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25" windowHeight="179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'Položky'!$A$1:$G$142</definedName>
    <definedName name="_xlnm.Print_Area" localSheetId="1">'Rekapitulace'!$A$1:$I$20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<sst xmlns="http://schemas.openxmlformats.org/spreadsheetml/2006/main" count="288" uniqueCount="201">
  <si>
    <t>POLOŽKOVÝ ROZPOČET</t>
  </si>
  <si>
    <t>Rozpočet</t>
  </si>
  <si>
    <t xml:space="preserve">JKSO </t>
  </si>
  <si>
    <t>Objekt</t>
  </si>
  <si>
    <t>Název objektu</t>
  </si>
  <si>
    <t>Stupeň PD</t>
  </si>
  <si>
    <t xml:space="preserve"> </t>
  </si>
  <si>
    <t>Měrná jednotka</t>
  </si>
  <si>
    <t>Stavba</t>
  </si>
  <si>
    <t>Název stavby</t>
  </si>
  <si>
    <t>Počet jednotek</t>
  </si>
  <si>
    <t>Projektant</t>
  </si>
  <si>
    <t>Objednatel</t>
  </si>
  <si>
    <t>Dodavatel</t>
  </si>
  <si>
    <t>Cenová soustava RTS (www.rts.cz)</t>
  </si>
  <si>
    <t>ROZPOČTOVÉ NÁKLADY</t>
  </si>
  <si>
    <t>Základní rozpočtové náklady</t>
  </si>
  <si>
    <t>Vedlejší a 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</si>
  <si>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</si>
  <si>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</si>
  <si>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</si>
  <si>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</si>
  <si>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</si>
  <si>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</si>
  <si>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</si>
  <si>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</si>
  <si>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</si>
  <si>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</si>
  <si>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</si>
  <si>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Vedlejší a 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</si>
  <si>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</si>
  <si>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</si>
  <si>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</si>
  <si>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</si>
  <si>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</si>
  <si>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</si>
  <si>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</si>
  <si>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</si>
  <si>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</si>
  <si>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</si>
  <si>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</si>
  <si>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</si>
  <si>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</si>
  <si>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</si>
  <si>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</si>
  <si>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</si>
  <si>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</si>
  <si>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</si>
  <si>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</si>
  <si>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</si>
  <si>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</si>
  <si>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</si>
  <si>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</si>
  <si>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SOUPIS VEDLEJŠÍCH A OSTATNÍCH ROZPOČTOVÝCH  NÁKLADŮ</t>
  </si>
  <si>
    <t>Název</t>
  </si>
  <si>
    <t>Kč</t>
  </si>
  <si>
    <t>%</t>
  </si>
  <si>
    <t>Základna</t>
  </si>
  <si>
    <t>CELKEM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</si>
  <si>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</si>
  <si>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</si>
  <si>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</si>
  <si>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</si>
  <si>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</si>
  <si>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</si>
  <si>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</si>
  <si>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</si>
  <si>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</si>
  <si>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</si>
  <si>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</si>
  <si>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18</t>
  </si>
  <si>
    <t>Povrchové úpravy terénu</t>
  </si>
  <si>
    <t>181301101R00</t>
  </si>
  <si>
    <t>m2</t>
  </si>
  <si>
    <t>na záhony keřů:264</t>
  </si>
  <si>
    <t>kus</t>
  </si>
  <si>
    <t>183101322R00</t>
  </si>
  <si>
    <t>Hloub. jamek s výměnou 100% půdy do 2 m3 sv.1:5 vč. odvozu zeminy na skládku a poplatku za skládku</t>
  </si>
  <si>
    <t>pro stromy:10+10+16+9+10+6+6</t>
  </si>
  <si>
    <t>záhony keřů:264</t>
  </si>
  <si>
    <t>keře:246+144+140</t>
  </si>
  <si>
    <t>184102117R00</t>
  </si>
  <si>
    <t>Výsadba dřevin s balem D do 1 m, v rovině vč. zastřižení po výsadbě, výchovného řezu</t>
  </si>
  <si>
    <t>stromy:10+10+16+9+10+6+6</t>
  </si>
  <si>
    <t>184202112R00</t>
  </si>
  <si>
    <t>Ukotvení dřeviny kůly D do 10 cm, dl. 3-3,3 m vč. upevnění příček a úvazků</t>
  </si>
  <si>
    <t>stromy:(10+10+16+9+10+6+6)*3</t>
  </si>
  <si>
    <t>184501114R00</t>
  </si>
  <si>
    <t xml:space="preserve">Zhotovení obalu kmene z juty, 2vrstvy, v rovině </t>
  </si>
  <si>
    <t>stromy:(10+10+16+9+10+6+6)*3,14*0,2*2</t>
  </si>
  <si>
    <t>184921093R00</t>
  </si>
  <si>
    <t xml:space="preserve">Mulčování rostlin tl. do 0,1 m rovina </t>
  </si>
  <si>
    <t>stromy:(10+10+16+9+10+6+6)*3,14*1*1</t>
  </si>
  <si>
    <t>185804311R00</t>
  </si>
  <si>
    <t xml:space="preserve">Zalití rostlin vodou plochy do 20 m2 </t>
  </si>
  <si>
    <t>m3</t>
  </si>
  <si>
    <t>stromy:(10+10+16+9+10+6+6)*0,1</t>
  </si>
  <si>
    <t>keře:(246+144+140)*0,01</t>
  </si>
  <si>
    <t>18-Vlastní</t>
  </si>
  <si>
    <t>odplevelení, jarní opravný řez, odstranění suchých částí:</t>
  </si>
  <si>
    <t>zálivka v obdobích sucha 6x za vegetační období:</t>
  </si>
  <si>
    <t>jarní přihnojení:</t>
  </si>
  <si>
    <t>doplnění mulče:246+144+140</t>
  </si>
  <si>
    <t>keře:(246+144+140)*3</t>
  </si>
  <si>
    <t>1x ročně doplnění mulče a oprava výsadbové misky:</t>
  </si>
  <si>
    <t>1x kontrola a oprava kotvení, úvazků:</t>
  </si>
  <si>
    <t>1xkontrola a oprava ochrany kmínku:</t>
  </si>
  <si>
    <t>odstranění obrostu na kmínku:67</t>
  </si>
  <si>
    <t>D+M Štěrkopísek jako drenáž na dno jámy vč. dopravy</t>
  </si>
  <si>
    <t>stromy:(10+10+16+9+10+6+6)*0,07*1*1*1,03</t>
  </si>
  <si>
    <t>dle výkresu číslo 1,2,3 a technické zprávy:81</t>
  </si>
  <si>
    <t>673131-Vlastní</t>
  </si>
  <si>
    <t xml:space="preserve">Rákosová rohož </t>
  </si>
  <si>
    <t>stromy:(10+10+16+9+10+6+6)*3,14*0,2*2*2*1,1</t>
  </si>
  <si>
    <t>08211320</t>
  </si>
  <si>
    <t>Voda pitná - vodné</t>
  </si>
  <si>
    <t>10391100</t>
  </si>
  <si>
    <t>Kůra mulčovací VL vč. dopravy</t>
  </si>
  <si>
    <t>stromy:(10+10+16+9+10+6+6)*3,14*1*1*0,07*1,03</t>
  </si>
  <si>
    <t>záhony keřů:264*0,07*1,03</t>
  </si>
  <si>
    <t>103-Vlastní</t>
  </si>
  <si>
    <t>Dodávka propustného pěstebního substrátu pro výměnu do jamek a na záhony, vč. dopravy</t>
  </si>
  <si>
    <t>obohacený o dlouhodobě rozpustné hnojivo, přidán hydrogel:</t>
  </si>
  <si>
    <t>složení:</t>
  </si>
  <si>
    <t>kulturní vrstva půdy 50%, štěrk fr.8-16 20%, štěrk fr. 4-8 10%:</t>
  </si>
  <si>
    <t>písek 20%, půdní kondicionér 1kg/m3, hnojivo 3kg/m3:</t>
  </si>
  <si>
    <t>stromy - pro výměnu do jamek, odečtené baly - součásti dodávky stromů:</t>
  </si>
  <si>
    <t>stromy:67*(1,5-3,14/6*1*1*1)*1,03</t>
  </si>
  <si>
    <t>záhony keřů:264*0,1*0,3*1,03</t>
  </si>
  <si>
    <t>605-Vlastní</t>
  </si>
  <si>
    <t>stromy:(10+10+16+9+10+6+6)*3*1,03</t>
  </si>
  <si>
    <t>185</t>
  </si>
  <si>
    <t>Stromy</t>
  </si>
  <si>
    <t>026-Vlastní</t>
  </si>
  <si>
    <t>3x-4x přesazované, rovný průběžný kmen, zapěstovaná koruna, nasazení ve v. 250cm:16</t>
  </si>
  <si>
    <t>3x-4x přesazované, rovný průběžný kmen, zapěstovaná koruna, nasazení ve v. 250cm:10</t>
  </si>
  <si>
    <t>3x-4x přesazované, rovný průběžný kmen, zapěstovaná koruna, nasazení ve v. 250cm:6</t>
  </si>
  <si>
    <t>190</t>
  </si>
  <si>
    <t>Listnaté keře</t>
  </si>
  <si>
    <t>99</t>
  </si>
  <si>
    <t>Staveništní přesun hmot</t>
  </si>
  <si>
    <t>998231311R00</t>
  </si>
  <si>
    <t xml:space="preserve">Přesun hmot pro sadovnické a krajin. úpravy do 5km </t>
  </si>
  <si>
    <t>t</t>
  </si>
  <si>
    <t>Vedlejší náklady (dle §9 vyhl.230)</t>
  </si>
  <si>
    <t>Ostatní náklady (dle §10 vyhl.230)</t>
  </si>
  <si>
    <t>stromy:</t>
  </si>
  <si>
    <t xml:space="preserve">Rozprostření ornice, rovina, tl. do 10 cm </t>
  </si>
  <si>
    <t xml:space="preserve">parkový trávník  </t>
  </si>
  <si>
    <t>Založení trávníku-provedení vč. dodávky travního semene</t>
  </si>
  <si>
    <t>TERÉNNÍ A SADOVÉ ÚPRAVY</t>
  </si>
  <si>
    <t>pro stromy</t>
  </si>
  <si>
    <t>Dodávka -  frézované impregnované kůly ke stromům dl. 3-3,3m, vč. 4 příček/kůl a úvazků, vč. dopravy</t>
  </si>
  <si>
    <t>zálivka v obdobích sucha 5x za vegetační období:</t>
  </si>
  <si>
    <t>121101101R00</t>
  </si>
  <si>
    <t>Sejmutí ornice s přemístěním na vzdálenost do 50 m</t>
  </si>
  <si>
    <t>10364200R</t>
  </si>
  <si>
    <t>Nakládání výkopku z hor.1-4 v množství nad 100 m3</t>
  </si>
  <si>
    <t>167101102R00</t>
  </si>
  <si>
    <t>Ornice pro pozemkové úpravy, včetně dopravy</t>
  </si>
  <si>
    <t xml:space="preserve">s vodorovným přemístěním na hromady v místě </t>
  </si>
  <si>
    <t>upotřebení nebo na dočasné či trvalé skládky se složením</t>
  </si>
  <si>
    <t>191</t>
  </si>
  <si>
    <t>Rostliny</t>
  </si>
  <si>
    <t>191 Rostliny</t>
  </si>
  <si>
    <t xml:space="preserve">Jméno : </t>
  </si>
  <si>
    <t>na trávník</t>
  </si>
  <si>
    <t>IO02</t>
  </si>
  <si>
    <t>odstranění obrostu na kmínku</t>
  </si>
  <si>
    <t>2135*0,2</t>
  </si>
  <si>
    <t>Záruční dvouletá rozvojová péče o vysazené stromy komplet dle popisu v technické zprávě</t>
  </si>
  <si>
    <t>stromy:(25)*0,2</t>
  </si>
  <si>
    <t>stromy:(25)*3,14*0,2*2*1,1</t>
  </si>
  <si>
    <t>stromy:(25)*3,14*1*1</t>
  </si>
  <si>
    <t>keře:(320) rostliny</t>
  </si>
  <si>
    <t>keře, rostliny:(333)*0,02</t>
  </si>
  <si>
    <t xml:space="preserve">D+M Tabletové hnojivo 10g </t>
  </si>
  <si>
    <t>tab</t>
  </si>
  <si>
    <t>keře:(320)*2</t>
  </si>
  <si>
    <t>stromy:(25)*0,07*1*1*1,03</t>
  </si>
  <si>
    <t>stromy:(25)*3,14*1*1*0,07*1,03</t>
  </si>
  <si>
    <t>záhony keřů: 320*0,07*1,03</t>
  </si>
  <si>
    <t>záhony: 13*0,07*1,03</t>
  </si>
  <si>
    <t>stromy:25*(1,5-3,14/6*1*1*1)*1,03</t>
  </si>
  <si>
    <t>záhony keřů:320*0,1*0,3*1,03</t>
  </si>
  <si>
    <t>záhony :13*0,1*0,3*1,03</t>
  </si>
  <si>
    <t>stromy:(25)*3*1,05 + 16*1x1,05</t>
  </si>
  <si>
    <t>183101113R00</t>
  </si>
  <si>
    <t xml:space="preserve">Hloub. jamek bez výměny půdy do 0,05 m3, svah 1:5 </t>
  </si>
  <si>
    <t>pro keře</t>
  </si>
  <si>
    <t>Carpinus Betulus o.k.16-18cm s balem pr.100cm - zpevněný pletivem, vč. dopravy, specifikace dle TZ</t>
  </si>
  <si>
    <t>3x-4x přesazované, rovný průběžný kmen, zapěstovaná koruna, nasazení ve v. 200cm</t>
  </si>
  <si>
    <t>Catalpa bignonioides NANA o.k.14-16cm s balem pr.100cm - zpevněný pletivem, vč. dopravy, specifikace dle TZ</t>
  </si>
  <si>
    <t>3x-4x přesazované, rovný průběžný kmen, zapěstovaná koruna, nasazení ve v. 210cm</t>
  </si>
  <si>
    <t>Prunusu Accolade o.k 14-16cm s balem pr.100cm - zpevněný pletivem, vč. dopravy, specifikace dle TZ</t>
  </si>
  <si>
    <t>Cercilus siliquastrum  o.k.16-18cm s balem pr.100cm - zpevněný pletivem, vč. dopravy, specifikace dle TZ</t>
  </si>
  <si>
    <t>Spirarea Vanhouttei - tavolník van Houtteův, kontejner, vč. dopravy, specifikace dle TZ</t>
  </si>
  <si>
    <t>Berberis thunbergii Red rocket - dřišťál, kontejner, vč. dopravy, specifikace dle TZ</t>
  </si>
  <si>
    <t>Spinaea japonica Darts red, tavolník japonský, kontejner, vč. dopravy, specifikace dle TZ</t>
  </si>
  <si>
    <t>Přísavník pětilistý (specifikace dle TZ)</t>
  </si>
  <si>
    <t>Multifunkční dům Muglinov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</si>
</sst>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.00000"/>
    <numFmt numFmtId="174" formatCode="[$¥€-2]\ #\ ##,000_);[Red]\([$€-2]\ #\ ##,000\)"/>
  </numFmts>
  <fonts count="57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3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34" borderId="19" xfId="0" applyNumberFormat="1" applyFont="1" applyFill="1" applyBorder="1" applyAlignment="1">
      <alignment horizontal="left"/>
    </xf>
    <xf numFmtId="3" fontId="5" fillId="34" borderId="20" xfId="0" applyNumberFormat="1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22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7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9" xfId="45" applyFont="1" applyBorder="1">
      <alignment/>
      <protection/>
    </xf>
    <xf numFmtId="0" fontId="5" fillId="0" borderId="50" xfId="45" applyFont="1" applyBorder="1" applyAlignment="1">
      <alignment horizontal="right"/>
      <protection/>
    </xf>
    <xf numFmtId="49" fontId="3" fillId="0" borderId="49" xfId="45" applyNumberFormat="1" applyFont="1" applyBorder="1" applyAlignment="1">
      <alignment horizontal="left"/>
      <protection/>
    </xf>
    <xf numFmtId="0" fontId="3" fillId="0" borderId="51" xfId="45" applyFont="1" applyBorder="1">
      <alignment/>
      <protection/>
    </xf>
    <xf numFmtId="0" fontId="3" fillId="0" borderId="52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4" fillId="0" borderId="58" xfId="45" applyFont="1" applyBorder="1" applyAlignment="1">
      <alignment horizontal="center"/>
      <protection/>
    </xf>
    <xf numFmtId="49" fontId="4" fillId="0" borderId="58" xfId="45" applyNumberFormat="1" applyFont="1" applyBorder="1" applyAlignment="1">
      <alignment horizontal="left"/>
      <protection/>
    </xf>
    <xf numFmtId="0" fontId="4" fillId="0" borderId="59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0" fontId="3" fillId="0" borderId="18" xfId="45" applyNumberFormat="1" applyFont="1" applyBorder="1" applyAlignment="1">
      <alignment horizontal="right"/>
      <protection/>
    </xf>
    <xf numFmtId="0" fontId="3" fillId="0" borderId="17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7" fillId="0" borderId="0" xfId="45" applyFont="1" applyAlignment="1">
      <alignment wrapText="1"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21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22" fillId="0" borderId="0" xfId="45" applyFont="1" applyBorder="1">
      <alignment/>
      <protection/>
    </xf>
    <xf numFmtId="3" fontId="22" fillId="0" borderId="0" xfId="45" applyNumberFormat="1" applyFont="1" applyBorder="1" applyAlignment="1">
      <alignment horizontal="right"/>
      <protection/>
    </xf>
    <xf numFmtId="4" fontId="22" fillId="0" borderId="0" xfId="45" applyNumberFormat="1" applyFont="1" applyBorder="1">
      <alignment/>
      <protection/>
    </xf>
    <xf numFmtId="0" fontId="21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0" fontId="16" fillId="0" borderId="61" xfId="45" applyFont="1" applyFill="1" applyBorder="1" applyAlignment="1">
      <alignment horizontal="center" vertical="top"/>
      <protection/>
    </xf>
    <xf numFmtId="49" fontId="16" fillId="0" borderId="61" xfId="45" applyNumberFormat="1" applyFont="1" applyFill="1" applyBorder="1" applyAlignment="1">
      <alignment horizontal="left" vertical="top"/>
      <protection/>
    </xf>
    <xf numFmtId="0" fontId="5" fillId="0" borderId="58" xfId="45" applyFont="1" applyFill="1" applyBorder="1" applyAlignment="1">
      <alignment horizontal="center"/>
      <protection/>
    </xf>
    <xf numFmtId="49" fontId="5" fillId="0" borderId="58" xfId="45" applyNumberFormat="1" applyFont="1" applyFill="1" applyBorder="1" applyAlignment="1">
      <alignment horizontal="right"/>
      <protection/>
    </xf>
    <xf numFmtId="49" fontId="16" fillId="0" borderId="61" xfId="45" applyNumberFormat="1" applyFont="1" applyFill="1" applyBorder="1" applyAlignment="1">
      <alignment horizontal="center" shrinkToFit="1"/>
      <protection/>
    </xf>
    <xf numFmtId="4" fontId="16" fillId="0" borderId="61" xfId="45" applyNumberFormat="1" applyFont="1" applyFill="1" applyBorder="1" applyAlignment="1">
      <alignment horizontal="right"/>
      <protection/>
    </xf>
    <xf numFmtId="4" fontId="16" fillId="0" borderId="61" xfId="45" applyNumberFormat="1" applyFont="1" applyFill="1" applyBorder="1">
      <alignment/>
      <protection/>
    </xf>
    <xf numFmtId="4" fontId="18" fillId="0" borderId="62" xfId="45" applyNumberFormat="1" applyFont="1" applyFill="1" applyBorder="1" applyAlignment="1">
      <alignment horizontal="right" wrapText="1"/>
      <protection/>
    </xf>
    <xf numFmtId="0" fontId="16" fillId="0" borderId="61" xfId="45" applyFont="1" applyFill="1" applyBorder="1" applyAlignment="1">
      <alignment vertical="top" wrapText="1"/>
      <protection/>
    </xf>
    <xf numFmtId="0" fontId="18" fillId="0" borderId="42" xfId="45" applyFont="1" applyFill="1" applyBorder="1" applyAlignment="1">
      <alignment horizontal="left" wrapText="1"/>
      <protection/>
    </xf>
    <xf numFmtId="0" fontId="18" fillId="0" borderId="22" xfId="0" applyFont="1" applyFill="1" applyBorder="1" applyAlignment="1">
      <alignment horizontal="right"/>
    </xf>
    <xf numFmtId="4" fontId="0" fillId="0" borderId="0" xfId="45" applyNumberFormat="1">
      <alignment/>
      <protection/>
    </xf>
    <xf numFmtId="4" fontId="18" fillId="0" borderId="58" xfId="45" applyNumberFormat="1" applyFont="1" applyFill="1" applyBorder="1" applyAlignment="1">
      <alignment horizontal="right" wrapText="1"/>
      <protection/>
    </xf>
    <xf numFmtId="0" fontId="5" fillId="0" borderId="14" xfId="45" applyFont="1" applyFill="1" applyBorder="1" applyAlignment="1">
      <alignment horizontal="center"/>
      <protection/>
    </xf>
    <xf numFmtId="0" fontId="5" fillId="0" borderId="19" xfId="45" applyFont="1" applyFill="1" applyBorder="1" applyAlignment="1">
      <alignment horizontal="center"/>
      <protection/>
    </xf>
    <xf numFmtId="4" fontId="16" fillId="0" borderId="63" xfId="45" applyNumberFormat="1" applyFont="1" applyFill="1" applyBorder="1" applyAlignment="1">
      <alignment horizontal="right"/>
      <protection/>
    </xf>
    <xf numFmtId="0" fontId="5" fillId="35" borderId="58" xfId="45" applyFont="1" applyFill="1" applyBorder="1" applyAlignment="1">
      <alignment horizontal="center"/>
      <protection/>
    </xf>
    <xf numFmtId="4" fontId="18" fillId="35" borderId="58" xfId="45" applyNumberFormat="1" applyFont="1" applyFill="1" applyBorder="1" applyAlignment="1">
      <alignment horizontal="right" wrapText="1"/>
      <protection/>
    </xf>
    <xf numFmtId="4" fontId="16" fillId="35" borderId="61" xfId="45" applyNumberFormat="1" applyFont="1" applyFill="1" applyBorder="1" applyAlignment="1">
      <alignment horizontal="right"/>
      <protection/>
    </xf>
    <xf numFmtId="0" fontId="16" fillId="35" borderId="61" xfId="45" applyFont="1" applyFill="1" applyBorder="1" applyAlignment="1">
      <alignment horizontal="center" vertical="top"/>
      <protection/>
    </xf>
    <xf numFmtId="49" fontId="16" fillId="35" borderId="61" xfId="45" applyNumberFormat="1" applyFont="1" applyFill="1" applyBorder="1" applyAlignment="1">
      <alignment horizontal="left" vertical="top"/>
      <protection/>
    </xf>
    <xf numFmtId="0" fontId="16" fillId="35" borderId="61" xfId="45" applyFont="1" applyFill="1" applyBorder="1" applyAlignment="1">
      <alignment vertical="top" wrapText="1"/>
      <protection/>
    </xf>
    <xf numFmtId="49" fontId="16" fillId="35" borderId="61" xfId="45" applyNumberFormat="1" applyFont="1" applyFill="1" applyBorder="1" applyAlignment="1">
      <alignment horizontal="center" shrinkToFit="1"/>
      <protection/>
    </xf>
    <xf numFmtId="4" fontId="16" fillId="35" borderId="61" xfId="45" applyNumberFormat="1" applyFont="1" applyFill="1" applyBorder="1">
      <alignment/>
      <protection/>
    </xf>
    <xf numFmtId="49" fontId="5" fillId="35" borderId="58" xfId="45" applyNumberFormat="1" applyFont="1" applyFill="1" applyBorder="1" applyAlignment="1">
      <alignment horizontal="right"/>
      <protection/>
    </xf>
    <xf numFmtId="4" fontId="18" fillId="35" borderId="62" xfId="45" applyNumberFormat="1" applyFont="1" applyFill="1" applyBorder="1" applyAlignment="1">
      <alignment horizontal="right" wrapText="1"/>
      <protection/>
    </xf>
    <xf numFmtId="49" fontId="18" fillId="35" borderId="42" xfId="45" applyNumberFormat="1" applyFont="1" applyFill="1" applyBorder="1" applyAlignment="1">
      <alignment horizontal="left" wrapText="1"/>
      <protection/>
    </xf>
    <xf numFmtId="49" fontId="19" fillId="35" borderId="22" xfId="0" applyNumberFormat="1" applyFont="1" applyFill="1" applyBorder="1" applyAlignment="1">
      <alignment horizontal="left" wrapText="1"/>
    </xf>
    <xf numFmtId="0" fontId="18" fillId="35" borderId="42" xfId="45" applyFont="1" applyFill="1" applyBorder="1" applyAlignment="1">
      <alignment horizontal="left" wrapText="1"/>
      <protection/>
    </xf>
    <xf numFmtId="0" fontId="18" fillId="35" borderId="22" xfId="0" applyFont="1" applyFill="1" applyBorder="1" applyAlignment="1">
      <alignment horizontal="right"/>
    </xf>
    <xf numFmtId="0" fontId="0" fillId="0" borderId="0" xfId="45" applyFill="1">
      <alignment/>
      <protection/>
    </xf>
    <xf numFmtId="0" fontId="0" fillId="0" borderId="0" xfId="45" applyFill="1" applyBorder="1">
      <alignment/>
      <protection/>
    </xf>
    <xf numFmtId="49" fontId="9" fillId="0" borderId="64" xfId="0" applyNumberFormat="1" applyFont="1" applyFill="1" applyBorder="1" applyAlignment="1">
      <alignment vertical="top"/>
    </xf>
    <xf numFmtId="49" fontId="9" fillId="0" borderId="65" xfId="0" applyNumberFormat="1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center" vertical="top" shrinkToFit="1"/>
    </xf>
    <xf numFmtId="4" fontId="9" fillId="0" borderId="66" xfId="0" applyNumberFormat="1" applyFont="1" applyFill="1" applyBorder="1" applyAlignment="1">
      <alignment vertical="top" shrinkToFit="1"/>
    </xf>
    <xf numFmtId="49" fontId="9" fillId="0" borderId="0" xfId="0" applyNumberFormat="1" applyFont="1" applyFill="1" applyAlignment="1">
      <alignment vertical="top"/>
    </xf>
    <xf numFmtId="49" fontId="9" fillId="0" borderId="45" xfId="0" applyNumberFormat="1" applyFont="1" applyFill="1" applyBorder="1" applyAlignment="1">
      <alignment vertical="top"/>
    </xf>
    <xf numFmtId="173" fontId="23" fillId="0" borderId="14" xfId="0" applyNumberFormat="1" applyFont="1" applyFill="1" applyBorder="1" applyAlignment="1" quotePrefix="1">
      <alignment horizontal="left" vertical="top" wrapText="1"/>
    </xf>
    <xf numFmtId="173" fontId="23" fillId="0" borderId="14" xfId="0" applyNumberFormat="1" applyFont="1" applyFill="1" applyBorder="1" applyAlignment="1">
      <alignment horizontal="center" vertical="top" wrapText="1" shrinkToFit="1"/>
    </xf>
    <xf numFmtId="4" fontId="9" fillId="0" borderId="14" xfId="0" applyNumberFormat="1" applyFont="1" applyFill="1" applyBorder="1" applyAlignment="1">
      <alignment vertical="top" shrinkToFit="1"/>
    </xf>
    <xf numFmtId="49" fontId="9" fillId="0" borderId="67" xfId="0" applyNumberFormat="1" applyFont="1" applyFill="1" applyBorder="1" applyAlignment="1">
      <alignment vertical="top"/>
    </xf>
    <xf numFmtId="49" fontId="9" fillId="0" borderId="67" xfId="0" applyNumberFormat="1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center" vertical="top" shrinkToFit="1"/>
    </xf>
    <xf numFmtId="4" fontId="9" fillId="0" borderId="67" xfId="0" applyNumberFormat="1" applyFont="1" applyFill="1" applyBorder="1" applyAlignment="1">
      <alignment vertical="top" shrinkToFit="1"/>
    </xf>
    <xf numFmtId="49" fontId="18" fillId="35" borderId="68" xfId="45" applyNumberFormat="1" applyFont="1" applyFill="1" applyBorder="1" applyAlignment="1">
      <alignment horizontal="left" wrapText="1"/>
      <protection/>
    </xf>
    <xf numFmtId="49" fontId="19" fillId="35" borderId="69" xfId="0" applyNumberFormat="1" applyFont="1" applyFill="1" applyBorder="1" applyAlignment="1">
      <alignment horizontal="left" wrapText="1"/>
    </xf>
    <xf numFmtId="49" fontId="18" fillId="0" borderId="68" xfId="45" applyNumberFormat="1" applyFont="1" applyFill="1" applyBorder="1" applyAlignment="1">
      <alignment horizontal="left" wrapText="1"/>
      <protection/>
    </xf>
    <xf numFmtId="49" fontId="19" fillId="0" borderId="69" xfId="0" applyNumberFormat="1" applyFont="1" applyFill="1" applyBorder="1" applyAlignment="1">
      <alignment horizontal="left" wrapText="1"/>
    </xf>
    <xf numFmtId="49" fontId="18" fillId="0" borderId="42" xfId="45" applyNumberFormat="1" applyFont="1" applyFill="1" applyBorder="1" applyAlignment="1">
      <alignment horizontal="left" wrapText="1"/>
      <protection/>
    </xf>
    <xf numFmtId="49" fontId="19" fillId="0" borderId="22" xfId="0" applyNumberFormat="1" applyFont="1" applyFill="1" applyBorder="1" applyAlignment="1">
      <alignment horizontal="left" wrapText="1"/>
    </xf>
    <xf numFmtId="0" fontId="3" fillId="0" borderId="19" xfId="45" applyFont="1" applyFill="1" applyBorder="1" applyAlignment="1">
      <alignment horizontal="center"/>
      <protection/>
    </xf>
    <xf numFmtId="49" fontId="20" fillId="0" borderId="19" xfId="45" applyNumberFormat="1" applyFont="1" applyFill="1" applyBorder="1" applyAlignment="1">
      <alignment horizontal="left"/>
      <protection/>
    </xf>
    <xf numFmtId="0" fontId="20" fillId="0" borderId="59" xfId="45" applyFont="1" applyFill="1" applyBorder="1">
      <alignment/>
      <protection/>
    </xf>
    <xf numFmtId="0" fontId="3" fillId="0" borderId="18" xfId="45" applyFont="1" applyFill="1" applyBorder="1" applyAlignment="1">
      <alignment horizontal="center"/>
      <protection/>
    </xf>
    <xf numFmtId="4" fontId="3" fillId="0" borderId="18" xfId="45" applyNumberFormat="1" applyFont="1" applyFill="1" applyBorder="1" applyAlignment="1">
      <alignment horizontal="right"/>
      <protection/>
    </xf>
    <xf numFmtId="4" fontId="3" fillId="0" borderId="17" xfId="45" applyNumberFormat="1" applyFont="1" applyFill="1" applyBorder="1" applyAlignment="1">
      <alignment horizontal="right"/>
      <protection/>
    </xf>
    <xf numFmtId="4" fontId="4" fillId="0" borderId="19" xfId="45" applyNumberFormat="1" applyFont="1" applyFill="1" applyBorder="1">
      <alignment/>
      <protection/>
    </xf>
    <xf numFmtId="0" fontId="4" fillId="0" borderId="58" xfId="45" applyFont="1" applyFill="1" applyBorder="1" applyAlignment="1">
      <alignment horizontal="center"/>
      <protection/>
    </xf>
    <xf numFmtId="49" fontId="4" fillId="0" borderId="58" xfId="45" applyNumberFormat="1" applyFont="1" applyFill="1" applyBorder="1" applyAlignment="1">
      <alignment horizontal="left"/>
      <protection/>
    </xf>
    <xf numFmtId="0" fontId="4" fillId="0" borderId="59" xfId="45" applyFont="1" applyFill="1" applyBorder="1">
      <alignment/>
      <protection/>
    </xf>
    <xf numFmtId="0" fontId="3" fillId="0" borderId="18" xfId="45" applyNumberFormat="1" applyFont="1" applyFill="1" applyBorder="1" applyAlignment="1">
      <alignment horizontal="right"/>
      <protection/>
    </xf>
    <xf numFmtId="0" fontId="3" fillId="0" borderId="17" xfId="45" applyNumberFormat="1" applyFont="1" applyFill="1" applyBorder="1">
      <alignment/>
      <protection/>
    </xf>
    <xf numFmtId="49" fontId="18" fillId="0" borderId="70" xfId="45" applyNumberFormat="1" applyFont="1" applyFill="1" applyBorder="1" applyAlignment="1">
      <alignment horizontal="left" wrapText="1"/>
      <protection/>
    </xf>
    <xf numFmtId="0" fontId="16" fillId="0" borderId="58" xfId="45" applyFont="1" applyFill="1" applyBorder="1" applyAlignment="1">
      <alignment horizontal="center" vertical="top"/>
      <protection/>
    </xf>
    <xf numFmtId="49" fontId="16" fillId="0" borderId="58" xfId="45" applyNumberFormat="1" applyFont="1" applyFill="1" applyBorder="1" applyAlignment="1">
      <alignment horizontal="left" vertical="top"/>
      <protection/>
    </xf>
    <xf numFmtId="0" fontId="16" fillId="0" borderId="14" xfId="45" applyFont="1" applyFill="1" applyBorder="1" applyAlignment="1">
      <alignment horizontal="center" vertical="top"/>
      <protection/>
    </xf>
    <xf numFmtId="49" fontId="16" fillId="0" borderId="14" xfId="45" applyNumberFormat="1" applyFont="1" applyFill="1" applyBorder="1" applyAlignment="1">
      <alignment horizontal="left" vertical="top"/>
      <protection/>
    </xf>
    <xf numFmtId="4" fontId="16" fillId="6" borderId="61" xfId="45" applyNumberFormat="1" applyFont="1" applyFill="1" applyBorder="1" applyAlignment="1">
      <alignment horizontal="right"/>
      <protection/>
    </xf>
    <xf numFmtId="4" fontId="9" fillId="6" borderId="66" xfId="0" applyNumberFormat="1" applyFont="1" applyFill="1" applyBorder="1" applyAlignment="1" applyProtection="1">
      <alignment vertical="top" shrinkToFit="1"/>
      <protection locked="0"/>
    </xf>
    <xf numFmtId="4" fontId="9" fillId="6" borderId="67" xfId="0" applyNumberFormat="1" applyFont="1" applyFill="1" applyBorder="1" applyAlignment="1" applyProtection="1">
      <alignment vertical="top" shrinkToFit="1"/>
      <protection locked="0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8" fontId="3" fillId="0" borderId="59" xfId="0" applyNumberFormat="1" applyFont="1" applyBorder="1" applyAlignment="1">
      <alignment horizontal="right" indent="2"/>
    </xf>
    <xf numFmtId="168" fontId="3" fillId="0" borderId="24" xfId="0" applyNumberFormat="1" applyFont="1" applyBorder="1" applyAlignment="1">
      <alignment horizontal="right" indent="2"/>
    </xf>
    <xf numFmtId="168" fontId="7" fillId="33" borderId="71" xfId="0" applyNumberFormat="1" applyFont="1" applyFill="1" applyBorder="1" applyAlignment="1">
      <alignment horizontal="right" indent="2"/>
    </xf>
    <xf numFmtId="168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72" xfId="45" applyFont="1" applyBorder="1" applyAlignment="1">
      <alignment horizontal="center"/>
      <protection/>
    </xf>
    <xf numFmtId="0" fontId="3" fillId="0" borderId="73" xfId="45" applyFont="1" applyBorder="1" applyAlignment="1">
      <alignment horizontal="center"/>
      <protection/>
    </xf>
    <xf numFmtId="0" fontId="3" fillId="0" borderId="74" xfId="45" applyFont="1" applyBorder="1" applyAlignment="1">
      <alignment horizontal="center"/>
      <protection/>
    </xf>
    <xf numFmtId="0" fontId="3" fillId="0" borderId="75" xfId="45" applyFont="1" applyBorder="1" applyAlignment="1">
      <alignment horizontal="center"/>
      <protection/>
    </xf>
    <xf numFmtId="0" fontId="3" fillId="0" borderId="76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77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5" borderId="68" xfId="45" applyNumberFormat="1" applyFont="1" applyFill="1" applyBorder="1" applyAlignment="1">
      <alignment horizontal="left" wrapText="1"/>
      <protection/>
    </xf>
    <xf numFmtId="49" fontId="19" fillId="35" borderId="69" xfId="0" applyNumberFormat="1" applyFont="1" applyFill="1" applyBorder="1" applyAlignment="1">
      <alignment horizontal="left" wrapText="1"/>
    </xf>
    <xf numFmtId="49" fontId="18" fillId="0" borderId="68" xfId="45" applyNumberFormat="1" applyFont="1" applyFill="1" applyBorder="1" applyAlignment="1">
      <alignment horizontal="left" wrapText="1"/>
      <protection/>
    </xf>
    <xf numFmtId="49" fontId="19" fillId="0" borderId="69" xfId="0" applyNumberFormat="1" applyFont="1" applyFill="1" applyBorder="1" applyAlignment="1">
      <alignment horizontal="left" wrapText="1"/>
    </xf>
    <xf numFmtId="0" fontId="12" fillId="0" borderId="0" xfId="45" applyFont="1" applyAlignment="1">
      <alignment horizontal="center"/>
      <protection/>
    </xf>
    <xf numFmtId="49" fontId="3" fillId="0" borderId="74" xfId="45" applyNumberFormat="1" applyFont="1" applyBorder="1" applyAlignment="1">
      <alignment horizontal="center"/>
      <protection/>
    </xf>
    <xf numFmtId="0" fontId="3" fillId="0" borderId="76" xfId="45" applyFont="1" applyBorder="1" applyAlignment="1">
      <alignment horizontal="center" shrinkToFit="1"/>
      <protection/>
    </xf>
    <xf numFmtId="0" fontId="3" fillId="0" borderId="52" xfId="45" applyFont="1" applyBorder="1" applyAlignment="1">
      <alignment horizontal="center" shrinkToFit="1"/>
      <protection/>
    </xf>
    <xf numFmtId="0" fontId="3" fillId="0" borderId="77" xfId="45" applyFont="1" applyBorder="1" applyAlignment="1">
      <alignment horizontal="center" shrinkToFit="1"/>
      <protection/>
    </xf>
    <xf numFmtId="49" fontId="18" fillId="0" borderId="78" xfId="45" applyNumberFormat="1" applyFont="1" applyFill="1" applyBorder="1" applyAlignment="1">
      <alignment horizontal="left" wrapText="1"/>
      <protection/>
    </xf>
    <xf numFmtId="49" fontId="18" fillId="0" borderId="79" xfId="45" applyNumberFormat="1" applyFont="1" applyFill="1" applyBorder="1" applyAlignment="1">
      <alignment horizontal="left" wrapText="1"/>
      <protection/>
    </xf>
    <xf numFmtId="0" fontId="9" fillId="0" borderId="58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vertical="top" wrapText="1"/>
    </xf>
    <xf numFmtId="0" fontId="9" fillId="0" borderId="80" xfId="0" applyFont="1" applyFill="1" applyBorder="1" applyAlignment="1">
      <alignment horizontal="left" vertical="top" wrapText="1"/>
    </xf>
    <xf numFmtId="0" fontId="9" fillId="0" borderId="80" xfId="0" applyFont="1" applyFill="1" applyBorder="1" applyAlignment="1">
      <alignment vertical="top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>
        <f>Rekapitulace!G2</f>
        <v>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 t="s">
        <v>167</v>
      </c>
      <c r="E4" s="12"/>
      <c r="F4" s="13" t="s">
        <v>5</v>
      </c>
      <c r="G4" s="16"/>
    </row>
    <row r="5" spans="1:7" ht="12.75" customHeight="1">
      <c r="A5" s="17"/>
      <c r="B5" s="18"/>
      <c r="C5" s="19" t="s">
        <v>150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7" ht="12.75" customHeight="1">
      <c r="A7" s="24" t="s">
        <v>167</v>
      </c>
      <c r="B7" s="25"/>
      <c r="C7" s="26" t="s">
        <v>200</v>
      </c>
      <c r="D7" s="27"/>
      <c r="E7" s="27"/>
      <c r="F7" s="28"/>
      <c r="G7" s="29"/>
    </row>
    <row r="8" spans="1:9" ht="12.75">
      <c r="A8" s="30" t="s">
        <v>11</v>
      </c>
      <c r="B8" s="13"/>
      <c r="C8" s="258"/>
      <c r="D8" s="258"/>
      <c r="E8" s="259"/>
      <c r="F8" s="31"/>
      <c r="G8" s="32"/>
      <c r="H8" s="33"/>
      <c r="I8" s="34"/>
    </row>
    <row r="9" spans="1:8" ht="12.75">
      <c r="A9" s="30"/>
      <c r="B9" s="13"/>
      <c r="C9" s="258"/>
      <c r="D9" s="258"/>
      <c r="E9" s="259"/>
      <c r="F9" s="13"/>
      <c r="G9" s="35"/>
      <c r="H9" s="36"/>
    </row>
    <row r="10" spans="1:8" ht="12.75">
      <c r="A10" s="30" t="s">
        <v>12</v>
      </c>
      <c r="B10" s="13"/>
      <c r="C10" s="258"/>
      <c r="D10" s="258"/>
      <c r="E10" s="258"/>
      <c r="F10" s="37"/>
      <c r="G10" s="38"/>
      <c r="H10" s="39"/>
    </row>
    <row r="11" spans="1:57" ht="13.5" customHeight="1">
      <c r="A11" s="30" t="s">
        <v>13</v>
      </c>
      <c r="B11" s="13"/>
      <c r="C11" s="258"/>
      <c r="D11" s="258"/>
      <c r="E11" s="258"/>
      <c r="F11" s="40"/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/>
      <c r="B12" s="10"/>
      <c r="C12" s="260" t="s">
        <v>14</v>
      </c>
      <c r="D12" s="260"/>
      <c r="E12" s="260"/>
      <c r="F12" s="44"/>
      <c r="G12" s="45"/>
      <c r="H12" s="36"/>
    </row>
    <row r="13" spans="1:8" ht="28.5" customHeight="1" thickBot="1">
      <c r="A13" s="46" t="s">
        <v>15</v>
      </c>
      <c r="B13" s="47"/>
      <c r="C13" s="47"/>
      <c r="D13" s="47"/>
      <c r="E13" s="48"/>
      <c r="F13" s="48"/>
      <c r="G13" s="49"/>
      <c r="H13" s="36"/>
    </row>
    <row r="14" spans="1:7" ht="17.25" customHeight="1" thickBot="1">
      <c r="A14" s="50" t="s">
        <v>16</v>
      </c>
      <c r="B14" s="51"/>
      <c r="C14" s="52"/>
      <c r="D14" s="53" t="s">
        <v>17</v>
      </c>
      <c r="E14" s="54"/>
      <c r="F14" s="54"/>
      <c r="G14" s="52"/>
    </row>
    <row r="15" spans="1:7" ht="15.75" customHeight="1">
      <c r="A15" s="55"/>
      <c r="B15" s="56" t="s">
        <v>18</v>
      </c>
      <c r="C15" s="57">
        <f>HSV</f>
        <v>0</v>
      </c>
      <c r="D15" s="58" t="str">
        <f>Rekapitulace!A17</f>
        <v>Vedlejší náklady (dle §9 vyhl.230)</v>
      </c>
      <c r="E15" s="59"/>
      <c r="F15" s="60"/>
      <c r="G15" s="57">
        <f>Rekapitulace!I17</f>
        <v>0</v>
      </c>
    </row>
    <row r="16" spans="1:7" ht="15.75" customHeight="1">
      <c r="A16" s="55" t="s">
        <v>19</v>
      </c>
      <c r="B16" s="56" t="s">
        <v>20</v>
      </c>
      <c r="C16" s="57">
        <f>PSV</f>
        <v>0</v>
      </c>
      <c r="D16" s="9" t="str">
        <f>Rekapitulace!A18</f>
        <v>Ostatní náklady (dle §10 vyhl.230)</v>
      </c>
      <c r="E16" s="61"/>
      <c r="F16" s="62"/>
      <c r="G16" s="57">
        <f>Rekapitulace!I18</f>
        <v>0</v>
      </c>
    </row>
    <row r="17" spans="1:7" ht="15.75" customHeight="1">
      <c r="A17" s="55" t="s">
        <v>21</v>
      </c>
      <c r="B17" s="56" t="s">
        <v>22</v>
      </c>
      <c r="C17" s="57">
        <f>Mont</f>
        <v>0</v>
      </c>
      <c r="D17" s="9"/>
      <c r="E17" s="61"/>
      <c r="F17" s="62"/>
      <c r="G17" s="57"/>
    </row>
    <row r="18" spans="1:7" ht="15.75" customHeight="1">
      <c r="A18" s="63" t="s">
        <v>23</v>
      </c>
      <c r="B18" s="64" t="s">
        <v>24</v>
      </c>
      <c r="C18" s="57">
        <f>Dodavka</f>
        <v>0</v>
      </c>
      <c r="D18" s="9"/>
      <c r="E18" s="61"/>
      <c r="F18" s="62"/>
      <c r="G18" s="57"/>
    </row>
    <row r="19" spans="1:7" ht="15.75" customHeight="1">
      <c r="A19" s="65" t="s">
        <v>25</v>
      </c>
      <c r="B19" s="56"/>
      <c r="C19" s="57">
        <f>SUM(C15:C18)</f>
        <v>0</v>
      </c>
      <c r="D19" s="9"/>
      <c r="E19" s="61"/>
      <c r="F19" s="62"/>
      <c r="G19" s="57"/>
    </row>
    <row r="20" spans="1:7" ht="15.75" customHeight="1">
      <c r="A20" s="65"/>
      <c r="B20" s="56"/>
      <c r="C20" s="57"/>
      <c r="D20" s="9"/>
      <c r="E20" s="61"/>
      <c r="F20" s="62"/>
      <c r="G20" s="57"/>
    </row>
    <row r="21" spans="1:7" ht="15.75" customHeight="1">
      <c r="A21" s="65" t="s">
        <v>26</v>
      </c>
      <c r="B21" s="56"/>
      <c r="C21" s="57">
        <f>HZS</f>
        <v>0</v>
      </c>
      <c r="D21" s="9"/>
      <c r="E21" s="61"/>
      <c r="F21" s="62"/>
      <c r="G21" s="57"/>
    </row>
    <row r="22" spans="1:7" ht="15.75" customHeight="1">
      <c r="A22" s="66" t="s">
        <v>27</v>
      </c>
      <c r="B22" s="67"/>
      <c r="C22" s="57">
        <f>C19+C21</f>
        <v>0</v>
      </c>
      <c r="D22" s="9"/>
      <c r="E22" s="61"/>
      <c r="F22" s="62"/>
      <c r="G22" s="57">
        <f>G23-SUM(G15:G21)</f>
        <v>0</v>
      </c>
    </row>
    <row r="23" spans="1:7" ht="15.75" customHeight="1" thickBot="1">
      <c r="A23" s="261" t="s">
        <v>28</v>
      </c>
      <c r="B23" s="262"/>
      <c r="C23" s="68">
        <f>C22+G23</f>
        <v>0</v>
      </c>
      <c r="D23" s="69" t="s">
        <v>29</v>
      </c>
      <c r="E23" s="70"/>
      <c r="F23" s="71"/>
      <c r="G23" s="57">
        <f>VRN</f>
        <v>0</v>
      </c>
    </row>
    <row r="24" spans="1:7" ht="12.75">
      <c r="A24" s="72" t="s">
        <v>30</v>
      </c>
      <c r="B24" s="73"/>
      <c r="C24" s="74"/>
      <c r="D24" s="73" t="s">
        <v>31</v>
      </c>
      <c r="E24" s="73"/>
      <c r="F24" s="75" t="s">
        <v>32</v>
      </c>
      <c r="G24" s="76"/>
    </row>
    <row r="25" spans="1:7" ht="12.75">
      <c r="A25" s="66" t="s">
        <v>165</v>
      </c>
      <c r="B25" s="67"/>
      <c r="C25" s="77"/>
      <c r="D25" s="67" t="s">
        <v>33</v>
      </c>
      <c r="E25" s="78"/>
      <c r="F25" s="79" t="s">
        <v>33</v>
      </c>
      <c r="G25" s="80"/>
    </row>
    <row r="26" spans="1:7" ht="37.5" customHeight="1">
      <c r="A26" s="66" t="s">
        <v>34</v>
      </c>
      <c r="B26" s="81"/>
      <c r="C26" s="82"/>
      <c r="D26" s="67" t="s">
        <v>34</v>
      </c>
      <c r="E26" s="78"/>
      <c r="F26" s="79" t="s">
        <v>34</v>
      </c>
      <c r="G26" s="80"/>
    </row>
    <row r="27" spans="1:7" ht="12.75">
      <c r="A27" s="66"/>
      <c r="B27" s="83"/>
      <c r="C27" s="77"/>
      <c r="D27" s="67"/>
      <c r="E27" s="78"/>
      <c r="F27" s="79"/>
      <c r="G27" s="80"/>
    </row>
    <row r="28" spans="1:7" ht="12.75">
      <c r="A28" s="66" t="s">
        <v>35</v>
      </c>
      <c r="B28" s="67"/>
      <c r="C28" s="77"/>
      <c r="D28" s="79" t="s">
        <v>36</v>
      </c>
      <c r="E28" s="77"/>
      <c r="F28" s="84" t="s">
        <v>36</v>
      </c>
      <c r="G28" s="80"/>
    </row>
    <row r="29" spans="1:7" ht="69" customHeight="1">
      <c r="A29" s="66"/>
      <c r="B29" s="67"/>
      <c r="C29" s="85"/>
      <c r="D29" s="86"/>
      <c r="E29" s="85"/>
      <c r="F29" s="67"/>
      <c r="G29" s="80"/>
    </row>
    <row r="30" spans="1:7" ht="12.75">
      <c r="A30" s="87" t="s">
        <v>37</v>
      </c>
      <c r="B30" s="88"/>
      <c r="C30" s="89">
        <v>21</v>
      </c>
      <c r="D30" s="88" t="s">
        <v>38</v>
      </c>
      <c r="E30" s="90"/>
      <c r="F30" s="263">
        <f>C23-F32</f>
        <v>0</v>
      </c>
      <c r="G30" s="264"/>
    </row>
    <row r="31" spans="1:7" ht="12.75">
      <c r="A31" s="87" t="s">
        <v>39</v>
      </c>
      <c r="B31" s="88"/>
      <c r="C31" s="89">
        <f>SazbaDPH1</f>
        <v>21</v>
      </c>
      <c r="D31" s="88" t="s">
        <v>40</v>
      </c>
      <c r="E31" s="90"/>
      <c r="F31" s="263">
        <f>ROUND(PRODUCT(F30,C31/100),0)</f>
        <v>0</v>
      </c>
      <c r="G31" s="264"/>
    </row>
    <row r="32" spans="1:7" ht="12.75">
      <c r="A32" s="87" t="s">
        <v>37</v>
      </c>
      <c r="B32" s="88"/>
      <c r="C32" s="89">
        <v>0</v>
      </c>
      <c r="D32" s="88" t="s">
        <v>40</v>
      </c>
      <c r="E32" s="90"/>
      <c r="F32" s="263">
        <v>0</v>
      </c>
      <c r="G32" s="264"/>
    </row>
    <row r="33" spans="1:7" ht="12.75">
      <c r="A33" s="87" t="s">
        <v>39</v>
      </c>
      <c r="B33" s="91"/>
      <c r="C33" s="92">
        <f>SazbaDPH2</f>
        <v>0</v>
      </c>
      <c r="D33" s="88" t="s">
        <v>40</v>
      </c>
      <c r="E33" s="62"/>
      <c r="F33" s="263">
        <f>ROUND(PRODUCT(F32,C33/100),0)</f>
        <v>0</v>
      </c>
      <c r="G33" s="264"/>
    </row>
    <row r="34" spans="1:7" s="96" customFormat="1" ht="19.5" customHeight="1" thickBot="1">
      <c r="A34" s="93" t="s">
        <v>41</v>
      </c>
      <c r="B34" s="94"/>
      <c r="C34" s="94"/>
      <c r="D34" s="94"/>
      <c r="E34" s="95"/>
      <c r="F34" s="265">
        <f>ROUND(SUM(F30:F33),0)</f>
        <v>0</v>
      </c>
      <c r="G34" s="266"/>
    </row>
    <row r="36" spans="1:8" ht="12.75">
      <c r="A36" s="97" t="s">
        <v>42</v>
      </c>
      <c r="B36" s="97"/>
      <c r="C36" s="97"/>
      <c r="D36" s="97"/>
      <c r="E36" s="97"/>
      <c r="F36" s="97"/>
      <c r="G36" s="97"/>
      <c r="H36" t="s">
        <v>6</v>
      </c>
    </row>
    <row r="37" spans="1:8" ht="14.25" customHeight="1">
      <c r="A37" s="97"/>
      <c r="B37" s="267"/>
      <c r="C37" s="267"/>
      <c r="D37" s="267"/>
      <c r="E37" s="267"/>
      <c r="F37" s="267"/>
      <c r="G37" s="267"/>
      <c r="H37" t="s">
        <v>6</v>
      </c>
    </row>
    <row r="38" spans="1:8" ht="12.75" customHeight="1">
      <c r="A38" s="98"/>
      <c r="B38" s="267"/>
      <c r="C38" s="267"/>
      <c r="D38" s="267"/>
      <c r="E38" s="267"/>
      <c r="F38" s="267"/>
      <c r="G38" s="267"/>
      <c r="H38" t="s">
        <v>6</v>
      </c>
    </row>
    <row r="39" spans="1:8" ht="12.75">
      <c r="A39" s="98"/>
      <c r="B39" s="267"/>
      <c r="C39" s="267"/>
      <c r="D39" s="267"/>
      <c r="E39" s="267"/>
      <c r="F39" s="267"/>
      <c r="G39" s="267"/>
      <c r="H39" t="s">
        <v>6</v>
      </c>
    </row>
    <row r="40" spans="1:8" ht="12.75">
      <c r="A40" s="98"/>
      <c r="B40" s="267"/>
      <c r="C40" s="267"/>
      <c r="D40" s="267"/>
      <c r="E40" s="267"/>
      <c r="F40" s="267"/>
      <c r="G40" s="267"/>
      <c r="H40" t="s">
        <v>6</v>
      </c>
    </row>
    <row r="41" spans="1:8" ht="12.75">
      <c r="A41" s="98"/>
      <c r="B41" s="267"/>
      <c r="C41" s="267"/>
      <c r="D41" s="267"/>
      <c r="E41" s="267"/>
      <c r="F41" s="267"/>
      <c r="G41" s="267"/>
      <c r="H41" t="s">
        <v>6</v>
      </c>
    </row>
    <row r="42" spans="1:8" ht="12.75">
      <c r="A42" s="98"/>
      <c r="B42" s="267"/>
      <c r="C42" s="267"/>
      <c r="D42" s="267"/>
      <c r="E42" s="267"/>
      <c r="F42" s="267"/>
      <c r="G42" s="267"/>
      <c r="H42" t="s">
        <v>6</v>
      </c>
    </row>
    <row r="43" spans="1:8" ht="12.75">
      <c r="A43" s="98"/>
      <c r="B43" s="267"/>
      <c r="C43" s="267"/>
      <c r="D43" s="267"/>
      <c r="E43" s="267"/>
      <c r="F43" s="267"/>
      <c r="G43" s="267"/>
      <c r="H43" t="s">
        <v>6</v>
      </c>
    </row>
    <row r="44" spans="1:8" ht="12.75">
      <c r="A44" s="98"/>
      <c r="B44" s="267"/>
      <c r="C44" s="267"/>
      <c r="D44" s="267"/>
      <c r="E44" s="267"/>
      <c r="F44" s="267"/>
      <c r="G44" s="267"/>
      <c r="H44" t="s">
        <v>6</v>
      </c>
    </row>
    <row r="45" spans="1:8" ht="0.75" customHeight="1">
      <c r="A45" s="98"/>
      <c r="B45" s="267"/>
      <c r="C45" s="267"/>
      <c r="D45" s="267"/>
      <c r="E45" s="267"/>
      <c r="F45" s="267"/>
      <c r="G45" s="267"/>
      <c r="H45" t="s">
        <v>6</v>
      </c>
    </row>
    <row r="46" spans="2:7" ht="12.75">
      <c r="B46" s="268"/>
      <c r="C46" s="268"/>
      <c r="D46" s="268"/>
      <c r="E46" s="268"/>
      <c r="F46" s="268"/>
      <c r="G46" s="268"/>
    </row>
    <row r="47" spans="2:7" ht="12.75">
      <c r="B47" s="268"/>
      <c r="C47" s="268"/>
      <c r="D47" s="268"/>
      <c r="E47" s="268"/>
      <c r="F47" s="268"/>
      <c r="G47" s="268"/>
    </row>
    <row r="48" spans="2:7" ht="12.75">
      <c r="B48" s="268"/>
      <c r="C48" s="268"/>
      <c r="D48" s="268"/>
      <c r="E48" s="268"/>
      <c r="F48" s="268"/>
      <c r="G48" s="268"/>
    </row>
    <row r="49" spans="2:7" ht="12.75">
      <c r="B49" s="268"/>
      <c r="C49" s="268"/>
      <c r="D49" s="268"/>
      <c r="E49" s="268"/>
      <c r="F49" s="268"/>
      <c r="G49" s="268"/>
    </row>
    <row r="50" spans="2:7" ht="12.75">
      <c r="B50" s="268"/>
      <c r="C50" s="268"/>
      <c r="D50" s="268"/>
      <c r="E50" s="268"/>
      <c r="F50" s="268"/>
      <c r="G50" s="268"/>
    </row>
    <row r="51" spans="2:7" ht="12.75">
      <c r="B51" s="268"/>
      <c r="C51" s="268"/>
      <c r="D51" s="268"/>
      <c r="E51" s="268"/>
      <c r="F51" s="268"/>
      <c r="G51" s="268"/>
    </row>
    <row r="52" spans="2:7" ht="12.75">
      <c r="B52" s="268"/>
      <c r="C52" s="268"/>
      <c r="D52" s="268"/>
      <c r="E52" s="268"/>
      <c r="F52" s="268"/>
      <c r="G52" s="268"/>
    </row>
    <row r="53" spans="2:7" ht="12.75">
      <c r="B53" s="268"/>
      <c r="C53" s="268"/>
      <c r="D53" s="268"/>
      <c r="E53" s="268"/>
      <c r="F53" s="268"/>
      <c r="G53" s="268"/>
    </row>
    <row r="54" spans="2:7" ht="12.75">
      <c r="B54" s="268"/>
      <c r="C54" s="268"/>
      <c r="D54" s="268"/>
      <c r="E54" s="268"/>
      <c r="F54" s="268"/>
      <c r="G54" s="268"/>
    </row>
    <row r="55" spans="2:7" ht="12.75">
      <c r="B55" s="268"/>
      <c r="C55" s="268"/>
      <c r="D55" s="268"/>
      <c r="E55" s="268"/>
      <c r="F55" s="268"/>
      <c r="G55" s="26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69" t="s">
        <v>43</v>
      </c>
      <c r="B1" s="270"/>
      <c r="C1" s="99" t="str">
        <f>CONCATENATE(cislostavby," ",nazevstavby)</f>
        <v>IO02 Multifunkční dům Muglinov</v>
      </c>
      <c r="D1" s="100"/>
      <c r="E1" s="101"/>
      <c r="F1" s="100"/>
      <c r="G1" s="102" t="s">
        <v>44</v>
      </c>
      <c r="H1" s="103"/>
      <c r="I1" s="104"/>
    </row>
    <row r="2" spans="1:9" ht="13.5" thickBot="1">
      <c r="A2" s="271" t="s">
        <v>45</v>
      </c>
      <c r="B2" s="272"/>
      <c r="C2" s="105" t="str">
        <f>CONCATENATE(cisloobjektu," ",nazevobjektu)</f>
        <v> TERÉNNÍ A SADOVÉ ÚPRAVY</v>
      </c>
      <c r="D2" s="106"/>
      <c r="E2" s="107"/>
      <c r="F2" s="106"/>
      <c r="G2" s="273"/>
      <c r="H2" s="274"/>
      <c r="I2" s="275"/>
    </row>
    <row r="3" spans="1:9" ht="13.5" thickTop="1">
      <c r="A3" s="78"/>
      <c r="B3" s="78"/>
      <c r="C3" s="78"/>
      <c r="D3" s="78"/>
      <c r="E3" s="78"/>
      <c r="F3" s="67"/>
      <c r="G3" s="78"/>
      <c r="H3" s="78"/>
      <c r="I3" s="78"/>
    </row>
    <row r="4" spans="1:9" ht="19.5" customHeight="1">
      <c r="A4" s="108" t="s">
        <v>46</v>
      </c>
      <c r="B4" s="109"/>
      <c r="C4" s="109"/>
      <c r="D4" s="109"/>
      <c r="E4" s="110"/>
      <c r="F4" s="109"/>
      <c r="G4" s="109"/>
      <c r="H4" s="109"/>
      <c r="I4" s="109"/>
    </row>
    <row r="5" spans="1:9" ht="13.5" thickBot="1">
      <c r="A5" s="78"/>
      <c r="B5" s="78"/>
      <c r="C5" s="78"/>
      <c r="D5" s="78"/>
      <c r="E5" s="78"/>
      <c r="F5" s="78"/>
      <c r="G5" s="78"/>
      <c r="H5" s="78"/>
      <c r="I5" s="78"/>
    </row>
    <row r="6" spans="1:9" s="36" customFormat="1" ht="13.5" thickBot="1">
      <c r="A6" s="111"/>
      <c r="B6" s="112" t="s">
        <v>47</v>
      </c>
      <c r="C6" s="112"/>
      <c r="D6" s="113"/>
      <c r="E6" s="114" t="s">
        <v>48</v>
      </c>
      <c r="F6" s="115" t="s">
        <v>49</v>
      </c>
      <c r="G6" s="115" t="s">
        <v>50</v>
      </c>
      <c r="H6" s="115" t="s">
        <v>51</v>
      </c>
      <c r="I6" s="116" t="s">
        <v>26</v>
      </c>
    </row>
    <row r="7" spans="1:9" s="36" customFormat="1" ht="12.75">
      <c r="A7" s="183" t="str">
        <f>Položky!B7</f>
        <v>18</v>
      </c>
      <c r="B7" s="117" t="str">
        <f>Položky!C7</f>
        <v>Povrchové úpravy terénu</v>
      </c>
      <c r="C7" s="67"/>
      <c r="D7" s="118"/>
      <c r="E7" s="184">
        <f>Položky!G84</f>
        <v>0</v>
      </c>
      <c r="F7" s="185">
        <f>Položky!BB84</f>
        <v>0</v>
      </c>
      <c r="G7" s="185">
        <f>Položky!BC84</f>
        <v>0</v>
      </c>
      <c r="H7" s="185">
        <f>Položky!BD84</f>
        <v>0</v>
      </c>
      <c r="I7" s="186">
        <f>Položky!BE84</f>
        <v>0</v>
      </c>
    </row>
    <row r="8" spans="1:9" s="36" customFormat="1" ht="12.75">
      <c r="A8" s="183" t="str">
        <f>Položky!B85</f>
        <v>185</v>
      </c>
      <c r="B8" s="117" t="str">
        <f>Položky!C85</f>
        <v>Stromy</v>
      </c>
      <c r="C8" s="67"/>
      <c r="D8" s="118"/>
      <c r="E8" s="184">
        <f>Položky!BA105</f>
        <v>0</v>
      </c>
      <c r="F8" s="185">
        <f>Položky!BB105</f>
        <v>0</v>
      </c>
      <c r="G8" s="185">
        <f>Položky!BC105</f>
        <v>0</v>
      </c>
      <c r="H8" s="185">
        <f>Položky!BD105</f>
        <v>0</v>
      </c>
      <c r="I8" s="186">
        <f>Položky!BE105</f>
        <v>0</v>
      </c>
    </row>
    <row r="9" spans="1:9" s="36" customFormat="1" ht="12.75">
      <c r="A9" s="183" t="str">
        <f>Položky!B106</f>
        <v>190</v>
      </c>
      <c r="B9" s="117" t="str">
        <f>Položky!C106</f>
        <v>Listnaté keře</v>
      </c>
      <c r="C9" s="67"/>
      <c r="D9" s="118"/>
      <c r="E9" s="184">
        <f>Položky!BA117</f>
        <v>0</v>
      </c>
      <c r="F9" s="185">
        <f>Položky!BB117</f>
        <v>0</v>
      </c>
      <c r="G9" s="185">
        <f>Položky!BC117</f>
        <v>0</v>
      </c>
      <c r="H9" s="185">
        <f>Položky!BD117</f>
        <v>0</v>
      </c>
      <c r="I9" s="186">
        <f>Položky!BE117</f>
        <v>0</v>
      </c>
    </row>
    <row r="10" spans="1:9" s="36" customFormat="1" ht="12.75">
      <c r="A10" s="183" t="s">
        <v>162</v>
      </c>
      <c r="B10" s="117" t="s">
        <v>163</v>
      </c>
      <c r="C10" s="67"/>
      <c r="D10" s="118"/>
      <c r="E10" s="184">
        <f>Položky!G139</f>
        <v>0</v>
      </c>
      <c r="F10" s="185">
        <v>0</v>
      </c>
      <c r="G10" s="185">
        <v>0</v>
      </c>
      <c r="H10" s="185">
        <v>0</v>
      </c>
      <c r="I10" s="186">
        <v>0</v>
      </c>
    </row>
    <row r="11" spans="1:9" s="36" customFormat="1" ht="13.5" thickBot="1">
      <c r="A11" s="183" t="str">
        <f>Položky!B140</f>
        <v>99</v>
      </c>
      <c r="B11" s="117" t="str">
        <f>Položky!C140</f>
        <v>Staveništní přesun hmot</v>
      </c>
      <c r="C11" s="67"/>
      <c r="D11" s="118"/>
      <c r="E11" s="184">
        <f>Položky!BA142</f>
        <v>0</v>
      </c>
      <c r="F11" s="185">
        <f>Položky!BB142</f>
        <v>0</v>
      </c>
      <c r="G11" s="185">
        <f>Položky!BC142</f>
        <v>0</v>
      </c>
      <c r="H11" s="185">
        <f>Položky!BD142</f>
        <v>0</v>
      </c>
      <c r="I11" s="186">
        <f>Položky!BE142</f>
        <v>0</v>
      </c>
    </row>
    <row r="12" spans="1:9" s="125" customFormat="1" ht="13.5" thickBot="1">
      <c r="A12" s="119"/>
      <c r="B12" s="120" t="s">
        <v>52</v>
      </c>
      <c r="C12" s="120"/>
      <c r="D12" s="121"/>
      <c r="E12" s="122">
        <f>SUM(E7:E11)</f>
        <v>0</v>
      </c>
      <c r="F12" s="123">
        <f>SUM(F7:F11)</f>
        <v>0</v>
      </c>
      <c r="G12" s="123">
        <f>SUM(G7:G11)</f>
        <v>0</v>
      </c>
      <c r="H12" s="123">
        <f>SUM(H7:H11)</f>
        <v>0</v>
      </c>
      <c r="I12" s="124">
        <f>SUM(I7:I11)</f>
        <v>0</v>
      </c>
    </row>
    <row r="13" spans="1:9" ht="12.75">
      <c r="A13" s="67"/>
      <c r="B13" s="67"/>
      <c r="C13" s="67"/>
      <c r="D13" s="67"/>
      <c r="E13" s="67"/>
      <c r="F13" s="67"/>
      <c r="G13" s="67"/>
      <c r="H13" s="67"/>
      <c r="I13" s="67"/>
    </row>
    <row r="14" spans="1:57" ht="19.5" customHeight="1">
      <c r="A14" s="109" t="s">
        <v>53</v>
      </c>
      <c r="B14" s="109"/>
      <c r="C14" s="109"/>
      <c r="D14" s="109"/>
      <c r="E14" s="109"/>
      <c r="F14" s="109"/>
      <c r="G14" s="126"/>
      <c r="H14" s="109"/>
      <c r="I14" s="109"/>
      <c r="BA14" s="42"/>
      <c r="BB14" s="42"/>
      <c r="BC14" s="42"/>
      <c r="BD14" s="42"/>
      <c r="BE14" s="42"/>
    </row>
    <row r="15" spans="1:9" ht="13.5" thickBot="1">
      <c r="A15" s="78"/>
      <c r="B15" s="78"/>
      <c r="C15" s="78"/>
      <c r="D15" s="78"/>
      <c r="E15" s="78"/>
      <c r="F15" s="78"/>
      <c r="G15" s="78"/>
      <c r="H15" s="78"/>
      <c r="I15" s="78"/>
    </row>
    <row r="16" spans="1:9" ht="12.75">
      <c r="A16" s="72" t="s">
        <v>54</v>
      </c>
      <c r="B16" s="73"/>
      <c r="C16" s="73"/>
      <c r="D16" s="127"/>
      <c r="E16" s="128" t="s">
        <v>55</v>
      </c>
      <c r="F16" s="129" t="s">
        <v>56</v>
      </c>
      <c r="G16" s="130" t="s">
        <v>57</v>
      </c>
      <c r="H16" s="131"/>
      <c r="I16" s="132" t="s">
        <v>55</v>
      </c>
    </row>
    <row r="17" spans="1:53" ht="12.75">
      <c r="A17" s="65" t="s">
        <v>144</v>
      </c>
      <c r="B17" s="56"/>
      <c r="C17" s="56"/>
      <c r="D17" s="133"/>
      <c r="E17" s="134">
        <v>0</v>
      </c>
      <c r="F17" s="135">
        <v>1</v>
      </c>
      <c r="G17" s="136">
        <f>CHOOSE(BA17+1,HSV+PSV,HSV+PSV+Mont,HSV+PSV+Dodavka+Mont,HSV,PSV,Mont,Dodavka,Mont+Dodavka,0)</f>
        <v>0</v>
      </c>
      <c r="H17" s="137"/>
      <c r="I17" s="138">
        <f>E17+F17*G17/100</f>
        <v>0</v>
      </c>
      <c r="BA17">
        <v>1</v>
      </c>
    </row>
    <row r="18" spans="1:53" ht="12.75">
      <c r="A18" s="65" t="s">
        <v>145</v>
      </c>
      <c r="B18" s="56"/>
      <c r="C18" s="56"/>
      <c r="D18" s="133"/>
      <c r="E18" s="134">
        <v>0</v>
      </c>
      <c r="F18" s="135">
        <v>0.5</v>
      </c>
      <c r="G18" s="136">
        <f>CHOOSE(BA18+1,HSV+PSV,HSV+PSV+Mont,HSV+PSV+Dodavka+Mont,HSV,PSV,Mont,Dodavka,Mont+Dodavka,0)</f>
        <v>0</v>
      </c>
      <c r="H18" s="137"/>
      <c r="I18" s="138">
        <f>E18+F18*G18/100</f>
        <v>0</v>
      </c>
      <c r="BA18">
        <v>1</v>
      </c>
    </row>
    <row r="19" spans="1:9" ht="13.5" thickBot="1">
      <c r="A19" s="139" t="s">
        <v>58</v>
      </c>
      <c r="B19" s="140"/>
      <c r="C19" s="141"/>
      <c r="D19" s="142"/>
      <c r="E19" s="143"/>
      <c r="F19" s="144"/>
      <c r="G19" s="144"/>
      <c r="H19" s="276">
        <f>SUM(I17:I18)</f>
        <v>0</v>
      </c>
      <c r="I19" s="277"/>
    </row>
    <row r="21" spans="2:9" ht="12.75">
      <c r="B21" s="125"/>
      <c r="F21" s="145"/>
      <c r="G21" s="146"/>
      <c r="H21" s="146"/>
      <c r="I21" s="147"/>
    </row>
    <row r="22" spans="6:9" ht="12.75">
      <c r="F22" s="145"/>
      <c r="G22" s="146"/>
      <c r="H22" s="146"/>
      <c r="I22" s="147"/>
    </row>
    <row r="23" spans="6:9" ht="12.75">
      <c r="F23" s="145"/>
      <c r="G23" s="146"/>
      <c r="H23" s="146"/>
      <c r="I23" s="147"/>
    </row>
    <row r="24" spans="6:9" ht="12.75">
      <c r="F24" s="145"/>
      <c r="G24" s="146"/>
      <c r="H24" s="146"/>
      <c r="I24" s="147"/>
    </row>
    <row r="25" spans="6:9" ht="12.75">
      <c r="F25" s="145"/>
      <c r="G25" s="146"/>
      <c r="H25" s="146"/>
      <c r="I25" s="147"/>
    </row>
    <row r="26" spans="6:9" ht="12.75">
      <c r="F26" s="145"/>
      <c r="G26" s="146"/>
      <c r="H26" s="146"/>
      <c r="I26" s="147"/>
    </row>
    <row r="27" spans="6:9" ht="12.75">
      <c r="F27" s="145"/>
      <c r="G27" s="146"/>
      <c r="H27" s="146"/>
      <c r="I27" s="147"/>
    </row>
    <row r="28" spans="6:9" ht="12.75">
      <c r="F28" s="145"/>
      <c r="G28" s="146"/>
      <c r="H28" s="146"/>
      <c r="I28" s="147"/>
    </row>
    <row r="29" spans="6:9" ht="12.75">
      <c r="F29" s="145"/>
      <c r="G29" s="146"/>
      <c r="H29" s="146"/>
      <c r="I29" s="147"/>
    </row>
    <row r="30" spans="6:9" ht="12.75">
      <c r="F30" s="145"/>
      <c r="G30" s="146"/>
      <c r="H30" s="146"/>
      <c r="I30" s="147"/>
    </row>
    <row r="31" spans="6:9" ht="12.75">
      <c r="F31" s="145"/>
      <c r="G31" s="146"/>
      <c r="H31" s="146"/>
      <c r="I31" s="147"/>
    </row>
    <row r="32" spans="6:9" ht="12.75">
      <c r="F32" s="145"/>
      <c r="G32" s="146"/>
      <c r="H32" s="146"/>
      <c r="I32" s="147"/>
    </row>
    <row r="33" spans="6:9" ht="12.75">
      <c r="F33" s="145"/>
      <c r="G33" s="146"/>
      <c r="H33" s="146"/>
      <c r="I33" s="147"/>
    </row>
    <row r="34" spans="6:9" ht="12.75">
      <c r="F34" s="145"/>
      <c r="G34" s="146"/>
      <c r="H34" s="146"/>
      <c r="I34" s="147"/>
    </row>
    <row r="35" spans="6:9" ht="12.75">
      <c r="F35" s="145"/>
      <c r="G35" s="146"/>
      <c r="H35" s="146"/>
      <c r="I35" s="147"/>
    </row>
    <row r="36" spans="6:9" ht="12.75">
      <c r="F36" s="145"/>
      <c r="G36" s="146"/>
      <c r="H36" s="146"/>
      <c r="I36" s="147"/>
    </row>
    <row r="37" spans="6:9" ht="12.75">
      <c r="F37" s="145"/>
      <c r="G37" s="146"/>
      <c r="H37" s="146"/>
      <c r="I37" s="147"/>
    </row>
    <row r="38" spans="6:9" ht="12.75">
      <c r="F38" s="145"/>
      <c r="G38" s="146"/>
      <c r="H38" s="146"/>
      <c r="I38" s="147"/>
    </row>
    <row r="39" spans="6:9" ht="12.75">
      <c r="F39" s="145"/>
      <c r="G39" s="146"/>
      <c r="H39" s="146"/>
      <c r="I39" s="147"/>
    </row>
    <row r="40" spans="6:9" ht="12.75">
      <c r="F40" s="145"/>
      <c r="G40" s="146"/>
      <c r="H40" s="146"/>
      <c r="I40" s="147"/>
    </row>
    <row r="41" spans="6:9" ht="12.75">
      <c r="F41" s="145"/>
      <c r="G41" s="146"/>
      <c r="H41" s="146"/>
      <c r="I41" s="147"/>
    </row>
    <row r="42" spans="6:9" ht="12.75">
      <c r="F42" s="145"/>
      <c r="G42" s="146"/>
      <c r="H42" s="146"/>
      <c r="I42" s="147"/>
    </row>
    <row r="43" spans="6:9" ht="12.75">
      <c r="F43" s="145"/>
      <c r="G43" s="146"/>
      <c r="H43" s="146"/>
      <c r="I43" s="147"/>
    </row>
    <row r="44" spans="6:9" ht="12.75">
      <c r="F44" s="145"/>
      <c r="G44" s="146"/>
      <c r="H44" s="146"/>
      <c r="I44" s="147"/>
    </row>
    <row r="45" spans="6:9" ht="12.75">
      <c r="F45" s="145"/>
      <c r="G45" s="146"/>
      <c r="H45" s="146"/>
      <c r="I45" s="147"/>
    </row>
    <row r="46" spans="6:9" ht="12.75">
      <c r="F46" s="145"/>
      <c r="G46" s="146"/>
      <c r="H46" s="146"/>
      <c r="I46" s="147"/>
    </row>
    <row r="47" spans="6:9" ht="12.75">
      <c r="F47" s="145"/>
      <c r="G47" s="146"/>
      <c r="H47" s="146"/>
      <c r="I47" s="147"/>
    </row>
    <row r="48" spans="6:9" ht="12.75">
      <c r="F48" s="145"/>
      <c r="G48" s="146"/>
      <c r="H48" s="146"/>
      <c r="I48" s="147"/>
    </row>
    <row r="49" spans="6:9" ht="12.75">
      <c r="F49" s="145"/>
      <c r="G49" s="146"/>
      <c r="H49" s="146"/>
      <c r="I49" s="147"/>
    </row>
    <row r="50" spans="6:9" ht="12.75">
      <c r="F50" s="145"/>
      <c r="G50" s="146"/>
      <c r="H50" s="146"/>
      <c r="I50" s="147"/>
    </row>
    <row r="51" spans="6:9" ht="12.75">
      <c r="F51" s="145"/>
      <c r="G51" s="146"/>
      <c r="H51" s="146"/>
      <c r="I51" s="147"/>
    </row>
    <row r="52" spans="6:9" ht="12.75">
      <c r="F52" s="145"/>
      <c r="G52" s="146"/>
      <c r="H52" s="146"/>
      <c r="I52" s="147"/>
    </row>
    <row r="53" spans="6:9" ht="12.75">
      <c r="F53" s="145"/>
      <c r="G53" s="146"/>
      <c r="H53" s="146"/>
      <c r="I53" s="147"/>
    </row>
    <row r="54" spans="6:9" ht="12.75">
      <c r="F54" s="145"/>
      <c r="G54" s="146"/>
      <c r="H54" s="146"/>
      <c r="I54" s="147"/>
    </row>
    <row r="55" spans="6:9" ht="12.75">
      <c r="F55" s="145"/>
      <c r="G55" s="146"/>
      <c r="H55" s="146"/>
      <c r="I55" s="147"/>
    </row>
    <row r="56" spans="6:9" ht="12.75">
      <c r="F56" s="145"/>
      <c r="G56" s="146"/>
      <c r="H56" s="146"/>
      <c r="I56" s="147"/>
    </row>
    <row r="57" spans="6:9" ht="12.75">
      <c r="F57" s="145"/>
      <c r="G57" s="146"/>
      <c r="H57" s="146"/>
      <c r="I57" s="147"/>
    </row>
    <row r="58" spans="6:9" ht="12.75">
      <c r="F58" s="145"/>
      <c r="G58" s="146"/>
      <c r="H58" s="146"/>
      <c r="I58" s="147"/>
    </row>
    <row r="59" spans="6:9" ht="12.75">
      <c r="F59" s="145"/>
      <c r="G59" s="146"/>
      <c r="H59" s="146"/>
      <c r="I59" s="147"/>
    </row>
    <row r="60" spans="6:9" ht="12.75">
      <c r="F60" s="145"/>
      <c r="G60" s="146"/>
      <c r="H60" s="146"/>
      <c r="I60" s="147"/>
    </row>
    <row r="61" spans="6:9" ht="12.75">
      <c r="F61" s="145"/>
      <c r="G61" s="146"/>
      <c r="H61" s="146"/>
      <c r="I61" s="147"/>
    </row>
    <row r="62" spans="6:9" ht="12.75">
      <c r="F62" s="145"/>
      <c r="G62" s="146"/>
      <c r="H62" s="146"/>
      <c r="I62" s="147"/>
    </row>
    <row r="63" spans="6:9" ht="12.75">
      <c r="F63" s="145"/>
      <c r="G63" s="146"/>
      <c r="H63" s="146"/>
      <c r="I63" s="147"/>
    </row>
    <row r="64" spans="6:9" ht="12.75">
      <c r="F64" s="145"/>
      <c r="G64" s="146"/>
      <c r="H64" s="146"/>
      <c r="I64" s="147"/>
    </row>
    <row r="65" spans="6:9" ht="12.75">
      <c r="F65" s="145"/>
      <c r="G65" s="146"/>
      <c r="H65" s="146"/>
      <c r="I65" s="147"/>
    </row>
    <row r="66" spans="6:9" ht="12.75">
      <c r="F66" s="145"/>
      <c r="G66" s="146"/>
      <c r="H66" s="146"/>
      <c r="I66" s="147"/>
    </row>
    <row r="67" spans="6:9" ht="12.75">
      <c r="F67" s="145"/>
      <c r="G67" s="146"/>
      <c r="H67" s="146"/>
      <c r="I67" s="147"/>
    </row>
    <row r="68" spans="6:9" ht="12.75">
      <c r="F68" s="145"/>
      <c r="G68" s="146"/>
      <c r="H68" s="146"/>
      <c r="I68" s="147"/>
    </row>
    <row r="69" spans="6:9" ht="12.75">
      <c r="F69" s="145"/>
      <c r="G69" s="146"/>
      <c r="H69" s="146"/>
      <c r="I69" s="147"/>
    </row>
    <row r="70" spans="6:9" ht="12.75">
      <c r="F70" s="145"/>
      <c r="G70" s="146"/>
      <c r="H70" s="146"/>
      <c r="I70" s="147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5"/>
  <sheetViews>
    <sheetView showGridLines="0" showZeros="0" zoomScale="130" zoomScaleNormal="130" zoomScalePageLayoutView="0" workbookViewId="0" topLeftCell="A80">
      <selection activeCell="C152" sqref="C152"/>
    </sheetView>
  </sheetViews>
  <sheetFormatPr defaultColWidth="9.00390625" defaultRowHeight="12.75"/>
  <cols>
    <col min="1" max="1" width="4.375" style="148" customWidth="1"/>
    <col min="2" max="2" width="11.625" style="148" customWidth="1"/>
    <col min="3" max="3" width="40.375" style="148" customWidth="1"/>
    <col min="4" max="4" width="5.625" style="148" customWidth="1"/>
    <col min="5" max="5" width="8.625" style="177" customWidth="1"/>
    <col min="6" max="6" width="9.875" style="148" customWidth="1"/>
    <col min="7" max="7" width="13.875" style="148" customWidth="1"/>
    <col min="8" max="11" width="9.125" style="148" customWidth="1"/>
    <col min="12" max="12" width="75.25390625" style="148" customWidth="1"/>
    <col min="13" max="13" width="45.25390625" style="148" customWidth="1"/>
    <col min="14" max="16384" width="9.125" style="148" customWidth="1"/>
  </cols>
  <sheetData>
    <row r="1" spans="1:7" ht="15.75">
      <c r="A1" s="282" t="s">
        <v>59</v>
      </c>
      <c r="B1" s="282"/>
      <c r="C1" s="282"/>
      <c r="D1" s="282"/>
      <c r="E1" s="282"/>
      <c r="F1" s="282"/>
      <c r="G1" s="282"/>
    </row>
    <row r="2" spans="1:7" ht="14.25" customHeight="1" thickBot="1">
      <c r="A2" s="149"/>
      <c r="B2" s="150"/>
      <c r="C2" s="151"/>
      <c r="D2" s="151"/>
      <c r="E2" s="152"/>
      <c r="F2" s="151"/>
      <c r="G2" s="151"/>
    </row>
    <row r="3" spans="1:7" ht="13.5" thickTop="1">
      <c r="A3" s="269" t="s">
        <v>43</v>
      </c>
      <c r="B3" s="270"/>
      <c r="C3" s="99" t="str">
        <f>CONCATENATE(cislostavby," ",nazevstavby)</f>
        <v>IO02 Multifunkční dům Muglinov</v>
      </c>
      <c r="D3" s="153"/>
      <c r="E3" s="154" t="s">
        <v>60</v>
      </c>
      <c r="F3" s="155">
        <f>Rekapitulace!H1</f>
        <v>0</v>
      </c>
      <c r="G3" s="156"/>
    </row>
    <row r="4" spans="1:7" ht="13.5" thickBot="1">
      <c r="A4" s="283" t="s">
        <v>45</v>
      </c>
      <c r="B4" s="272"/>
      <c r="C4" s="105" t="str">
        <f>CONCATENATE(cisloobjektu," ",nazevobjektu)</f>
        <v> TERÉNNÍ A SADOVÉ ÚPRAVY</v>
      </c>
      <c r="D4" s="157"/>
      <c r="E4" s="284">
        <f>Rekapitulace!G2</f>
        <v>0</v>
      </c>
      <c r="F4" s="285"/>
      <c r="G4" s="286"/>
    </row>
    <row r="5" spans="1:7" ht="13.5" thickTop="1">
      <c r="A5" s="158"/>
      <c r="B5" s="149"/>
      <c r="C5" s="149"/>
      <c r="D5" s="149"/>
      <c r="E5" s="159"/>
      <c r="F5" s="149"/>
      <c r="G5" s="160"/>
    </row>
    <row r="6" spans="1:7" ht="12.75">
      <c r="A6" s="161" t="s">
        <v>61</v>
      </c>
      <c r="B6" s="162" t="s">
        <v>62</v>
      </c>
      <c r="C6" s="162" t="s">
        <v>63</v>
      </c>
      <c r="D6" s="162" t="s">
        <v>64</v>
      </c>
      <c r="E6" s="163" t="s">
        <v>65</v>
      </c>
      <c r="F6" s="162" t="s">
        <v>66</v>
      </c>
      <c r="G6" s="164" t="s">
        <v>67</v>
      </c>
    </row>
    <row r="7" spans="1:15" ht="12.75">
      <c r="A7" s="165" t="s">
        <v>68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87">
        <v>1</v>
      </c>
      <c r="B8" s="188" t="s">
        <v>72</v>
      </c>
      <c r="C8" s="195" t="s">
        <v>147</v>
      </c>
      <c r="D8" s="191" t="s">
        <v>73</v>
      </c>
      <c r="E8" s="192">
        <v>2135</v>
      </c>
      <c r="F8" s="255">
        <v>0</v>
      </c>
      <c r="G8" s="193">
        <f>E8*F8</f>
        <v>0</v>
      </c>
      <c r="O8" s="172">
        <v>2</v>
      </c>
      <c r="AA8" s="148">
        <v>1</v>
      </c>
      <c r="AB8" s="148">
        <v>1</v>
      </c>
      <c r="AC8" s="148">
        <v>1</v>
      </c>
      <c r="AZ8" s="148">
        <v>1</v>
      </c>
      <c r="BA8" s="148">
        <f>IF(AZ8=1,G8,0)</f>
        <v>0</v>
      </c>
      <c r="BB8" s="148">
        <f>IF(AZ8=2,G8,0)</f>
        <v>0</v>
      </c>
      <c r="BC8" s="148">
        <f>IF(AZ8=3,G8,0)</f>
        <v>0</v>
      </c>
      <c r="BD8" s="148">
        <f>IF(AZ8=4,G8,0)</f>
        <v>0</v>
      </c>
      <c r="BE8" s="148">
        <f>IF(AZ8=5,G8,0)</f>
        <v>0</v>
      </c>
      <c r="CA8" s="172">
        <v>1</v>
      </c>
      <c r="CB8" s="172">
        <v>1</v>
      </c>
      <c r="CZ8" s="148">
        <v>0</v>
      </c>
    </row>
    <row r="9" spans="1:15" ht="12.75">
      <c r="A9" s="200"/>
      <c r="B9" s="190"/>
      <c r="C9" s="280" t="s">
        <v>166</v>
      </c>
      <c r="D9" s="281"/>
      <c r="E9" s="194">
        <v>2135</v>
      </c>
      <c r="F9" s="280"/>
      <c r="G9" s="281"/>
      <c r="M9" s="173" t="s">
        <v>74</v>
      </c>
      <c r="O9" s="172"/>
    </row>
    <row r="10" spans="1:15" ht="12.75">
      <c r="A10" s="189">
        <v>2</v>
      </c>
      <c r="B10" s="219" t="s">
        <v>154</v>
      </c>
      <c r="C10" s="220" t="s">
        <v>155</v>
      </c>
      <c r="D10" s="221" t="s">
        <v>95</v>
      </c>
      <c r="E10" s="202">
        <v>427</v>
      </c>
      <c r="F10" s="256">
        <v>0</v>
      </c>
      <c r="G10" s="222">
        <f>ROUND(E10*F10,2)</f>
        <v>0</v>
      </c>
      <c r="M10" s="173"/>
      <c r="O10" s="172"/>
    </row>
    <row r="11" spans="1:15" ht="12.75">
      <c r="A11" s="189"/>
      <c r="B11" s="223"/>
      <c r="C11" s="289" t="s">
        <v>160</v>
      </c>
      <c r="D11" s="290"/>
      <c r="E11" s="290"/>
      <c r="F11" s="290"/>
      <c r="G11" s="290"/>
      <c r="M11" s="173"/>
      <c r="O11" s="172"/>
    </row>
    <row r="12" spans="1:15" ht="12.75">
      <c r="A12" s="189"/>
      <c r="B12" s="223"/>
      <c r="C12" s="291" t="s">
        <v>161</v>
      </c>
      <c r="D12" s="292"/>
      <c r="E12" s="292"/>
      <c r="F12" s="292"/>
      <c r="G12" s="292"/>
      <c r="M12" s="173"/>
      <c r="O12" s="172"/>
    </row>
    <row r="13" spans="1:15" ht="12.75">
      <c r="A13" s="189"/>
      <c r="B13" s="224"/>
      <c r="C13" s="225" t="s">
        <v>169</v>
      </c>
      <c r="D13" s="226"/>
      <c r="E13" s="199">
        <v>427</v>
      </c>
      <c r="F13" s="227"/>
      <c r="G13" s="227"/>
      <c r="M13" s="173"/>
      <c r="O13" s="172"/>
    </row>
    <row r="14" spans="1:15" ht="12.75">
      <c r="A14" s="201">
        <v>3</v>
      </c>
      <c r="B14" s="228" t="s">
        <v>156</v>
      </c>
      <c r="C14" s="229" t="s">
        <v>159</v>
      </c>
      <c r="D14" s="230" t="s">
        <v>95</v>
      </c>
      <c r="E14" s="192">
        <v>124</v>
      </c>
      <c r="F14" s="257">
        <v>0</v>
      </c>
      <c r="G14" s="231">
        <f>ROUND(E14*F14,2)</f>
        <v>0</v>
      </c>
      <c r="M14" s="173"/>
      <c r="O14" s="172"/>
    </row>
    <row r="15" spans="1:15" ht="12.75">
      <c r="A15" s="187">
        <v>4</v>
      </c>
      <c r="B15" s="188" t="s">
        <v>158</v>
      </c>
      <c r="C15" s="195" t="s">
        <v>157</v>
      </c>
      <c r="D15" s="191" t="s">
        <v>95</v>
      </c>
      <c r="E15" s="192">
        <v>124</v>
      </c>
      <c r="F15" s="255">
        <v>0</v>
      </c>
      <c r="G15" s="193">
        <f>ROUND(E15*F15,2)</f>
        <v>0</v>
      </c>
      <c r="M15" s="173"/>
      <c r="O15" s="172"/>
    </row>
    <row r="16" spans="1:80" ht="12.75">
      <c r="A16" s="187">
        <v>2</v>
      </c>
      <c r="B16" s="188" t="s">
        <v>187</v>
      </c>
      <c r="C16" s="195" t="s">
        <v>188</v>
      </c>
      <c r="D16" s="191" t="s">
        <v>75</v>
      </c>
      <c r="E16" s="192">
        <v>320</v>
      </c>
      <c r="F16" s="255">
        <v>0</v>
      </c>
      <c r="G16" s="193">
        <f>ROUND(E16*F16,2)</f>
        <v>0</v>
      </c>
      <c r="O16" s="172"/>
      <c r="CA16" s="172"/>
      <c r="CB16" s="172"/>
    </row>
    <row r="17" spans="1:15" ht="12.75">
      <c r="A17" s="189"/>
      <c r="B17" s="190"/>
      <c r="C17" s="280" t="s">
        <v>189</v>
      </c>
      <c r="D17" s="281"/>
      <c r="E17" s="194">
        <v>320</v>
      </c>
      <c r="F17" s="280"/>
      <c r="G17" s="281"/>
      <c r="M17" s="173"/>
      <c r="O17" s="172"/>
    </row>
    <row r="18" spans="1:104" ht="22.5">
      <c r="A18" s="187">
        <v>5</v>
      </c>
      <c r="B18" s="188" t="s">
        <v>76</v>
      </c>
      <c r="C18" s="195" t="s">
        <v>77</v>
      </c>
      <c r="D18" s="191" t="s">
        <v>75</v>
      </c>
      <c r="E18" s="192">
        <v>25</v>
      </c>
      <c r="F18" s="255">
        <v>0</v>
      </c>
      <c r="G18" s="193">
        <f>E18*F18</f>
        <v>0</v>
      </c>
      <c r="O18" s="172">
        <v>2</v>
      </c>
      <c r="AA18" s="148">
        <v>1</v>
      </c>
      <c r="AB18" s="148">
        <v>1</v>
      </c>
      <c r="AC18" s="148">
        <v>1</v>
      </c>
      <c r="AZ18" s="148">
        <v>1</v>
      </c>
      <c r="BA18" s="148">
        <f>IF(AZ18=1,G18,0)</f>
        <v>0</v>
      </c>
      <c r="BB18" s="148">
        <f>IF(AZ18=2,G18,0)</f>
        <v>0</v>
      </c>
      <c r="BC18" s="148">
        <f>IF(AZ18=3,G18,0)</f>
        <v>0</v>
      </c>
      <c r="BD18" s="148">
        <f>IF(AZ18=4,G18,0)</f>
        <v>0</v>
      </c>
      <c r="BE18" s="148">
        <f>IF(AZ18=5,G18,0)</f>
        <v>0</v>
      </c>
      <c r="CA18" s="172">
        <v>1</v>
      </c>
      <c r="CB18" s="172">
        <v>1</v>
      </c>
      <c r="CZ18" s="148">
        <v>0</v>
      </c>
    </row>
    <row r="19" spans="1:15" ht="12.75">
      <c r="A19" s="189"/>
      <c r="B19" s="190"/>
      <c r="C19" s="280" t="s">
        <v>151</v>
      </c>
      <c r="D19" s="281"/>
      <c r="E19" s="194">
        <v>25</v>
      </c>
      <c r="F19" s="280"/>
      <c r="G19" s="281"/>
      <c r="M19" s="173" t="s">
        <v>78</v>
      </c>
      <c r="O19" s="172"/>
    </row>
    <row r="20" spans="1:104" ht="12.75" hidden="1">
      <c r="A20" s="206"/>
      <c r="B20" s="207"/>
      <c r="C20" s="208"/>
      <c r="D20" s="209"/>
      <c r="E20" s="205"/>
      <c r="F20" s="205"/>
      <c r="G20" s="210"/>
      <c r="O20" s="172">
        <v>2</v>
      </c>
      <c r="AA20" s="148">
        <v>1</v>
      </c>
      <c r="AB20" s="148">
        <v>1</v>
      </c>
      <c r="AC20" s="148">
        <v>1</v>
      </c>
      <c r="AZ20" s="148">
        <v>1</v>
      </c>
      <c r="BA20" s="148">
        <f>IF(AZ20=1,G20,0)</f>
        <v>0</v>
      </c>
      <c r="BB20" s="148">
        <f>IF(AZ20=2,G20,0)</f>
        <v>0</v>
      </c>
      <c r="BC20" s="148">
        <f>IF(AZ20=3,G20,0)</f>
        <v>0</v>
      </c>
      <c r="BD20" s="148">
        <f>IF(AZ20=4,G20,0)</f>
        <v>0</v>
      </c>
      <c r="BE20" s="148">
        <f>IF(AZ20=5,G20,0)</f>
        <v>0</v>
      </c>
      <c r="CA20" s="172">
        <v>1</v>
      </c>
      <c r="CB20" s="172">
        <v>1</v>
      </c>
      <c r="CZ20" s="148">
        <v>0</v>
      </c>
    </row>
    <row r="21" spans="1:15" ht="12.75" hidden="1">
      <c r="A21" s="203"/>
      <c r="B21" s="211"/>
      <c r="C21" s="278"/>
      <c r="D21" s="279"/>
      <c r="E21" s="212"/>
      <c r="F21" s="278"/>
      <c r="G21" s="279"/>
      <c r="M21" s="173" t="s">
        <v>79</v>
      </c>
      <c r="O21" s="172"/>
    </row>
    <row r="22" spans="1:15" ht="12.75" hidden="1">
      <c r="A22" s="203"/>
      <c r="B22" s="211"/>
      <c r="C22" s="213"/>
      <c r="D22" s="214"/>
      <c r="E22" s="204"/>
      <c r="F22" s="213"/>
      <c r="G22" s="214"/>
      <c r="M22" s="173"/>
      <c r="O22" s="172"/>
    </row>
    <row r="23" spans="1:104" ht="12.75" hidden="1">
      <c r="A23" s="206"/>
      <c r="B23" s="207"/>
      <c r="C23" s="208"/>
      <c r="D23" s="209"/>
      <c r="E23" s="205"/>
      <c r="F23" s="205"/>
      <c r="G23" s="210"/>
      <c r="O23" s="172">
        <v>2</v>
      </c>
      <c r="AA23" s="148">
        <v>1</v>
      </c>
      <c r="AB23" s="148">
        <v>1</v>
      </c>
      <c r="AC23" s="148">
        <v>1</v>
      </c>
      <c r="AZ23" s="148">
        <v>1</v>
      </c>
      <c r="BA23" s="148">
        <f>IF(AZ23=1,G23,0)</f>
        <v>0</v>
      </c>
      <c r="BB23" s="148">
        <f>IF(AZ23=2,G23,0)</f>
        <v>0</v>
      </c>
      <c r="BC23" s="148">
        <f>IF(AZ23=3,G23,0)</f>
        <v>0</v>
      </c>
      <c r="BD23" s="148">
        <f>IF(AZ23=4,G23,0)</f>
        <v>0</v>
      </c>
      <c r="BE23" s="148">
        <f>IF(AZ23=5,G23,0)</f>
        <v>0</v>
      </c>
      <c r="CA23" s="172">
        <v>1</v>
      </c>
      <c r="CB23" s="172">
        <v>1</v>
      </c>
      <c r="CZ23" s="148">
        <v>0</v>
      </c>
    </row>
    <row r="24" spans="1:15" ht="12.75" hidden="1">
      <c r="A24" s="203"/>
      <c r="B24" s="211"/>
      <c r="C24" s="278"/>
      <c r="D24" s="279"/>
      <c r="E24" s="212"/>
      <c r="F24" s="278"/>
      <c r="G24" s="279"/>
      <c r="M24" s="173" t="s">
        <v>79</v>
      </c>
      <c r="O24" s="172"/>
    </row>
    <row r="25" spans="1:15" ht="12.75" hidden="1">
      <c r="A25" s="203"/>
      <c r="B25" s="211"/>
      <c r="C25" s="213"/>
      <c r="D25" s="214"/>
      <c r="E25" s="204"/>
      <c r="F25" s="213"/>
      <c r="G25" s="214"/>
      <c r="M25" s="173"/>
      <c r="O25" s="172"/>
    </row>
    <row r="26" spans="1:104" ht="12.75" hidden="1">
      <c r="A26" s="206"/>
      <c r="B26" s="207"/>
      <c r="C26" s="208"/>
      <c r="D26" s="209"/>
      <c r="E26" s="205"/>
      <c r="F26" s="205"/>
      <c r="G26" s="210"/>
      <c r="O26" s="172">
        <v>2</v>
      </c>
      <c r="AA26" s="148">
        <v>1</v>
      </c>
      <c r="AB26" s="148">
        <v>1</v>
      </c>
      <c r="AC26" s="148">
        <v>1</v>
      </c>
      <c r="AZ26" s="148">
        <v>1</v>
      </c>
      <c r="BA26" s="148">
        <f>IF(AZ26=1,G26,0)</f>
        <v>0</v>
      </c>
      <c r="BB26" s="148">
        <f>IF(AZ26=2,G26,0)</f>
        <v>0</v>
      </c>
      <c r="BC26" s="148">
        <f>IF(AZ26=3,G26,0)</f>
        <v>0</v>
      </c>
      <c r="BD26" s="148">
        <f>IF(AZ26=4,G26,0)</f>
        <v>0</v>
      </c>
      <c r="BE26" s="148">
        <f>IF(AZ26=5,G26,0)</f>
        <v>0</v>
      </c>
      <c r="CA26" s="172">
        <v>1</v>
      </c>
      <c r="CB26" s="172">
        <v>1</v>
      </c>
      <c r="CZ26" s="148">
        <v>0</v>
      </c>
    </row>
    <row r="27" spans="1:15" ht="12.75" hidden="1">
      <c r="A27" s="203"/>
      <c r="B27" s="211"/>
      <c r="C27" s="278"/>
      <c r="D27" s="279"/>
      <c r="E27" s="212"/>
      <c r="F27" s="278"/>
      <c r="G27" s="279"/>
      <c r="M27" s="173" t="s">
        <v>80</v>
      </c>
      <c r="O27" s="172"/>
    </row>
    <row r="28" spans="1:104" ht="22.5">
      <c r="A28" s="187">
        <v>6</v>
      </c>
      <c r="B28" s="188" t="s">
        <v>81</v>
      </c>
      <c r="C28" s="195" t="s">
        <v>82</v>
      </c>
      <c r="D28" s="191" t="s">
        <v>75</v>
      </c>
      <c r="E28" s="192">
        <v>25</v>
      </c>
      <c r="F28" s="255">
        <v>0</v>
      </c>
      <c r="G28" s="193">
        <f>E28*F28</f>
        <v>0</v>
      </c>
      <c r="O28" s="172">
        <v>2</v>
      </c>
      <c r="AA28" s="148">
        <v>1</v>
      </c>
      <c r="AB28" s="148">
        <v>1</v>
      </c>
      <c r="AC28" s="148">
        <v>1</v>
      </c>
      <c r="AZ28" s="148">
        <v>1</v>
      </c>
      <c r="BA28" s="148">
        <f>IF(AZ28=1,G28,0)</f>
        <v>0</v>
      </c>
      <c r="BB28" s="148">
        <f>IF(AZ28=2,G28,0)</f>
        <v>0</v>
      </c>
      <c r="BC28" s="148">
        <f>IF(AZ28=3,G28,0)</f>
        <v>0</v>
      </c>
      <c r="BD28" s="148">
        <f>IF(AZ28=4,G28,0)</f>
        <v>0</v>
      </c>
      <c r="BE28" s="148">
        <f>IF(AZ28=5,G28,0)</f>
        <v>0</v>
      </c>
      <c r="CA28" s="172">
        <v>1</v>
      </c>
      <c r="CB28" s="172">
        <v>1</v>
      </c>
      <c r="CZ28" s="148">
        <v>0</v>
      </c>
    </row>
    <row r="29" spans="1:15" ht="12.75">
      <c r="A29" s="189"/>
      <c r="B29" s="190"/>
      <c r="C29" s="280" t="s">
        <v>146</v>
      </c>
      <c r="D29" s="281"/>
      <c r="E29" s="194">
        <v>25</v>
      </c>
      <c r="F29" s="280"/>
      <c r="G29" s="281"/>
      <c r="M29" s="173" t="s">
        <v>83</v>
      </c>
      <c r="O29" s="172"/>
    </row>
    <row r="30" spans="1:104" ht="22.5">
      <c r="A30" s="187">
        <v>7</v>
      </c>
      <c r="B30" s="188" t="s">
        <v>84</v>
      </c>
      <c r="C30" s="195" t="s">
        <v>85</v>
      </c>
      <c r="D30" s="191" t="s">
        <v>75</v>
      </c>
      <c r="E30" s="192">
        <v>75</v>
      </c>
      <c r="F30" s="255">
        <v>0</v>
      </c>
      <c r="G30" s="193">
        <f>E30*F30</f>
        <v>0</v>
      </c>
      <c r="O30" s="172">
        <v>2</v>
      </c>
      <c r="AA30" s="148">
        <v>1</v>
      </c>
      <c r="AB30" s="148">
        <v>0</v>
      </c>
      <c r="AC30" s="148">
        <v>0</v>
      </c>
      <c r="AZ30" s="148">
        <v>1</v>
      </c>
      <c r="BA30" s="148">
        <f>IF(AZ30=1,G30,0)</f>
        <v>0</v>
      </c>
      <c r="BB30" s="148">
        <f>IF(AZ30=2,G30,0)</f>
        <v>0</v>
      </c>
      <c r="BC30" s="148">
        <f>IF(AZ30=3,G30,0)</f>
        <v>0</v>
      </c>
      <c r="BD30" s="148">
        <f>IF(AZ30=4,G30,0)</f>
        <v>0</v>
      </c>
      <c r="BE30" s="148">
        <f>IF(AZ30=5,G30,0)</f>
        <v>0</v>
      </c>
      <c r="CA30" s="172">
        <v>1</v>
      </c>
      <c r="CB30" s="172">
        <v>0</v>
      </c>
      <c r="CZ30" s="148">
        <v>0</v>
      </c>
    </row>
    <row r="31" spans="1:15" ht="12.75">
      <c r="A31" s="189"/>
      <c r="B31" s="190"/>
      <c r="C31" s="280" t="s">
        <v>146</v>
      </c>
      <c r="D31" s="281"/>
      <c r="E31" s="194">
        <v>75</v>
      </c>
      <c r="F31" s="280"/>
      <c r="G31" s="281"/>
      <c r="M31" s="173" t="s">
        <v>86</v>
      </c>
      <c r="O31" s="172"/>
    </row>
    <row r="32" spans="1:104" ht="12.75">
      <c r="A32" s="187">
        <v>8</v>
      </c>
      <c r="B32" s="188" t="s">
        <v>87</v>
      </c>
      <c r="C32" s="195" t="s">
        <v>88</v>
      </c>
      <c r="D32" s="191" t="s">
        <v>73</v>
      </c>
      <c r="E32" s="192">
        <v>34.54</v>
      </c>
      <c r="F32" s="255">
        <v>0</v>
      </c>
      <c r="G32" s="193">
        <f>E32*F32</f>
        <v>0</v>
      </c>
      <c r="O32" s="172">
        <v>2</v>
      </c>
      <c r="AA32" s="148">
        <v>1</v>
      </c>
      <c r="AB32" s="148">
        <v>1</v>
      </c>
      <c r="AC32" s="148">
        <v>1</v>
      </c>
      <c r="AZ32" s="148">
        <v>1</v>
      </c>
      <c r="BA32" s="148">
        <f>IF(AZ32=1,G32,0)</f>
        <v>0</v>
      </c>
      <c r="BB32" s="148">
        <f>IF(AZ32=2,G32,0)</f>
        <v>0</v>
      </c>
      <c r="BC32" s="148">
        <f>IF(AZ32=3,G32,0)</f>
        <v>0</v>
      </c>
      <c r="BD32" s="148">
        <f>IF(AZ32=4,G32,0)</f>
        <v>0</v>
      </c>
      <c r="BE32" s="148">
        <f>IF(AZ32=5,G32,0)</f>
        <v>0</v>
      </c>
      <c r="CA32" s="172">
        <v>1</v>
      </c>
      <c r="CB32" s="172">
        <v>1</v>
      </c>
      <c r="CZ32" s="148">
        <v>0.00037</v>
      </c>
    </row>
    <row r="33" spans="1:15" ht="12.75">
      <c r="A33" s="189"/>
      <c r="B33" s="190"/>
      <c r="C33" s="280" t="s">
        <v>172</v>
      </c>
      <c r="D33" s="281"/>
      <c r="E33" s="194">
        <v>34.54</v>
      </c>
      <c r="F33" s="196"/>
      <c r="G33" s="197"/>
      <c r="M33" s="173" t="s">
        <v>89</v>
      </c>
      <c r="O33" s="172"/>
    </row>
    <row r="34" spans="1:104" ht="12.75">
      <c r="A34" s="187">
        <v>9</v>
      </c>
      <c r="B34" s="188" t="s">
        <v>90</v>
      </c>
      <c r="C34" s="195" t="s">
        <v>91</v>
      </c>
      <c r="D34" s="191" t="s">
        <v>73</v>
      </c>
      <c r="E34" s="192">
        <f>SUM(E35:E36)</f>
        <v>228.5</v>
      </c>
      <c r="F34" s="255">
        <v>0</v>
      </c>
      <c r="G34" s="193">
        <f>E34*F34</f>
        <v>0</v>
      </c>
      <c r="O34" s="172">
        <v>2</v>
      </c>
      <c r="AA34" s="148">
        <v>1</v>
      </c>
      <c r="AB34" s="148">
        <v>1</v>
      </c>
      <c r="AC34" s="148">
        <v>1</v>
      </c>
      <c r="AZ34" s="148">
        <v>1</v>
      </c>
      <c r="BA34" s="148">
        <f>IF(AZ34=1,G34,0)</f>
        <v>0</v>
      </c>
      <c r="BB34" s="148">
        <f>IF(AZ34=2,G34,0)</f>
        <v>0</v>
      </c>
      <c r="BC34" s="148">
        <f>IF(AZ34=3,G34,0)</f>
        <v>0</v>
      </c>
      <c r="BD34" s="148">
        <f>IF(AZ34=4,G34,0)</f>
        <v>0</v>
      </c>
      <c r="BE34" s="148">
        <f>IF(AZ34=5,G34,0)</f>
        <v>0</v>
      </c>
      <c r="CA34" s="172">
        <v>1</v>
      </c>
      <c r="CB34" s="172">
        <v>1</v>
      </c>
      <c r="CZ34" s="148">
        <v>0</v>
      </c>
    </row>
    <row r="35" spans="1:15" ht="12.75">
      <c r="A35" s="189"/>
      <c r="B35" s="190"/>
      <c r="C35" s="280" t="s">
        <v>173</v>
      </c>
      <c r="D35" s="281"/>
      <c r="E35" s="194">
        <v>78.5</v>
      </c>
      <c r="F35" s="280"/>
      <c r="G35" s="281"/>
      <c r="M35" s="173" t="s">
        <v>92</v>
      </c>
      <c r="O35" s="172"/>
    </row>
    <row r="36" spans="1:15" ht="12.75">
      <c r="A36" s="189"/>
      <c r="B36" s="190"/>
      <c r="C36" s="280" t="s">
        <v>174</v>
      </c>
      <c r="D36" s="281"/>
      <c r="E36" s="194">
        <v>150</v>
      </c>
      <c r="F36" s="280"/>
      <c r="G36" s="281"/>
      <c r="M36" s="173" t="s">
        <v>79</v>
      </c>
      <c r="O36" s="172"/>
    </row>
    <row r="37" spans="1:15" ht="12.75">
      <c r="A37" s="189"/>
      <c r="B37" s="190"/>
      <c r="C37" s="236"/>
      <c r="D37" s="237"/>
      <c r="E37" s="199"/>
      <c r="F37" s="236"/>
      <c r="G37" s="237"/>
      <c r="M37" s="173"/>
      <c r="O37" s="172"/>
    </row>
    <row r="38" spans="1:104" ht="12.75">
      <c r="A38" s="187">
        <v>10</v>
      </c>
      <c r="B38" s="188" t="s">
        <v>93</v>
      </c>
      <c r="C38" s="195" t="s">
        <v>94</v>
      </c>
      <c r="D38" s="191" t="s">
        <v>95</v>
      </c>
      <c r="E38" s="192">
        <f>SUM(E39:E40)</f>
        <v>11.66</v>
      </c>
      <c r="F38" s="255">
        <v>0</v>
      </c>
      <c r="G38" s="193">
        <f>E38*F38</f>
        <v>0</v>
      </c>
      <c r="O38" s="172">
        <v>2</v>
      </c>
      <c r="AA38" s="148">
        <v>1</v>
      </c>
      <c r="AB38" s="148">
        <v>1</v>
      </c>
      <c r="AC38" s="148">
        <v>1</v>
      </c>
      <c r="AZ38" s="148">
        <v>1</v>
      </c>
      <c r="BA38" s="148">
        <f>IF(AZ38=1,G38,0)</f>
        <v>0</v>
      </c>
      <c r="BB38" s="148">
        <f>IF(AZ38=2,G38,0)</f>
        <v>0</v>
      </c>
      <c r="BC38" s="148">
        <f>IF(AZ38=3,G38,0)</f>
        <v>0</v>
      </c>
      <c r="BD38" s="148">
        <f>IF(AZ38=4,G38,0)</f>
        <v>0</v>
      </c>
      <c r="BE38" s="148">
        <f>IF(AZ38=5,G38,0)</f>
        <v>0</v>
      </c>
      <c r="CA38" s="172">
        <v>1</v>
      </c>
      <c r="CB38" s="172">
        <v>1</v>
      </c>
      <c r="CZ38" s="148">
        <v>0</v>
      </c>
    </row>
    <row r="39" spans="1:15" ht="12.75">
      <c r="A39" s="189"/>
      <c r="B39" s="190"/>
      <c r="C39" s="280" t="s">
        <v>171</v>
      </c>
      <c r="D39" s="281"/>
      <c r="E39" s="194">
        <v>5</v>
      </c>
      <c r="F39" s="280"/>
      <c r="G39" s="281"/>
      <c r="M39" s="173" t="s">
        <v>96</v>
      </c>
      <c r="O39" s="172"/>
    </row>
    <row r="40" spans="1:15" ht="12.75">
      <c r="A40" s="189"/>
      <c r="B40" s="190"/>
      <c r="C40" s="280" t="s">
        <v>175</v>
      </c>
      <c r="D40" s="281"/>
      <c r="E40" s="194">
        <v>6.66</v>
      </c>
      <c r="F40" s="280"/>
      <c r="G40" s="281"/>
      <c r="M40" s="173" t="s">
        <v>97</v>
      </c>
      <c r="O40" s="172"/>
    </row>
    <row r="41" spans="1:104" ht="12.75" hidden="1">
      <c r="A41" s="206"/>
      <c r="B41" s="207"/>
      <c r="C41" s="208"/>
      <c r="D41" s="209"/>
      <c r="E41" s="205"/>
      <c r="F41" s="205"/>
      <c r="G41" s="210"/>
      <c r="O41" s="172">
        <v>2</v>
      </c>
      <c r="AA41" s="148">
        <v>1</v>
      </c>
      <c r="AB41" s="148">
        <v>1</v>
      </c>
      <c r="AC41" s="148">
        <v>1</v>
      </c>
      <c r="AZ41" s="148">
        <v>1</v>
      </c>
      <c r="BA41" s="148">
        <f>IF(AZ41=1,G41,0)</f>
        <v>0</v>
      </c>
      <c r="BB41" s="148">
        <f>IF(AZ41=2,G41,0)</f>
        <v>0</v>
      </c>
      <c r="BC41" s="148">
        <f>IF(AZ41=3,G41,0)</f>
        <v>0</v>
      </c>
      <c r="BD41" s="148">
        <f>IF(AZ41=4,G41,0)</f>
        <v>0</v>
      </c>
      <c r="BE41" s="148">
        <f>IF(AZ41=5,G41,0)</f>
        <v>0</v>
      </c>
      <c r="CA41" s="172">
        <v>1</v>
      </c>
      <c r="CB41" s="172">
        <v>1</v>
      </c>
      <c r="CZ41" s="148">
        <v>0</v>
      </c>
    </row>
    <row r="42" spans="1:15" ht="12.75" hidden="1">
      <c r="A42" s="203"/>
      <c r="B42" s="211"/>
      <c r="C42" s="278"/>
      <c r="D42" s="279"/>
      <c r="E42" s="212"/>
      <c r="F42" s="278"/>
      <c r="G42" s="279"/>
      <c r="M42" s="173" t="s">
        <v>79</v>
      </c>
      <c r="O42" s="172"/>
    </row>
    <row r="43" spans="1:15" ht="12.75" hidden="1">
      <c r="A43" s="203"/>
      <c r="B43" s="211"/>
      <c r="C43" s="213"/>
      <c r="D43" s="214"/>
      <c r="E43" s="204"/>
      <c r="F43" s="213"/>
      <c r="G43" s="214"/>
      <c r="M43" s="173"/>
      <c r="O43" s="172"/>
    </row>
    <row r="44" spans="1:104" ht="12.75" hidden="1">
      <c r="A44" s="206"/>
      <c r="B44" s="207"/>
      <c r="C44" s="208"/>
      <c r="D44" s="209"/>
      <c r="E44" s="205"/>
      <c r="F44" s="205"/>
      <c r="G44" s="210"/>
      <c r="O44" s="172">
        <v>2</v>
      </c>
      <c r="AA44" s="148">
        <v>1</v>
      </c>
      <c r="AB44" s="148">
        <v>1</v>
      </c>
      <c r="AC44" s="148">
        <v>1</v>
      </c>
      <c r="AZ44" s="148">
        <v>1</v>
      </c>
      <c r="BA44" s="148">
        <f>IF(AZ44=1,G44,0)</f>
        <v>0</v>
      </c>
      <c r="BB44" s="148">
        <f>IF(AZ44=2,G44,0)</f>
        <v>0</v>
      </c>
      <c r="BC44" s="148">
        <f>IF(AZ44=3,G44,0)</f>
        <v>0</v>
      </c>
      <c r="BD44" s="148">
        <f>IF(AZ44=4,G44,0)</f>
        <v>0</v>
      </c>
      <c r="BE44" s="148">
        <f>IF(AZ44=5,G44,0)</f>
        <v>0</v>
      </c>
      <c r="CA44" s="172">
        <v>1</v>
      </c>
      <c r="CB44" s="172">
        <v>1</v>
      </c>
      <c r="CZ44" s="148">
        <v>0</v>
      </c>
    </row>
    <row r="45" spans="1:104" ht="12.75" hidden="1">
      <c r="A45" s="206"/>
      <c r="B45" s="207"/>
      <c r="C45" s="208"/>
      <c r="D45" s="209"/>
      <c r="E45" s="205"/>
      <c r="F45" s="205"/>
      <c r="G45" s="210"/>
      <c r="O45" s="172">
        <v>2</v>
      </c>
      <c r="AA45" s="148">
        <v>12</v>
      </c>
      <c r="AB45" s="148">
        <v>0</v>
      </c>
      <c r="AC45" s="148">
        <v>36</v>
      </c>
      <c r="AZ45" s="148">
        <v>1</v>
      </c>
      <c r="BA45" s="148">
        <f>IF(AZ45=1,G45,0)</f>
        <v>0</v>
      </c>
      <c r="BB45" s="148">
        <f>IF(AZ45=2,G45,0)</f>
        <v>0</v>
      </c>
      <c r="BC45" s="148">
        <f>IF(AZ45=3,G45,0)</f>
        <v>0</v>
      </c>
      <c r="BD45" s="148">
        <f>IF(AZ45=4,G45,0)</f>
        <v>0</v>
      </c>
      <c r="BE45" s="148">
        <f>IF(AZ45=5,G45,0)</f>
        <v>0</v>
      </c>
      <c r="CA45" s="172">
        <v>12</v>
      </c>
      <c r="CB45" s="172">
        <v>0</v>
      </c>
      <c r="CZ45" s="148">
        <v>0</v>
      </c>
    </row>
    <row r="46" spans="1:15" ht="12.75" hidden="1">
      <c r="A46" s="203"/>
      <c r="B46" s="211"/>
      <c r="C46" s="278"/>
      <c r="D46" s="279"/>
      <c r="E46" s="212"/>
      <c r="F46" s="278"/>
      <c r="G46" s="279"/>
      <c r="M46" s="173" t="s">
        <v>99</v>
      </c>
      <c r="O46" s="172"/>
    </row>
    <row r="47" spans="1:15" ht="12.75" hidden="1">
      <c r="A47" s="203"/>
      <c r="B47" s="211"/>
      <c r="C47" s="278"/>
      <c r="D47" s="279"/>
      <c r="E47" s="212"/>
      <c r="F47" s="278"/>
      <c r="G47" s="279"/>
      <c r="M47" s="173" t="s">
        <v>100</v>
      </c>
      <c r="O47" s="172"/>
    </row>
    <row r="48" spans="1:15" ht="12.75" hidden="1">
      <c r="A48" s="203"/>
      <c r="B48" s="211"/>
      <c r="C48" s="278"/>
      <c r="D48" s="279"/>
      <c r="E48" s="212"/>
      <c r="F48" s="278"/>
      <c r="G48" s="279"/>
      <c r="M48" s="173" t="s">
        <v>101</v>
      </c>
      <c r="O48" s="172"/>
    </row>
    <row r="49" spans="1:15" ht="12.75" hidden="1">
      <c r="A49" s="203"/>
      <c r="B49" s="211"/>
      <c r="C49" s="278"/>
      <c r="D49" s="279"/>
      <c r="E49" s="212"/>
      <c r="F49" s="278"/>
      <c r="G49" s="279"/>
      <c r="M49" s="173" t="s">
        <v>102</v>
      </c>
      <c r="O49" s="172"/>
    </row>
    <row r="50" spans="1:104" ht="12.75" hidden="1">
      <c r="A50" s="206"/>
      <c r="B50" s="207"/>
      <c r="C50" s="208"/>
      <c r="D50" s="209"/>
      <c r="E50" s="205"/>
      <c r="F50" s="205"/>
      <c r="G50" s="210"/>
      <c r="O50" s="172">
        <v>2</v>
      </c>
      <c r="AA50" s="148">
        <v>12</v>
      </c>
      <c r="AB50" s="148">
        <v>0</v>
      </c>
      <c r="AC50" s="148">
        <v>35</v>
      </c>
      <c r="AZ50" s="148">
        <v>1</v>
      </c>
      <c r="BA50" s="148">
        <f>IF(AZ50=1,G50,0)</f>
        <v>0</v>
      </c>
      <c r="BB50" s="148">
        <f>IF(AZ50=2,G50,0)</f>
        <v>0</v>
      </c>
      <c r="BC50" s="148">
        <f>IF(AZ50=3,G50,0)</f>
        <v>0</v>
      </c>
      <c r="BD50" s="148">
        <f>IF(AZ50=4,G50,0)</f>
        <v>0</v>
      </c>
      <c r="BE50" s="148">
        <f>IF(AZ50=5,G50,0)</f>
        <v>0</v>
      </c>
      <c r="CA50" s="172">
        <v>12</v>
      </c>
      <c r="CB50" s="172">
        <v>0</v>
      </c>
      <c r="CZ50" s="148">
        <v>0</v>
      </c>
    </row>
    <row r="51" spans="1:15" ht="12.75" hidden="1">
      <c r="A51" s="203"/>
      <c r="B51" s="211"/>
      <c r="C51" s="278"/>
      <c r="D51" s="279"/>
      <c r="E51" s="212"/>
      <c r="F51" s="215"/>
      <c r="G51" s="216"/>
      <c r="M51" s="173" t="s">
        <v>103</v>
      </c>
      <c r="O51" s="172"/>
    </row>
    <row r="52" spans="1:15" ht="12.75" hidden="1">
      <c r="A52" s="203"/>
      <c r="B52" s="211"/>
      <c r="C52" s="278"/>
      <c r="D52" s="279"/>
      <c r="E52" s="204"/>
      <c r="F52" s="215"/>
      <c r="G52" s="216"/>
      <c r="M52" s="173"/>
      <c r="O52" s="172"/>
    </row>
    <row r="53" spans="1:104" ht="22.5">
      <c r="A53" s="187">
        <v>11</v>
      </c>
      <c r="B53" s="188" t="s">
        <v>98</v>
      </c>
      <c r="C53" s="195" t="s">
        <v>170</v>
      </c>
      <c r="D53" s="191" t="s">
        <v>75</v>
      </c>
      <c r="E53" s="192">
        <v>25</v>
      </c>
      <c r="F53" s="255">
        <v>0</v>
      </c>
      <c r="G53" s="193">
        <f>E53*F53</f>
        <v>0</v>
      </c>
      <c r="O53" s="172">
        <v>2</v>
      </c>
      <c r="AA53" s="148">
        <v>12</v>
      </c>
      <c r="AB53" s="148">
        <v>0</v>
      </c>
      <c r="AC53" s="148">
        <v>28</v>
      </c>
      <c r="AZ53" s="148">
        <v>1</v>
      </c>
      <c r="BA53" s="148">
        <f>IF(AZ53=1,G53,0)</f>
        <v>0</v>
      </c>
      <c r="BB53" s="148">
        <f>IF(AZ53=2,G53,0)</f>
        <v>0</v>
      </c>
      <c r="BC53" s="148">
        <f>IF(AZ53=3,G53,0)</f>
        <v>0</v>
      </c>
      <c r="BD53" s="148">
        <f>IF(AZ53=4,G53,0)</f>
        <v>0</v>
      </c>
      <c r="BE53" s="148">
        <f>IF(AZ53=5,G53,0)</f>
        <v>0</v>
      </c>
      <c r="CA53" s="172">
        <v>12</v>
      </c>
      <c r="CB53" s="172">
        <v>0</v>
      </c>
      <c r="CZ53" s="148">
        <v>0</v>
      </c>
    </row>
    <row r="54" spans="1:15" ht="12.75">
      <c r="A54" s="189"/>
      <c r="B54" s="190"/>
      <c r="C54" s="280" t="s">
        <v>104</v>
      </c>
      <c r="D54" s="281"/>
      <c r="E54" s="194">
        <v>0</v>
      </c>
      <c r="F54" s="280"/>
      <c r="G54" s="281"/>
      <c r="M54" s="173" t="s">
        <v>104</v>
      </c>
      <c r="O54" s="172"/>
    </row>
    <row r="55" spans="1:15" ht="12.75">
      <c r="A55" s="189"/>
      <c r="B55" s="190"/>
      <c r="C55" s="280" t="s">
        <v>105</v>
      </c>
      <c r="D55" s="281"/>
      <c r="E55" s="194">
        <v>0</v>
      </c>
      <c r="F55" s="280"/>
      <c r="G55" s="281"/>
      <c r="M55" s="173" t="s">
        <v>105</v>
      </c>
      <c r="O55" s="172"/>
    </row>
    <row r="56" spans="1:15" ht="12.75">
      <c r="A56" s="189"/>
      <c r="B56" s="190"/>
      <c r="C56" s="280" t="s">
        <v>106</v>
      </c>
      <c r="D56" s="281"/>
      <c r="E56" s="194">
        <v>0</v>
      </c>
      <c r="F56" s="280"/>
      <c r="G56" s="281"/>
      <c r="M56" s="173" t="s">
        <v>106</v>
      </c>
      <c r="O56" s="172"/>
    </row>
    <row r="57" spans="1:15" ht="12.75">
      <c r="A57" s="189"/>
      <c r="B57" s="190"/>
      <c r="C57" s="280" t="s">
        <v>153</v>
      </c>
      <c r="D57" s="281"/>
      <c r="E57" s="194">
        <v>0</v>
      </c>
      <c r="F57" s="280"/>
      <c r="G57" s="281"/>
      <c r="M57" s="173" t="s">
        <v>100</v>
      </c>
      <c r="O57" s="172"/>
    </row>
    <row r="58" spans="1:15" ht="12.75">
      <c r="A58" s="189"/>
      <c r="B58" s="190"/>
      <c r="C58" s="280" t="s">
        <v>101</v>
      </c>
      <c r="D58" s="281"/>
      <c r="E58" s="194">
        <v>0</v>
      </c>
      <c r="F58" s="280"/>
      <c r="G58" s="281"/>
      <c r="M58" s="173" t="s">
        <v>101</v>
      </c>
      <c r="O58" s="172"/>
    </row>
    <row r="59" spans="1:15" ht="12.75">
      <c r="A59" s="189"/>
      <c r="B59" s="190"/>
      <c r="C59" s="280" t="s">
        <v>168</v>
      </c>
      <c r="D59" s="281"/>
      <c r="E59" s="194">
        <v>25</v>
      </c>
      <c r="F59" s="280"/>
      <c r="G59" s="281"/>
      <c r="M59" s="173" t="s">
        <v>107</v>
      </c>
      <c r="O59" s="172"/>
    </row>
    <row r="60" spans="1:104" ht="12.75">
      <c r="A60" s="187">
        <v>12</v>
      </c>
      <c r="B60" s="188" t="s">
        <v>98</v>
      </c>
      <c r="C60" s="195" t="s">
        <v>108</v>
      </c>
      <c r="D60" s="191" t="s">
        <v>95</v>
      </c>
      <c r="E60" s="192">
        <v>1.81</v>
      </c>
      <c r="F60" s="255">
        <v>0</v>
      </c>
      <c r="G60" s="193">
        <f>E60*F60</f>
        <v>0</v>
      </c>
      <c r="O60" s="172">
        <v>2</v>
      </c>
      <c r="AA60" s="148">
        <v>12</v>
      </c>
      <c r="AB60" s="148">
        <v>0</v>
      </c>
      <c r="AC60" s="148">
        <v>23</v>
      </c>
      <c r="AZ60" s="148">
        <v>1</v>
      </c>
      <c r="BA60" s="148">
        <f>IF(AZ60=1,G60,0)</f>
        <v>0</v>
      </c>
      <c r="BB60" s="148">
        <f>IF(AZ60=2,G60,0)</f>
        <v>0</v>
      </c>
      <c r="BC60" s="148">
        <f>IF(AZ60=3,G60,0)</f>
        <v>0</v>
      </c>
      <c r="BD60" s="148">
        <f>IF(AZ60=4,G60,0)</f>
        <v>0</v>
      </c>
      <c r="BE60" s="148">
        <f>IF(AZ60=5,G60,0)</f>
        <v>0</v>
      </c>
      <c r="CA60" s="172">
        <v>12</v>
      </c>
      <c r="CB60" s="172">
        <v>0</v>
      </c>
      <c r="CZ60" s="148">
        <v>1.7</v>
      </c>
    </row>
    <row r="61" spans="1:15" ht="12.75">
      <c r="A61" s="189"/>
      <c r="B61" s="190"/>
      <c r="C61" s="280" t="s">
        <v>179</v>
      </c>
      <c r="D61" s="281"/>
      <c r="E61" s="194">
        <v>1.81</v>
      </c>
      <c r="F61" s="280"/>
      <c r="G61" s="281"/>
      <c r="M61" s="173" t="s">
        <v>109</v>
      </c>
      <c r="O61" s="172"/>
    </row>
    <row r="62" spans="1:104" ht="12.75">
      <c r="A62" s="187">
        <v>15</v>
      </c>
      <c r="B62" s="188" t="s">
        <v>98</v>
      </c>
      <c r="C62" s="195" t="s">
        <v>176</v>
      </c>
      <c r="D62" s="191" t="s">
        <v>177</v>
      </c>
      <c r="E62" s="192">
        <v>640</v>
      </c>
      <c r="F62" s="255">
        <v>0</v>
      </c>
      <c r="G62" s="193">
        <f>E62*F62</f>
        <v>0</v>
      </c>
      <c r="O62" s="172">
        <v>2</v>
      </c>
      <c r="AA62" s="148">
        <v>12</v>
      </c>
      <c r="AB62" s="148">
        <v>0</v>
      </c>
      <c r="AC62" s="148">
        <v>42</v>
      </c>
      <c r="AZ62" s="148">
        <v>1</v>
      </c>
      <c r="BA62" s="148">
        <f>IF(AZ62=1,G62,0)</f>
        <v>0</v>
      </c>
      <c r="BB62" s="148">
        <f>IF(AZ62=2,G62,0)</f>
        <v>0</v>
      </c>
      <c r="BC62" s="148">
        <f>IF(AZ62=3,G62,0)</f>
        <v>0</v>
      </c>
      <c r="BD62" s="148">
        <f>IF(AZ62=4,G62,0)</f>
        <v>0</v>
      </c>
      <c r="BE62" s="148">
        <f>IF(AZ62=5,G62,0)</f>
        <v>0</v>
      </c>
      <c r="CA62" s="172">
        <v>12</v>
      </c>
      <c r="CB62" s="172">
        <v>0</v>
      </c>
      <c r="CZ62" s="148">
        <v>0</v>
      </c>
    </row>
    <row r="63" spans="1:15" ht="12.75">
      <c r="A63" s="189"/>
      <c r="B63" s="190"/>
      <c r="C63" s="234" t="s">
        <v>178</v>
      </c>
      <c r="D63" s="235"/>
      <c r="E63" s="194">
        <v>640</v>
      </c>
      <c r="F63" s="196"/>
      <c r="G63" s="197"/>
      <c r="M63" s="173" t="s">
        <v>110</v>
      </c>
      <c r="O63" s="172"/>
    </row>
    <row r="64" spans="1:104" ht="12.75">
      <c r="A64" s="187">
        <v>13</v>
      </c>
      <c r="B64" s="188" t="s">
        <v>111</v>
      </c>
      <c r="C64" s="195" t="s">
        <v>112</v>
      </c>
      <c r="D64" s="191" t="s">
        <v>73</v>
      </c>
      <c r="E64" s="192">
        <v>185.1344</v>
      </c>
      <c r="F64" s="255">
        <v>0</v>
      </c>
      <c r="G64" s="193">
        <f>E64*F64</f>
        <v>0</v>
      </c>
      <c r="O64" s="172">
        <v>2</v>
      </c>
      <c r="AA64" s="148">
        <v>12</v>
      </c>
      <c r="AB64" s="148">
        <v>0</v>
      </c>
      <c r="AC64" s="148">
        <v>3</v>
      </c>
      <c r="AZ64" s="148">
        <v>1</v>
      </c>
      <c r="BA64" s="148">
        <f>IF(AZ64=1,G64,0)</f>
        <v>0</v>
      </c>
      <c r="BB64" s="148">
        <f>IF(AZ64=2,G64,0)</f>
        <v>0</v>
      </c>
      <c r="BC64" s="148">
        <f>IF(AZ64=3,G64,0)</f>
        <v>0</v>
      </c>
      <c r="BD64" s="148">
        <f>IF(AZ64=4,G64,0)</f>
        <v>0</v>
      </c>
      <c r="BE64" s="148">
        <f>IF(AZ64=5,G64,0)</f>
        <v>0</v>
      </c>
      <c r="CA64" s="172">
        <v>12</v>
      </c>
      <c r="CB64" s="172">
        <v>0</v>
      </c>
      <c r="CZ64" s="148">
        <v>0.002</v>
      </c>
    </row>
    <row r="65" spans="1:15" ht="12.75">
      <c r="A65" s="189"/>
      <c r="B65" s="190"/>
      <c r="C65" s="280" t="s">
        <v>146</v>
      </c>
      <c r="D65" s="281"/>
      <c r="E65" s="194">
        <v>185.1344</v>
      </c>
      <c r="F65" s="280"/>
      <c r="G65" s="281"/>
      <c r="M65" s="173" t="s">
        <v>113</v>
      </c>
      <c r="O65" s="172"/>
    </row>
    <row r="66" spans="1:104" ht="12.75">
      <c r="A66" s="187">
        <v>14</v>
      </c>
      <c r="B66" s="188" t="s">
        <v>114</v>
      </c>
      <c r="C66" s="195" t="s">
        <v>115</v>
      </c>
      <c r="D66" s="191" t="s">
        <v>95</v>
      </c>
      <c r="E66" s="192">
        <v>16</v>
      </c>
      <c r="F66" s="255">
        <v>0</v>
      </c>
      <c r="G66" s="193">
        <f>E66*F66</f>
        <v>0</v>
      </c>
      <c r="O66" s="172">
        <v>2</v>
      </c>
      <c r="AA66" s="148">
        <v>3</v>
      </c>
      <c r="AB66" s="148">
        <v>1</v>
      </c>
      <c r="AC66" s="148">
        <v>8211320</v>
      </c>
      <c r="AZ66" s="148">
        <v>1</v>
      </c>
      <c r="BA66" s="148">
        <f>IF(AZ66=1,G66,0)</f>
        <v>0</v>
      </c>
      <c r="BB66" s="148">
        <f>IF(AZ66=2,G66,0)</f>
        <v>0</v>
      </c>
      <c r="BC66" s="148">
        <f>IF(AZ66=3,G66,0)</f>
        <v>0</v>
      </c>
      <c r="BD66" s="148">
        <f>IF(AZ66=4,G66,0)</f>
        <v>0</v>
      </c>
      <c r="BE66" s="148">
        <f>IF(AZ66=5,G66,0)</f>
        <v>0</v>
      </c>
      <c r="CA66" s="172">
        <v>3</v>
      </c>
      <c r="CB66" s="172">
        <v>1</v>
      </c>
      <c r="CZ66" s="148">
        <v>0</v>
      </c>
    </row>
    <row r="67" spans="1:104" ht="12.75">
      <c r="A67" s="187">
        <v>15</v>
      </c>
      <c r="B67" s="188" t="s">
        <v>116</v>
      </c>
      <c r="C67" s="195" t="s">
        <v>117</v>
      </c>
      <c r="D67" s="191" t="s">
        <v>95</v>
      </c>
      <c r="E67" s="192">
        <f>SUM(E68:E70)</f>
        <v>29.69</v>
      </c>
      <c r="F67" s="255">
        <v>0</v>
      </c>
      <c r="G67" s="193">
        <f>E67*F67</f>
        <v>0</v>
      </c>
      <c r="O67" s="172">
        <v>2</v>
      </c>
      <c r="AA67" s="148">
        <v>3</v>
      </c>
      <c r="AB67" s="148">
        <v>1</v>
      </c>
      <c r="AC67" s="148">
        <v>10391100</v>
      </c>
      <c r="AZ67" s="148">
        <v>1</v>
      </c>
      <c r="BA67" s="148">
        <f>IF(AZ67=1,G67,0)</f>
        <v>0</v>
      </c>
      <c r="BB67" s="148">
        <f>IF(AZ67=2,G67,0)</f>
        <v>0</v>
      </c>
      <c r="BC67" s="148">
        <f>IF(AZ67=3,G67,0)</f>
        <v>0</v>
      </c>
      <c r="BD67" s="148">
        <f>IF(AZ67=4,G67,0)</f>
        <v>0</v>
      </c>
      <c r="BE67" s="148">
        <f>IF(AZ67=5,G67,0)</f>
        <v>0</v>
      </c>
      <c r="CA67" s="172">
        <v>3</v>
      </c>
      <c r="CB67" s="172">
        <v>1</v>
      </c>
      <c r="CZ67" s="148">
        <v>0.6</v>
      </c>
    </row>
    <row r="68" spans="1:15" ht="12.75">
      <c r="A68" s="189"/>
      <c r="B68" s="190"/>
      <c r="C68" s="280" t="s">
        <v>180</v>
      </c>
      <c r="D68" s="281"/>
      <c r="E68" s="194">
        <v>5.66</v>
      </c>
      <c r="F68" s="280"/>
      <c r="G68" s="281"/>
      <c r="M68" s="173" t="s">
        <v>118</v>
      </c>
      <c r="O68" s="172"/>
    </row>
    <row r="69" spans="1:15" ht="12.75">
      <c r="A69" s="189"/>
      <c r="B69" s="190"/>
      <c r="C69" s="280" t="s">
        <v>181</v>
      </c>
      <c r="D69" s="281"/>
      <c r="E69" s="194">
        <v>23.1</v>
      </c>
      <c r="F69" s="280"/>
      <c r="G69" s="281"/>
      <c r="M69" s="173" t="s">
        <v>119</v>
      </c>
      <c r="O69" s="172"/>
    </row>
    <row r="70" spans="1:15" ht="12.75">
      <c r="A70" s="189"/>
      <c r="B70" s="190"/>
      <c r="C70" s="280" t="s">
        <v>182</v>
      </c>
      <c r="D70" s="281"/>
      <c r="E70" s="199">
        <v>0.93</v>
      </c>
      <c r="F70" s="236"/>
      <c r="G70" s="237"/>
      <c r="M70" s="173"/>
      <c r="O70" s="172"/>
    </row>
    <row r="71" spans="1:104" ht="22.5">
      <c r="A71" s="187">
        <v>16</v>
      </c>
      <c r="B71" s="188" t="s">
        <v>120</v>
      </c>
      <c r="C71" s="195" t="s">
        <v>121</v>
      </c>
      <c r="D71" s="191" t="s">
        <v>95</v>
      </c>
      <c r="E71" s="192">
        <f>SUM(E77:E79)</f>
        <v>35.43</v>
      </c>
      <c r="F71" s="255">
        <v>0</v>
      </c>
      <c r="G71" s="193">
        <f>E71*F71</f>
        <v>0</v>
      </c>
      <c r="O71" s="172">
        <v>2</v>
      </c>
      <c r="AA71" s="148">
        <v>12</v>
      </c>
      <c r="AB71" s="148">
        <v>1</v>
      </c>
      <c r="AC71" s="148">
        <v>4</v>
      </c>
      <c r="AZ71" s="148">
        <v>1</v>
      </c>
      <c r="BA71" s="148">
        <f>IF(AZ71=1,G71,0)</f>
        <v>0</v>
      </c>
      <c r="BB71" s="148">
        <f>IF(AZ71=2,G71,0)</f>
        <v>0</v>
      </c>
      <c r="BC71" s="148">
        <f>IF(AZ71=3,G71,0)</f>
        <v>0</v>
      </c>
      <c r="BD71" s="148">
        <f>IF(AZ71=4,G71,0)</f>
        <v>0</v>
      </c>
      <c r="BE71" s="148">
        <f>IF(AZ71=5,G71,0)</f>
        <v>0</v>
      </c>
      <c r="CA71" s="172">
        <v>12</v>
      </c>
      <c r="CB71" s="172">
        <v>1</v>
      </c>
      <c r="CZ71" s="148">
        <v>0</v>
      </c>
    </row>
    <row r="72" spans="1:15" ht="12.75">
      <c r="A72" s="189"/>
      <c r="B72" s="190"/>
      <c r="C72" s="280" t="s">
        <v>122</v>
      </c>
      <c r="D72" s="281"/>
      <c r="E72" s="194">
        <v>0</v>
      </c>
      <c r="F72" s="280"/>
      <c r="G72" s="281"/>
      <c r="M72" s="173" t="s">
        <v>122</v>
      </c>
      <c r="O72" s="172"/>
    </row>
    <row r="73" spans="1:15" ht="12.75">
      <c r="A73" s="189"/>
      <c r="B73" s="190"/>
      <c r="C73" s="280" t="s">
        <v>123</v>
      </c>
      <c r="D73" s="281"/>
      <c r="E73" s="194">
        <v>0</v>
      </c>
      <c r="F73" s="280"/>
      <c r="G73" s="281"/>
      <c r="M73" s="173" t="s">
        <v>123</v>
      </c>
      <c r="O73" s="172"/>
    </row>
    <row r="74" spans="1:15" ht="12.75">
      <c r="A74" s="189"/>
      <c r="B74" s="190"/>
      <c r="C74" s="280" t="s">
        <v>124</v>
      </c>
      <c r="D74" s="281"/>
      <c r="E74" s="194">
        <v>0</v>
      </c>
      <c r="F74" s="280"/>
      <c r="G74" s="281"/>
      <c r="M74" s="173" t="s">
        <v>124</v>
      </c>
      <c r="O74" s="172"/>
    </row>
    <row r="75" spans="1:15" ht="12.75">
      <c r="A75" s="189"/>
      <c r="B75" s="190"/>
      <c r="C75" s="280" t="s">
        <v>125</v>
      </c>
      <c r="D75" s="281"/>
      <c r="E75" s="194">
        <v>0</v>
      </c>
      <c r="F75" s="280"/>
      <c r="G75" s="281"/>
      <c r="M75" s="173" t="s">
        <v>125</v>
      </c>
      <c r="O75" s="172"/>
    </row>
    <row r="76" spans="1:15" ht="22.5">
      <c r="A76" s="189"/>
      <c r="B76" s="190"/>
      <c r="C76" s="280" t="s">
        <v>126</v>
      </c>
      <c r="D76" s="281"/>
      <c r="E76" s="194">
        <v>0</v>
      </c>
      <c r="F76" s="280"/>
      <c r="G76" s="281"/>
      <c r="M76" s="173" t="s">
        <v>126</v>
      </c>
      <c r="O76" s="172"/>
    </row>
    <row r="77" spans="1:15" ht="12.75">
      <c r="A77" s="189"/>
      <c r="B77" s="190"/>
      <c r="C77" s="280" t="s">
        <v>183</v>
      </c>
      <c r="D77" s="281"/>
      <c r="E77" s="194">
        <v>25.14</v>
      </c>
      <c r="F77" s="280"/>
      <c r="G77" s="281"/>
      <c r="M77" s="173" t="s">
        <v>127</v>
      </c>
      <c r="O77" s="172"/>
    </row>
    <row r="78" spans="1:15" ht="12.75">
      <c r="A78" s="189"/>
      <c r="B78" s="190"/>
      <c r="C78" s="280" t="s">
        <v>184</v>
      </c>
      <c r="D78" s="281"/>
      <c r="E78" s="194">
        <v>9.89</v>
      </c>
      <c r="F78" s="196"/>
      <c r="G78" s="197"/>
      <c r="M78" s="173" t="s">
        <v>128</v>
      </c>
      <c r="O78" s="172"/>
    </row>
    <row r="79" spans="1:15" ht="12.75">
      <c r="A79" s="189"/>
      <c r="B79" s="190"/>
      <c r="C79" s="280" t="s">
        <v>185</v>
      </c>
      <c r="D79" s="281"/>
      <c r="E79" s="199">
        <v>0.4</v>
      </c>
      <c r="F79" s="196"/>
      <c r="G79" s="197"/>
      <c r="M79" s="173"/>
      <c r="O79" s="172"/>
    </row>
    <row r="80" spans="1:104" ht="22.5">
      <c r="A80" s="187">
        <v>17</v>
      </c>
      <c r="B80" s="188" t="s">
        <v>129</v>
      </c>
      <c r="C80" s="195" t="s">
        <v>152</v>
      </c>
      <c r="D80" s="191" t="s">
        <v>75</v>
      </c>
      <c r="E80" s="192">
        <v>115.55</v>
      </c>
      <c r="F80" s="255">
        <v>0</v>
      </c>
      <c r="G80" s="193">
        <f>E80*F80</f>
        <v>0</v>
      </c>
      <c r="O80" s="172">
        <v>2</v>
      </c>
      <c r="AA80" s="148">
        <v>12</v>
      </c>
      <c r="AB80" s="148">
        <v>1</v>
      </c>
      <c r="AC80" s="148">
        <v>5</v>
      </c>
      <c r="AZ80" s="148">
        <v>1</v>
      </c>
      <c r="BA80" s="148">
        <f>IF(AZ80=1,G80,0)</f>
        <v>0</v>
      </c>
      <c r="BB80" s="148">
        <f>IF(AZ80=2,G80,0)</f>
        <v>0</v>
      </c>
      <c r="BC80" s="148">
        <f>IF(AZ80=3,G80,0)</f>
        <v>0</v>
      </c>
      <c r="BD80" s="148">
        <f>IF(AZ80=4,G80,0)</f>
        <v>0</v>
      </c>
      <c r="BE80" s="148">
        <f>IF(AZ80=5,G80,0)</f>
        <v>0</v>
      </c>
      <c r="CA80" s="172">
        <v>12</v>
      </c>
      <c r="CB80" s="172">
        <v>1</v>
      </c>
      <c r="CZ80" s="148">
        <v>0.005</v>
      </c>
    </row>
    <row r="81" spans="1:15" ht="12.75">
      <c r="A81" s="189"/>
      <c r="B81" s="190"/>
      <c r="C81" s="280" t="s">
        <v>186</v>
      </c>
      <c r="D81" s="281"/>
      <c r="E81" s="194">
        <v>115.55</v>
      </c>
      <c r="F81" s="280"/>
      <c r="G81" s="281"/>
      <c r="M81" s="173" t="s">
        <v>130</v>
      </c>
      <c r="O81" s="172"/>
    </row>
    <row r="82" spans="1:104" ht="22.5">
      <c r="A82" s="187">
        <v>18</v>
      </c>
      <c r="B82" s="188" t="s">
        <v>133</v>
      </c>
      <c r="C82" s="195" t="s">
        <v>149</v>
      </c>
      <c r="D82" s="191" t="s">
        <v>73</v>
      </c>
      <c r="E82" s="192">
        <v>2135</v>
      </c>
      <c r="F82" s="255">
        <v>0</v>
      </c>
      <c r="G82" s="193">
        <f>E82*F82</f>
        <v>0</v>
      </c>
      <c r="O82" s="172">
        <v>2</v>
      </c>
      <c r="AA82" s="148">
        <v>3</v>
      </c>
      <c r="AB82" s="148">
        <v>1</v>
      </c>
      <c r="AC82" s="148">
        <v>10391100</v>
      </c>
      <c r="AZ82" s="148">
        <v>1</v>
      </c>
      <c r="BA82" s="148">
        <f>IF(AZ82=1,G82,0)</f>
        <v>0</v>
      </c>
      <c r="BB82" s="148">
        <f>IF(AZ82=2,G82,0)</f>
        <v>0</v>
      </c>
      <c r="BC82" s="148">
        <f>IF(AZ82=3,G82,0)</f>
        <v>0</v>
      </c>
      <c r="BD82" s="148">
        <f>IF(AZ82=4,G82,0)</f>
        <v>0</v>
      </c>
      <c r="BE82" s="148">
        <f>IF(AZ82=5,G82,0)</f>
        <v>0</v>
      </c>
      <c r="CA82" s="172">
        <v>3</v>
      </c>
      <c r="CB82" s="172">
        <v>1</v>
      </c>
      <c r="CZ82" s="148">
        <v>0.6</v>
      </c>
    </row>
    <row r="83" spans="1:15" ht="12.75">
      <c r="A83" s="189"/>
      <c r="B83" s="190"/>
      <c r="C83" s="287" t="s">
        <v>148</v>
      </c>
      <c r="D83" s="288"/>
      <c r="E83" s="194">
        <v>2135</v>
      </c>
      <c r="F83" s="287"/>
      <c r="G83" s="288"/>
      <c r="M83" s="173" t="s">
        <v>118</v>
      </c>
      <c r="O83" s="172"/>
    </row>
    <row r="84" spans="1:57" ht="12.75">
      <c r="A84" s="238"/>
      <c r="B84" s="239" t="s">
        <v>69</v>
      </c>
      <c r="C84" s="240" t="str">
        <f>CONCATENATE(B7," ",C7)</f>
        <v>18 Povrchové úpravy terénu</v>
      </c>
      <c r="D84" s="241"/>
      <c r="E84" s="242"/>
      <c r="F84" s="243"/>
      <c r="G84" s="244">
        <f>SUM(G7:G83)</f>
        <v>0</v>
      </c>
      <c r="O84" s="172">
        <v>4</v>
      </c>
      <c r="BA84" s="174">
        <f>SUM(BA7:BA83)</f>
        <v>0</v>
      </c>
      <c r="BB84" s="174">
        <f>SUM(BB7:BB83)</f>
        <v>0</v>
      </c>
      <c r="BC84" s="174">
        <f>SUM(BC7:BC83)</f>
        <v>0</v>
      </c>
      <c r="BD84" s="174">
        <f>SUM(BD7:BD83)</f>
        <v>0</v>
      </c>
      <c r="BE84" s="174">
        <f>SUM(BE7:BE83)</f>
        <v>0</v>
      </c>
    </row>
    <row r="85" spans="1:15" ht="12.75">
      <c r="A85" s="245" t="s">
        <v>68</v>
      </c>
      <c r="B85" s="246" t="s">
        <v>131</v>
      </c>
      <c r="C85" s="247" t="s">
        <v>132</v>
      </c>
      <c r="D85" s="241"/>
      <c r="E85" s="248"/>
      <c r="F85" s="248"/>
      <c r="G85" s="249"/>
      <c r="H85" s="171"/>
      <c r="I85" s="171"/>
      <c r="O85" s="172">
        <v>1</v>
      </c>
    </row>
    <row r="86" spans="1:104" ht="22.5">
      <c r="A86" s="187">
        <v>19</v>
      </c>
      <c r="B86" s="188" t="s">
        <v>133</v>
      </c>
      <c r="C86" s="195" t="s">
        <v>190</v>
      </c>
      <c r="D86" s="191" t="s">
        <v>75</v>
      </c>
      <c r="E86" s="192">
        <v>12</v>
      </c>
      <c r="F86" s="255">
        <v>0</v>
      </c>
      <c r="G86" s="193">
        <f>E86*F86</f>
        <v>0</v>
      </c>
      <c r="O86" s="172">
        <v>2</v>
      </c>
      <c r="AA86" s="148">
        <v>12</v>
      </c>
      <c r="AB86" s="148">
        <v>1</v>
      </c>
      <c r="AC86" s="148">
        <v>30</v>
      </c>
      <c r="AZ86" s="148">
        <v>1</v>
      </c>
      <c r="BA86" s="148">
        <f>IF(AZ86=1,G86,0)</f>
        <v>0</v>
      </c>
      <c r="BB86" s="148">
        <f>IF(AZ86=2,G86,0)</f>
        <v>0</v>
      </c>
      <c r="BC86" s="148">
        <f>IF(AZ86=3,G86,0)</f>
        <v>0</v>
      </c>
      <c r="BD86" s="148">
        <f>IF(AZ86=4,G86,0)</f>
        <v>0</v>
      </c>
      <c r="BE86" s="148">
        <f>IF(AZ86=5,G86,0)</f>
        <v>0</v>
      </c>
      <c r="CA86" s="172">
        <v>12</v>
      </c>
      <c r="CB86" s="172">
        <v>1</v>
      </c>
      <c r="CZ86" s="148">
        <v>0</v>
      </c>
    </row>
    <row r="87" spans="1:15" ht="22.5">
      <c r="A87" s="189"/>
      <c r="B87" s="190"/>
      <c r="C87" s="280" t="s">
        <v>191</v>
      </c>
      <c r="D87" s="281"/>
      <c r="E87" s="194">
        <v>12</v>
      </c>
      <c r="F87" s="280"/>
      <c r="G87" s="281"/>
      <c r="M87" s="173" t="s">
        <v>134</v>
      </c>
      <c r="O87" s="172"/>
    </row>
    <row r="88" spans="1:104" ht="33.75">
      <c r="A88" s="187">
        <v>20</v>
      </c>
      <c r="B88" s="188" t="s">
        <v>133</v>
      </c>
      <c r="C88" s="195" t="s">
        <v>192</v>
      </c>
      <c r="D88" s="191" t="s">
        <v>75</v>
      </c>
      <c r="E88" s="192">
        <v>3</v>
      </c>
      <c r="F88" s="255">
        <v>0</v>
      </c>
      <c r="G88" s="193">
        <f>E88*F88</f>
        <v>0</v>
      </c>
      <c r="O88" s="172">
        <v>2</v>
      </c>
      <c r="AA88" s="148">
        <v>12</v>
      </c>
      <c r="AB88" s="148">
        <v>1</v>
      </c>
      <c r="AC88" s="148">
        <v>29</v>
      </c>
      <c r="AZ88" s="148">
        <v>1</v>
      </c>
      <c r="BA88" s="148">
        <f>IF(AZ88=1,G88,0)</f>
        <v>0</v>
      </c>
      <c r="BB88" s="148">
        <f>IF(AZ88=2,G88,0)</f>
        <v>0</v>
      </c>
      <c r="BC88" s="148">
        <f>IF(AZ88=3,G88,0)</f>
        <v>0</v>
      </c>
      <c r="BD88" s="148">
        <f>IF(AZ88=4,G88,0)</f>
        <v>0</v>
      </c>
      <c r="BE88" s="148">
        <f>IF(AZ88=5,G88,0)</f>
        <v>0</v>
      </c>
      <c r="CA88" s="172">
        <v>12</v>
      </c>
      <c r="CB88" s="172">
        <v>1</v>
      </c>
      <c r="CZ88" s="148">
        <v>0</v>
      </c>
    </row>
    <row r="89" spans="1:15" ht="22.5">
      <c r="A89" s="189"/>
      <c r="B89" s="190"/>
      <c r="C89" s="280" t="s">
        <v>193</v>
      </c>
      <c r="D89" s="281"/>
      <c r="E89" s="194">
        <v>3</v>
      </c>
      <c r="F89" s="280"/>
      <c r="G89" s="281"/>
      <c r="M89" s="173" t="s">
        <v>135</v>
      </c>
      <c r="O89" s="172"/>
    </row>
    <row r="90" spans="1:104" ht="22.5">
      <c r="A90" s="187">
        <v>21</v>
      </c>
      <c r="B90" s="188" t="s">
        <v>133</v>
      </c>
      <c r="C90" s="195" t="s">
        <v>194</v>
      </c>
      <c r="D90" s="191" t="s">
        <v>75</v>
      </c>
      <c r="E90" s="192">
        <v>6</v>
      </c>
      <c r="F90" s="255">
        <v>0</v>
      </c>
      <c r="G90" s="193">
        <f>E90*F90</f>
        <v>0</v>
      </c>
      <c r="O90" s="172">
        <v>2</v>
      </c>
      <c r="AA90" s="148">
        <v>12</v>
      </c>
      <c r="AB90" s="148">
        <v>1</v>
      </c>
      <c r="AC90" s="148">
        <v>30</v>
      </c>
      <c r="AZ90" s="148">
        <v>1</v>
      </c>
      <c r="BA90" s="148">
        <f>IF(AZ90=1,G90,0)</f>
        <v>0</v>
      </c>
      <c r="BB90" s="148">
        <f>IF(AZ90=2,G90,0)</f>
        <v>0</v>
      </c>
      <c r="BC90" s="148">
        <f>IF(AZ90=3,G90,0)</f>
        <v>0</v>
      </c>
      <c r="BD90" s="148">
        <f>IF(AZ90=4,G90,0)</f>
        <v>0</v>
      </c>
      <c r="BE90" s="148">
        <f>IF(AZ90=5,G90,0)</f>
        <v>0</v>
      </c>
      <c r="CA90" s="172">
        <v>12</v>
      </c>
      <c r="CB90" s="172">
        <v>1</v>
      </c>
      <c r="CZ90" s="148">
        <v>0</v>
      </c>
    </row>
    <row r="91" spans="1:15" ht="22.5">
      <c r="A91" s="189"/>
      <c r="B91" s="190"/>
      <c r="C91" s="280" t="s">
        <v>193</v>
      </c>
      <c r="D91" s="281"/>
      <c r="E91" s="194">
        <v>6</v>
      </c>
      <c r="F91" s="280"/>
      <c r="G91" s="281"/>
      <c r="M91" s="173" t="s">
        <v>134</v>
      </c>
      <c r="O91" s="172"/>
    </row>
    <row r="92" spans="1:104" ht="22.5">
      <c r="A92" s="187">
        <v>22</v>
      </c>
      <c r="B92" s="188" t="s">
        <v>133</v>
      </c>
      <c r="C92" s="195" t="s">
        <v>195</v>
      </c>
      <c r="D92" s="191" t="s">
        <v>75</v>
      </c>
      <c r="E92" s="192">
        <v>4</v>
      </c>
      <c r="F92" s="255">
        <v>0</v>
      </c>
      <c r="G92" s="193">
        <f>E92*F92</f>
        <v>0</v>
      </c>
      <c r="O92" s="172">
        <v>2</v>
      </c>
      <c r="AA92" s="148">
        <v>12</v>
      </c>
      <c r="AB92" s="148">
        <v>1</v>
      </c>
      <c r="AC92" s="148">
        <v>30</v>
      </c>
      <c r="AZ92" s="148">
        <v>1</v>
      </c>
      <c r="BA92" s="148">
        <f>IF(AZ92=1,G92,0)</f>
        <v>0</v>
      </c>
      <c r="BB92" s="148">
        <f>IF(AZ92=2,G92,0)</f>
        <v>0</v>
      </c>
      <c r="BC92" s="148">
        <f>IF(AZ92=3,G92,0)</f>
        <v>0</v>
      </c>
      <c r="BD92" s="148">
        <f>IF(AZ92=4,G92,0)</f>
        <v>0</v>
      </c>
      <c r="BE92" s="148">
        <f>IF(AZ92=5,G92,0)</f>
        <v>0</v>
      </c>
      <c r="CA92" s="172">
        <v>12</v>
      </c>
      <c r="CB92" s="172">
        <v>1</v>
      </c>
      <c r="CZ92" s="148">
        <v>0</v>
      </c>
    </row>
    <row r="93" spans="1:104" ht="12.75" hidden="1">
      <c r="A93" s="206"/>
      <c r="B93" s="207"/>
      <c r="C93" s="208"/>
      <c r="D93" s="209"/>
      <c r="E93" s="205"/>
      <c r="F93" s="205"/>
      <c r="G93" s="210"/>
      <c r="O93" s="172">
        <v>2</v>
      </c>
      <c r="AA93" s="148">
        <v>12</v>
      </c>
      <c r="AB93" s="148">
        <v>1</v>
      </c>
      <c r="AC93" s="148">
        <v>30</v>
      </c>
      <c r="AZ93" s="148">
        <v>1</v>
      </c>
      <c r="BA93" s="148">
        <f>IF(AZ93=1,G93,0)</f>
        <v>0</v>
      </c>
      <c r="BB93" s="148">
        <f>IF(AZ93=2,G93,0)</f>
        <v>0</v>
      </c>
      <c r="BC93" s="148">
        <f>IF(AZ93=3,G93,0)</f>
        <v>0</v>
      </c>
      <c r="BD93" s="148">
        <f>IF(AZ93=4,G93,0)</f>
        <v>0</v>
      </c>
      <c r="BE93" s="148">
        <f>IF(AZ93=5,G93,0)</f>
        <v>0</v>
      </c>
      <c r="CA93" s="172">
        <v>12</v>
      </c>
      <c r="CB93" s="172">
        <v>1</v>
      </c>
      <c r="CZ93" s="148">
        <v>0</v>
      </c>
    </row>
    <row r="94" spans="1:15" ht="22.5" hidden="1">
      <c r="A94" s="203"/>
      <c r="B94" s="211"/>
      <c r="C94" s="232"/>
      <c r="D94" s="233"/>
      <c r="E94" s="212"/>
      <c r="F94" s="278"/>
      <c r="G94" s="279"/>
      <c r="M94" s="173" t="s">
        <v>134</v>
      </c>
      <c r="O94" s="172"/>
    </row>
    <row r="95" spans="1:104" ht="12.75" hidden="1">
      <c r="A95" s="206"/>
      <c r="B95" s="207"/>
      <c r="C95" s="208"/>
      <c r="D95" s="209"/>
      <c r="E95" s="205"/>
      <c r="F95" s="205"/>
      <c r="G95" s="210"/>
      <c r="O95" s="172">
        <v>2</v>
      </c>
      <c r="AA95" s="148">
        <v>12</v>
      </c>
      <c r="AB95" s="148">
        <v>1</v>
      </c>
      <c r="AC95" s="148">
        <v>30</v>
      </c>
      <c r="AZ95" s="148">
        <v>1</v>
      </c>
      <c r="BA95" s="148">
        <f>IF(AZ95=1,G95,0)</f>
        <v>0</v>
      </c>
      <c r="BB95" s="148">
        <f>IF(AZ95=2,G95,0)</f>
        <v>0</v>
      </c>
      <c r="BC95" s="148">
        <f>IF(AZ95=3,G95,0)</f>
        <v>0</v>
      </c>
      <c r="BD95" s="148">
        <f>IF(AZ95=4,G95,0)</f>
        <v>0</v>
      </c>
      <c r="BE95" s="148">
        <f>IF(AZ95=5,G95,0)</f>
        <v>0</v>
      </c>
      <c r="CA95" s="172">
        <v>12</v>
      </c>
      <c r="CB95" s="172">
        <v>1</v>
      </c>
      <c r="CZ95" s="148">
        <v>0</v>
      </c>
    </row>
    <row r="96" spans="1:15" ht="22.5" hidden="1">
      <c r="A96" s="203"/>
      <c r="B96" s="211"/>
      <c r="C96" s="232"/>
      <c r="D96" s="233"/>
      <c r="E96" s="212"/>
      <c r="F96" s="278"/>
      <c r="G96" s="279"/>
      <c r="M96" s="173" t="s">
        <v>134</v>
      </c>
      <c r="O96" s="172"/>
    </row>
    <row r="97" spans="1:104" ht="12.75" hidden="1">
      <c r="A97" s="206"/>
      <c r="B97" s="207"/>
      <c r="C97" s="208"/>
      <c r="D97" s="209"/>
      <c r="E97" s="205"/>
      <c r="F97" s="205"/>
      <c r="G97" s="210"/>
      <c r="O97" s="172">
        <v>2</v>
      </c>
      <c r="AA97" s="148">
        <v>12</v>
      </c>
      <c r="AB97" s="148">
        <v>1</v>
      </c>
      <c r="AC97" s="148">
        <v>33</v>
      </c>
      <c r="AZ97" s="148">
        <v>1</v>
      </c>
      <c r="BA97" s="148">
        <f>IF(AZ97=1,G97,0)</f>
        <v>0</v>
      </c>
      <c r="BB97" s="148">
        <f>IF(AZ97=2,G97,0)</f>
        <v>0</v>
      </c>
      <c r="BC97" s="148">
        <f>IF(AZ97=3,G97,0)</f>
        <v>0</v>
      </c>
      <c r="BD97" s="148">
        <f>IF(AZ97=4,G97,0)</f>
        <v>0</v>
      </c>
      <c r="BE97" s="148">
        <f>IF(AZ97=5,G97,0)</f>
        <v>0</v>
      </c>
      <c r="CA97" s="172">
        <v>12</v>
      </c>
      <c r="CB97" s="172">
        <v>1</v>
      </c>
      <c r="CZ97" s="148">
        <v>0</v>
      </c>
    </row>
    <row r="98" spans="1:15" ht="22.5" hidden="1">
      <c r="A98" s="203"/>
      <c r="B98" s="211"/>
      <c r="C98" s="278"/>
      <c r="D98" s="279"/>
      <c r="E98" s="212"/>
      <c r="F98" s="278"/>
      <c r="G98" s="279"/>
      <c r="M98" s="173" t="s">
        <v>136</v>
      </c>
      <c r="O98" s="172"/>
    </row>
    <row r="99" spans="1:15" ht="12.75" hidden="1">
      <c r="A99" s="206"/>
      <c r="B99" s="207"/>
      <c r="C99" s="208"/>
      <c r="D99" s="209"/>
      <c r="E99" s="205"/>
      <c r="F99" s="205"/>
      <c r="G99" s="210"/>
      <c r="M99" s="173"/>
      <c r="O99" s="172"/>
    </row>
    <row r="100" spans="1:15" ht="13.5" customHeight="1" hidden="1">
      <c r="A100" s="203"/>
      <c r="B100" s="211"/>
      <c r="C100" s="278"/>
      <c r="D100" s="279"/>
      <c r="E100" s="212"/>
      <c r="F100" s="278"/>
      <c r="G100" s="279"/>
      <c r="M100" s="173"/>
      <c r="O100" s="172"/>
    </row>
    <row r="101" spans="1:15" ht="12.75" hidden="1">
      <c r="A101" s="206"/>
      <c r="B101" s="207"/>
      <c r="C101" s="208"/>
      <c r="D101" s="209"/>
      <c r="E101" s="205"/>
      <c r="F101" s="205"/>
      <c r="G101" s="210"/>
      <c r="M101" s="173"/>
      <c r="O101" s="172"/>
    </row>
    <row r="102" spans="1:15" ht="13.5" customHeight="1" hidden="1">
      <c r="A102" s="203"/>
      <c r="B102" s="211"/>
      <c r="C102" s="278"/>
      <c r="D102" s="279"/>
      <c r="E102" s="212"/>
      <c r="F102" s="278"/>
      <c r="G102" s="279"/>
      <c r="M102" s="173"/>
      <c r="O102" s="172"/>
    </row>
    <row r="103" spans="1:15" ht="12.75" hidden="1">
      <c r="A103" s="206"/>
      <c r="B103" s="207"/>
      <c r="C103" s="208"/>
      <c r="D103" s="209"/>
      <c r="E103" s="205"/>
      <c r="F103" s="205"/>
      <c r="G103" s="210"/>
      <c r="M103" s="173"/>
      <c r="O103" s="172"/>
    </row>
    <row r="104" spans="1:15" ht="12.75" customHeight="1" hidden="1">
      <c r="A104" s="203"/>
      <c r="B104" s="211"/>
      <c r="C104" s="278"/>
      <c r="D104" s="279"/>
      <c r="E104" s="212"/>
      <c r="F104" s="278"/>
      <c r="G104" s="279"/>
      <c r="M104" s="173"/>
      <c r="O104" s="172"/>
    </row>
    <row r="105" spans="1:57" ht="12.75">
      <c r="A105" s="238"/>
      <c r="B105" s="239" t="s">
        <v>69</v>
      </c>
      <c r="C105" s="240" t="str">
        <f>CONCATENATE(B85," ",C85)</f>
        <v>185 Stromy</v>
      </c>
      <c r="D105" s="241"/>
      <c r="E105" s="242"/>
      <c r="F105" s="243"/>
      <c r="G105" s="244">
        <f>SUM(G85:G104)</f>
        <v>0</v>
      </c>
      <c r="O105" s="172">
        <v>4</v>
      </c>
      <c r="BA105" s="174">
        <f>SUM(BA85:BA104)</f>
        <v>0</v>
      </c>
      <c r="BB105" s="174">
        <f>SUM(BB85:BB104)</f>
        <v>0</v>
      </c>
      <c r="BC105" s="174">
        <f>SUM(BC85:BC104)</f>
        <v>0</v>
      </c>
      <c r="BD105" s="174">
        <f>SUM(BD85:BD104)</f>
        <v>0</v>
      </c>
      <c r="BE105" s="174">
        <f>SUM(BE85:BE104)</f>
        <v>0</v>
      </c>
    </row>
    <row r="106" spans="1:15" ht="12.75">
      <c r="A106" s="245" t="s">
        <v>68</v>
      </c>
      <c r="B106" s="246" t="s">
        <v>137</v>
      </c>
      <c r="C106" s="247" t="s">
        <v>138</v>
      </c>
      <c r="D106" s="241"/>
      <c r="E106" s="248"/>
      <c r="F106" s="248"/>
      <c r="G106" s="249"/>
      <c r="H106" s="171"/>
      <c r="I106" s="171"/>
      <c r="O106" s="172">
        <v>1</v>
      </c>
    </row>
    <row r="107" spans="1:104" ht="22.5">
      <c r="A107" s="187">
        <v>34</v>
      </c>
      <c r="B107" s="188" t="s">
        <v>133</v>
      </c>
      <c r="C107" s="195" t="s">
        <v>196</v>
      </c>
      <c r="D107" s="191" t="s">
        <v>75</v>
      </c>
      <c r="E107" s="192">
        <v>160</v>
      </c>
      <c r="F107" s="255">
        <v>0</v>
      </c>
      <c r="G107" s="193">
        <f>E107*F107</f>
        <v>0</v>
      </c>
      <c r="O107" s="172">
        <v>2</v>
      </c>
      <c r="AA107" s="148">
        <v>12</v>
      </c>
      <c r="AB107" s="148">
        <v>1</v>
      </c>
      <c r="AC107" s="148">
        <v>45</v>
      </c>
      <c r="AZ107" s="148">
        <v>1</v>
      </c>
      <c r="BA107" s="148">
        <f>IF(AZ107=1,G107,0)</f>
        <v>0</v>
      </c>
      <c r="BB107" s="148">
        <f>IF(AZ107=2,G107,0)</f>
        <v>0</v>
      </c>
      <c r="BC107" s="148">
        <f>IF(AZ107=3,G107,0)</f>
        <v>0</v>
      </c>
      <c r="BD107" s="148">
        <f>IF(AZ107=4,G107,0)</f>
        <v>0</v>
      </c>
      <c r="BE107" s="148">
        <f>IF(AZ107=5,G107,0)</f>
        <v>0</v>
      </c>
      <c r="CA107" s="172">
        <v>12</v>
      </c>
      <c r="CB107" s="172">
        <v>1</v>
      </c>
      <c r="CZ107" s="148">
        <v>0</v>
      </c>
    </row>
    <row r="108" spans="1:104" ht="22.5">
      <c r="A108" s="187">
        <v>35</v>
      </c>
      <c r="B108" s="188" t="s">
        <v>133</v>
      </c>
      <c r="C108" s="195" t="s">
        <v>197</v>
      </c>
      <c r="D108" s="191" t="s">
        <v>75</v>
      </c>
      <c r="E108" s="192">
        <v>40</v>
      </c>
      <c r="F108" s="255">
        <v>0</v>
      </c>
      <c r="G108" s="193">
        <f>E108*F108</f>
        <v>0</v>
      </c>
      <c r="O108" s="172">
        <v>2</v>
      </c>
      <c r="AA108" s="148">
        <v>12</v>
      </c>
      <c r="AB108" s="148">
        <v>1</v>
      </c>
      <c r="AC108" s="148">
        <v>46</v>
      </c>
      <c r="AZ108" s="148">
        <v>1</v>
      </c>
      <c r="BA108" s="148">
        <f>IF(AZ108=1,G108,0)</f>
        <v>0</v>
      </c>
      <c r="BB108" s="148">
        <f>IF(AZ108=2,G108,0)</f>
        <v>0</v>
      </c>
      <c r="BC108" s="148">
        <f>IF(AZ108=3,G108,0)</f>
        <v>0</v>
      </c>
      <c r="BD108" s="148">
        <f>IF(AZ108=4,G108,0)</f>
        <v>0</v>
      </c>
      <c r="BE108" s="148">
        <f>IF(AZ108=5,G108,0)</f>
        <v>0</v>
      </c>
      <c r="CA108" s="172">
        <v>12</v>
      </c>
      <c r="CB108" s="172">
        <v>1</v>
      </c>
      <c r="CZ108" s="148">
        <v>0</v>
      </c>
    </row>
    <row r="109" spans="1:104" ht="22.5">
      <c r="A109" s="187">
        <v>36</v>
      </c>
      <c r="B109" s="188" t="s">
        <v>133</v>
      </c>
      <c r="C109" s="195" t="s">
        <v>198</v>
      </c>
      <c r="D109" s="191" t="s">
        <v>75</v>
      </c>
      <c r="E109" s="192">
        <v>120</v>
      </c>
      <c r="F109" s="255">
        <v>0</v>
      </c>
      <c r="G109" s="193">
        <f>E109*F109</f>
        <v>0</v>
      </c>
      <c r="O109" s="172">
        <v>2</v>
      </c>
      <c r="AA109" s="148">
        <v>12</v>
      </c>
      <c r="AB109" s="148">
        <v>1</v>
      </c>
      <c r="AC109" s="148">
        <v>46</v>
      </c>
      <c r="AZ109" s="148">
        <v>1</v>
      </c>
      <c r="BA109" s="148">
        <f aca="true" t="shared" si="0" ref="BA109:BA116">IF(AZ109=1,G109,0)</f>
        <v>0</v>
      </c>
      <c r="BB109" s="148">
        <f aca="true" t="shared" si="1" ref="BB109:BB116">IF(AZ109=2,G109,0)</f>
        <v>0</v>
      </c>
      <c r="BC109" s="148">
        <f aca="true" t="shared" si="2" ref="BC109:BC116">IF(AZ109=3,G109,0)</f>
        <v>0</v>
      </c>
      <c r="BD109" s="148">
        <f aca="true" t="shared" si="3" ref="BD109:BD116">IF(AZ109=4,G109,0)</f>
        <v>0</v>
      </c>
      <c r="BE109" s="148">
        <f aca="true" t="shared" si="4" ref="BE109:BE116">IF(AZ109=5,G109,0)</f>
        <v>0</v>
      </c>
      <c r="CA109" s="172">
        <v>12</v>
      </c>
      <c r="CB109" s="172">
        <v>1</v>
      </c>
      <c r="CZ109" s="148">
        <v>0</v>
      </c>
    </row>
    <row r="110" spans="1:104" ht="12.75" hidden="1">
      <c r="A110" s="187"/>
      <c r="B110" s="188"/>
      <c r="C110" s="195"/>
      <c r="D110" s="191"/>
      <c r="E110" s="192"/>
      <c r="F110" s="192"/>
      <c r="G110" s="193"/>
      <c r="O110" s="172">
        <v>2</v>
      </c>
      <c r="AA110" s="148">
        <v>12</v>
      </c>
      <c r="AB110" s="148">
        <v>1</v>
      </c>
      <c r="AC110" s="148">
        <v>46</v>
      </c>
      <c r="AZ110" s="148">
        <v>1</v>
      </c>
      <c r="BA110" s="148">
        <f t="shared" si="0"/>
        <v>0</v>
      </c>
      <c r="BB110" s="148">
        <f t="shared" si="1"/>
        <v>0</v>
      </c>
      <c r="BC110" s="148">
        <f t="shared" si="2"/>
        <v>0</v>
      </c>
      <c r="BD110" s="148">
        <f t="shared" si="3"/>
        <v>0</v>
      </c>
      <c r="BE110" s="148">
        <f t="shared" si="4"/>
        <v>0</v>
      </c>
      <c r="CA110" s="172">
        <v>12</v>
      </c>
      <c r="CB110" s="172">
        <v>1</v>
      </c>
      <c r="CZ110" s="148">
        <v>0</v>
      </c>
    </row>
    <row r="111" spans="1:104" ht="12.75" hidden="1">
      <c r="A111" s="187"/>
      <c r="B111" s="188"/>
      <c r="C111" s="195"/>
      <c r="D111" s="191"/>
      <c r="E111" s="192"/>
      <c r="F111" s="192"/>
      <c r="G111" s="193"/>
      <c r="O111" s="172">
        <v>2</v>
      </c>
      <c r="AA111" s="148">
        <v>12</v>
      </c>
      <c r="AB111" s="148">
        <v>1</v>
      </c>
      <c r="AC111" s="148">
        <v>46</v>
      </c>
      <c r="AZ111" s="148">
        <v>1</v>
      </c>
      <c r="BA111" s="148">
        <f t="shared" si="0"/>
        <v>0</v>
      </c>
      <c r="BB111" s="148">
        <f t="shared" si="1"/>
        <v>0</v>
      </c>
      <c r="BC111" s="148">
        <f t="shared" si="2"/>
        <v>0</v>
      </c>
      <c r="BD111" s="148">
        <f t="shared" si="3"/>
        <v>0</v>
      </c>
      <c r="BE111" s="148">
        <f t="shared" si="4"/>
        <v>0</v>
      </c>
      <c r="CA111" s="172">
        <v>12</v>
      </c>
      <c r="CB111" s="172">
        <v>1</v>
      </c>
      <c r="CZ111" s="148">
        <v>0</v>
      </c>
    </row>
    <row r="112" spans="1:104" ht="12.75" hidden="1">
      <c r="A112" s="187"/>
      <c r="B112" s="188"/>
      <c r="C112" s="195"/>
      <c r="D112" s="191"/>
      <c r="E112" s="192"/>
      <c r="F112" s="192"/>
      <c r="G112" s="193"/>
      <c r="O112" s="172">
        <v>2</v>
      </c>
      <c r="AA112" s="148">
        <v>12</v>
      </c>
      <c r="AB112" s="148">
        <v>1</v>
      </c>
      <c r="AC112" s="148">
        <v>46</v>
      </c>
      <c r="AZ112" s="148">
        <v>1</v>
      </c>
      <c r="BA112" s="148">
        <f t="shared" si="0"/>
        <v>0</v>
      </c>
      <c r="BB112" s="148">
        <f t="shared" si="1"/>
        <v>0</v>
      </c>
      <c r="BC112" s="148">
        <f t="shared" si="2"/>
        <v>0</v>
      </c>
      <c r="BD112" s="148">
        <f t="shared" si="3"/>
        <v>0</v>
      </c>
      <c r="BE112" s="148">
        <f t="shared" si="4"/>
        <v>0</v>
      </c>
      <c r="CA112" s="172">
        <v>12</v>
      </c>
      <c r="CB112" s="172">
        <v>1</v>
      </c>
      <c r="CZ112" s="148">
        <v>0</v>
      </c>
    </row>
    <row r="113" spans="1:104" ht="12.75" hidden="1">
      <c r="A113" s="187"/>
      <c r="B113" s="188"/>
      <c r="C113" s="195"/>
      <c r="D113" s="191"/>
      <c r="E113" s="192"/>
      <c r="F113" s="192"/>
      <c r="G113" s="193"/>
      <c r="O113" s="172">
        <v>2</v>
      </c>
      <c r="AA113" s="148">
        <v>12</v>
      </c>
      <c r="AB113" s="148">
        <v>1</v>
      </c>
      <c r="AC113" s="148">
        <v>46</v>
      </c>
      <c r="AZ113" s="148">
        <v>1</v>
      </c>
      <c r="BA113" s="148">
        <f t="shared" si="0"/>
        <v>0</v>
      </c>
      <c r="BB113" s="148">
        <f t="shared" si="1"/>
        <v>0</v>
      </c>
      <c r="BC113" s="148">
        <f t="shared" si="2"/>
        <v>0</v>
      </c>
      <c r="BD113" s="148">
        <f t="shared" si="3"/>
        <v>0</v>
      </c>
      <c r="BE113" s="148">
        <f t="shared" si="4"/>
        <v>0</v>
      </c>
      <c r="CA113" s="172">
        <v>12</v>
      </c>
      <c r="CB113" s="172">
        <v>1</v>
      </c>
      <c r="CZ113" s="148">
        <v>0</v>
      </c>
    </row>
    <row r="114" spans="1:104" ht="12.75" hidden="1">
      <c r="A114" s="187"/>
      <c r="B114" s="188"/>
      <c r="C114" s="195"/>
      <c r="D114" s="191"/>
      <c r="E114" s="192"/>
      <c r="F114" s="192"/>
      <c r="G114" s="193"/>
      <c r="O114" s="172">
        <v>2</v>
      </c>
      <c r="AA114" s="148">
        <v>12</v>
      </c>
      <c r="AB114" s="148">
        <v>1</v>
      </c>
      <c r="AC114" s="148">
        <v>46</v>
      </c>
      <c r="AZ114" s="148">
        <v>1</v>
      </c>
      <c r="BA114" s="148">
        <f t="shared" si="0"/>
        <v>0</v>
      </c>
      <c r="BB114" s="148">
        <f t="shared" si="1"/>
        <v>0</v>
      </c>
      <c r="BC114" s="148">
        <f t="shared" si="2"/>
        <v>0</v>
      </c>
      <c r="BD114" s="148">
        <f t="shared" si="3"/>
        <v>0</v>
      </c>
      <c r="BE114" s="148">
        <f t="shared" si="4"/>
        <v>0</v>
      </c>
      <c r="CA114" s="172">
        <v>12</v>
      </c>
      <c r="CB114" s="172">
        <v>1</v>
      </c>
      <c r="CZ114" s="148">
        <v>0</v>
      </c>
    </row>
    <row r="115" spans="1:104" ht="12.75" hidden="1">
      <c r="A115" s="187"/>
      <c r="B115" s="188"/>
      <c r="C115" s="195"/>
      <c r="D115" s="191"/>
      <c r="E115" s="192"/>
      <c r="F115" s="192"/>
      <c r="G115" s="193"/>
      <c r="J115" s="198"/>
      <c r="O115" s="172">
        <v>2</v>
      </c>
      <c r="AA115" s="148">
        <v>12</v>
      </c>
      <c r="AB115" s="148">
        <v>1</v>
      </c>
      <c r="AC115" s="148">
        <v>46</v>
      </c>
      <c r="AZ115" s="148">
        <v>1</v>
      </c>
      <c r="BA115" s="148">
        <f t="shared" si="0"/>
        <v>0</v>
      </c>
      <c r="BB115" s="148">
        <f t="shared" si="1"/>
        <v>0</v>
      </c>
      <c r="BC115" s="148">
        <f t="shared" si="2"/>
        <v>0</v>
      </c>
      <c r="BD115" s="148">
        <f t="shared" si="3"/>
        <v>0</v>
      </c>
      <c r="BE115" s="148">
        <f t="shared" si="4"/>
        <v>0</v>
      </c>
      <c r="CA115" s="172">
        <v>12</v>
      </c>
      <c r="CB115" s="172">
        <v>1</v>
      </c>
      <c r="CZ115" s="148">
        <v>0</v>
      </c>
    </row>
    <row r="116" spans="1:104" ht="12.75" hidden="1">
      <c r="A116" s="187"/>
      <c r="B116" s="188"/>
      <c r="C116" s="195"/>
      <c r="D116" s="191"/>
      <c r="E116" s="192"/>
      <c r="F116" s="192"/>
      <c r="G116" s="193"/>
      <c r="O116" s="172">
        <v>2</v>
      </c>
      <c r="AA116" s="148">
        <v>12</v>
      </c>
      <c r="AB116" s="148">
        <v>1</v>
      </c>
      <c r="AC116" s="148">
        <v>46</v>
      </c>
      <c r="AZ116" s="148">
        <v>1</v>
      </c>
      <c r="BA116" s="148">
        <f t="shared" si="0"/>
        <v>0</v>
      </c>
      <c r="BB116" s="148">
        <f t="shared" si="1"/>
        <v>0</v>
      </c>
      <c r="BC116" s="148">
        <f t="shared" si="2"/>
        <v>0</v>
      </c>
      <c r="BD116" s="148">
        <f t="shared" si="3"/>
        <v>0</v>
      </c>
      <c r="BE116" s="148">
        <f t="shared" si="4"/>
        <v>0</v>
      </c>
      <c r="CA116" s="172">
        <v>12</v>
      </c>
      <c r="CB116" s="172">
        <v>1</v>
      </c>
      <c r="CZ116" s="148">
        <v>0</v>
      </c>
    </row>
    <row r="117" spans="1:57" ht="12.75">
      <c r="A117" s="238"/>
      <c r="B117" s="239" t="s">
        <v>69</v>
      </c>
      <c r="C117" s="240" t="str">
        <f>CONCATENATE(B106," ",C106)</f>
        <v>190 Listnaté keře</v>
      </c>
      <c r="D117" s="241"/>
      <c r="E117" s="242"/>
      <c r="F117" s="243"/>
      <c r="G117" s="244">
        <f>SUM(G106:G116)</f>
        <v>0</v>
      </c>
      <c r="O117" s="172">
        <v>4</v>
      </c>
      <c r="BA117" s="174">
        <f>SUM(BA106:BA116)</f>
        <v>0</v>
      </c>
      <c r="BB117" s="174">
        <f>SUM(BB106:BB116)</f>
        <v>0</v>
      </c>
      <c r="BC117" s="174">
        <f>SUM(BC106:BC116)</f>
        <v>0</v>
      </c>
      <c r="BD117" s="174">
        <f>SUM(BD106:BD116)</f>
        <v>0</v>
      </c>
      <c r="BE117" s="174">
        <f>SUM(BE106:BE116)</f>
        <v>0</v>
      </c>
    </row>
    <row r="118" spans="1:57" ht="12.75">
      <c r="A118" s="245" t="s">
        <v>68</v>
      </c>
      <c r="B118" s="246" t="s">
        <v>162</v>
      </c>
      <c r="C118" s="247" t="s">
        <v>163</v>
      </c>
      <c r="D118" s="241"/>
      <c r="E118" s="248"/>
      <c r="F118" s="248"/>
      <c r="G118" s="249"/>
      <c r="O118" s="172"/>
      <c r="BA118" s="174"/>
      <c r="BB118" s="174"/>
      <c r="BC118" s="174"/>
      <c r="BD118" s="174"/>
      <c r="BE118" s="174"/>
    </row>
    <row r="119" spans="1:57" ht="12.75">
      <c r="A119" s="187">
        <v>34</v>
      </c>
      <c r="B119" s="188" t="s">
        <v>133</v>
      </c>
      <c r="C119" s="195" t="s">
        <v>199</v>
      </c>
      <c r="D119" s="191" t="s">
        <v>75</v>
      </c>
      <c r="E119" s="192">
        <v>13</v>
      </c>
      <c r="F119" s="255">
        <v>0</v>
      </c>
      <c r="G119" s="193">
        <f>E119*F119</f>
        <v>0</v>
      </c>
      <c r="O119" s="172"/>
      <c r="BA119" s="174"/>
      <c r="BB119" s="174"/>
      <c r="BC119" s="174"/>
      <c r="BD119" s="174"/>
      <c r="BE119" s="174"/>
    </row>
    <row r="120" spans="1:57" ht="12.75" hidden="1">
      <c r="A120" s="251"/>
      <c r="B120" s="252"/>
      <c r="C120" s="234"/>
      <c r="D120" s="235"/>
      <c r="E120" s="194"/>
      <c r="F120" s="280"/>
      <c r="G120" s="281"/>
      <c r="O120" s="172"/>
      <c r="BA120" s="174"/>
      <c r="BB120" s="174"/>
      <c r="BC120" s="174"/>
      <c r="BD120" s="174"/>
      <c r="BE120" s="174"/>
    </row>
    <row r="121" spans="1:57" ht="12.75" hidden="1">
      <c r="A121" s="187"/>
      <c r="B121" s="188"/>
      <c r="C121" s="195"/>
      <c r="D121" s="191"/>
      <c r="E121" s="192"/>
      <c r="F121" s="192"/>
      <c r="G121" s="193"/>
      <c r="O121" s="172"/>
      <c r="BA121" s="174"/>
      <c r="BB121" s="174"/>
      <c r="BC121" s="174"/>
      <c r="BD121" s="174"/>
      <c r="BE121" s="174"/>
    </row>
    <row r="122" spans="1:57" ht="12.75" hidden="1">
      <c r="A122" s="253"/>
      <c r="B122" s="254"/>
      <c r="C122" s="250"/>
      <c r="D122" s="235"/>
      <c r="E122" s="194"/>
      <c r="F122" s="280"/>
      <c r="G122" s="281"/>
      <c r="O122" s="172"/>
      <c r="BA122" s="174"/>
      <c r="BB122" s="174"/>
      <c r="BC122" s="174"/>
      <c r="BD122" s="174"/>
      <c r="BE122" s="174"/>
    </row>
    <row r="123" spans="1:57" ht="12.75" hidden="1">
      <c r="A123" s="187"/>
      <c r="B123" s="188"/>
      <c r="C123" s="195"/>
      <c r="D123" s="191"/>
      <c r="E123" s="192"/>
      <c r="F123" s="192"/>
      <c r="G123" s="193"/>
      <c r="O123" s="172"/>
      <c r="BA123" s="174"/>
      <c r="BB123" s="174"/>
      <c r="BC123" s="174"/>
      <c r="BD123" s="174"/>
      <c r="BE123" s="174"/>
    </row>
    <row r="124" spans="1:57" ht="12.75" hidden="1">
      <c r="A124" s="253"/>
      <c r="B124" s="254"/>
      <c r="C124" s="250"/>
      <c r="D124" s="235"/>
      <c r="E124" s="194"/>
      <c r="F124" s="280"/>
      <c r="G124" s="281"/>
      <c r="O124" s="172"/>
      <c r="BA124" s="174"/>
      <c r="BB124" s="174"/>
      <c r="BC124" s="174"/>
      <c r="BD124" s="174"/>
      <c r="BE124" s="174"/>
    </row>
    <row r="125" spans="1:57" ht="12.75" hidden="1">
      <c r="A125" s="187"/>
      <c r="B125" s="188"/>
      <c r="C125" s="195"/>
      <c r="D125" s="191"/>
      <c r="E125" s="192"/>
      <c r="F125" s="192"/>
      <c r="G125" s="193"/>
      <c r="O125" s="172"/>
      <c r="BA125" s="174"/>
      <c r="BB125" s="174"/>
      <c r="BC125" s="174"/>
      <c r="BD125" s="174"/>
      <c r="BE125" s="174"/>
    </row>
    <row r="126" spans="1:57" ht="12.75" hidden="1">
      <c r="A126" s="253"/>
      <c r="B126" s="254"/>
      <c r="C126" s="250"/>
      <c r="D126" s="235"/>
      <c r="E126" s="194"/>
      <c r="F126" s="280"/>
      <c r="G126" s="281"/>
      <c r="O126" s="172"/>
      <c r="BA126" s="174"/>
      <c r="BB126" s="174"/>
      <c r="BC126" s="174"/>
      <c r="BD126" s="174"/>
      <c r="BE126" s="174"/>
    </row>
    <row r="127" spans="1:57" ht="12.75" hidden="1">
      <c r="A127" s="187"/>
      <c r="B127" s="188"/>
      <c r="C127" s="195"/>
      <c r="D127" s="191"/>
      <c r="E127" s="192"/>
      <c r="F127" s="192"/>
      <c r="G127" s="193"/>
      <c r="O127" s="172"/>
      <c r="BA127" s="174"/>
      <c r="BB127" s="174"/>
      <c r="BC127" s="174"/>
      <c r="BD127" s="174"/>
      <c r="BE127" s="174"/>
    </row>
    <row r="128" spans="1:57" ht="12.75" hidden="1">
      <c r="A128" s="253"/>
      <c r="B128" s="254"/>
      <c r="C128" s="250"/>
      <c r="D128" s="235"/>
      <c r="E128" s="194"/>
      <c r="F128" s="280"/>
      <c r="G128" s="281"/>
      <c r="O128" s="172"/>
      <c r="BA128" s="174"/>
      <c r="BB128" s="174"/>
      <c r="BC128" s="174"/>
      <c r="BD128" s="174"/>
      <c r="BE128" s="174"/>
    </row>
    <row r="129" spans="1:57" ht="12.75" hidden="1">
      <c r="A129" s="187"/>
      <c r="B129" s="188"/>
      <c r="C129" s="195"/>
      <c r="D129" s="191"/>
      <c r="E129" s="192"/>
      <c r="F129" s="192"/>
      <c r="G129" s="193"/>
      <c r="O129" s="172"/>
      <c r="BA129" s="174"/>
      <c r="BB129" s="174"/>
      <c r="BC129" s="174"/>
      <c r="BD129" s="174"/>
      <c r="BE129" s="174"/>
    </row>
    <row r="130" spans="1:57" ht="12.75" hidden="1">
      <c r="A130" s="253"/>
      <c r="B130" s="254"/>
      <c r="C130" s="250"/>
      <c r="D130" s="235"/>
      <c r="E130" s="194"/>
      <c r="F130" s="280"/>
      <c r="G130" s="281"/>
      <c r="O130" s="172"/>
      <c r="BA130" s="174"/>
      <c r="BB130" s="174"/>
      <c r="BC130" s="174"/>
      <c r="BD130" s="174"/>
      <c r="BE130" s="174"/>
    </row>
    <row r="131" spans="1:57" ht="12.75" hidden="1">
      <c r="A131" s="187"/>
      <c r="B131" s="188"/>
      <c r="C131" s="195"/>
      <c r="D131" s="191"/>
      <c r="E131" s="192"/>
      <c r="F131" s="192"/>
      <c r="G131" s="193"/>
      <c r="O131" s="172"/>
      <c r="BA131" s="174"/>
      <c r="BB131" s="174"/>
      <c r="BC131" s="174"/>
      <c r="BD131" s="174"/>
      <c r="BE131" s="174"/>
    </row>
    <row r="132" spans="1:57" ht="12.75" hidden="1">
      <c r="A132" s="253"/>
      <c r="B132" s="254"/>
      <c r="C132" s="250"/>
      <c r="D132" s="235"/>
      <c r="E132" s="194"/>
      <c r="F132" s="280"/>
      <c r="G132" s="281"/>
      <c r="O132" s="172"/>
      <c r="BA132" s="174"/>
      <c r="BB132" s="174"/>
      <c r="BC132" s="174"/>
      <c r="BD132" s="174"/>
      <c r="BE132" s="174"/>
    </row>
    <row r="133" spans="1:57" ht="12.75" hidden="1">
      <c r="A133" s="187"/>
      <c r="B133" s="188"/>
      <c r="C133" s="195"/>
      <c r="D133" s="191"/>
      <c r="E133" s="192"/>
      <c r="F133" s="192"/>
      <c r="G133" s="193"/>
      <c r="O133" s="172"/>
      <c r="BA133" s="174"/>
      <c r="BB133" s="174"/>
      <c r="BC133" s="174"/>
      <c r="BD133" s="174"/>
      <c r="BE133" s="174"/>
    </row>
    <row r="134" spans="1:57" ht="12.75" hidden="1">
      <c r="A134" s="253"/>
      <c r="B134" s="254"/>
      <c r="C134" s="250"/>
      <c r="D134" s="235"/>
      <c r="E134" s="194"/>
      <c r="F134" s="280"/>
      <c r="G134" s="281"/>
      <c r="O134" s="172"/>
      <c r="BA134" s="174"/>
      <c r="BB134" s="174"/>
      <c r="BC134" s="174"/>
      <c r="BD134" s="174"/>
      <c r="BE134" s="174"/>
    </row>
    <row r="135" spans="1:57" ht="12.75" hidden="1">
      <c r="A135" s="187"/>
      <c r="B135" s="188"/>
      <c r="C135" s="195"/>
      <c r="D135" s="191"/>
      <c r="E135" s="192"/>
      <c r="F135" s="192"/>
      <c r="G135" s="193"/>
      <c r="O135" s="172"/>
      <c r="BA135" s="174"/>
      <c r="BB135" s="174"/>
      <c r="BC135" s="174"/>
      <c r="BD135" s="174"/>
      <c r="BE135" s="174"/>
    </row>
    <row r="136" spans="1:57" ht="12.75" hidden="1">
      <c r="A136" s="253"/>
      <c r="B136" s="254"/>
      <c r="C136" s="250"/>
      <c r="D136" s="235"/>
      <c r="E136" s="194"/>
      <c r="F136" s="280"/>
      <c r="G136" s="281"/>
      <c r="O136" s="172"/>
      <c r="BA136" s="174"/>
      <c r="BB136" s="174"/>
      <c r="BC136" s="174"/>
      <c r="BD136" s="174"/>
      <c r="BE136" s="174"/>
    </row>
    <row r="137" spans="1:57" ht="12.75" hidden="1">
      <c r="A137" s="187"/>
      <c r="B137" s="188"/>
      <c r="C137" s="195"/>
      <c r="D137" s="191"/>
      <c r="E137" s="192"/>
      <c r="F137" s="192"/>
      <c r="G137" s="193"/>
      <c r="O137" s="172"/>
      <c r="BA137" s="174"/>
      <c r="BB137" s="174"/>
      <c r="BC137" s="174"/>
      <c r="BD137" s="174"/>
      <c r="BE137" s="174"/>
    </row>
    <row r="138" spans="1:57" ht="12.75" hidden="1">
      <c r="A138" s="253"/>
      <c r="B138" s="254"/>
      <c r="C138" s="250"/>
      <c r="D138" s="235"/>
      <c r="E138" s="194"/>
      <c r="F138" s="280"/>
      <c r="G138" s="281"/>
      <c r="O138" s="172"/>
      <c r="BA138" s="174"/>
      <c r="BB138" s="174"/>
      <c r="BC138" s="174"/>
      <c r="BD138" s="174"/>
      <c r="BE138" s="174"/>
    </row>
    <row r="139" spans="1:57" ht="12.75">
      <c r="A139" s="238"/>
      <c r="B139" s="239" t="s">
        <v>69</v>
      </c>
      <c r="C139" s="240" t="s">
        <v>164</v>
      </c>
      <c r="D139" s="241"/>
      <c r="E139" s="242"/>
      <c r="F139" s="243"/>
      <c r="G139" s="244">
        <f>SUM(G119:G138)</f>
        <v>0</v>
      </c>
      <c r="O139" s="172"/>
      <c r="BA139" s="174"/>
      <c r="BB139" s="174"/>
      <c r="BC139" s="174"/>
      <c r="BD139" s="174"/>
      <c r="BE139" s="174"/>
    </row>
    <row r="140" spans="1:15" ht="12.75">
      <c r="A140" s="245" t="s">
        <v>68</v>
      </c>
      <c r="B140" s="246" t="s">
        <v>139</v>
      </c>
      <c r="C140" s="247" t="s">
        <v>140</v>
      </c>
      <c r="D140" s="241"/>
      <c r="E140" s="248"/>
      <c r="F140" s="248"/>
      <c r="G140" s="249"/>
      <c r="H140" s="171"/>
      <c r="I140" s="171"/>
      <c r="O140" s="172">
        <v>1</v>
      </c>
    </row>
    <row r="141" spans="1:104" ht="12.75">
      <c r="A141" s="187">
        <v>26</v>
      </c>
      <c r="B141" s="188" t="s">
        <v>141</v>
      </c>
      <c r="C141" s="195" t="s">
        <v>142</v>
      </c>
      <c r="D141" s="191" t="s">
        <v>143</v>
      </c>
      <c r="E141" s="192">
        <v>45</v>
      </c>
      <c r="F141" s="255">
        <v>0</v>
      </c>
      <c r="G141" s="193">
        <f>E141*F141</f>
        <v>0</v>
      </c>
      <c r="O141" s="172">
        <v>2</v>
      </c>
      <c r="AA141" s="148">
        <v>7</v>
      </c>
      <c r="AB141" s="148">
        <v>1</v>
      </c>
      <c r="AC141" s="148">
        <v>2</v>
      </c>
      <c r="AZ141" s="148">
        <v>1</v>
      </c>
      <c r="BA141" s="148">
        <f>IF(AZ141=1,G141,0)</f>
        <v>0</v>
      </c>
      <c r="BB141" s="148">
        <f>IF(AZ141=2,G141,0)</f>
        <v>0</v>
      </c>
      <c r="BC141" s="148">
        <f>IF(AZ141=3,G141,0)</f>
        <v>0</v>
      </c>
      <c r="BD141" s="148">
        <f>IF(AZ141=4,G141,0)</f>
        <v>0</v>
      </c>
      <c r="BE141" s="148">
        <f>IF(AZ141=5,G141,0)</f>
        <v>0</v>
      </c>
      <c r="CA141" s="172">
        <v>7</v>
      </c>
      <c r="CB141" s="172">
        <v>1</v>
      </c>
      <c r="CZ141" s="148">
        <v>0</v>
      </c>
    </row>
    <row r="142" spans="1:57" ht="12.75">
      <c r="A142" s="238"/>
      <c r="B142" s="239" t="s">
        <v>69</v>
      </c>
      <c r="C142" s="240" t="str">
        <f>CONCATENATE(B140," ",C140)</f>
        <v>99 Staveništní přesun hmot</v>
      </c>
      <c r="D142" s="241"/>
      <c r="E142" s="242"/>
      <c r="F142" s="243"/>
      <c r="G142" s="244">
        <f>SUM(G140:G141)</f>
        <v>0</v>
      </c>
      <c r="O142" s="172">
        <v>4</v>
      </c>
      <c r="BA142" s="174">
        <f>SUM(BA140:BA141)</f>
        <v>0</v>
      </c>
      <c r="BB142" s="174">
        <f>SUM(BB140:BB141)</f>
        <v>0</v>
      </c>
      <c r="BC142" s="174">
        <f>SUM(BC140:BC141)</f>
        <v>0</v>
      </c>
      <c r="BD142" s="174">
        <f>SUM(BD140:BD141)</f>
        <v>0</v>
      </c>
      <c r="BE142" s="174">
        <f>SUM(BE140:BE141)</f>
        <v>0</v>
      </c>
    </row>
    <row r="143" spans="1:7" ht="12.75">
      <c r="A143" s="217"/>
      <c r="B143" s="217"/>
      <c r="C143" s="217"/>
      <c r="D143" s="217"/>
      <c r="E143" s="217"/>
      <c r="F143" s="217"/>
      <c r="G143" s="217"/>
    </row>
    <row r="144" spans="1:7" ht="12.75">
      <c r="A144" s="217"/>
      <c r="B144" s="217"/>
      <c r="C144" s="217"/>
      <c r="D144" s="217"/>
      <c r="E144" s="217"/>
      <c r="F144" s="217"/>
      <c r="G144" s="217"/>
    </row>
    <row r="145" spans="1:7" ht="12.75">
      <c r="A145" s="217"/>
      <c r="B145" s="217"/>
      <c r="C145" s="217"/>
      <c r="D145" s="217"/>
      <c r="E145" s="217"/>
      <c r="F145" s="217"/>
      <c r="G145" s="217"/>
    </row>
    <row r="146" spans="1:7" ht="12.75">
      <c r="A146" s="217"/>
      <c r="B146" s="217"/>
      <c r="C146" s="217"/>
      <c r="D146" s="217"/>
      <c r="E146" s="217"/>
      <c r="F146" s="217"/>
      <c r="G146" s="217"/>
    </row>
    <row r="147" spans="1:7" ht="12.75">
      <c r="A147" s="217"/>
      <c r="B147" s="217"/>
      <c r="C147" s="217"/>
      <c r="D147" s="217"/>
      <c r="E147" s="217"/>
      <c r="F147" s="217"/>
      <c r="G147" s="217"/>
    </row>
    <row r="148" spans="1:7" ht="12.75">
      <c r="A148" s="217"/>
      <c r="B148" s="217"/>
      <c r="C148" s="217"/>
      <c r="D148" s="217"/>
      <c r="E148" s="217"/>
      <c r="F148" s="217"/>
      <c r="G148" s="217"/>
    </row>
    <row r="149" spans="1:7" ht="12.75">
      <c r="A149" s="217"/>
      <c r="B149" s="217"/>
      <c r="C149" s="217"/>
      <c r="D149" s="217"/>
      <c r="E149" s="217"/>
      <c r="F149" s="217"/>
      <c r="G149" s="217"/>
    </row>
    <row r="150" spans="1:7" ht="12.75">
      <c r="A150" s="217"/>
      <c r="B150" s="217"/>
      <c r="C150" s="217"/>
      <c r="D150" s="217"/>
      <c r="E150" s="217"/>
      <c r="F150" s="217"/>
      <c r="G150" s="217"/>
    </row>
    <row r="151" spans="1:7" ht="12.75">
      <c r="A151" s="217"/>
      <c r="B151" s="217"/>
      <c r="C151" s="217"/>
      <c r="D151" s="217"/>
      <c r="E151" s="217"/>
      <c r="F151" s="217"/>
      <c r="G151" s="217"/>
    </row>
    <row r="152" spans="1:7" ht="12.75">
      <c r="A152" s="217"/>
      <c r="B152" s="217"/>
      <c r="C152" s="217"/>
      <c r="D152" s="217"/>
      <c r="E152" s="217"/>
      <c r="F152" s="217"/>
      <c r="G152" s="217"/>
    </row>
    <row r="153" spans="1:7" ht="12.75">
      <c r="A153" s="217"/>
      <c r="B153" s="217"/>
      <c r="C153" s="217"/>
      <c r="D153" s="217"/>
      <c r="E153" s="217"/>
      <c r="F153" s="217"/>
      <c r="G153" s="217"/>
    </row>
    <row r="154" spans="1:7" ht="12.75">
      <c r="A154" s="217"/>
      <c r="B154" s="217"/>
      <c r="C154" s="217"/>
      <c r="D154" s="217"/>
      <c r="E154" s="217"/>
      <c r="F154" s="217"/>
      <c r="G154" s="217"/>
    </row>
    <row r="155" spans="1:7" ht="12.75">
      <c r="A155" s="217"/>
      <c r="B155" s="217"/>
      <c r="C155" s="217"/>
      <c r="D155" s="217"/>
      <c r="E155" s="217"/>
      <c r="F155" s="217"/>
      <c r="G155" s="217"/>
    </row>
    <row r="156" spans="1:7" ht="12.75">
      <c r="A156" s="217"/>
      <c r="B156" s="217"/>
      <c r="C156" s="217"/>
      <c r="D156" s="217"/>
      <c r="E156" s="217"/>
      <c r="F156" s="217"/>
      <c r="G156" s="217"/>
    </row>
    <row r="157" spans="1:7" ht="12.75">
      <c r="A157" s="217"/>
      <c r="B157" s="217"/>
      <c r="C157" s="217"/>
      <c r="D157" s="217"/>
      <c r="E157" s="217"/>
      <c r="F157" s="217"/>
      <c r="G157" s="217"/>
    </row>
    <row r="158" spans="1:7" ht="12.75">
      <c r="A158" s="217"/>
      <c r="B158" s="217"/>
      <c r="C158" s="217"/>
      <c r="D158" s="217"/>
      <c r="E158" s="217"/>
      <c r="F158" s="217"/>
      <c r="G158" s="217"/>
    </row>
    <row r="159" spans="1:7" ht="12.75">
      <c r="A159" s="217"/>
      <c r="B159" s="217"/>
      <c r="C159" s="217"/>
      <c r="D159" s="217"/>
      <c r="E159" s="217"/>
      <c r="F159" s="217"/>
      <c r="G159" s="217"/>
    </row>
    <row r="160" spans="1:7" ht="12.75">
      <c r="A160" s="217"/>
      <c r="B160" s="217"/>
      <c r="C160" s="217"/>
      <c r="D160" s="217"/>
      <c r="E160" s="217"/>
      <c r="F160" s="217"/>
      <c r="G160" s="217"/>
    </row>
    <row r="161" spans="1:7" ht="12.75">
      <c r="A161" s="217"/>
      <c r="B161" s="217"/>
      <c r="C161" s="217"/>
      <c r="D161" s="217"/>
      <c r="E161" s="217"/>
      <c r="F161" s="217"/>
      <c r="G161" s="217"/>
    </row>
    <row r="162" spans="1:7" ht="12.75">
      <c r="A162" s="217"/>
      <c r="B162" s="217"/>
      <c r="C162" s="217"/>
      <c r="D162" s="217"/>
      <c r="E162" s="217"/>
      <c r="F162" s="217"/>
      <c r="G162" s="217"/>
    </row>
    <row r="163" spans="1:7" ht="12.75">
      <c r="A163" s="217"/>
      <c r="B163" s="217"/>
      <c r="C163" s="217"/>
      <c r="D163" s="217"/>
      <c r="E163" s="217"/>
      <c r="F163" s="217"/>
      <c r="G163" s="217"/>
    </row>
    <row r="164" spans="1:7" ht="12.75">
      <c r="A164" s="217"/>
      <c r="B164" s="217"/>
      <c r="C164" s="217"/>
      <c r="D164" s="217"/>
      <c r="E164" s="217"/>
      <c r="F164" s="217"/>
      <c r="G164" s="217"/>
    </row>
    <row r="165" spans="1:7" ht="12.75">
      <c r="A165" s="217"/>
      <c r="B165" s="217"/>
      <c r="C165" s="217"/>
      <c r="D165" s="217"/>
      <c r="E165" s="217"/>
      <c r="F165" s="217"/>
      <c r="G165" s="217"/>
    </row>
    <row r="166" spans="1:7" ht="12.75">
      <c r="A166" s="218"/>
      <c r="B166" s="218"/>
      <c r="C166" s="218"/>
      <c r="D166" s="218"/>
      <c r="E166" s="218"/>
      <c r="F166" s="218"/>
      <c r="G166" s="218"/>
    </row>
    <row r="167" spans="1:7" ht="12.75">
      <c r="A167" s="218"/>
      <c r="B167" s="218"/>
      <c r="C167" s="218"/>
      <c r="D167" s="218"/>
      <c r="E167" s="218"/>
      <c r="F167" s="218"/>
      <c r="G167" s="218"/>
    </row>
    <row r="168" spans="1:7" ht="12.75">
      <c r="A168" s="218"/>
      <c r="B168" s="218"/>
      <c r="C168" s="218"/>
      <c r="D168" s="218"/>
      <c r="E168" s="218"/>
      <c r="F168" s="218"/>
      <c r="G168" s="218"/>
    </row>
    <row r="169" spans="1:7" ht="12.75">
      <c r="A169" s="218"/>
      <c r="B169" s="218"/>
      <c r="C169" s="218"/>
      <c r="D169" s="218"/>
      <c r="E169" s="218"/>
      <c r="F169" s="218"/>
      <c r="G169" s="218"/>
    </row>
    <row r="170" spans="1:7" ht="12.75">
      <c r="A170" s="217"/>
      <c r="B170" s="217"/>
      <c r="C170" s="217"/>
      <c r="D170" s="217"/>
      <c r="E170" s="217"/>
      <c r="F170" s="217"/>
      <c r="G170" s="217"/>
    </row>
    <row r="171" spans="1:7" ht="12.75">
      <c r="A171" s="217"/>
      <c r="B171" s="217"/>
      <c r="C171" s="217"/>
      <c r="D171" s="217"/>
      <c r="E171" s="217"/>
      <c r="F171" s="217"/>
      <c r="G171" s="217"/>
    </row>
    <row r="172" spans="1:7" ht="12.75">
      <c r="A172" s="217"/>
      <c r="B172" s="217"/>
      <c r="C172" s="217"/>
      <c r="D172" s="217"/>
      <c r="E172" s="217"/>
      <c r="F172" s="217"/>
      <c r="G172" s="217"/>
    </row>
    <row r="173" spans="1:7" ht="12.75">
      <c r="A173" s="217"/>
      <c r="B173" s="217"/>
      <c r="C173" s="217"/>
      <c r="D173" s="217"/>
      <c r="E173" s="217"/>
      <c r="F173" s="217"/>
      <c r="G173" s="217"/>
    </row>
    <row r="174" spans="1:7" ht="12.75">
      <c r="A174" s="217"/>
      <c r="B174" s="217"/>
      <c r="C174" s="217"/>
      <c r="D174" s="217"/>
      <c r="E174" s="217"/>
      <c r="F174" s="217"/>
      <c r="G174" s="217"/>
    </row>
    <row r="175" spans="1:7" ht="12.75">
      <c r="A175" s="217"/>
      <c r="B175" s="217"/>
      <c r="C175" s="217"/>
      <c r="D175" s="217"/>
      <c r="E175" s="217"/>
      <c r="F175" s="217"/>
      <c r="G175" s="217"/>
    </row>
    <row r="176" spans="1:7" ht="12.75">
      <c r="A176" s="217"/>
      <c r="B176" s="217"/>
      <c r="C176" s="217"/>
      <c r="D176" s="217"/>
      <c r="E176" s="217"/>
      <c r="F176" s="217"/>
      <c r="G176" s="217"/>
    </row>
    <row r="177" spans="1:7" ht="12.75">
      <c r="A177" s="217"/>
      <c r="B177" s="217"/>
      <c r="C177" s="217"/>
      <c r="D177" s="217"/>
      <c r="E177" s="217"/>
      <c r="F177" s="217"/>
      <c r="G177" s="217"/>
    </row>
    <row r="178" spans="1:7" ht="12.75">
      <c r="A178" s="217"/>
      <c r="B178" s="217"/>
      <c r="C178" s="217"/>
      <c r="D178" s="217"/>
      <c r="E178" s="217"/>
      <c r="F178" s="217"/>
      <c r="G178" s="217"/>
    </row>
    <row r="179" ht="12.75">
      <c r="E179" s="148"/>
    </row>
    <row r="180" ht="12.75">
      <c r="E180" s="148"/>
    </row>
    <row r="181" ht="12.75">
      <c r="E181" s="148"/>
    </row>
    <row r="182" ht="12.75">
      <c r="E182" s="148"/>
    </row>
    <row r="183" ht="12.75">
      <c r="E183" s="148"/>
    </row>
    <row r="184" ht="12.75">
      <c r="E184" s="148"/>
    </row>
    <row r="185" ht="12.75">
      <c r="E185" s="148"/>
    </row>
    <row r="186" ht="12.75">
      <c r="E186" s="148"/>
    </row>
    <row r="187" ht="12.75">
      <c r="E187" s="148"/>
    </row>
    <row r="188" ht="12.75">
      <c r="E188" s="148"/>
    </row>
    <row r="189" ht="12.75">
      <c r="E189" s="148"/>
    </row>
    <row r="190" ht="12.75">
      <c r="E190" s="148"/>
    </row>
    <row r="191" ht="12.75">
      <c r="E191" s="148"/>
    </row>
    <row r="192" ht="12.75">
      <c r="E192" s="148"/>
    </row>
    <row r="193" ht="12.75">
      <c r="E193" s="148"/>
    </row>
    <row r="194" ht="12.75">
      <c r="E194" s="148"/>
    </row>
    <row r="195" ht="12.75">
      <c r="E195" s="148"/>
    </row>
    <row r="196" ht="12.75">
      <c r="E196" s="148"/>
    </row>
    <row r="197" ht="12.75">
      <c r="E197" s="148"/>
    </row>
    <row r="198" ht="12.75">
      <c r="E198" s="148"/>
    </row>
    <row r="199" ht="12.75">
      <c r="E199" s="148"/>
    </row>
    <row r="200" ht="12.75">
      <c r="E200" s="148"/>
    </row>
    <row r="201" spans="1:2" ht="12.75">
      <c r="A201" s="176"/>
      <c r="B201" s="176"/>
    </row>
    <row r="202" spans="1:7" ht="12.75">
      <c r="A202" s="175"/>
      <c r="B202" s="175"/>
      <c r="C202" s="178"/>
      <c r="D202" s="178"/>
      <c r="E202" s="179"/>
      <c r="F202" s="178"/>
      <c r="G202" s="180"/>
    </row>
    <row r="203" spans="1:7" ht="12.75">
      <c r="A203" s="181"/>
      <c r="B203" s="181"/>
      <c r="C203" s="175"/>
      <c r="D203" s="175"/>
      <c r="E203" s="182"/>
      <c r="F203" s="175"/>
      <c r="G203" s="175"/>
    </row>
    <row r="204" spans="1:7" ht="12.75">
      <c r="A204" s="175"/>
      <c r="B204" s="175"/>
      <c r="C204" s="175"/>
      <c r="D204" s="175"/>
      <c r="E204" s="182"/>
      <c r="F204" s="175"/>
      <c r="G204" s="175"/>
    </row>
    <row r="205" spans="1:7" ht="12.75">
      <c r="A205" s="175"/>
      <c r="B205" s="175"/>
      <c r="C205" s="175"/>
      <c r="D205" s="175"/>
      <c r="E205" s="182"/>
      <c r="F205" s="175"/>
      <c r="G205" s="175"/>
    </row>
    <row r="206" spans="1:7" ht="12.75">
      <c r="A206" s="175"/>
      <c r="B206" s="175"/>
      <c r="C206" s="175"/>
      <c r="D206" s="175"/>
      <c r="E206" s="182"/>
      <c r="F206" s="175"/>
      <c r="G206" s="175"/>
    </row>
    <row r="207" spans="1:7" ht="12.75">
      <c r="A207" s="175"/>
      <c r="B207" s="175"/>
      <c r="C207" s="175"/>
      <c r="D207" s="175"/>
      <c r="E207" s="182"/>
      <c r="F207" s="175"/>
      <c r="G207" s="175"/>
    </row>
    <row r="208" spans="1:7" ht="12.75">
      <c r="A208" s="175"/>
      <c r="B208" s="175"/>
      <c r="C208" s="175"/>
      <c r="D208" s="175"/>
      <c r="E208" s="182"/>
      <c r="F208" s="175"/>
      <c r="G208" s="175"/>
    </row>
    <row r="209" spans="1:7" ht="12.75">
      <c r="A209" s="175"/>
      <c r="B209" s="175"/>
      <c r="C209" s="175"/>
      <c r="D209" s="175"/>
      <c r="E209" s="182"/>
      <c r="F209" s="175"/>
      <c r="G209" s="175"/>
    </row>
    <row r="210" spans="1:7" ht="12.75">
      <c r="A210" s="175"/>
      <c r="B210" s="175"/>
      <c r="C210" s="175"/>
      <c r="D210" s="175"/>
      <c r="E210" s="182"/>
      <c r="F210" s="175"/>
      <c r="G210" s="175"/>
    </row>
    <row r="211" spans="1:7" ht="12.75">
      <c r="A211" s="175"/>
      <c r="B211" s="175"/>
      <c r="C211" s="175"/>
      <c r="D211" s="175"/>
      <c r="E211" s="182"/>
      <c r="F211" s="175"/>
      <c r="G211" s="175"/>
    </row>
    <row r="212" spans="1:7" ht="12.75">
      <c r="A212" s="175"/>
      <c r="B212" s="175"/>
      <c r="C212" s="175"/>
      <c r="D212" s="175"/>
      <c r="E212" s="182"/>
      <c r="F212" s="175"/>
      <c r="G212" s="175"/>
    </row>
    <row r="213" spans="1:7" ht="12.75">
      <c r="A213" s="175"/>
      <c r="B213" s="175"/>
      <c r="C213" s="175"/>
      <c r="D213" s="175"/>
      <c r="E213" s="182"/>
      <c r="F213" s="175"/>
      <c r="G213" s="175"/>
    </row>
    <row r="214" spans="1:7" ht="12.75">
      <c r="A214" s="175"/>
      <c r="B214" s="175"/>
      <c r="C214" s="175"/>
      <c r="D214" s="175"/>
      <c r="E214" s="182"/>
      <c r="F214" s="175"/>
      <c r="G214" s="175"/>
    </row>
    <row r="215" spans="1:7" ht="12.75">
      <c r="A215" s="175"/>
      <c r="B215" s="175"/>
      <c r="C215" s="175"/>
      <c r="D215" s="175"/>
      <c r="E215" s="182"/>
      <c r="F215" s="175"/>
      <c r="G215" s="175"/>
    </row>
  </sheetData>
  <sheetProtection/>
  <mergeCells count="108">
    <mergeCell ref="F134:G134"/>
    <mergeCell ref="F136:G136"/>
    <mergeCell ref="F138:G138"/>
    <mergeCell ref="F122:G122"/>
    <mergeCell ref="F124:G124"/>
    <mergeCell ref="F126:G126"/>
    <mergeCell ref="F128:G128"/>
    <mergeCell ref="F130:G130"/>
    <mergeCell ref="F132:G132"/>
    <mergeCell ref="C52:D52"/>
    <mergeCell ref="C11:G11"/>
    <mergeCell ref="C12:G12"/>
    <mergeCell ref="F120:G120"/>
    <mergeCell ref="C100:D100"/>
    <mergeCell ref="F100:G100"/>
    <mergeCell ref="C102:D102"/>
    <mergeCell ref="F102:G102"/>
    <mergeCell ref="F91:G91"/>
    <mergeCell ref="C104:D104"/>
    <mergeCell ref="F104:G104"/>
    <mergeCell ref="C98:D98"/>
    <mergeCell ref="F94:G94"/>
    <mergeCell ref="F96:G96"/>
    <mergeCell ref="F98:G98"/>
    <mergeCell ref="C89:D89"/>
    <mergeCell ref="C75:D75"/>
    <mergeCell ref="C76:D76"/>
    <mergeCell ref="C77:D77"/>
    <mergeCell ref="C91:D91"/>
    <mergeCell ref="F75:G75"/>
    <mergeCell ref="F76:G76"/>
    <mergeCell ref="F77:G77"/>
    <mergeCell ref="F87:G87"/>
    <mergeCell ref="F89:G89"/>
    <mergeCell ref="C87:D87"/>
    <mergeCell ref="C68:D68"/>
    <mergeCell ref="C72:D72"/>
    <mergeCell ref="C73:D73"/>
    <mergeCell ref="C74:D74"/>
    <mergeCell ref="F68:G68"/>
    <mergeCell ref="F69:G69"/>
    <mergeCell ref="F72:G72"/>
    <mergeCell ref="F73:G73"/>
    <mergeCell ref="F74:G74"/>
    <mergeCell ref="C69:D69"/>
    <mergeCell ref="C58:D58"/>
    <mergeCell ref="C59:D59"/>
    <mergeCell ref="C61:D61"/>
    <mergeCell ref="C65:D65"/>
    <mergeCell ref="F65:G65"/>
    <mergeCell ref="F58:G58"/>
    <mergeCell ref="F59:G59"/>
    <mergeCell ref="F55:G55"/>
    <mergeCell ref="F56:G56"/>
    <mergeCell ref="F57:G57"/>
    <mergeCell ref="C54:D54"/>
    <mergeCell ref="C55:D55"/>
    <mergeCell ref="C56:D56"/>
    <mergeCell ref="C57:D57"/>
    <mergeCell ref="F48:G48"/>
    <mergeCell ref="C83:D83"/>
    <mergeCell ref="F83:G83"/>
    <mergeCell ref="C47:D47"/>
    <mergeCell ref="C48:D48"/>
    <mergeCell ref="C49:D49"/>
    <mergeCell ref="C51:D51"/>
    <mergeCell ref="F49:G49"/>
    <mergeCell ref="F61:G61"/>
    <mergeCell ref="F54:G54"/>
    <mergeCell ref="C81:D81"/>
    <mergeCell ref="F81:G81"/>
    <mergeCell ref="C33:D33"/>
    <mergeCell ref="C35:D35"/>
    <mergeCell ref="F42:G42"/>
    <mergeCell ref="F46:G46"/>
    <mergeCell ref="F47:G47"/>
    <mergeCell ref="C39:D39"/>
    <mergeCell ref="C42:D42"/>
    <mergeCell ref="C46:D46"/>
    <mergeCell ref="C79:D79"/>
    <mergeCell ref="F17:G17"/>
    <mergeCell ref="C17:D17"/>
    <mergeCell ref="F35:G35"/>
    <mergeCell ref="F36:G36"/>
    <mergeCell ref="C27:D27"/>
    <mergeCell ref="C29:D29"/>
    <mergeCell ref="C31:D31"/>
    <mergeCell ref="F19:G19"/>
    <mergeCell ref="C19:D19"/>
    <mergeCell ref="C70:D70"/>
    <mergeCell ref="C78:D78"/>
    <mergeCell ref="A1:G1"/>
    <mergeCell ref="A3:B3"/>
    <mergeCell ref="A4:B4"/>
    <mergeCell ref="E4:G4"/>
    <mergeCell ref="C9:D9"/>
    <mergeCell ref="F9:G9"/>
    <mergeCell ref="C21:D21"/>
    <mergeCell ref="F21:G21"/>
    <mergeCell ref="F24:G24"/>
    <mergeCell ref="F27:G27"/>
    <mergeCell ref="F29:G29"/>
    <mergeCell ref="C36:D36"/>
    <mergeCell ref="C40:D40"/>
    <mergeCell ref="C24:D24"/>
    <mergeCell ref="F31:G31"/>
    <mergeCell ref="F39:G39"/>
    <mergeCell ref="F40:G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Miroslav Pantůček</cp:lastModifiedBy>
  <dcterms:created xsi:type="dcterms:W3CDTF">2014-06-14T10:03:26Z</dcterms:created>
  <dcterms:modified xsi:type="dcterms:W3CDTF">2023-11-28T10:55:03Z</dcterms:modified>
  <cp:category/>
  <cp:version/>
  <cp:contentType/>
  <cp:contentStatus/>
</cp:coreProperties>
</file>