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65" windowWidth="28830" windowHeight="6525" activeTab="6"/>
  </bookViews>
  <sheets>
    <sheet name="Stavba" sheetId="1" r:id="rId1"/>
    <sheet name="SO105a 105 a KL" sheetId="2" r:id="rId2"/>
    <sheet name="SO105a 105 a Rek" sheetId="3" r:id="rId3"/>
    <sheet name="SO105a 105 a Pol" sheetId="4" r:id="rId4"/>
    <sheet name="SO105a VNON KL" sheetId="5" r:id="rId5"/>
    <sheet name="SO105a VNON Rek" sheetId="6" r:id="rId6"/>
    <sheet name="SO105a VNON Pol" sheetId="7" r:id="rId7"/>
  </sheets>
  <definedNames>
    <definedName name="CelkemObjekty" localSheetId="0">Stavba!$F$31</definedName>
    <definedName name="CisloStavby" localSheetId="0">Stavba!#REF!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Stavba!$D$5</definedName>
    <definedName name="_xlnm.Print_Titles" localSheetId="3">'SO105a 105 a Pol'!$1:$6</definedName>
    <definedName name="_xlnm.Print_Titles" localSheetId="2">'SO105a 105 a Rek'!$1:$6</definedName>
    <definedName name="_xlnm.Print_Titles" localSheetId="6">'SO105a VNON Pol'!$1:$6</definedName>
    <definedName name="_xlnm.Print_Titles" localSheetId="5">'SO105a VNON Rek'!$1:$6</definedName>
    <definedName name="Objednatel" localSheetId="0">Stavba!$D$11</definedName>
    <definedName name="Objekt" localSheetId="0">Stavba!$B$29</definedName>
    <definedName name="_xlnm.Print_Area" localSheetId="1">'SO105a 105 a KL'!$A$1:$G$45</definedName>
    <definedName name="_xlnm.Print_Area" localSheetId="3">'SO105a 105 a Pol'!$A$1:$K$349</definedName>
    <definedName name="_xlnm.Print_Area" localSheetId="2">'SO105a 105 a Rek'!$A$1:$I$24</definedName>
    <definedName name="_xlnm.Print_Area" localSheetId="4">'SO105a VNON KL'!$A$1:$G$45</definedName>
    <definedName name="_xlnm.Print_Area" localSheetId="6">'SO105a VNON Pol'!$A$1:$K$29</definedName>
    <definedName name="_xlnm.Print_Area" localSheetId="5">'SO105a VNON Rek'!$A$1:$I$14</definedName>
    <definedName name="_xlnm.Print_Area" localSheetId="0">Stavba!$B$1:$J$71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'SO105a 105 a Pol'!#REF!</definedName>
    <definedName name="solver_opt" localSheetId="6" hidden="1">'SO105a VNON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Stavba!$F$60:$J$60</definedName>
    <definedName name="StavbaCelkem" localSheetId="0">Stavba!$H$31</definedName>
    <definedName name="Zhotovitel" localSheetId="0">Stavba!$D$7</definedName>
  </definedNames>
  <calcPr calcId="145621" iterateCount="1"/>
</workbook>
</file>

<file path=xl/calcChain.xml><?xml version="1.0" encoding="utf-8"?>
<calcChain xmlns="http://schemas.openxmlformats.org/spreadsheetml/2006/main">
  <c r="E6" i="1" l="1"/>
  <c r="G347" i="4" l="1"/>
  <c r="G348" i="4"/>
  <c r="G24" i="7" l="1"/>
  <c r="G25" i="7"/>
  <c r="G26" i="7"/>
  <c r="G27" i="7"/>
  <c r="I2" i="1" l="1"/>
  <c r="D6" i="1" l="1"/>
  <c r="BE27" i="7"/>
  <c r="BD27" i="7"/>
  <c r="BC27" i="7"/>
  <c r="BA27" i="7"/>
  <c r="K27" i="7"/>
  <c r="I27" i="7"/>
  <c r="BB27" i="7"/>
  <c r="BE25" i="7"/>
  <c r="BD25" i="7"/>
  <c r="BC25" i="7"/>
  <c r="BA25" i="7"/>
  <c r="K25" i="7"/>
  <c r="I25" i="7"/>
  <c r="BB25" i="7"/>
  <c r="BE24" i="7"/>
  <c r="BD24" i="7"/>
  <c r="BC24" i="7"/>
  <c r="BA24" i="7"/>
  <c r="K24" i="7"/>
  <c r="I24" i="7"/>
  <c r="BB24" i="7"/>
  <c r="BE23" i="7"/>
  <c r="BD23" i="7"/>
  <c r="BC23" i="7"/>
  <c r="BA23" i="7"/>
  <c r="K23" i="7"/>
  <c r="I23" i="7"/>
  <c r="G23" i="7"/>
  <c r="BB23" i="7" s="1"/>
  <c r="BE21" i="7"/>
  <c r="BD21" i="7"/>
  <c r="BC21" i="7"/>
  <c r="BA21" i="7"/>
  <c r="K21" i="7"/>
  <c r="I21" i="7"/>
  <c r="G21" i="7"/>
  <c r="BB21" i="7" s="1"/>
  <c r="BE19" i="7"/>
  <c r="BD19" i="7"/>
  <c r="BC19" i="7"/>
  <c r="BA19" i="7"/>
  <c r="K19" i="7"/>
  <c r="I19" i="7"/>
  <c r="G19" i="7"/>
  <c r="BB19" i="7" s="1"/>
  <c r="BE17" i="7"/>
  <c r="BD17" i="7"/>
  <c r="BC17" i="7"/>
  <c r="BA17" i="7"/>
  <c r="K17" i="7"/>
  <c r="I17" i="7"/>
  <c r="G17" i="7"/>
  <c r="BB17" i="7" s="1"/>
  <c r="BE16" i="7"/>
  <c r="BD16" i="7"/>
  <c r="BC16" i="7"/>
  <c r="BA16" i="7"/>
  <c r="K16" i="7"/>
  <c r="I16" i="7"/>
  <c r="G16" i="7"/>
  <c r="BB16" i="7" s="1"/>
  <c r="BE14" i="7"/>
  <c r="BD14" i="7"/>
  <c r="BC14" i="7"/>
  <c r="BA14" i="7"/>
  <c r="K14" i="7"/>
  <c r="I14" i="7"/>
  <c r="G14" i="7"/>
  <c r="BB14" i="7" s="1"/>
  <c r="BE12" i="7"/>
  <c r="BD12" i="7"/>
  <c r="BC12" i="7"/>
  <c r="BA12" i="7"/>
  <c r="K12" i="7"/>
  <c r="I12" i="7"/>
  <c r="G12" i="7"/>
  <c r="BB12" i="7" s="1"/>
  <c r="BE10" i="7"/>
  <c r="BD10" i="7"/>
  <c r="BC10" i="7"/>
  <c r="BA10" i="7"/>
  <c r="K10" i="7"/>
  <c r="I10" i="7"/>
  <c r="G10" i="7"/>
  <c r="BB10" i="7" s="1"/>
  <c r="BE8" i="7"/>
  <c r="BD8" i="7"/>
  <c r="BC8" i="7"/>
  <c r="BA8" i="7"/>
  <c r="K8" i="7"/>
  <c r="I8" i="7"/>
  <c r="G8" i="7"/>
  <c r="BB8" i="7" s="1"/>
  <c r="B7" i="6"/>
  <c r="A7" i="6"/>
  <c r="E4" i="7"/>
  <c r="F3" i="7"/>
  <c r="G13" i="6"/>
  <c r="I13" i="6" s="1"/>
  <c r="H14" i="6" s="1"/>
  <c r="C33" i="5"/>
  <c r="F33" i="5" s="1"/>
  <c r="C31" i="5"/>
  <c r="BE348" i="4"/>
  <c r="BE349" i="4" s="1"/>
  <c r="I17" i="3" s="1"/>
  <c r="BD348" i="4"/>
  <c r="BD349" i="4" s="1"/>
  <c r="H17" i="3" s="1"/>
  <c r="BC348" i="4"/>
  <c r="BC349" i="4" s="1"/>
  <c r="G17" i="3" s="1"/>
  <c r="BB348" i="4"/>
  <c r="K348" i="4"/>
  <c r="I348" i="4"/>
  <c r="B17" i="3"/>
  <c r="A17" i="3"/>
  <c r="BE344" i="4"/>
  <c r="BE345" i="4" s="1"/>
  <c r="I16" i="3" s="1"/>
  <c r="BD344" i="4"/>
  <c r="BD345" i="4" s="1"/>
  <c r="H16" i="3" s="1"/>
  <c r="BC344" i="4"/>
  <c r="BC345" i="4" s="1"/>
  <c r="G16" i="3" s="1"/>
  <c r="BB344" i="4"/>
  <c r="BB345" i="4" s="1"/>
  <c r="F16" i="3" s="1"/>
  <c r="K344" i="4"/>
  <c r="K345" i="4" s="1"/>
  <c r="I344" i="4"/>
  <c r="I345" i="4" s="1"/>
  <c r="G344" i="4"/>
  <c r="BA344" i="4" s="1"/>
  <c r="BA345" i="4" s="1"/>
  <c r="E16" i="3" s="1"/>
  <c r="F58" i="1" s="1"/>
  <c r="B16" i="3"/>
  <c r="A16" i="3"/>
  <c r="BE339" i="4"/>
  <c r="BD339" i="4"/>
  <c r="BC339" i="4"/>
  <c r="BB339" i="4"/>
  <c r="K339" i="4"/>
  <c r="I339" i="4"/>
  <c r="G339" i="4"/>
  <c r="BA339" i="4" s="1"/>
  <c r="BE332" i="4"/>
  <c r="BD332" i="4"/>
  <c r="BC332" i="4"/>
  <c r="BB332" i="4"/>
  <c r="K332" i="4"/>
  <c r="I332" i="4"/>
  <c r="G332" i="4"/>
  <c r="BA332" i="4" s="1"/>
  <c r="BE329" i="4"/>
  <c r="BD329" i="4"/>
  <c r="BC329" i="4"/>
  <c r="BB329" i="4"/>
  <c r="K329" i="4"/>
  <c r="I329" i="4"/>
  <c r="G329" i="4"/>
  <c r="BA329" i="4" s="1"/>
  <c r="BE326" i="4"/>
  <c r="BD326" i="4"/>
  <c r="BC326" i="4"/>
  <c r="BB326" i="4"/>
  <c r="K326" i="4"/>
  <c r="I326" i="4"/>
  <c r="G326" i="4"/>
  <c r="BA326" i="4" s="1"/>
  <c r="BE323" i="4"/>
  <c r="BD323" i="4"/>
  <c r="BC323" i="4"/>
  <c r="BB323" i="4"/>
  <c r="K323" i="4"/>
  <c r="I323" i="4"/>
  <c r="G323" i="4"/>
  <c r="BA323" i="4" s="1"/>
  <c r="BE320" i="4"/>
  <c r="BD320" i="4"/>
  <c r="BC320" i="4"/>
  <c r="BB320" i="4"/>
  <c r="K320" i="4"/>
  <c r="I320" i="4"/>
  <c r="G320" i="4"/>
  <c r="BA320" i="4" s="1"/>
  <c r="B15" i="3"/>
  <c r="A15" i="3"/>
  <c r="BE315" i="4"/>
  <c r="BD315" i="4"/>
  <c r="BC315" i="4"/>
  <c r="BB315" i="4"/>
  <c r="K315" i="4"/>
  <c r="I315" i="4"/>
  <c r="G315" i="4"/>
  <c r="BA315" i="4" s="1"/>
  <c r="BE312" i="4"/>
  <c r="BD312" i="4"/>
  <c r="BC312" i="4"/>
  <c r="BB312" i="4"/>
  <c r="K312" i="4"/>
  <c r="I312" i="4"/>
  <c r="G312" i="4"/>
  <c r="BA312" i="4" s="1"/>
  <c r="BE309" i="4"/>
  <c r="BD309" i="4"/>
  <c r="BC309" i="4"/>
  <c r="BB309" i="4"/>
  <c r="K309" i="4"/>
  <c r="I309" i="4"/>
  <c r="G309" i="4"/>
  <c r="BA309" i="4" s="1"/>
  <c r="BE306" i="4"/>
  <c r="BD306" i="4"/>
  <c r="BC306" i="4"/>
  <c r="BB306" i="4"/>
  <c r="K306" i="4"/>
  <c r="I306" i="4"/>
  <c r="G306" i="4"/>
  <c r="BA306" i="4" s="1"/>
  <c r="BE302" i="4"/>
  <c r="BD302" i="4"/>
  <c r="BC302" i="4"/>
  <c r="BB302" i="4"/>
  <c r="K302" i="4"/>
  <c r="I302" i="4"/>
  <c r="G302" i="4"/>
  <c r="BA302" i="4" s="1"/>
  <c r="BE296" i="4"/>
  <c r="BD296" i="4"/>
  <c r="BC296" i="4"/>
  <c r="BB296" i="4"/>
  <c r="K296" i="4"/>
  <c r="I296" i="4"/>
  <c r="G296" i="4"/>
  <c r="BA296" i="4" s="1"/>
  <c r="BE293" i="4"/>
  <c r="BD293" i="4"/>
  <c r="BC293" i="4"/>
  <c r="BB293" i="4"/>
  <c r="K293" i="4"/>
  <c r="I293" i="4"/>
  <c r="G293" i="4"/>
  <c r="BA293" i="4" s="1"/>
  <c r="BE289" i="4"/>
  <c r="BD289" i="4"/>
  <c r="BC289" i="4"/>
  <c r="BB289" i="4"/>
  <c r="K289" i="4"/>
  <c r="I289" i="4"/>
  <c r="G289" i="4"/>
  <c r="BA289" i="4" s="1"/>
  <c r="BE286" i="4"/>
  <c r="BD286" i="4"/>
  <c r="BC286" i="4"/>
  <c r="BB286" i="4"/>
  <c r="K286" i="4"/>
  <c r="I286" i="4"/>
  <c r="G286" i="4"/>
  <c r="BA286" i="4" s="1"/>
  <c r="BE283" i="4"/>
  <c r="BD283" i="4"/>
  <c r="BC283" i="4"/>
  <c r="BB283" i="4"/>
  <c r="K283" i="4"/>
  <c r="I283" i="4"/>
  <c r="G283" i="4"/>
  <c r="BA283" i="4" s="1"/>
  <c r="BE280" i="4"/>
  <c r="BD280" i="4"/>
  <c r="BC280" i="4"/>
  <c r="BB280" i="4"/>
  <c r="K280" i="4"/>
  <c r="I280" i="4"/>
  <c r="G280" i="4"/>
  <c r="BA280" i="4" s="1"/>
  <c r="BE277" i="4"/>
  <c r="BD277" i="4"/>
  <c r="BC277" i="4"/>
  <c r="BB277" i="4"/>
  <c r="K277" i="4"/>
  <c r="I277" i="4"/>
  <c r="G277" i="4"/>
  <c r="BA277" i="4" s="1"/>
  <c r="BE274" i="4"/>
  <c r="BD274" i="4"/>
  <c r="BC274" i="4"/>
  <c r="BB274" i="4"/>
  <c r="K274" i="4"/>
  <c r="I274" i="4"/>
  <c r="G274" i="4"/>
  <c r="BA274" i="4" s="1"/>
  <c r="BE271" i="4"/>
  <c r="BD271" i="4"/>
  <c r="BC271" i="4"/>
  <c r="BB271" i="4"/>
  <c r="K271" i="4"/>
  <c r="I271" i="4"/>
  <c r="G271" i="4"/>
  <c r="BA271" i="4" s="1"/>
  <c r="BE266" i="4"/>
  <c r="BD266" i="4"/>
  <c r="BC266" i="4"/>
  <c r="BB266" i="4"/>
  <c r="K266" i="4"/>
  <c r="I266" i="4"/>
  <c r="G266" i="4"/>
  <c r="BA266" i="4" s="1"/>
  <c r="BE262" i="4"/>
  <c r="BD262" i="4"/>
  <c r="BC262" i="4"/>
  <c r="BB262" i="4"/>
  <c r="K262" i="4"/>
  <c r="I262" i="4"/>
  <c r="G262" i="4"/>
  <c r="BA262" i="4" s="1"/>
  <c r="BE259" i="4"/>
  <c r="BD259" i="4"/>
  <c r="BC259" i="4"/>
  <c r="BB259" i="4"/>
  <c r="K259" i="4"/>
  <c r="I259" i="4"/>
  <c r="G259" i="4"/>
  <c r="BA259" i="4" s="1"/>
  <c r="BE256" i="4"/>
  <c r="BD256" i="4"/>
  <c r="BC256" i="4"/>
  <c r="BB256" i="4"/>
  <c r="K256" i="4"/>
  <c r="I256" i="4"/>
  <c r="G256" i="4"/>
  <c r="BA256" i="4" s="1"/>
  <c r="BE253" i="4"/>
  <c r="BD253" i="4"/>
  <c r="BC253" i="4"/>
  <c r="BB253" i="4"/>
  <c r="K253" i="4"/>
  <c r="I253" i="4"/>
  <c r="G253" i="4"/>
  <c r="BA253" i="4" s="1"/>
  <c r="BE249" i="4"/>
  <c r="BD249" i="4"/>
  <c r="BC249" i="4"/>
  <c r="BB249" i="4"/>
  <c r="K249" i="4"/>
  <c r="I249" i="4"/>
  <c r="G249" i="4"/>
  <c r="BA249" i="4" s="1"/>
  <c r="BE246" i="4"/>
  <c r="BD246" i="4"/>
  <c r="BC246" i="4"/>
  <c r="BB246" i="4"/>
  <c r="K246" i="4"/>
  <c r="I246" i="4"/>
  <c r="G246" i="4"/>
  <c r="BA246" i="4" s="1"/>
  <c r="BE242" i="4"/>
  <c r="BD242" i="4"/>
  <c r="BC242" i="4"/>
  <c r="BB242" i="4"/>
  <c r="K242" i="4"/>
  <c r="I242" i="4"/>
  <c r="G242" i="4"/>
  <c r="BA242" i="4" s="1"/>
  <c r="BE238" i="4"/>
  <c r="BD238" i="4"/>
  <c r="BC238" i="4"/>
  <c r="BB238" i="4"/>
  <c r="K238" i="4"/>
  <c r="I238" i="4"/>
  <c r="G238" i="4"/>
  <c r="BA238" i="4" s="1"/>
  <c r="BE233" i="4"/>
  <c r="BD233" i="4"/>
  <c r="BC233" i="4"/>
  <c r="BB233" i="4"/>
  <c r="K233" i="4"/>
  <c r="I233" i="4"/>
  <c r="G233" i="4"/>
  <c r="BA233" i="4" s="1"/>
  <c r="BE231" i="4"/>
  <c r="BD231" i="4"/>
  <c r="BC231" i="4"/>
  <c r="BB231" i="4"/>
  <c r="BB318" i="4" s="1"/>
  <c r="F14" i="3" s="1"/>
  <c r="K231" i="4"/>
  <c r="I231" i="4"/>
  <c r="G231" i="4"/>
  <c r="B14" i="3"/>
  <c r="A14" i="3"/>
  <c r="BE224" i="4"/>
  <c r="BD224" i="4"/>
  <c r="BC224" i="4"/>
  <c r="BB224" i="4"/>
  <c r="K224" i="4"/>
  <c r="I224" i="4"/>
  <c r="G224" i="4"/>
  <c r="BA224" i="4" s="1"/>
  <c r="BE221" i="4"/>
  <c r="BD221" i="4"/>
  <c r="BC221" i="4"/>
  <c r="BB221" i="4"/>
  <c r="K221" i="4"/>
  <c r="I221" i="4"/>
  <c r="G221" i="4"/>
  <c r="BA221" i="4" s="1"/>
  <c r="BE218" i="4"/>
  <c r="BD218" i="4"/>
  <c r="BC218" i="4"/>
  <c r="BB218" i="4"/>
  <c r="K218" i="4"/>
  <c r="I218" i="4"/>
  <c r="G218" i="4"/>
  <c r="BA218" i="4" s="1"/>
  <c r="B13" i="3"/>
  <c r="A13" i="3"/>
  <c r="BE213" i="4"/>
  <c r="BD213" i="4"/>
  <c r="BC213" i="4"/>
  <c r="BB213" i="4"/>
  <c r="K213" i="4"/>
  <c r="I213" i="4"/>
  <c r="G213" i="4"/>
  <c r="BA213" i="4" s="1"/>
  <c r="BE210" i="4"/>
  <c r="BD210" i="4"/>
  <c r="BC210" i="4"/>
  <c r="BB210" i="4"/>
  <c r="K210" i="4"/>
  <c r="I210" i="4"/>
  <c r="G210" i="4"/>
  <c r="BA210" i="4" s="1"/>
  <c r="BE207" i="4"/>
  <c r="BD207" i="4"/>
  <c r="BC207" i="4"/>
  <c r="BB207" i="4"/>
  <c r="K207" i="4"/>
  <c r="I207" i="4"/>
  <c r="G207" i="4"/>
  <c r="BA207" i="4" s="1"/>
  <c r="BE204" i="4"/>
  <c r="BD204" i="4"/>
  <c r="BC204" i="4"/>
  <c r="BB204" i="4"/>
  <c r="K204" i="4"/>
  <c r="I204" i="4"/>
  <c r="G204" i="4"/>
  <c r="BA204" i="4" s="1"/>
  <c r="BE201" i="4"/>
  <c r="BD201" i="4"/>
  <c r="BC201" i="4"/>
  <c r="BB201" i="4"/>
  <c r="K201" i="4"/>
  <c r="K216" i="4" s="1"/>
  <c r="I201" i="4"/>
  <c r="G201" i="4"/>
  <c r="BA201" i="4" s="1"/>
  <c r="B12" i="3"/>
  <c r="A12" i="3"/>
  <c r="BE196" i="4"/>
  <c r="BD196" i="4"/>
  <c r="BC196" i="4"/>
  <c r="BB196" i="4"/>
  <c r="K196" i="4"/>
  <c r="I196" i="4"/>
  <c r="G196" i="4"/>
  <c r="BA196" i="4" s="1"/>
  <c r="BE192" i="4"/>
  <c r="BD192" i="4"/>
  <c r="BC192" i="4"/>
  <c r="BB192" i="4"/>
  <c r="K192" i="4"/>
  <c r="I192" i="4"/>
  <c r="G192" i="4"/>
  <c r="BA192" i="4" s="1"/>
  <c r="BE188" i="4"/>
  <c r="BD188" i="4"/>
  <c r="BC188" i="4"/>
  <c r="BB188" i="4"/>
  <c r="K188" i="4"/>
  <c r="I188" i="4"/>
  <c r="G188" i="4"/>
  <c r="BA188" i="4" s="1"/>
  <c r="BE185" i="4"/>
  <c r="BD185" i="4"/>
  <c r="BC185" i="4"/>
  <c r="BB185" i="4"/>
  <c r="K185" i="4"/>
  <c r="I185" i="4"/>
  <c r="G185" i="4"/>
  <c r="BA185" i="4" s="1"/>
  <c r="BE183" i="4"/>
  <c r="BD183" i="4"/>
  <c r="BC183" i="4"/>
  <c r="BB183" i="4"/>
  <c r="K183" i="4"/>
  <c r="I183" i="4"/>
  <c r="G183" i="4"/>
  <c r="BA183" i="4" s="1"/>
  <c r="BE176" i="4"/>
  <c r="BD176" i="4"/>
  <c r="BC176" i="4"/>
  <c r="BB176" i="4"/>
  <c r="K176" i="4"/>
  <c r="I176" i="4"/>
  <c r="G176" i="4"/>
  <c r="BA176" i="4" s="1"/>
  <c r="BE173" i="4"/>
  <c r="BD173" i="4"/>
  <c r="BC173" i="4"/>
  <c r="BB173" i="4"/>
  <c r="K173" i="4"/>
  <c r="I173" i="4"/>
  <c r="G173" i="4"/>
  <c r="BA173" i="4" s="1"/>
  <c r="BE170" i="4"/>
  <c r="BD170" i="4"/>
  <c r="BC170" i="4"/>
  <c r="BB170" i="4"/>
  <c r="K170" i="4"/>
  <c r="I170" i="4"/>
  <c r="G170" i="4"/>
  <c r="BA170" i="4" s="1"/>
  <c r="BE167" i="4"/>
  <c r="BD167" i="4"/>
  <c r="BC167" i="4"/>
  <c r="BB167" i="4"/>
  <c r="K167" i="4"/>
  <c r="I167" i="4"/>
  <c r="G167" i="4"/>
  <c r="BA167" i="4" s="1"/>
  <c r="BE164" i="4"/>
  <c r="BD164" i="4"/>
  <c r="BC164" i="4"/>
  <c r="BB164" i="4"/>
  <c r="K164" i="4"/>
  <c r="I164" i="4"/>
  <c r="G164" i="4"/>
  <c r="BA164" i="4" s="1"/>
  <c r="BE161" i="4"/>
  <c r="BD161" i="4"/>
  <c r="BC161" i="4"/>
  <c r="BB161" i="4"/>
  <c r="K161" i="4"/>
  <c r="I161" i="4"/>
  <c r="G161" i="4"/>
  <c r="BA161" i="4" s="1"/>
  <c r="BE158" i="4"/>
  <c r="BD158" i="4"/>
  <c r="BC158" i="4"/>
  <c r="BB158" i="4"/>
  <c r="K158" i="4"/>
  <c r="I158" i="4"/>
  <c r="G158" i="4"/>
  <c r="BA158" i="4" s="1"/>
  <c r="BE155" i="4"/>
  <c r="BD155" i="4"/>
  <c r="BC155" i="4"/>
  <c r="BB155" i="4"/>
  <c r="K155" i="4"/>
  <c r="I155" i="4"/>
  <c r="G155" i="4"/>
  <c r="BA155" i="4" s="1"/>
  <c r="B11" i="3"/>
  <c r="A11" i="3"/>
  <c r="BE149" i="4"/>
  <c r="BD149" i="4"/>
  <c r="BC149" i="4"/>
  <c r="BB149" i="4"/>
  <c r="K149" i="4"/>
  <c r="I149" i="4"/>
  <c r="G149" i="4"/>
  <c r="BA149" i="4" s="1"/>
  <c r="BE145" i="4"/>
  <c r="BD145" i="4"/>
  <c r="BC145" i="4"/>
  <c r="BB145" i="4"/>
  <c r="K145" i="4"/>
  <c r="I145" i="4"/>
  <c r="G145" i="4"/>
  <c r="BA145" i="4" s="1"/>
  <c r="BE140" i="4"/>
  <c r="BD140" i="4"/>
  <c r="BC140" i="4"/>
  <c r="BB140" i="4"/>
  <c r="K140" i="4"/>
  <c r="I140" i="4"/>
  <c r="G140" i="4"/>
  <c r="BA140" i="4" s="1"/>
  <c r="BE136" i="4"/>
  <c r="BD136" i="4"/>
  <c r="BC136" i="4"/>
  <c r="BB136" i="4"/>
  <c r="K136" i="4"/>
  <c r="I136" i="4"/>
  <c r="G136" i="4"/>
  <c r="BA136" i="4" s="1"/>
  <c r="BE132" i="4"/>
  <c r="BD132" i="4"/>
  <c r="BC132" i="4"/>
  <c r="BB132" i="4"/>
  <c r="K132" i="4"/>
  <c r="I132" i="4"/>
  <c r="G132" i="4"/>
  <c r="BA132" i="4" s="1"/>
  <c r="BE128" i="4"/>
  <c r="BD128" i="4"/>
  <c r="BC128" i="4"/>
  <c r="BB128" i="4"/>
  <c r="K128" i="4"/>
  <c r="I128" i="4"/>
  <c r="G128" i="4"/>
  <c r="BA128" i="4" s="1"/>
  <c r="BE124" i="4"/>
  <c r="BE153" i="4" s="1"/>
  <c r="I10" i="3" s="1"/>
  <c r="BD124" i="4"/>
  <c r="BC124" i="4"/>
  <c r="BB124" i="4"/>
  <c r="K124" i="4"/>
  <c r="I124" i="4"/>
  <c r="G124" i="4"/>
  <c r="BA124" i="4" s="1"/>
  <c r="BE119" i="4"/>
  <c r="BD119" i="4"/>
  <c r="BC119" i="4"/>
  <c r="BB119" i="4"/>
  <c r="K119" i="4"/>
  <c r="I119" i="4"/>
  <c r="G119" i="4"/>
  <c r="BA119" i="4" s="1"/>
  <c r="B10" i="3"/>
  <c r="A10" i="3"/>
  <c r="BE114" i="4"/>
  <c r="BD114" i="4"/>
  <c r="BC114" i="4"/>
  <c r="BB114" i="4"/>
  <c r="K114" i="4"/>
  <c r="I114" i="4"/>
  <c r="G114" i="4"/>
  <c r="BA114" i="4" s="1"/>
  <c r="BE110" i="4"/>
  <c r="BD110" i="4"/>
  <c r="BC110" i="4"/>
  <c r="BB110" i="4"/>
  <c r="K110" i="4"/>
  <c r="I110" i="4"/>
  <c r="G110" i="4"/>
  <c r="BA110" i="4" s="1"/>
  <c r="BE107" i="4"/>
  <c r="BD107" i="4"/>
  <c r="BC107" i="4"/>
  <c r="BB107" i="4"/>
  <c r="K107" i="4"/>
  <c r="I107" i="4"/>
  <c r="G107" i="4"/>
  <c r="BA107" i="4" s="1"/>
  <c r="BE104" i="4"/>
  <c r="BD104" i="4"/>
  <c r="BC104" i="4"/>
  <c r="BB104" i="4"/>
  <c r="K104" i="4"/>
  <c r="I104" i="4"/>
  <c r="G104" i="4"/>
  <c r="BA104" i="4" s="1"/>
  <c r="BE101" i="4"/>
  <c r="BD101" i="4"/>
  <c r="BC101" i="4"/>
  <c r="BB101" i="4"/>
  <c r="K101" i="4"/>
  <c r="I101" i="4"/>
  <c r="G101" i="4"/>
  <c r="BA101" i="4" s="1"/>
  <c r="BE97" i="4"/>
  <c r="BD97" i="4"/>
  <c r="BC97" i="4"/>
  <c r="BB97" i="4"/>
  <c r="K97" i="4"/>
  <c r="I97" i="4"/>
  <c r="G97" i="4"/>
  <c r="BA97" i="4" s="1"/>
  <c r="BE94" i="4"/>
  <c r="BD94" i="4"/>
  <c r="BC94" i="4"/>
  <c r="BB94" i="4"/>
  <c r="K94" i="4"/>
  <c r="I94" i="4"/>
  <c r="G94" i="4"/>
  <c r="BA94" i="4" s="1"/>
  <c r="BE90" i="4"/>
  <c r="BD90" i="4"/>
  <c r="BC90" i="4"/>
  <c r="BB90" i="4"/>
  <c r="K90" i="4"/>
  <c r="I90" i="4"/>
  <c r="G90" i="4"/>
  <c r="BA90" i="4" s="1"/>
  <c r="BE86" i="4"/>
  <c r="BD86" i="4"/>
  <c r="BC86" i="4"/>
  <c r="BB86" i="4"/>
  <c r="K86" i="4"/>
  <c r="I86" i="4"/>
  <c r="G86" i="4"/>
  <c r="BA86" i="4" s="1"/>
  <c r="BE83" i="4"/>
  <c r="BD83" i="4"/>
  <c r="BC83" i="4"/>
  <c r="BB83" i="4"/>
  <c r="K83" i="4"/>
  <c r="I83" i="4"/>
  <c r="G83" i="4"/>
  <c r="BA83" i="4" s="1"/>
  <c r="BE79" i="4"/>
  <c r="BD79" i="4"/>
  <c r="BC79" i="4"/>
  <c r="BB79" i="4"/>
  <c r="K79" i="4"/>
  <c r="I79" i="4"/>
  <c r="G79" i="4"/>
  <c r="BA79" i="4" s="1"/>
  <c r="BE76" i="4"/>
  <c r="BD76" i="4"/>
  <c r="BC76" i="4"/>
  <c r="BB76" i="4"/>
  <c r="K76" i="4"/>
  <c r="I76" i="4"/>
  <c r="G76" i="4"/>
  <c r="BA76" i="4" s="1"/>
  <c r="BE74" i="4"/>
  <c r="BD74" i="4"/>
  <c r="BC74" i="4"/>
  <c r="BB74" i="4"/>
  <c r="K74" i="4"/>
  <c r="I74" i="4"/>
  <c r="G74" i="4"/>
  <c r="BA74" i="4" s="1"/>
  <c r="BE69" i="4"/>
  <c r="BD69" i="4"/>
  <c r="BC69" i="4"/>
  <c r="BB69" i="4"/>
  <c r="K69" i="4"/>
  <c r="I69" i="4"/>
  <c r="G69" i="4"/>
  <c r="BA69" i="4" s="1"/>
  <c r="BE67" i="4"/>
  <c r="BD67" i="4"/>
  <c r="BC67" i="4"/>
  <c r="BB67" i="4"/>
  <c r="K67" i="4"/>
  <c r="I67" i="4"/>
  <c r="G67" i="4"/>
  <c r="BA67" i="4" s="1"/>
  <c r="BE61" i="4"/>
  <c r="BD61" i="4"/>
  <c r="BC61" i="4"/>
  <c r="BB61" i="4"/>
  <c r="K61" i="4"/>
  <c r="I61" i="4"/>
  <c r="G61" i="4"/>
  <c r="BA61" i="4" s="1"/>
  <c r="BE57" i="4"/>
  <c r="BD57" i="4"/>
  <c r="BC57" i="4"/>
  <c r="BB57" i="4"/>
  <c r="K57" i="4"/>
  <c r="I57" i="4"/>
  <c r="G57" i="4"/>
  <c r="BA57" i="4" s="1"/>
  <c r="BE53" i="4"/>
  <c r="BD53" i="4"/>
  <c r="BC53" i="4"/>
  <c r="BB53" i="4"/>
  <c r="K53" i="4"/>
  <c r="I53" i="4"/>
  <c r="G53" i="4"/>
  <c r="BA53" i="4" s="1"/>
  <c r="BE50" i="4"/>
  <c r="BD50" i="4"/>
  <c r="BC50" i="4"/>
  <c r="BB50" i="4"/>
  <c r="K50" i="4"/>
  <c r="I50" i="4"/>
  <c r="G50" i="4"/>
  <c r="BA50" i="4" s="1"/>
  <c r="BE47" i="4"/>
  <c r="BD47" i="4"/>
  <c r="BC47" i="4"/>
  <c r="BB47" i="4"/>
  <c r="K47" i="4"/>
  <c r="I47" i="4"/>
  <c r="G47" i="4"/>
  <c r="BA47" i="4" s="1"/>
  <c r="BE43" i="4"/>
  <c r="BD43" i="4"/>
  <c r="BC43" i="4"/>
  <c r="BB43" i="4"/>
  <c r="K43" i="4"/>
  <c r="I43" i="4"/>
  <c r="G43" i="4"/>
  <c r="BA43" i="4" s="1"/>
  <c r="BE40" i="4"/>
  <c r="BD40" i="4"/>
  <c r="BC40" i="4"/>
  <c r="BB40" i="4"/>
  <c r="K40" i="4"/>
  <c r="I40" i="4"/>
  <c r="G40" i="4"/>
  <c r="BA40" i="4" s="1"/>
  <c r="B9" i="3"/>
  <c r="A9" i="3"/>
  <c r="BE37" i="4"/>
  <c r="BD37" i="4"/>
  <c r="BC37" i="4"/>
  <c r="BB37" i="4"/>
  <c r="K37" i="4"/>
  <c r="I37" i="4"/>
  <c r="G37" i="4"/>
  <c r="BA37" i="4" s="1"/>
  <c r="BE35" i="4"/>
  <c r="BD35" i="4"/>
  <c r="BC35" i="4"/>
  <c r="BB35" i="4"/>
  <c r="K35" i="4"/>
  <c r="I35" i="4"/>
  <c r="G35" i="4"/>
  <c r="BA35" i="4" s="1"/>
  <c r="BE32" i="4"/>
  <c r="BD32" i="4"/>
  <c r="BC32" i="4"/>
  <c r="BB32" i="4"/>
  <c r="K32" i="4"/>
  <c r="I32" i="4"/>
  <c r="G32" i="4"/>
  <c r="BA32" i="4" s="1"/>
  <c r="BE29" i="4"/>
  <c r="BD29" i="4"/>
  <c r="BC29" i="4"/>
  <c r="BB29" i="4"/>
  <c r="K29" i="4"/>
  <c r="I29" i="4"/>
  <c r="G29" i="4"/>
  <c r="BA29" i="4" s="1"/>
  <c r="B8" i="3"/>
  <c r="A8" i="3"/>
  <c r="BE25" i="4"/>
  <c r="BD25" i="4"/>
  <c r="BC25" i="4"/>
  <c r="BB25" i="4"/>
  <c r="K25" i="4"/>
  <c r="I25" i="4"/>
  <c r="G25" i="4"/>
  <c r="BA25" i="4" s="1"/>
  <c r="BE21" i="4"/>
  <c r="BD21" i="4"/>
  <c r="BC21" i="4"/>
  <c r="BB21" i="4"/>
  <c r="K21" i="4"/>
  <c r="I21" i="4"/>
  <c r="G21" i="4"/>
  <c r="BA21" i="4" s="1"/>
  <c r="BE17" i="4"/>
  <c r="BD17" i="4"/>
  <c r="BC17" i="4"/>
  <c r="BB17" i="4"/>
  <c r="K17" i="4"/>
  <c r="I17" i="4"/>
  <c r="G17" i="4"/>
  <c r="BA17" i="4" s="1"/>
  <c r="BE13" i="4"/>
  <c r="BD13" i="4"/>
  <c r="BC13" i="4"/>
  <c r="BB13" i="4"/>
  <c r="K13" i="4"/>
  <c r="I13" i="4"/>
  <c r="G13" i="4"/>
  <c r="BA13" i="4" s="1"/>
  <c r="BE8" i="4"/>
  <c r="BD8" i="4"/>
  <c r="BC8" i="4"/>
  <c r="BB8" i="4"/>
  <c r="K8" i="4"/>
  <c r="I8" i="4"/>
  <c r="G8" i="4"/>
  <c r="BA8" i="4" s="1"/>
  <c r="B7" i="3"/>
  <c r="A7" i="3"/>
  <c r="E4" i="4"/>
  <c r="F3" i="4"/>
  <c r="G23" i="3"/>
  <c r="I23" i="3" s="1"/>
  <c r="H24" i="3" s="1"/>
  <c r="F33" i="2"/>
  <c r="C33" i="2"/>
  <c r="C31" i="2"/>
  <c r="J60" i="1"/>
  <c r="H60" i="1"/>
  <c r="G40" i="1"/>
  <c r="H37" i="1"/>
  <c r="G37" i="1"/>
  <c r="G31" i="1"/>
  <c r="I19" i="1" s="1"/>
  <c r="H29" i="1"/>
  <c r="G29" i="1"/>
  <c r="D22" i="1"/>
  <c r="D20" i="1"/>
  <c r="BA348" i="4" l="1"/>
  <c r="BA349" i="4" s="1"/>
  <c r="G349" i="4"/>
  <c r="E17" i="3" s="1"/>
  <c r="I216" i="4"/>
  <c r="BD117" i="4"/>
  <c r="H9" i="3" s="1"/>
  <c r="BC318" i="4"/>
  <c r="G14" i="3" s="1"/>
  <c r="BB216" i="4"/>
  <c r="F12" i="3" s="1"/>
  <c r="BC216" i="4"/>
  <c r="G12" i="3" s="1"/>
  <c r="G229" i="4"/>
  <c r="I229" i="4"/>
  <c r="I318" i="4"/>
  <c r="K199" i="4"/>
  <c r="BE27" i="4"/>
  <c r="I7" i="3" s="1"/>
  <c r="K38" i="4"/>
  <c r="BB38" i="4"/>
  <c r="F8" i="3" s="1"/>
  <c r="BB117" i="4"/>
  <c r="F9" i="3" s="1"/>
  <c r="G318" i="4"/>
  <c r="G345" i="4"/>
  <c r="K349" i="4"/>
  <c r="BE199" i="4"/>
  <c r="I11" i="3" s="1"/>
  <c r="BD38" i="4"/>
  <c r="H8" i="3" s="1"/>
  <c r="I27" i="4"/>
  <c r="K117" i="4"/>
  <c r="BA231" i="4"/>
  <c r="BD318" i="4"/>
  <c r="H14" i="3" s="1"/>
  <c r="K318" i="4"/>
  <c r="BC153" i="4"/>
  <c r="G10" i="3" s="1"/>
  <c r="BD199" i="4"/>
  <c r="H11" i="3" s="1"/>
  <c r="BE318" i="4"/>
  <c r="I14" i="3" s="1"/>
  <c r="K342" i="4"/>
  <c r="I349" i="4"/>
  <c r="I38" i="4"/>
  <c r="BB199" i="4"/>
  <c r="F11" i="3" s="1"/>
  <c r="BB342" i="4"/>
  <c r="F15" i="3" s="1"/>
  <c r="BD153" i="4"/>
  <c r="H10" i="3" s="1"/>
  <c r="I153" i="4"/>
  <c r="G216" i="4"/>
  <c r="BE216" i="4"/>
  <c r="I12" i="3" s="1"/>
  <c r="K229" i="4"/>
  <c r="BE229" i="4"/>
  <c r="I13" i="3" s="1"/>
  <c r="BC229" i="4"/>
  <c r="G13" i="3" s="1"/>
  <c r="BA342" i="4"/>
  <c r="E15" i="3" s="1"/>
  <c r="F57" i="1" s="1"/>
  <c r="BD29" i="7"/>
  <c r="H7" i="6" s="1"/>
  <c r="H8" i="6" s="1"/>
  <c r="C17" i="5" s="1"/>
  <c r="BA29" i="7"/>
  <c r="E7" i="6" s="1"/>
  <c r="E8" i="6" s="1"/>
  <c r="C15" i="5" s="1"/>
  <c r="K29" i="7"/>
  <c r="I29" i="7"/>
  <c r="K27" i="4"/>
  <c r="BE38" i="4"/>
  <c r="I8" i="3" s="1"/>
  <c r="K153" i="4"/>
  <c r="BB153" i="4"/>
  <c r="F10" i="3" s="1"/>
  <c r="BC199" i="4"/>
  <c r="G11" i="3" s="1"/>
  <c r="BA38" i="4"/>
  <c r="E8" i="3" s="1"/>
  <c r="F50" i="1" s="1"/>
  <c r="BC117" i="4"/>
  <c r="G9" i="3" s="1"/>
  <c r="I342" i="4"/>
  <c r="BC29" i="7"/>
  <c r="G7" i="6" s="1"/>
  <c r="G8" i="6" s="1"/>
  <c r="C18" i="5" s="1"/>
  <c r="I199" i="4"/>
  <c r="BD216" i="4"/>
  <c r="H12" i="3" s="1"/>
  <c r="BB229" i="4"/>
  <c r="F13" i="3" s="1"/>
  <c r="BC342" i="4"/>
  <c r="G15" i="3" s="1"/>
  <c r="BC27" i="4"/>
  <c r="G7" i="3" s="1"/>
  <c r="G342" i="4"/>
  <c r="BE29" i="7"/>
  <c r="I7" i="6" s="1"/>
  <c r="I8" i="6" s="1"/>
  <c r="C21" i="5" s="1"/>
  <c r="BD27" i="4"/>
  <c r="H7" i="3" s="1"/>
  <c r="BC38" i="4"/>
  <c r="G8" i="3" s="1"/>
  <c r="G117" i="4"/>
  <c r="I117" i="4"/>
  <c r="G199" i="4"/>
  <c r="BD342" i="4"/>
  <c r="H15" i="3" s="1"/>
  <c r="BB29" i="7"/>
  <c r="BB27" i="4"/>
  <c r="F7" i="3" s="1"/>
  <c r="BE117" i="4"/>
  <c r="I9" i="3" s="1"/>
  <c r="BD229" i="4"/>
  <c r="H13" i="3" s="1"/>
  <c r="BE342" i="4"/>
  <c r="I15" i="3" s="1"/>
  <c r="BB349" i="4"/>
  <c r="F17" i="3" s="1"/>
  <c r="G29" i="7"/>
  <c r="F7" i="6" s="1"/>
  <c r="BA199" i="4"/>
  <c r="E11" i="3" s="1"/>
  <c r="F53" i="1" s="1"/>
  <c r="BA216" i="4"/>
  <c r="E12" i="3" s="1"/>
  <c r="F54" i="1" s="1"/>
  <c r="BA229" i="4"/>
  <c r="E13" i="3" s="1"/>
  <c r="F55" i="1" s="1"/>
  <c r="BA318" i="4"/>
  <c r="E14" i="3" s="1"/>
  <c r="F56" i="1" s="1"/>
  <c r="BA117" i="4"/>
  <c r="E9" i="3" s="1"/>
  <c r="F51" i="1" s="1"/>
  <c r="G38" i="4"/>
  <c r="BA27" i="4"/>
  <c r="E7" i="3" s="1"/>
  <c r="F49" i="1" s="1"/>
  <c r="I20" i="1"/>
  <c r="G27" i="4"/>
  <c r="BA153" i="4"/>
  <c r="E10" i="3" s="1"/>
  <c r="G153" i="4"/>
  <c r="E18" i="3" l="1"/>
  <c r="C15" i="2" s="1"/>
  <c r="F18" i="3"/>
  <c r="C16" i="2" s="1"/>
  <c r="I18" i="3"/>
  <c r="C21" i="2" s="1"/>
  <c r="G18" i="3"/>
  <c r="C18" i="2" s="1"/>
  <c r="F8" i="6"/>
  <c r="C16" i="5" s="1"/>
  <c r="C19" i="5" s="1"/>
  <c r="C22" i="5" s="1"/>
  <c r="C23" i="5" s="1"/>
  <c r="G48" i="1"/>
  <c r="G60" i="1" s="1"/>
  <c r="F52" i="1"/>
  <c r="H18" i="3"/>
  <c r="C17" i="2" s="1"/>
  <c r="I60" i="1"/>
  <c r="F59" i="1" l="1"/>
  <c r="F60" i="1" s="1"/>
  <c r="C19" i="2"/>
  <c r="C22" i="2" s="1"/>
  <c r="C23" i="2" s="1"/>
  <c r="F30" i="2" s="1"/>
  <c r="H39" i="1"/>
  <c r="I39" i="1" s="1"/>
  <c r="F39" i="1" s="1"/>
  <c r="F30" i="5"/>
  <c r="G7" i="5" s="1"/>
  <c r="E48" i="1" l="1"/>
  <c r="E52" i="1"/>
  <c r="E56" i="1"/>
  <c r="E49" i="1"/>
  <c r="E53" i="1"/>
  <c r="E57" i="1"/>
  <c r="E60" i="1"/>
  <c r="E55" i="1"/>
  <c r="E59" i="1"/>
  <c r="E50" i="1"/>
  <c r="E54" i="1"/>
  <c r="E58" i="1"/>
  <c r="E51" i="1"/>
  <c r="H38" i="1"/>
  <c r="I38" i="1" s="1"/>
  <c r="I40" i="1" s="1"/>
  <c r="F31" i="5"/>
  <c r="F34" i="5" s="1"/>
  <c r="G7" i="2"/>
  <c r="F31" i="2"/>
  <c r="F34" i="2" s="1"/>
  <c r="F38" i="1" l="1"/>
  <c r="F40" i="1" s="1"/>
  <c r="H40" i="1"/>
  <c r="H30" i="1" s="1"/>
  <c r="H31" i="1" l="1"/>
  <c r="I21" i="1" s="1"/>
  <c r="I22" i="1" s="1"/>
  <c r="I23" i="1" s="1"/>
  <c r="I30" i="1"/>
  <c r="I31" i="1" l="1"/>
  <c r="F30" i="1"/>
  <c r="F31" i="1" s="1"/>
  <c r="J40" i="1" l="1"/>
  <c r="J31" i="1"/>
  <c r="J39" i="1"/>
  <c r="J30" i="1"/>
  <c r="J38" i="1"/>
</calcChain>
</file>

<file path=xl/sharedStrings.xml><?xml version="1.0" encoding="utf-8"?>
<sst xmlns="http://schemas.openxmlformats.org/spreadsheetml/2006/main" count="1156" uniqueCount="503">
  <si>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</si>
  <si>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</si>
  <si>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</si>
  <si>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</si>
  <si>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</si>
  <si>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</si>
  <si>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</si>
  <si>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</si>
  <si>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</si>
  <si>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</si>
  <si>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</si>
  <si>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</si>
  <si>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</si>
  <si>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</si>
  <si>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</si>
  <si>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</si>
  <si>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</si>
  <si>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</si>
  <si>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</si>
  <si>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</si>
  <si>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</si>
  <si>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</si>
  <si>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</si>
  <si>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</si>
  <si>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</si>
  <si>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</si>
  <si>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</si>
  <si>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</si>
  <si>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</si>
  <si>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</si>
  <si>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</si>
  <si>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</si>
  <si>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</si>
  <si>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</si>
  <si>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</si>
  <si>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</si>
  <si>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</si>
  <si>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</si>
  <si>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</si>
  <si>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</si>
  <si>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</si>
  <si>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</si>
  <si>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</si>
  <si>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</si>
  <si>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</si>
  <si>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</si>
  <si>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</si>
  <si>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</si>
  <si>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</si>
  <si>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</si>
  <si>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</si>
  <si>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</si>
  <si>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</si>
  <si>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</si>
  <si>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</si>
  <si>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</si>
  <si>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</si>
  <si>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</si>
  <si>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</si>
  <si>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</si>
  <si>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</si>
  <si>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</si>
  <si>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</si>
  <si>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</si>
  <si>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</si>
  <si>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</si>
  <si>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</si>
  <si>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</si>
  <si>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</si>
  <si>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</si>
  <si>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</si>
  <si>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</si>
  <si>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</si>
  <si>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</si>
  <si>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</si>
  <si>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</si>
  <si>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</si>
  <si>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</si>
  <si>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</si>
  <si>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</si>
  <si>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</si>
  <si>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</si>
  <si>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</si>
  <si>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</si>
  <si>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</si>
  <si>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</si>
  <si>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</si>
  <si>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</si>
  <si>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</si>
  <si>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</si>
  <si>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</si>
  <si>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</si>
  <si>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</si>
  <si>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</si>
  <si>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</si>
  <si>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</si>
  <si>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</si>
  <si>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</si>
  <si>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</si>
  <si>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</si>
  <si>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</si>
  <si>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ZV04016-4</t>
  </si>
  <si>
    <t>REKONSTRUKCE AUTOBUS.ZASTÁVEK UHERSKÝ BROD - 4.č.</t>
  </si>
  <si>
    <t>ZV04016-4 REKONSTRUKCE AUTOBUS.ZASTÁVEK UHERSKÝ BROD - 4.č.</t>
  </si>
  <si>
    <t>SO105a</t>
  </si>
  <si>
    <t>Centrum 41.Uh.Brod, sokolovna-směr centrum</t>
  </si>
  <si>
    <t>SO105a Centrum 41.Uh.Brod, sokolovna-směr centrum</t>
  </si>
  <si>
    <t>822.59</t>
  </si>
  <si>
    <t>m2</t>
  </si>
  <si>
    <t>105 a</t>
  </si>
  <si>
    <t>CENTRUM-41.UhBrod, sokolovna - směr centru  V08</t>
  </si>
  <si>
    <t>01</t>
  </si>
  <si>
    <t>01 Zemní práce</t>
  </si>
  <si>
    <t>113106231R00</t>
  </si>
  <si>
    <t xml:space="preserve">Rozebrání dlažeb ze zámkové dlažby v kamenivu </t>
  </si>
  <si>
    <t>ROZEBRÁNÍ BETONOVÉ DLAŽBY:</t>
  </si>
  <si>
    <t>vybraná rozebraná dlažba se použije na znovuzadláždění, odvezena a uložena na meziskládku:60</t>
  </si>
  <si>
    <t>nezapočteno do odvozu a uložení na skládku:</t>
  </si>
  <si>
    <t>viz situace, zpráva:</t>
  </si>
  <si>
    <t>113203111R00</t>
  </si>
  <si>
    <t xml:space="preserve">Vytrhání obrub z dlažebních kostek </t>
  </si>
  <si>
    <t>m</t>
  </si>
  <si>
    <t>VYTRHÁNÍ DVOUŘÁDKU ZE ŽULOVÉ KOSTKY:2*55*0,9</t>
  </si>
  <si>
    <t>vytřídit, z části použít k dláždění, zbytek na skládku investora:</t>
  </si>
  <si>
    <t>979054441R00</t>
  </si>
  <si>
    <t xml:space="preserve">Očištění vybour. dlaždic s výplní kamen. těženým </t>
  </si>
  <si>
    <t>třídění rozebrané dlažby, očištění a uložení vybrané na palety k dalšímu použití:</t>
  </si>
  <si>
    <t>ROZEBRÁNÍ BETONOVÉ DLAŽBY:60</t>
  </si>
  <si>
    <t>979071121R00</t>
  </si>
  <si>
    <t xml:space="preserve">Očištění vybour. kostek drobných s výplní kam. těž </t>
  </si>
  <si>
    <t>třídění rozebrané dlažby, očištění a uložení vybrané k dalšímu použití:</t>
  </si>
  <si>
    <t>VYTRHÁNÍ DVOUŘÁDKU ZE ŽULOVÉ KOSTKY:2*55*0,12*0,9</t>
  </si>
  <si>
    <t>979081111R00</t>
  </si>
  <si>
    <t xml:space="preserve">Odvoz suti a vybour. hmot na skládku do 1 km </t>
  </si>
  <si>
    <t>t</t>
  </si>
  <si>
    <t>odvoz na meziskládku zhotovitele ke znovupoložení</t>
  </si>
  <si>
    <t>01a</t>
  </si>
  <si>
    <t>01a Zemní práce</t>
  </si>
  <si>
    <t>113107515R00</t>
  </si>
  <si>
    <t xml:space="preserve">Odstranění podkladu pl. 50 m2,kam.drcené tl.15 cm </t>
  </si>
  <si>
    <t>PODKLAD ROZEBR. BETONOVÉ DLAŽBY:60</t>
  </si>
  <si>
    <t>113107530R00</t>
  </si>
  <si>
    <t xml:space="preserve">Odstranění podkladu pl. 50 m2,kam.drcené tl.30 cm </t>
  </si>
  <si>
    <t>PODKLAD BOUR.ASFALTOBETONU :55</t>
  </si>
  <si>
    <t>979081111RT2</t>
  </si>
  <si>
    <t xml:space="preserve">Odvoz suti a vybour. hmot na skládku zhotovitele </t>
  </si>
  <si>
    <t>vytěžené podklady - kamenivo - odvoz na skládku zhotovitele</t>
  </si>
  <si>
    <t>979990001R00</t>
  </si>
  <si>
    <t xml:space="preserve">Poplatek za skládku stavební suti </t>
  </si>
  <si>
    <t>1 Zemní práce</t>
  </si>
  <si>
    <t>112201102R00</t>
  </si>
  <si>
    <t xml:space="preserve">Odstranění pařezů pod úrovní, o průměru 30 - 50 cm </t>
  </si>
  <si>
    <t>kus</t>
  </si>
  <si>
    <t>VYTRHÁNÍ PAŘEZŮ:2</t>
  </si>
  <si>
    <t>ROZEBRÁNÍ BETONOVÉ DLAŽBY:82-60</t>
  </si>
  <si>
    <t>(vybraná dlažba se použije na znovuzadláždění) zbytek odvezen a uložen na skládku investora:</t>
  </si>
  <si>
    <t>113108315R00</t>
  </si>
  <si>
    <t xml:space="preserve">Odstranění podkladu pl.do 50 m2, živice tl. 15 cm </t>
  </si>
  <si>
    <t>VYBOURÁNÍ ASFALTOBETONU TL. 150mm:56</t>
  </si>
  <si>
    <t>113151114R00</t>
  </si>
  <si>
    <t xml:space="preserve">Fréz.živič.krytu pl.do 500 m2,pruh do 75 cm,tl.5cm </t>
  </si>
  <si>
    <t>FRÉZOVÁNÍ ASFALTOBETONU TL. 50mm :27</t>
  </si>
  <si>
    <t>113202111R00</t>
  </si>
  <si>
    <t xml:space="preserve">Vytrhání obrub obrubníků silničních </t>
  </si>
  <si>
    <t>VYTRHÁNÍ SILNIČNÍHO OBRUBNÍKU :55</t>
  </si>
  <si>
    <t>VYTRHÁNÍ BETONOVÉHO OBRUBNÍKU :48</t>
  </si>
  <si>
    <t>VYTRHÁNÍ DVOUŘÁDKU ZE ŽULOVÉ KOSTKY:2*55*0,1</t>
  </si>
  <si>
    <t>122202201R00</t>
  </si>
  <si>
    <t xml:space="preserve">Odkopávky pro silnice v hor. 3 do 100 m3 </t>
  </si>
  <si>
    <t>m3</t>
  </si>
  <si>
    <t>PODKLAD ROZEBR. BETONOVÉ DLAŽBY:60*0,1</t>
  </si>
  <si>
    <t>PODKLAD BOUR.ASFALTOBETONU :55*0,1</t>
  </si>
  <si>
    <t>PRO KONSTRUKCI ZÁLIVU :90*0,4</t>
  </si>
  <si>
    <t>výkop:0,5</t>
  </si>
  <si>
    <t>122202209R00</t>
  </si>
  <si>
    <t xml:space="preserve">Příplatek za lepivost - odkop. pro silnice v hor.3 </t>
  </si>
  <si>
    <t>viz odkop :48</t>
  </si>
  <si>
    <t>132201201R00</t>
  </si>
  <si>
    <t xml:space="preserve">Hloubení rýh šířky do 200 cm v hor.3 do 100 m3 </t>
  </si>
  <si>
    <t>DRENÁŽ :55*0,4*0,5</t>
  </si>
  <si>
    <t>VPUSTI :1*2</t>
  </si>
  <si>
    <t>přebytečný výkopek po provedení obsypů použit do násypů:</t>
  </si>
  <si>
    <t>viz situace, řezy, zpráva:</t>
  </si>
  <si>
    <t>132201209R00</t>
  </si>
  <si>
    <t xml:space="preserve">Příplatek za lepivost - hloubení rýh 200cm v hor.3 </t>
  </si>
  <si>
    <t>viz výkop rýh :13</t>
  </si>
  <si>
    <t>162301101R00</t>
  </si>
  <si>
    <t xml:space="preserve">Vodorovné přemístění výkopku z hor.1-4 do 500 m </t>
  </si>
  <si>
    <t>výkopek na meziskládku a zpět do násypů:10</t>
  </si>
  <si>
    <t>162701105R08</t>
  </si>
  <si>
    <t>Vodorovné přemístění výkopku z hor.1-4 na skládku zhotovitele</t>
  </si>
  <si>
    <t>přebytek odkopku na skládku :48+13+0,96-10</t>
  </si>
  <si>
    <t>přebytek sejmutého drnu na skládku :(75-50)*0,15</t>
  </si>
  <si>
    <t>viz výkop, násyp, sejmutí:</t>
  </si>
  <si>
    <t>171102104R00</t>
  </si>
  <si>
    <t xml:space="preserve">Uložení sypaniny do násypů, zhutn, na 102% PS </t>
  </si>
  <si>
    <t>HUTNĚNÝ NÁSYP :10</t>
  </si>
  <si>
    <t>použita zemina z výkopů a materiál z rozebraných podklad.vrstev zp.ploch ,   viz situace, řezy, zpráva:</t>
  </si>
  <si>
    <t>171201201R00</t>
  </si>
  <si>
    <t xml:space="preserve">Uložení sypaniny na skl.-sypanina na výšku přes 2m </t>
  </si>
  <si>
    <t>odkop:48+13</t>
  </si>
  <si>
    <t>přebytek sejmutého drnu :(75-50)*0,15</t>
  </si>
  <si>
    <t>viz výkop a sejmutí:</t>
  </si>
  <si>
    <t>181101102R00</t>
  </si>
  <si>
    <t xml:space="preserve">Úprava pláně v zářezech v hor. 1-4, se zhutněním </t>
  </si>
  <si>
    <t>ZASTÁVKOVÝ ZÁLIV - ŽULOVÁ KOSTKA :90*1,05</t>
  </si>
  <si>
    <t>CHODNÍK, NÁSTUPNÍ PLOCHA + SLEPECKÁ DL. +KONTRASTNÍ:(60+5+2)*1,05</t>
  </si>
  <si>
    <t>181101132R00</t>
  </si>
  <si>
    <t xml:space="preserve">Úprava pozemku s rozpoj. a přehrn. hor. 3 do 40 m </t>
  </si>
  <si>
    <t>PŘÍPRAVA TERÉNU PRO HUMUSOVÁNÍ  A  ZATRAVNĚNÍ:50*0,5</t>
  </si>
  <si>
    <t>199000002R00</t>
  </si>
  <si>
    <t xml:space="preserve">Poplatek za skládku horniny 1- 4 </t>
  </si>
  <si>
    <t>viz výkop a násyp:</t>
  </si>
  <si>
    <t>112100001RAA</t>
  </si>
  <si>
    <t>Kácení stromů do 500 mm a odstranění pařezů včetně odvozu, spálení větví</t>
  </si>
  <si>
    <t>VYKÁCENÍ STROMU , listnatý, prům. kmene 12cm:2</t>
  </si>
  <si>
    <t>121100001RAB</t>
  </si>
  <si>
    <t>ODHUMUSOVÁNÍ TL. 150mm :75*0,15</t>
  </si>
  <si>
    <t>130900040RA0</t>
  </si>
  <si>
    <t xml:space="preserve">Bourání konstrukcí z betonu železového ve výkopu </t>
  </si>
  <si>
    <t>vybourání základu zastávky :1*0,6*0,6*0,8</t>
  </si>
  <si>
    <t>131100110RAA</t>
  </si>
  <si>
    <t>kotevní patky zastávky a odpadkoše:(5+1)* 0,4*0,4*1</t>
  </si>
  <si>
    <t>na meziskládku a zpět do násypů:</t>
  </si>
  <si>
    <t>viz situace, specifikace viz technická zpráva:</t>
  </si>
  <si>
    <t>181300010RAC</t>
  </si>
  <si>
    <t>Rozprostření ornice v rovině tloušťka 15 cm dovoz ornice ze vzdálenosti 5km, osetí trávou</t>
  </si>
  <si>
    <t>HUMUSOVÁNÍ TL. 150mm  A  ZATRAVNĚNÍ:50</t>
  </si>
  <si>
    <t>21</t>
  </si>
  <si>
    <t>Úprava podloží a základ.spáry</t>
  </si>
  <si>
    <t>21 Úprava podloží a základ.spáry</t>
  </si>
  <si>
    <t>VÝMĚNA ZEMINY V AKTIVNÍ ZÓNĚ, TL. 400mm:100*0,4</t>
  </si>
  <si>
    <t>VÝMĚNA ZEMINY V AKTIVNÍ ZÓNĚ, TL. 150mm:67*0,15</t>
  </si>
  <si>
    <t>(ZEMINA V AKTIVNÍ  ZÓNĚ, KTERÁ NEVYHOVÍ,  BUDE NAHRAZENÁ ŠTĚRKODRTÍ)  :</t>
  </si>
  <si>
    <t>plocha planimetrací  viz situace, řezy, zpráva:</t>
  </si>
  <si>
    <t>viz odkop:</t>
  </si>
  <si>
    <t>VÝMĚNA ZEMINY V AKTIVNÍ ZÓNĚ, TL. 400mm :100*0,4</t>
  </si>
  <si>
    <t>VÝMĚNA ZEMINY V AKTIVNÍ ZÓNĚ, TL. 150mm :67*0,15</t>
  </si>
  <si>
    <t>162702199R00</t>
  </si>
  <si>
    <t xml:space="preserve">Poplatek za skládku zeminy </t>
  </si>
  <si>
    <t>PARAPLÁŇ:</t>
  </si>
  <si>
    <t>VÝMĚNA ZEMINY V AKTIVNÍ ZÓNĚ, TL. 400mm:100</t>
  </si>
  <si>
    <t>VÝMĚNA ZEMINY V AKTIVNÍ ZÓNĚ, TL. 150mm:67</t>
  </si>
  <si>
    <t>564851111R00</t>
  </si>
  <si>
    <t xml:space="preserve">Podklad ze štěrkodrti po zhutnění tloušťky 15 cm </t>
  </si>
  <si>
    <t>564861111R00</t>
  </si>
  <si>
    <t xml:space="preserve">Podklad ze štěrkodrti po zhutnění tloušťky 20 cm </t>
  </si>
  <si>
    <t>VÝMĚNA ZEMINY V AKTIVNÍ ZÓNĚ, TL. 400mm:100*2</t>
  </si>
  <si>
    <t>5</t>
  </si>
  <si>
    <t>Komunikace</t>
  </si>
  <si>
    <t>5 Komunikace</t>
  </si>
  <si>
    <t>564831111R00</t>
  </si>
  <si>
    <t xml:space="preserve">Podklad ze štěrkodrti po zhutnění tloušťky 10 cm </t>
  </si>
  <si>
    <t>CHODNÍK, NÁSTUPNÍ PLOCHA - BETONOVÁ DLAŽBA, TL. 60mm  + SLEPECKÁ + PÁS :60+5+2</t>
  </si>
  <si>
    <t>CHODNÍK, NÁSTUPNÍ PLOCHA - BETONOVÁ DLAŽBA, TL. 60mm  + SLEPECKÁ + PÁS:(60+5+2)*1,05</t>
  </si>
  <si>
    <t>ZASTÁVKOVÝ ZÁLIV - ŽULOVÁ KOSTKA 100x100mm, KLADENÁ DO VĚJÍŘE:90*1,05</t>
  </si>
  <si>
    <t>567142111R00</t>
  </si>
  <si>
    <t xml:space="preserve">Podklad z kameniva zpev.cementem KZC 1 tl.21 cm </t>
  </si>
  <si>
    <t>ZASTÁVKOVÝ ZÁLIV - ŽULOVÁ KOSTKA 100x100mm, KLADENÁ DO VĚJÍŘE:90*1,02</t>
  </si>
  <si>
    <t>573211111R00</t>
  </si>
  <si>
    <t xml:space="preserve">Postřik živičný spojovací z asfaltu 0,7 kg/m2 </t>
  </si>
  <si>
    <t>KOMUNIKACE - ASFALTOBETON - NOVÁ OBRUSNÁ VRSTVA (PO FRÉZOVÁNÍ):27</t>
  </si>
  <si>
    <t>577141112R00</t>
  </si>
  <si>
    <t xml:space="preserve">Beton asfalt. ACO 11+,nebo ACO 16+,do 3 m, tl.5 cm </t>
  </si>
  <si>
    <t>591211111R00</t>
  </si>
  <si>
    <t xml:space="preserve">Kladení dlažby drobné kostky,lože z kamen.tl. 5 cm </t>
  </si>
  <si>
    <t>ZASTÁVKOVÝ ZÁLIV - ŽULOVÁ KOSTKA 100x100mm, KLADENÁ DO VĚJÍŘE:90</t>
  </si>
  <si>
    <t>596215021R00</t>
  </si>
  <si>
    <t xml:space="preserve">Kladení zámkové dlažby tl. 6 cm do drtě tl. 4 cm </t>
  </si>
  <si>
    <t>CHODNÍK, NÁSTUPNÍ PLOCHA - BETONOVÁ DLAŽBA, TL. 60mm :</t>
  </si>
  <si>
    <t>Dvoubarevná mřížka z betonové dlažby tl. 60mm:60</t>
  </si>
  <si>
    <t>(část z rozebrané dl, + nová dlažba):</t>
  </si>
  <si>
    <t>SLEPECKÁ DLAŽBA:2</t>
  </si>
  <si>
    <t>KONTRASTNÍ PÁS :5</t>
  </si>
  <si>
    <t>596215028R00</t>
  </si>
  <si>
    <t xml:space="preserve">Příplatek za více barev dlažby tl. 6 cm, do drtě </t>
  </si>
  <si>
    <t>viz kladení :60</t>
  </si>
  <si>
    <t>59245111</t>
  </si>
  <si>
    <t>Dlažba sklad. 20x10x6 cm červená</t>
  </si>
  <si>
    <t>KONTRASTNÍ PÁS ŠÍŘKY 300mm, BETONOVÁ DLAŽBA - ČERVENÁ 200x100x60mm :5*1,02</t>
  </si>
  <si>
    <t>592451184</t>
  </si>
  <si>
    <t>CHODNÍK, NÁSTUPNÍ PLOCHA - BETONOVÁ DLAŽBA, TL. 60mm:(60*0,1)*1,02*0,36</t>
  </si>
  <si>
    <t>Dvoubarevná mřížka z betonové dlažby tl. 60mm:</t>
  </si>
  <si>
    <t>z velké části použita vytříděná rozebraná dlažba, zbytek doplněna nová:</t>
  </si>
  <si>
    <t>5924511900</t>
  </si>
  <si>
    <t>CHODNÍK, NÁSTUPNÍ PLOCHA - BETONOVÁ DLAŽBA, TL. 60mm:(60*0,1)*1,02*0,64</t>
  </si>
  <si>
    <t>59245267</t>
  </si>
  <si>
    <t>Dlažba červená pro nevidomé 20x10x6</t>
  </si>
  <si>
    <t>VAROVNÝ  A  SIGNÁLNÍ PÁS - RELIÉFNÍ DLAŽBA - ČERVENÁ BARVA tl. 60mm:2*1,02</t>
  </si>
  <si>
    <t>8</t>
  </si>
  <si>
    <t>Trubní vedení</t>
  </si>
  <si>
    <t>8 Trubní vedení</t>
  </si>
  <si>
    <t>899304111R00</t>
  </si>
  <si>
    <t>BETONOVÝ POKLOP KANAL. ŠACHTY:1</t>
  </si>
  <si>
    <t>212810010RAC</t>
  </si>
  <si>
    <t>Trativody z PVC drenážních flexibilních trubek lože štěrkopísek a obsyp kamenivo, trubky d 100 mm</t>
  </si>
  <si>
    <t>DRENÁŽ DN 100:55</t>
  </si>
  <si>
    <t>831350113RAF</t>
  </si>
  <si>
    <t>ULIČNÍ VPUST- KANALIZAČNÍ PŘÍPOJKA PVC DN 150 :2</t>
  </si>
  <si>
    <t>894411010RBG</t>
  </si>
  <si>
    <t>ULIČNÍ VPUST:1</t>
  </si>
  <si>
    <t>55340323</t>
  </si>
  <si>
    <t>Poklop D 400 bet. výplň, s odvětráním</t>
  </si>
  <si>
    <t>9</t>
  </si>
  <si>
    <t>Ostatní konstrukce, bourání</t>
  </si>
  <si>
    <t>9 Ostatní konstrukce, bourání</t>
  </si>
  <si>
    <t>919735112R00</t>
  </si>
  <si>
    <t xml:space="preserve">Řezání stávajícího živičného krytu tl. 5 - 10 cm </t>
  </si>
  <si>
    <t>ZAŘEZÁNÍ STYČNÉ SPÁRY ASFALTOBETONU :55</t>
  </si>
  <si>
    <t>966006132R00</t>
  </si>
  <si>
    <t>PŘESUNUTÍ SVISLÉHO DOPRAVNÍHO ZNAČENÍ :1</t>
  </si>
  <si>
    <t>961332111-NC</t>
  </si>
  <si>
    <t>Bourání plechového přístřešku zastávky vč.odvozu a uložení</t>
  </si>
  <si>
    <t>kpl</t>
  </si>
  <si>
    <t>ODSTRANĚNÍ STÁVAJÍCÍHO PŘÍŠTŘEŠKU plechový - 4m x 1,8m:1</t>
  </si>
  <si>
    <t>odvoz 8km na skládku investora, bez možnosti prodeje:</t>
  </si>
  <si>
    <t>základy v samostatné položce:</t>
  </si>
  <si>
    <t>91</t>
  </si>
  <si>
    <t>Doplňující práce na komunikaci</t>
  </si>
  <si>
    <t>91 Doplňující práce na komunikaci</t>
  </si>
  <si>
    <t>PODKLAD BEZBARIÉR.OBRUBNÍKU  ŠD 0-63  300mm:16*0,8*2</t>
  </si>
  <si>
    <t>899331111R00</t>
  </si>
  <si>
    <t xml:space="preserve">Výšková úprava vstupu do 20 cm, zvýšení poklopu </t>
  </si>
  <si>
    <t>VÝŠKOVÁ ÚPRAVA POVRCHOVÝCH ZNAKŮ:</t>
  </si>
  <si>
    <t>kanalizační šachty:1</t>
  </si>
  <si>
    <t>šoupátko :2</t>
  </si>
  <si>
    <t>914001121R00</t>
  </si>
  <si>
    <t xml:space="preserve">Osaz.sloupku dopr.značky vč. bet.základu+Al patka </t>
  </si>
  <si>
    <t>NAVRŽENÉ SVISLÉ DOPRAVNÍ ZNAČENÍ:1</t>
  </si>
  <si>
    <t>914001125R00</t>
  </si>
  <si>
    <t xml:space="preserve">Osazení svislé dopr.značky na sloupek nebo konzolu </t>
  </si>
  <si>
    <t>- V11a:39</t>
  </si>
  <si>
    <t>- V4 (0,250m) plná:12</t>
  </si>
  <si>
    <t>- V4 (0.250m) přerušovaná:38</t>
  </si>
  <si>
    <t>BUS:2</t>
  </si>
  <si>
    <t>915791111R00</t>
  </si>
  <si>
    <t xml:space="preserve">Předznačení pro značení dělící čáry,vodící proužky </t>
  </si>
  <si>
    <t>V4, V11a:39+12+38</t>
  </si>
  <si>
    <t>915791112R00</t>
  </si>
  <si>
    <t xml:space="preserve">Předznačení pro značení stopčáry, zebry, nápisů </t>
  </si>
  <si>
    <t>916231111R00</t>
  </si>
  <si>
    <t xml:space="preserve">Osazení obruby z kostek drobných, bez boční opěry </t>
  </si>
  <si>
    <t>DVOUŘÁDEK ZE ŽULOVÉ KOSTKY:54*2</t>
  </si>
  <si>
    <t>použit vytříděný materiál z rozebrané dlažby:</t>
  </si>
  <si>
    <t>917862111R00</t>
  </si>
  <si>
    <t xml:space="preserve">Osazení stojat. obrub.bet. s opěrou,lože z C 12/15 </t>
  </si>
  <si>
    <t>SILNIČNÍ OBRUBNÍK 15/25 (150/250/1000mm) - NÁŠLAP 100mm, 120mm :38</t>
  </si>
  <si>
    <t>BETONOVÝ OBRUBNÍK 10/25 (100/250/1000mm) - PŘEVÝŠENÝ 60mm:23</t>
  </si>
  <si>
    <t>BETONOVÝ OBRUBNÍK 10/25 (100/250/1000mm) - ZAPUŠTĚNÝ:19</t>
  </si>
  <si>
    <t>917882111R00</t>
  </si>
  <si>
    <t xml:space="preserve">Osazení obrubníku bet. zastávkového, lože C 12/15 </t>
  </si>
  <si>
    <t>BEZBARIÉROVÝ OBRUBNÍK 400x330x1000mm S RÁDIUSEM PRO ODRAŽENÍ KOLA - NÁŠLAP 200mm :16</t>
  </si>
  <si>
    <t>918101111R00</t>
  </si>
  <si>
    <t xml:space="preserve">Lože pod obrubníky nebo obruby dlažeb z C 12/15 </t>
  </si>
  <si>
    <t>PODKLAD ZÁKLADU PRO BEZBARIÉROVÝ OBRUBNÍK:0,5</t>
  </si>
  <si>
    <t>919722212R00</t>
  </si>
  <si>
    <t xml:space="preserve">Dilatační spáry řezané příčné 9 mm,zalití za tepla </t>
  </si>
  <si>
    <t>ZAŘEZÁNÍ STYČNÉ SPÁRY + ZALITI BITUMENOVOU ZÁLIVKOU:55</t>
  </si>
  <si>
    <t>273320160RAB</t>
  </si>
  <si>
    <t>Základ ŽB z betonu C 30/37, vč.bednění výztuž 120 kg/m3</t>
  </si>
  <si>
    <t>BETONOVÝ ZÁKLAD C30/37 XF3, TL.250mm pro BEZBARIÉROVÝ OBRUBNÍK:3</t>
  </si>
  <si>
    <t>11163611</t>
  </si>
  <si>
    <t>Zálivka asfaltová AZ</t>
  </si>
  <si>
    <t>ZAŘEZÁNÍ ST.SPÁRY - ZALITI BITUMENOVOU ZÁLIVKOU:55*0,0025</t>
  </si>
  <si>
    <t>40445137.A</t>
  </si>
  <si>
    <t>Značka dopravní info IJ 4b, 500 fólie 1, EG 7 letá</t>
  </si>
  <si>
    <t>IJ 4b ZASTÁVKA :1</t>
  </si>
  <si>
    <t>40450215</t>
  </si>
  <si>
    <t>Dopravní příslušenství, sloupek Zn 60-300</t>
  </si>
  <si>
    <t>53301769</t>
  </si>
  <si>
    <t>Lepidlo na beton mrazuvzdorné</t>
  </si>
  <si>
    <t>BEZBARIEROVÝ OBRUBNÍK K ZÁKLADU :9</t>
  </si>
  <si>
    <t>58380120.A</t>
  </si>
  <si>
    <t>Kostka dlažební drobná 8/10 tř. 1  1t = 5 m2</t>
  </si>
  <si>
    <t>DVOUŘÁDEK ZE ŽULOVÉ KOSTKY:54*2*0,1*1,02</t>
  </si>
  <si>
    <t>z části použita rozebraná kostka:</t>
  </si>
  <si>
    <t>VYTRHÁNÍ DVOUŘÁDKU ZE ŽULOVÉ KOSTKY:-2*55*0,1*0,9</t>
  </si>
  <si>
    <t>59217001</t>
  </si>
  <si>
    <t>BETONOVÝ OBRUBNÍK 10/25 (100/250/1000mm) - PŘEVÝŠENÝ 60mm:23*1,02</t>
  </si>
  <si>
    <t>BETONOVÝ OBRUBNÍK 10/25 (100/250/1000mm) - ZAPUŠTĚNÝ:19*1,02</t>
  </si>
  <si>
    <t>59217010</t>
  </si>
  <si>
    <t>Obrubník silniční betonový 150x250x1000 mm</t>
  </si>
  <si>
    <t>SILNIČNÍ OBRUBNÍK 15/25 (150/250/1000mm) - NÁŠLAP 100mm, 120mm :38*1,02</t>
  </si>
  <si>
    <t>59217120</t>
  </si>
  <si>
    <t>Obrubník CSB HK přechodový 400/310-250/1003</t>
  </si>
  <si>
    <t>BEZBARIÉROVÝ OBRUBNÍK 400x330x1000mm S RÁDIUSEM PRO ODRAŽENÍ KOLA - NÁŠLAP 200mm :2*1,02</t>
  </si>
  <si>
    <t>59217123</t>
  </si>
  <si>
    <t>Obrubník CSB HK přímý 400/330/1003</t>
  </si>
  <si>
    <t>BEZBARIÉROVÝ OBRUBNÍK 400x330x1000mm S RÁDIUSEM PRO ODRAŽENÍ KOLA - NÁŠLAP 200mm :(16-4)*1,02</t>
  </si>
  <si>
    <t>59217125</t>
  </si>
  <si>
    <t>Obrubník CSB HK náběhový 400/330-310/1003</t>
  </si>
  <si>
    <t>93</t>
  </si>
  <si>
    <t>Dokončovací práce inženýrskách staveb</t>
  </si>
  <si>
    <t>93 Dokončovací práce inženýrskách staveb</t>
  </si>
  <si>
    <t>275310030RAA</t>
  </si>
  <si>
    <t>Základová patka z betonu C 16/20, včetně bednění štěrkopískový podklad 10 cm</t>
  </si>
  <si>
    <t>kotevní patky zastávky :1*5* 0,4*0,4*0,8</t>
  </si>
  <si>
    <t>specifikace viz technická zpráva:</t>
  </si>
  <si>
    <t>785411-NC</t>
  </si>
  <si>
    <t>Polep skl.stěn přístřešku smolep. UV, proti narážení ptáků.</t>
  </si>
  <si>
    <t>Celistvý polep všech stran přístřešku samolepkami odrážející UV světlo a ochrana proti narážení ptactva:1</t>
  </si>
  <si>
    <t>viz technická zpráva:</t>
  </si>
  <si>
    <t>9360041a-NC</t>
  </si>
  <si>
    <t xml:space="preserve">Montáž zastávkového přístřešku do 2x5m oc./sklo </t>
  </si>
  <si>
    <t>montáž přístřešku zastávky autobusu 2x4m v.2,6m, bez bočnic:1</t>
  </si>
  <si>
    <t>936104211NC</t>
  </si>
  <si>
    <t>Mtž odpadkový koš na tříděný odpad vč.beton.patky a kotvení</t>
  </si>
  <si>
    <t>odpadkový koš 0,3x0,8 v.1m 3-dílný na tříděný odpad kotvený do bet.patky, příprava bet.základu, kotvení závit.tyče M10 do betonu:1</t>
  </si>
  <si>
    <t>749101aNC</t>
  </si>
  <si>
    <t>Přístřešek zastávky, 4,030x1,955m, v.2,63m, přístřešek s obloukovou :1</t>
  </si>
  <si>
    <t>střechou, ocelová nosná konstrukce pozink, komaxit, :</t>
  </si>
  <si>
    <t>polykarbonátová střecha, dřevěné prvky, zadní stěny :</t>
  </si>
  <si>
    <t>z kaleného bezpečnostního skla, sedák lavičky z tropického dřeva,  bez bočnic:</t>
  </si>
  <si>
    <t>LED osvětlení, plakátovací/info plocha min,70/100cm:</t>
  </si>
  <si>
    <t>749102NC</t>
  </si>
  <si>
    <t>Koš odpadkový 3-dílný tříd.odpad, 260x770x985mm oc.plech.opláštění, pozink, komaxit</t>
  </si>
  <si>
    <t>Koš na tříděný odpad 3-dílný, se zháš.cigaret, svař.ocel. plech pozink. a komaxit, vnitřní nádoby pozink.plech 3x32 l, nerezový popelník :1</t>
  </si>
  <si>
    <t>99</t>
  </si>
  <si>
    <t>Staveništní přesun hmot</t>
  </si>
  <si>
    <t>99 Staveništní přesun hmot</t>
  </si>
  <si>
    <t>998225111R00</t>
  </si>
  <si>
    <t xml:space="preserve">Přesun hmot, pozemní komunikace, kryt živičný </t>
  </si>
  <si>
    <t>D96</t>
  </si>
  <si>
    <t>Přesuny suti a vybouraných hmot</t>
  </si>
  <si>
    <t>D96 Přesuny suti a vybouraných hmot</t>
  </si>
  <si>
    <t>105 a CENTRUM-41.UhBrod, sokolovna - směr centru  V08</t>
  </si>
  <si>
    <t>VNON</t>
  </si>
  <si>
    <t>Vedlejší a Ostatní náklady</t>
  </si>
  <si>
    <t>_OVN</t>
  </si>
  <si>
    <t>Ostatní a Vedlejší náklady</t>
  </si>
  <si>
    <t>_OVN Ostatní a Vedlejší náklady</t>
  </si>
  <si>
    <t>000001</t>
  </si>
  <si>
    <t>Vytyčení stávajících podzemních inženýrských sítí před zahájením zemních prací</t>
  </si>
  <si>
    <t>Dotčené podzemní inženýrské sítě v zájmovém území stavby</t>
  </si>
  <si>
    <t>000002</t>
  </si>
  <si>
    <t xml:space="preserve">Geodetické práce po dobu výstavby </t>
  </si>
  <si>
    <t>Geodetické vytyčení staveniště, vytyčení výškových a polohových bodů stavby, kontrolní zaměření  rýh a ploch sanace vč. zaměření skutečného provedení stavby se zákresem do katastrální mapy</t>
  </si>
  <si>
    <t>000003</t>
  </si>
  <si>
    <t xml:space="preserve">V rozsahu dle platných ČSN a TP a dalších potřebných zkoušek prováděných prostřednictvím akreditovaných zkušeben </t>
  </si>
  <si>
    <t>000004</t>
  </si>
  <si>
    <t xml:space="preserve">Projektová dokumentace skutečného provedení stavby </t>
  </si>
  <si>
    <t>3x vyhotovení - dokumentace v listinné a digitální podobě, zakreslení změn PD, vč. Revizí, prohlášení o schodě, likvidace odpadů apod.</t>
  </si>
  <si>
    <t>000005</t>
  </si>
  <si>
    <t>Opravy, údržba a průběžné čištění kropení komunikací užívaných v průběhu stavby</t>
  </si>
  <si>
    <t>000006</t>
  </si>
  <si>
    <t>Zajištění povolení zvláštního užívání komunikací pro realizaci stavby</t>
  </si>
  <si>
    <t>Projednání  a zajištění uzvláštního užívání kom. a veřejných ploch, úhrada vyměřených poplatků a nájemného atd.</t>
  </si>
  <si>
    <t>000007</t>
  </si>
  <si>
    <t xml:space="preserve">Provizorní dopravní značení </t>
  </si>
  <si>
    <t>D + M přechod. dopravní značení, vč. pronájmu po dobu stavby. Zajištění vydání stanovení přechodné i místní úpravy provozu na pozemních komunikaci a příp.vydání rozhodnutí o uzavírce předmětné silnice.</t>
  </si>
  <si>
    <t>000008</t>
  </si>
  <si>
    <t xml:space="preserve">Zařizení a provoz staveniště </t>
  </si>
  <si>
    <t>Náklady na zařízení staveniště (globální zařízení (globální zařízení staveniště - GZS) - kryjí náklady na zajištění pomocných provozů nutných k provedení stavebních a montážních prací. Kryjí náklady na nezbytnéě budované objekty stavby sloužící dočasně.</t>
  </si>
  <si>
    <t>000009</t>
  </si>
  <si>
    <t xml:space="preserve">Zřízení a odstranění provizorní autobus.zastávky </t>
  </si>
  <si>
    <t>000010</t>
  </si>
  <si>
    <t>Zajištění kladných závazných stanovisek dotčených orgánů stát.správy k vydání kolaudačního souhlasu</t>
  </si>
  <si>
    <t>000011</t>
  </si>
  <si>
    <t xml:space="preserve">Kompletační a koordinační činnost </t>
  </si>
  <si>
    <t>000013</t>
  </si>
  <si>
    <t>Fotodokumentace místa stavby a okolních objektů před začátkem v průběhu a po dokončení stavby, fotodokumentace průběhu samotné stavby zejména zakrývaných částí a prací.</t>
  </si>
  <si>
    <t>VNON Vedlejší a Ostatní náklady</t>
  </si>
  <si>
    <t>Soupis stavebních prací, dodávek a služeb</t>
  </si>
  <si>
    <t>zpracovaný podle zákona č. 137/2006Sb., o veřejných zakázkách a ve znění vyhlášky Ministerstva pro místní rozvoj č. 230/2012Sb., pro veřejnou zakázku na stavební práce</t>
  </si>
  <si>
    <t>Soupisy stavebních prací, dodávek a služeb jsou zpracovány s využitím cenové soustavy RTS a.s., doplněné individuálními (vlastními) položkami (označeny v čísle položky koncovkou PC nebo NC.)
Obsah jednotlivých položek, způsob měření a ostatní další podmínky definující obsah a použití jednotlivých položek jsou obsaženy v ustanoveních příslušných sborníků cenové soustavy RTS - www.cenovasoustava.cz                                                                                                                                                               U individuálních (vlastních) položek jsou technické a kvalitativní podmínky definovány popisem položky, technickou zprávou příslušného stavebního objektu případně další přílohou. 
Použité položky stavebních prací, které nejsou uvedeny v definované cenové soustavě jsou označeny v čísle položky předponou nebo příponou PC nebo NC.</t>
  </si>
  <si>
    <t>Kontrolní měření kvality prací , zkoušky únosnosti, 2 ks</t>
  </si>
  <si>
    <t xml:space="preserve">D + M přechod. dopravní značení, vč. pronájmu po dobu stavby. Zajištění vydání stanovení přechodné i místní úpravy provozu na pozemních komunikaci a příp.vydání rozhodnutí o uzavírce předmětné silnice.   </t>
  </si>
  <si>
    <t>Geometrický plán na rozdělení pozemků 5 ks (lokalit)</t>
  </si>
  <si>
    <t xml:space="preserve">Vyhotovení geometrického plánu pro majetkoprávní vypořádání nově realizovaných zpevněných ploch na základě skutečného provedení stavby –  5 ks GP po 6 vyhotoveních ověřené úředně oprávněným zeměměřičským inženýrem. </t>
  </si>
  <si>
    <t>Zajištění venkovního prostoru proti prašnosti při řezání a broušení materiálů  s využitím vodní clony (bet. dlažby, bet. obrubníků, aj.).</t>
  </si>
  <si>
    <t>Plakátovací/info plocha: 2 ks</t>
  </si>
  <si>
    <t>Odvoz suti a vybour. hmot na skládku zhotovitele</t>
  </si>
  <si>
    <t>Hloubení zapažených jam v hornině1-4 pažení, odvoz a uložení na skládku</t>
  </si>
  <si>
    <t>Sejmutí ornice, naložení, odvoz a uložení odvoz pro další využití</t>
  </si>
  <si>
    <t>vybourání základu zastávky, patky DZ :2*0,6*0,6*0,8</t>
  </si>
  <si>
    <t>Sanace -VÝMĚNA ZEMINY V AKTIVNÍ ZÓNĚ, TL. 400mm:100*0,4</t>
  </si>
  <si>
    <t>Sanace -VÝMĚNA ZEMINY V AKTIVNÍ ZÓNĚ, TL. 150mm:67*0,15</t>
  </si>
  <si>
    <t>Kanalizační přípojka z trub PVC, D 160 mm rýha šířky 0,9 m, hloubky 2,0 m, včetně napojení na stoku navrtáním</t>
  </si>
  <si>
    <t>odvoz do  3 km na skládku investora, bez možnosti prodeje:</t>
  </si>
  <si>
    <t xml:space="preserve">Osazení poklopu s rámem železobetonového vč. výškové úpravy </t>
  </si>
  <si>
    <t>915711121R00</t>
  </si>
  <si>
    <t>915712121R00</t>
  </si>
  <si>
    <t xml:space="preserve">Vodor.značení dělicích čar 25 cm plastem,nehlučné </t>
  </si>
  <si>
    <t>915721121R00</t>
  </si>
  <si>
    <t xml:space="preserve">Vodorovné značení stopčar,zeber atd.plastem,nehluč </t>
  </si>
  <si>
    <t xml:space="preserve">Vodor.značení dělicích čar 12 cm plastem, barva, nehlučné </t>
  </si>
  <si>
    <t>kanalizační šachty:2</t>
  </si>
  <si>
    <t>D+M Vpusť uliční z dílců DN 450,s odkalištěm,napojení DN 200, mříž litina 500x500 40 t, hl.1,74 m</t>
  </si>
  <si>
    <t>ULIČNÍ VPUST- KANALIZAČNÍ PŘÍPOJKA PVC DN 150 :3</t>
  </si>
  <si>
    <t>VYTRHÁNÍ DVOUŘÁDKU ZE ŽULOVÉ KOSTKY:-2*55*0,1*0,7</t>
  </si>
  <si>
    <t>Dlažba III 24x24x6 cm přírodní</t>
  </si>
  <si>
    <t>Dlažba II 12x12x6 cm černá</t>
  </si>
  <si>
    <t>Přístřešek zastávky ocel, kalené sklo, 2x4x2,6 m bez bočnic, lavička, 2 nástěnky</t>
  </si>
  <si>
    <t>z kaleného bezpečnostního skla, sedák lavičky z tropického dřeva, bez bočnic:</t>
  </si>
  <si>
    <t>BETONOVÝ OBRUBNÍK 10/25 (50x250x500 mm) - ZAPUŠTĚNÝ:38*1,02</t>
  </si>
  <si>
    <t>BETONOVÝ OBRUBNÍK 10/25 (50x250x500 mm) - PŘEVÝŠENÝ 60mm:46*1,02</t>
  </si>
  <si>
    <t>Obrubník parkový betonový 50x250x500 mm</t>
  </si>
  <si>
    <t>Odstranění doprav.značek a sloupků, vč. bet.patek</t>
  </si>
  <si>
    <t>VYTRHÁNÍ PAŘEZŮ:4</t>
  </si>
  <si>
    <t>199000000R00</t>
  </si>
  <si>
    <t xml:space="preserve">Poplatek za skladku asfaltů, suti </t>
  </si>
  <si>
    <t>BETONOVÝ OBRUBNÍK 10/25  (50x250x500 mm) - PŘEVÝŠENÝ 60mm:23</t>
  </si>
  <si>
    <t>BETONOVÝ OBRUBNÍK 10/25  (50x250x500 mm) - ZAPUŠTĚNÝ:19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</si>
</sst>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8" fillId="0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/>
    <xf numFmtId="0" fontId="13" fillId="0" borderId="0" xfId="1" applyFont="1" applyFill="1"/>
    <xf numFmtId="0" fontId="3" fillId="0" borderId="17" xfId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right"/>
    </xf>
    <xf numFmtId="4" fontId="17" fillId="0" borderId="65" xfId="1" applyNumberFormat="1" applyFont="1" applyFill="1" applyBorder="1" applyAlignment="1">
      <alignment horizontal="right" wrapText="1"/>
    </xf>
    <xf numFmtId="0" fontId="17" fillId="0" borderId="4" xfId="1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right"/>
    </xf>
    <xf numFmtId="0" fontId="1" fillId="0" borderId="4" xfId="1" applyFont="1" applyFill="1" applyBorder="1"/>
    <xf numFmtId="4" fontId="1" fillId="0" borderId="5" xfId="1" applyNumberFormat="1" applyFont="1" applyFill="1" applyBorder="1"/>
    <xf numFmtId="0" fontId="1" fillId="0" borderId="0" xfId="1" applyFont="1" applyFill="1" applyBorder="1"/>
    <xf numFmtId="0" fontId="16" fillId="0" borderId="0" xfId="1" applyFont="1" applyFill="1" applyAlignment="1">
      <alignment wrapText="1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1"/>
  <sheetViews>
    <sheetView showGridLines="0" showZeros="0" topLeftCell="B28" zoomScaleNormal="100" zoomScaleSheetLayoutView="75" workbookViewId="0">
      <selection activeCell="E53" sqref="E53:E5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6" customHeight="1" x14ac:dyDescent="0.2"/>
    <row r="2" spans="2:15" ht="17.25" customHeight="1" x14ac:dyDescent="0.25">
      <c r="B2" s="4" t="s">
        <v>462</v>
      </c>
      <c r="E2" s="5"/>
      <c r="F2" s="4"/>
      <c r="G2" s="6"/>
      <c r="H2" s="7" t="s">
        <v>0</v>
      </c>
      <c r="I2" s="8">
        <f ca="1">TODAY()</f>
        <v>43210</v>
      </c>
      <c r="K2" s="3"/>
    </row>
    <row r="3" spans="2:15" ht="25.5" customHeight="1" x14ac:dyDescent="0.2">
      <c r="B3" s="313" t="s">
        <v>463</v>
      </c>
      <c r="C3" s="313"/>
      <c r="D3" s="313"/>
      <c r="E3" s="313"/>
      <c r="F3" s="313"/>
      <c r="G3" s="313"/>
      <c r="H3" s="313"/>
      <c r="I3" s="313"/>
    </row>
    <row r="4" spans="2:15" ht="18" customHeight="1" x14ac:dyDescent="0.2"/>
    <row r="5" spans="2:15" ht="13.5" customHeight="1" x14ac:dyDescent="0.25">
      <c r="C5" s="9" t="s">
        <v>2</v>
      </c>
      <c r="D5" s="11" t="s">
        <v>102</v>
      </c>
      <c r="F5" s="12"/>
      <c r="G5" s="13"/>
      <c r="H5" s="12"/>
      <c r="I5" s="13"/>
      <c r="O5" s="8"/>
    </row>
    <row r="6" spans="2:15" ht="15.75" x14ac:dyDescent="0.25">
      <c r="D6" s="10" t="str">
        <f>B30</f>
        <v>SO105a</v>
      </c>
      <c r="E6" s="10" t="str">
        <f>C30</f>
        <v>Centrum 41.Uh.Brod, sokolovna-směr centrum</v>
      </c>
    </row>
    <row r="7" spans="2:15" ht="25.5" customHeight="1" x14ac:dyDescent="0.2">
      <c r="C7" s="14" t="s">
        <v>3</v>
      </c>
      <c r="D7" s="15"/>
      <c r="H7" s="16" t="s">
        <v>4</v>
      </c>
      <c r="J7" s="15"/>
      <c r="K7" s="15"/>
    </row>
    <row r="8" spans="2:15" x14ac:dyDescent="0.2">
      <c r="D8" s="15"/>
      <c r="H8" s="16" t="s">
        <v>5</v>
      </c>
      <c r="J8" s="15"/>
      <c r="K8" s="15"/>
    </row>
    <row r="9" spans="2:15" x14ac:dyDescent="0.2">
      <c r="C9" s="16"/>
      <c r="D9" s="15"/>
      <c r="H9" s="16"/>
      <c r="J9" s="15"/>
    </row>
    <row r="10" spans="2:15" x14ac:dyDescent="0.2">
      <c r="H10" s="16"/>
      <c r="J10" s="15"/>
    </row>
    <row r="11" spans="2:15" x14ac:dyDescent="0.2">
      <c r="C11" s="14" t="s">
        <v>6</v>
      </c>
      <c r="D11" s="15"/>
      <c r="H11" s="16" t="s">
        <v>4</v>
      </c>
      <c r="J11" s="15"/>
      <c r="K11" s="15"/>
    </row>
    <row r="12" spans="2:15" x14ac:dyDescent="0.2">
      <c r="D12" s="15"/>
      <c r="H12" s="16" t="s">
        <v>5</v>
      </c>
      <c r="J12" s="15"/>
      <c r="K12" s="15"/>
    </row>
    <row r="13" spans="2:15" ht="12" customHeight="1" x14ac:dyDescent="0.2">
      <c r="C13" s="16"/>
      <c r="D13" s="15"/>
      <c r="J13" s="16"/>
    </row>
    <row r="14" spans="2:15" ht="13.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J15" s="16"/>
    </row>
    <row r="16" spans="2:15" ht="13.5" customHeight="1" x14ac:dyDescent="0.2">
      <c r="C16" s="17" t="s">
        <v>9</v>
      </c>
      <c r="H16" s="17" t="s">
        <v>9</v>
      </c>
    </row>
    <row r="17" spans="2:12" ht="15.75" customHeight="1" x14ac:dyDescent="0.2"/>
    <row r="18" spans="2:12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2:12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314">
        <f>ROUND(G31,0)</f>
        <v>0</v>
      </c>
      <c r="J19" s="315"/>
      <c r="K19" s="32"/>
    </row>
    <row r="20" spans="2:12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316">
        <f>ROUND(I19*D20/100,0)</f>
        <v>0</v>
      </c>
      <c r="J20" s="317"/>
      <c r="K20" s="32"/>
    </row>
    <row r="21" spans="2:12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316">
        <f>ROUND(H31,0)</f>
        <v>0</v>
      </c>
      <c r="J21" s="317"/>
      <c r="K21" s="32"/>
    </row>
    <row r="22" spans="2:12" ht="13.5" thickBot="1" x14ac:dyDescent="0.25">
      <c r="B22" s="26" t="s">
        <v>13</v>
      </c>
      <c r="C22" s="27"/>
      <c r="D22" s="28">
        <f>SazbaDPH2</f>
        <v>21</v>
      </c>
      <c r="E22" s="29" t="s">
        <v>12</v>
      </c>
      <c r="F22" s="35"/>
      <c r="G22" s="36"/>
      <c r="H22" s="36"/>
      <c r="I22" s="318">
        <f>ROUND(I21*D21/100,0)</f>
        <v>0</v>
      </c>
      <c r="J22" s="319"/>
      <c r="K22" s="32"/>
    </row>
    <row r="23" spans="2:12" ht="16.5" thickBot="1" x14ac:dyDescent="0.25">
      <c r="B23" s="37" t="s">
        <v>14</v>
      </c>
      <c r="C23" s="38"/>
      <c r="D23" s="38"/>
      <c r="E23" s="39"/>
      <c r="F23" s="40"/>
      <c r="G23" s="41"/>
      <c r="H23" s="41"/>
      <c r="I23" s="311">
        <f>SUM(I19:I22)</f>
        <v>0</v>
      </c>
      <c r="J23" s="312"/>
      <c r="K23" s="42"/>
    </row>
    <row r="26" spans="2:12" ht="1.5" customHeight="1" x14ac:dyDescent="0.2"/>
    <row r="27" spans="2:12" ht="15.75" customHeight="1" x14ac:dyDescent="0.25">
      <c r="B27" s="11" t="s">
        <v>15</v>
      </c>
      <c r="C27" s="43"/>
      <c r="D27" s="43"/>
      <c r="E27" s="43"/>
      <c r="F27" s="43"/>
      <c r="G27" s="43"/>
      <c r="H27" s="43"/>
      <c r="I27" s="43"/>
      <c r="J27" s="43"/>
      <c r="K27" s="43"/>
      <c r="L27" s="44"/>
    </row>
    <row r="28" spans="2:12" ht="5.25" customHeight="1" x14ac:dyDescent="0.2">
      <c r="L28" s="44"/>
    </row>
    <row r="29" spans="2:12" ht="24" customHeight="1" x14ac:dyDescent="0.2">
      <c r="B29" s="45" t="s">
        <v>16</v>
      </c>
      <c r="C29" s="46"/>
      <c r="D29" s="46"/>
      <c r="E29" s="47"/>
      <c r="F29" s="48" t="s">
        <v>17</v>
      </c>
      <c r="G29" s="49" t="str">
        <f>CONCATENATE("Základ DPH ",SazbaDPH1," %")</f>
        <v>Základ DPH 15 %</v>
      </c>
      <c r="H29" s="48" t="str">
        <f>CONCATENATE("Základ DPH ",SazbaDPH2," %")</f>
        <v>Základ DPH 21 %</v>
      </c>
      <c r="I29" s="48" t="s">
        <v>18</v>
      </c>
      <c r="J29" s="48" t="s">
        <v>12</v>
      </c>
    </row>
    <row r="30" spans="2:12" x14ac:dyDescent="0.2">
      <c r="B30" s="50" t="s">
        <v>104</v>
      </c>
      <c r="C30" s="51" t="s">
        <v>105</v>
      </c>
      <c r="D30" s="52"/>
      <c r="E30" s="53"/>
      <c r="F30" s="54">
        <f>G30+H30+I30</f>
        <v>0</v>
      </c>
      <c r="G30" s="55">
        <v>0</v>
      </c>
      <c r="H30" s="56">
        <f>H40</f>
        <v>0</v>
      </c>
      <c r="I30" s="56">
        <f t="shared" ref="I30" si="0">(G30*SazbaDPH1)/100+(H30*SazbaDPH2)/100</f>
        <v>0</v>
      </c>
      <c r="J30" s="57" t="str">
        <f t="shared" ref="J30" si="1">IF(CelkemObjekty=0,"",F30/CelkemObjekty*100)</f>
        <v/>
      </c>
    </row>
    <row r="31" spans="2:12" ht="17.25" customHeight="1" x14ac:dyDescent="0.2">
      <c r="B31" s="65" t="s">
        <v>19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8" x14ac:dyDescent="0.25">
      <c r="B35" s="11" t="s">
        <v>20</v>
      </c>
      <c r="C35" s="43"/>
      <c r="D35" s="43"/>
      <c r="E35" s="43"/>
      <c r="F35" s="43"/>
      <c r="G35" s="43"/>
      <c r="H35" s="43"/>
      <c r="I35" s="43"/>
      <c r="J35" s="43"/>
      <c r="K35" s="71"/>
    </row>
    <row r="36" spans="2:11" x14ac:dyDescent="0.2">
      <c r="K36" s="71"/>
    </row>
    <row r="37" spans="2:11" ht="25.5" x14ac:dyDescent="0.2">
      <c r="B37" s="72" t="s">
        <v>21</v>
      </c>
      <c r="C37" s="73" t="s">
        <v>22</v>
      </c>
      <c r="D37" s="46"/>
      <c r="E37" s="47"/>
      <c r="F37" s="48" t="s">
        <v>17</v>
      </c>
      <c r="G37" s="49" t="str">
        <f>CONCATENATE("Základ DPH ",SazbaDPH1," %")</f>
        <v>Základ DPH 15 %</v>
      </c>
      <c r="H37" s="48" t="str">
        <f>CONCATENATE("Základ DPH ",SazbaDPH2," %")</f>
        <v>Základ DPH 21 %</v>
      </c>
      <c r="I37" s="49" t="s">
        <v>18</v>
      </c>
      <c r="J37" s="48" t="s">
        <v>12</v>
      </c>
    </row>
    <row r="38" spans="2:11" x14ac:dyDescent="0.2">
      <c r="B38" s="74" t="s">
        <v>104</v>
      </c>
      <c r="C38" s="75" t="s">
        <v>425</v>
      </c>
      <c r="D38" s="52"/>
      <c r="E38" s="53"/>
      <c r="F38" s="54">
        <f>G38+H38+I38</f>
        <v>0</v>
      </c>
      <c r="G38" s="55">
        <v>0</v>
      </c>
      <c r="H38" s="56">
        <f>'SO105a 105 a KL'!C23</f>
        <v>0</v>
      </c>
      <c r="I38" s="63">
        <f t="shared" ref="I38:I39" si="3">(G38*SazbaDPH1)/100+(H38*SazbaDPH2)/100</f>
        <v>0</v>
      </c>
      <c r="J38" s="57" t="str">
        <f t="shared" ref="J38:J39" si="4">IF(CelkemObjekty=0,"",F38/CelkemObjekty*100)</f>
        <v/>
      </c>
    </row>
    <row r="39" spans="2:11" x14ac:dyDescent="0.2">
      <c r="B39" s="76" t="s">
        <v>104</v>
      </c>
      <c r="C39" s="77" t="s">
        <v>461</v>
      </c>
      <c r="D39" s="60"/>
      <c r="E39" s="61"/>
      <c r="F39" s="62">
        <f t="shared" ref="F39" si="5">G39+H39+I39</f>
        <v>0</v>
      </c>
      <c r="G39" s="63">
        <v>0</v>
      </c>
      <c r="H39" s="64">
        <f>'SO105a VNON KL'!C23</f>
        <v>0</v>
      </c>
      <c r="I39" s="63">
        <f t="shared" si="3"/>
        <v>0</v>
      </c>
      <c r="J39" s="57" t="str">
        <f t="shared" si="4"/>
        <v/>
      </c>
    </row>
    <row r="40" spans="2:11" x14ac:dyDescent="0.2">
      <c r="B40" s="65" t="s">
        <v>19</v>
      </c>
      <c r="C40" s="66"/>
      <c r="D40" s="67"/>
      <c r="E40" s="68"/>
      <c r="F40" s="69">
        <f>SUM(F38:F39)</f>
        <v>0</v>
      </c>
      <c r="G40" s="78">
        <f>SUM(G38:G39)</f>
        <v>0</v>
      </c>
      <c r="H40" s="69">
        <f>SUM(H38:H39)</f>
        <v>0</v>
      </c>
      <c r="I40" s="78">
        <f>SUM(I38:I39)</f>
        <v>0</v>
      </c>
      <c r="J40" s="70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  <row r="45" spans="2:11" ht="20.25" customHeight="1" x14ac:dyDescent="0.25">
      <c r="B45" s="11" t="s">
        <v>23</v>
      </c>
      <c r="C45" s="43"/>
      <c r="D45" s="43"/>
      <c r="E45" s="43"/>
      <c r="F45" s="43"/>
      <c r="G45" s="43"/>
      <c r="H45" s="43"/>
      <c r="I45" s="43"/>
      <c r="J45" s="43"/>
    </row>
    <row r="46" spans="2:11" ht="9" customHeight="1" x14ac:dyDescent="0.2"/>
    <row r="47" spans="2:11" x14ac:dyDescent="0.2">
      <c r="B47" s="45" t="s">
        <v>24</v>
      </c>
      <c r="C47" s="46"/>
      <c r="D47" s="46"/>
      <c r="E47" s="48" t="s">
        <v>12</v>
      </c>
      <c r="F47" s="48" t="s">
        <v>25</v>
      </c>
      <c r="G47" s="49" t="s">
        <v>26</v>
      </c>
      <c r="H47" s="48" t="s">
        <v>27</v>
      </c>
      <c r="I47" s="49" t="s">
        <v>28</v>
      </c>
      <c r="J47" s="79" t="s">
        <v>29</v>
      </c>
    </row>
    <row r="48" spans="2:11" x14ac:dyDescent="0.2">
      <c r="B48" s="50" t="s">
        <v>428</v>
      </c>
      <c r="C48" s="51" t="s">
        <v>429</v>
      </c>
      <c r="D48" s="52"/>
      <c r="E48" s="80" t="str">
        <f t="shared" ref="E48:E60" si="7">IF(SUM(SoucetDilu)=0,"",SUM(F48:J48)/SUM(SoucetDilu)*100)</f>
        <v/>
      </c>
      <c r="F48" s="56">
        <v>0</v>
      </c>
      <c r="G48" s="55">
        <f>'SO105a VNON Rek'!F7</f>
        <v>0</v>
      </c>
      <c r="H48" s="56">
        <v>0</v>
      </c>
      <c r="I48" s="55">
        <v>0</v>
      </c>
      <c r="J48" s="56">
        <v>0</v>
      </c>
    </row>
    <row r="49" spans="2:10" x14ac:dyDescent="0.2">
      <c r="B49" s="58" t="s">
        <v>111</v>
      </c>
      <c r="C49" s="59" t="s">
        <v>99</v>
      </c>
      <c r="D49" s="60"/>
      <c r="E49" s="81" t="str">
        <f t="shared" si="7"/>
        <v/>
      </c>
      <c r="F49" s="64">
        <f>'SO105a 105 a Rek'!E7</f>
        <v>0</v>
      </c>
      <c r="G49" s="63">
        <v>0</v>
      </c>
      <c r="H49" s="64">
        <v>0</v>
      </c>
      <c r="I49" s="63">
        <v>0</v>
      </c>
      <c r="J49" s="64">
        <v>0</v>
      </c>
    </row>
    <row r="50" spans="2:10" x14ac:dyDescent="0.2">
      <c r="B50" s="58" t="s">
        <v>136</v>
      </c>
      <c r="C50" s="59" t="s">
        <v>99</v>
      </c>
      <c r="D50" s="60"/>
      <c r="E50" s="81" t="str">
        <f t="shared" si="7"/>
        <v/>
      </c>
      <c r="F50" s="64">
        <f>'SO105a 105 a Rek'!E8</f>
        <v>0</v>
      </c>
      <c r="G50" s="63">
        <v>0</v>
      </c>
      <c r="H50" s="64">
        <v>0</v>
      </c>
      <c r="I50" s="63">
        <v>0</v>
      </c>
      <c r="J50" s="64">
        <v>0</v>
      </c>
    </row>
    <row r="51" spans="2:10" x14ac:dyDescent="0.2">
      <c r="B51" s="58" t="s">
        <v>98</v>
      </c>
      <c r="C51" s="59" t="s">
        <v>99</v>
      </c>
      <c r="D51" s="60"/>
      <c r="E51" s="81" t="str">
        <f t="shared" si="7"/>
        <v/>
      </c>
      <c r="F51" s="64">
        <f>'SO105a 105 a Rek'!E9</f>
        <v>0</v>
      </c>
      <c r="G51" s="63">
        <v>0</v>
      </c>
      <c r="H51" s="64">
        <v>0</v>
      </c>
      <c r="I51" s="63">
        <v>0</v>
      </c>
      <c r="J51" s="64">
        <v>0</v>
      </c>
    </row>
    <row r="52" spans="2:10" x14ac:dyDescent="0.2">
      <c r="B52" s="58" t="s">
        <v>228</v>
      </c>
      <c r="C52" s="59" t="s">
        <v>229</v>
      </c>
      <c r="D52" s="60"/>
      <c r="E52" s="81" t="str">
        <f t="shared" si="7"/>
        <v/>
      </c>
      <c r="F52" s="64">
        <f>'SO105a 105 a Rek'!E10</f>
        <v>0</v>
      </c>
      <c r="G52" s="63">
        <v>0</v>
      </c>
      <c r="H52" s="64">
        <v>0</v>
      </c>
      <c r="I52" s="63">
        <v>0</v>
      </c>
      <c r="J52" s="64">
        <v>0</v>
      </c>
    </row>
    <row r="53" spans="2:10" x14ac:dyDescent="0.2">
      <c r="B53" s="58" t="s">
        <v>248</v>
      </c>
      <c r="C53" s="59" t="s">
        <v>249</v>
      </c>
      <c r="D53" s="60"/>
      <c r="E53" s="81" t="str">
        <f t="shared" si="7"/>
        <v/>
      </c>
      <c r="F53" s="64">
        <f>'SO105a 105 a Rek'!E11</f>
        <v>0</v>
      </c>
      <c r="G53" s="63">
        <v>0</v>
      </c>
      <c r="H53" s="64">
        <v>0</v>
      </c>
      <c r="I53" s="63">
        <v>0</v>
      </c>
      <c r="J53" s="64">
        <v>0</v>
      </c>
    </row>
    <row r="54" spans="2:10" x14ac:dyDescent="0.2">
      <c r="B54" s="58" t="s">
        <v>289</v>
      </c>
      <c r="C54" s="59" t="s">
        <v>290</v>
      </c>
      <c r="D54" s="60"/>
      <c r="E54" s="81" t="str">
        <f t="shared" si="7"/>
        <v/>
      </c>
      <c r="F54" s="64">
        <f>'SO105a 105 a Rek'!E12</f>
        <v>0</v>
      </c>
      <c r="G54" s="63">
        <v>0</v>
      </c>
      <c r="H54" s="64">
        <v>0</v>
      </c>
      <c r="I54" s="63">
        <v>0</v>
      </c>
      <c r="J54" s="64">
        <v>0</v>
      </c>
    </row>
    <row r="55" spans="2:10" x14ac:dyDescent="0.2">
      <c r="B55" s="58" t="s">
        <v>303</v>
      </c>
      <c r="C55" s="59" t="s">
        <v>304</v>
      </c>
      <c r="D55" s="60"/>
      <c r="E55" s="81" t="str">
        <f t="shared" si="7"/>
        <v/>
      </c>
      <c r="F55" s="64">
        <f>'SO105a 105 a Rek'!E13</f>
        <v>0</v>
      </c>
      <c r="G55" s="63">
        <v>0</v>
      </c>
      <c r="H55" s="64">
        <v>0</v>
      </c>
      <c r="I55" s="63">
        <v>0</v>
      </c>
      <c r="J55" s="64">
        <v>0</v>
      </c>
    </row>
    <row r="56" spans="2:10" x14ac:dyDescent="0.2">
      <c r="B56" s="58" t="s">
        <v>317</v>
      </c>
      <c r="C56" s="59" t="s">
        <v>318</v>
      </c>
      <c r="D56" s="60"/>
      <c r="E56" s="81" t="str">
        <f t="shared" si="7"/>
        <v/>
      </c>
      <c r="F56" s="64">
        <f>'SO105a 105 a Rek'!E14</f>
        <v>0</v>
      </c>
      <c r="G56" s="63">
        <v>0</v>
      </c>
      <c r="H56" s="64">
        <v>0</v>
      </c>
      <c r="I56" s="63">
        <v>0</v>
      </c>
      <c r="J56" s="64">
        <v>0</v>
      </c>
    </row>
    <row r="57" spans="2:10" x14ac:dyDescent="0.2">
      <c r="B57" s="58" t="s">
        <v>391</v>
      </c>
      <c r="C57" s="59" t="s">
        <v>392</v>
      </c>
      <c r="D57" s="60"/>
      <c r="E57" s="81" t="str">
        <f t="shared" si="7"/>
        <v/>
      </c>
      <c r="F57" s="64">
        <f>'SO105a 105 a Rek'!E15</f>
        <v>0</v>
      </c>
      <c r="G57" s="63">
        <v>0</v>
      </c>
      <c r="H57" s="64">
        <v>0</v>
      </c>
      <c r="I57" s="63">
        <v>0</v>
      </c>
      <c r="J57" s="64">
        <v>0</v>
      </c>
    </row>
    <row r="58" spans="2:10" x14ac:dyDescent="0.2">
      <c r="B58" s="58" t="s">
        <v>417</v>
      </c>
      <c r="C58" s="59" t="s">
        <v>418</v>
      </c>
      <c r="D58" s="60"/>
      <c r="E58" s="81" t="str">
        <f t="shared" si="7"/>
        <v/>
      </c>
      <c r="F58" s="64">
        <f>'SO105a 105 a Rek'!E16</f>
        <v>0</v>
      </c>
      <c r="G58" s="63">
        <v>0</v>
      </c>
      <c r="H58" s="64">
        <v>0</v>
      </c>
      <c r="I58" s="63">
        <v>0</v>
      </c>
      <c r="J58" s="64">
        <v>0</v>
      </c>
    </row>
    <row r="59" spans="2:10" x14ac:dyDescent="0.2">
      <c r="B59" s="58" t="s">
        <v>422</v>
      </c>
      <c r="C59" s="59" t="s">
        <v>423</v>
      </c>
      <c r="D59" s="60"/>
      <c r="E59" s="81" t="str">
        <f t="shared" si="7"/>
        <v/>
      </c>
      <c r="F59" s="64">
        <f>'SO105a 105 a Rek'!E17</f>
        <v>0</v>
      </c>
      <c r="G59" s="63">
        <v>0</v>
      </c>
      <c r="H59" s="64">
        <v>0</v>
      </c>
      <c r="I59" s="63">
        <v>0</v>
      </c>
      <c r="J59" s="64">
        <v>0</v>
      </c>
    </row>
    <row r="60" spans="2:10" x14ac:dyDescent="0.2">
      <c r="B60" s="65" t="s">
        <v>19</v>
      </c>
      <c r="C60" s="66"/>
      <c r="D60" s="67"/>
      <c r="E60" s="82" t="str">
        <f t="shared" si="7"/>
        <v/>
      </c>
      <c r="F60" s="69">
        <f>SUM(F48:F59)</f>
        <v>0</v>
      </c>
      <c r="G60" s="78">
        <f>SUM(G48:G59)</f>
        <v>0</v>
      </c>
      <c r="H60" s="69">
        <f>SUM(H48:H59)</f>
        <v>0</v>
      </c>
      <c r="I60" s="78">
        <f>SUM(I48:I59)</f>
        <v>0</v>
      </c>
      <c r="J60" s="69">
        <f>SUM(J48:J59)</f>
        <v>0</v>
      </c>
    </row>
    <row r="61" spans="2:10" hidden="1" x14ac:dyDescent="0.2"/>
    <row r="62" spans="2:10" ht="2.25" hidden="1" customHeight="1" x14ac:dyDescent="0.2"/>
    <row r="63" spans="2:10" ht="1.5" hidden="1" customHeight="1" x14ac:dyDescent="0.2"/>
    <row r="64" spans="2:10" ht="0.75" hidden="1" customHeight="1" x14ac:dyDescent="0.2"/>
    <row r="65" spans="2:10" ht="0.75" hidden="1" customHeight="1" x14ac:dyDescent="0.2"/>
    <row r="66" spans="2:10" ht="0.75" hidden="1" customHeight="1" x14ac:dyDescent="0.2"/>
    <row r="67" spans="2:10" ht="18" hidden="1" x14ac:dyDescent="0.25">
      <c r="B67" s="11" t="s">
        <v>30</v>
      </c>
      <c r="C67" s="43"/>
      <c r="D67" s="43"/>
      <c r="E67" s="43"/>
      <c r="F67" s="43"/>
      <c r="G67" s="43"/>
      <c r="H67" s="43"/>
      <c r="I67" s="43"/>
      <c r="J67" s="43"/>
    </row>
    <row r="68" spans="2:10" hidden="1" x14ac:dyDescent="0.2"/>
    <row r="69" spans="2:10" hidden="1" x14ac:dyDescent="0.2">
      <c r="B69" s="45" t="s">
        <v>31</v>
      </c>
      <c r="C69" s="46"/>
      <c r="D69" s="46"/>
      <c r="E69" s="83"/>
      <c r="F69" s="84"/>
      <c r="G69" s="49"/>
      <c r="H69" s="48" t="s">
        <v>17</v>
      </c>
      <c r="I69" s="1"/>
      <c r="J69" s="1"/>
    </row>
    <row r="70" spans="2:10" hidden="1" x14ac:dyDescent="0.2">
      <c r="B70" s="65" t="s">
        <v>19</v>
      </c>
      <c r="C70" s="66"/>
      <c r="D70" s="67"/>
      <c r="E70" s="85"/>
      <c r="F70" s="86"/>
      <c r="G70" s="78"/>
      <c r="H70" s="69">
        <v>0</v>
      </c>
      <c r="I70" s="1"/>
      <c r="J70" s="1"/>
    </row>
    <row r="71" spans="2:10" x14ac:dyDescent="0.2">
      <c r="I71" s="1"/>
      <c r="J71" s="1"/>
    </row>
  </sheetData>
  <sortState ref="B831:K843">
    <sortCondition ref="B831"/>
  </sortState>
  <mergeCells count="6">
    <mergeCell ref="I23:J23"/>
    <mergeCell ref="B3:I3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showZeros="0" zoomScaleNormal="100" workbookViewId="0">
      <selection sqref="A1:G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7" t="s">
        <v>32</v>
      </c>
      <c r="B1" s="88"/>
      <c r="C1" s="88"/>
      <c r="D1" s="88"/>
      <c r="E1" s="88"/>
      <c r="F1" s="88"/>
      <c r="G1" s="88"/>
    </row>
    <row r="2" spans="1:57" ht="12.75" customHeight="1" x14ac:dyDescent="0.2">
      <c r="A2" s="89" t="s">
        <v>33</v>
      </c>
      <c r="B2" s="90"/>
      <c r="C2" s="91" t="s">
        <v>109</v>
      </c>
      <c r="D2" s="91" t="s">
        <v>110</v>
      </c>
      <c r="E2" s="92"/>
      <c r="F2" s="93" t="s">
        <v>34</v>
      </c>
      <c r="G2" s="94" t="s">
        <v>107</v>
      </c>
    </row>
    <row r="3" spans="1:57" ht="3" hidden="1" customHeight="1" x14ac:dyDescent="0.2">
      <c r="A3" s="95"/>
      <c r="B3" s="96"/>
      <c r="C3" s="97"/>
      <c r="D3" s="97"/>
      <c r="E3" s="98"/>
      <c r="F3" s="99"/>
      <c r="G3" s="100"/>
    </row>
    <row r="4" spans="1:57" ht="12" customHeight="1" x14ac:dyDescent="0.2">
      <c r="A4" s="101" t="s">
        <v>35</v>
      </c>
      <c r="B4" s="96"/>
      <c r="C4" s="97"/>
      <c r="D4" s="97"/>
      <c r="E4" s="98"/>
      <c r="F4" s="99" t="s">
        <v>36</v>
      </c>
      <c r="G4" s="102"/>
    </row>
    <row r="5" spans="1:57" ht="12.95" customHeight="1" x14ac:dyDescent="0.2">
      <c r="A5" s="103" t="s">
        <v>104</v>
      </c>
      <c r="B5" s="104"/>
      <c r="C5" s="105" t="s">
        <v>105</v>
      </c>
      <c r="D5" s="106"/>
      <c r="E5" s="104"/>
      <c r="F5" s="99" t="s">
        <v>37</v>
      </c>
      <c r="G5" s="100" t="s">
        <v>108</v>
      </c>
    </row>
    <row r="6" spans="1:57" ht="12.95" customHeight="1" x14ac:dyDescent="0.2">
      <c r="A6" s="101" t="s">
        <v>38</v>
      </c>
      <c r="B6" s="96"/>
      <c r="C6" s="97"/>
      <c r="D6" s="97"/>
      <c r="E6" s="98"/>
      <c r="F6" s="107" t="s">
        <v>39</v>
      </c>
      <c r="G6" s="108">
        <v>184</v>
      </c>
      <c r="O6" s="109"/>
    </row>
    <row r="7" spans="1:57" ht="12.95" customHeight="1" x14ac:dyDescent="0.2">
      <c r="A7" s="110" t="s">
        <v>101</v>
      </c>
      <c r="B7" s="111"/>
      <c r="C7" s="112" t="s">
        <v>102</v>
      </c>
      <c r="D7" s="113"/>
      <c r="E7" s="113"/>
      <c r="F7" s="114" t="s">
        <v>40</v>
      </c>
      <c r="G7" s="108">
        <f>IF(G6=0,,ROUND((F30+F32)/G6,1))</f>
        <v>0</v>
      </c>
    </row>
    <row r="8" spans="1:57" x14ac:dyDescent="0.2">
      <c r="A8" s="115" t="s">
        <v>41</v>
      </c>
      <c r="B8" s="99"/>
      <c r="C8" s="322"/>
      <c r="D8" s="322"/>
      <c r="E8" s="323"/>
      <c r="F8" s="116" t="s">
        <v>42</v>
      </c>
      <c r="G8" s="117"/>
      <c r="H8" s="118"/>
      <c r="I8" s="119"/>
    </row>
    <row r="9" spans="1:57" x14ac:dyDescent="0.2">
      <c r="A9" s="115" t="s">
        <v>43</v>
      </c>
      <c r="B9" s="99"/>
      <c r="C9" s="322"/>
      <c r="D9" s="322"/>
      <c r="E9" s="323"/>
      <c r="F9" s="99"/>
      <c r="G9" s="120"/>
      <c r="H9" s="121"/>
    </row>
    <row r="10" spans="1:57" x14ac:dyDescent="0.2">
      <c r="A10" s="115" t="s">
        <v>44</v>
      </c>
      <c r="B10" s="99"/>
      <c r="C10" s="322"/>
      <c r="D10" s="322"/>
      <c r="E10" s="322"/>
      <c r="F10" s="122"/>
      <c r="G10" s="123"/>
      <c r="H10" s="124"/>
    </row>
    <row r="11" spans="1:57" ht="13.5" customHeight="1" x14ac:dyDescent="0.2">
      <c r="A11" s="115" t="s">
        <v>45</v>
      </c>
      <c r="B11" s="99"/>
      <c r="C11" s="322"/>
      <c r="D11" s="322"/>
      <c r="E11" s="322"/>
      <c r="F11" s="125" t="s">
        <v>46</v>
      </c>
      <c r="G11" s="126"/>
      <c r="H11" s="121"/>
      <c r="BA11" s="127"/>
      <c r="BB11" s="127"/>
      <c r="BC11" s="127"/>
      <c r="BD11" s="127"/>
      <c r="BE11" s="127"/>
    </row>
    <row r="12" spans="1:57" ht="12.75" customHeight="1" x14ac:dyDescent="0.2">
      <c r="A12" s="128" t="s">
        <v>47</v>
      </c>
      <c r="B12" s="96"/>
      <c r="C12" s="324"/>
      <c r="D12" s="324"/>
      <c r="E12" s="324"/>
      <c r="F12" s="129" t="s">
        <v>48</v>
      </c>
      <c r="G12" s="130"/>
      <c r="H12" s="121"/>
    </row>
    <row r="13" spans="1:57" ht="28.5" customHeight="1" thickBot="1" x14ac:dyDescent="0.25">
      <c r="A13" s="131" t="s">
        <v>49</v>
      </c>
      <c r="B13" s="132"/>
      <c r="C13" s="132"/>
      <c r="D13" s="132"/>
      <c r="E13" s="133"/>
      <c r="F13" s="133"/>
      <c r="G13" s="134"/>
      <c r="H13" s="121"/>
    </row>
    <row r="14" spans="1:57" ht="17.25" customHeight="1" thickBot="1" x14ac:dyDescent="0.25">
      <c r="A14" s="135" t="s">
        <v>50</v>
      </c>
      <c r="B14" s="136"/>
      <c r="C14" s="137"/>
      <c r="D14" s="138" t="s">
        <v>51</v>
      </c>
      <c r="E14" s="139"/>
      <c r="F14" s="139"/>
      <c r="G14" s="137"/>
    </row>
    <row r="15" spans="1:57" ht="15.95" customHeight="1" x14ac:dyDescent="0.2">
      <c r="A15" s="140"/>
      <c r="B15" s="141" t="s">
        <v>52</v>
      </c>
      <c r="C15" s="142">
        <f>'SO105a 105 a Rek'!E18</f>
        <v>0</v>
      </c>
      <c r="D15" s="143"/>
      <c r="E15" s="144"/>
      <c r="F15" s="145"/>
      <c r="G15" s="142"/>
    </row>
    <row r="16" spans="1:57" ht="15.95" customHeight="1" x14ac:dyDescent="0.2">
      <c r="A16" s="140" t="s">
        <v>53</v>
      </c>
      <c r="B16" s="141" t="s">
        <v>54</v>
      </c>
      <c r="C16" s="142">
        <f>'SO105a 105 a Rek'!F18</f>
        <v>0</v>
      </c>
      <c r="D16" s="95"/>
      <c r="E16" s="146"/>
      <c r="F16" s="147"/>
      <c r="G16" s="142"/>
    </row>
    <row r="17" spans="1:7" ht="15.95" customHeight="1" x14ac:dyDescent="0.2">
      <c r="A17" s="140" t="s">
        <v>55</v>
      </c>
      <c r="B17" s="141" t="s">
        <v>56</v>
      </c>
      <c r="C17" s="142">
        <f>'SO105a 105 a Rek'!H18</f>
        <v>0</v>
      </c>
      <c r="D17" s="95"/>
      <c r="E17" s="146"/>
      <c r="F17" s="147"/>
      <c r="G17" s="142"/>
    </row>
    <row r="18" spans="1:7" ht="15.95" customHeight="1" x14ac:dyDescent="0.2">
      <c r="A18" s="148" t="s">
        <v>57</v>
      </c>
      <c r="B18" s="149" t="s">
        <v>58</v>
      </c>
      <c r="C18" s="142">
        <f>'SO105a 105 a Rek'!G18</f>
        <v>0</v>
      </c>
      <c r="D18" s="95"/>
      <c r="E18" s="146"/>
      <c r="F18" s="147"/>
      <c r="G18" s="142"/>
    </row>
    <row r="19" spans="1:7" ht="15.95" customHeight="1" x14ac:dyDescent="0.2">
      <c r="A19" s="150" t="s">
        <v>59</v>
      </c>
      <c r="B19" s="141"/>
      <c r="C19" s="142">
        <f>SUM(C15:C18)</f>
        <v>0</v>
      </c>
      <c r="D19" s="95"/>
      <c r="E19" s="146"/>
      <c r="F19" s="147"/>
      <c r="G19" s="142"/>
    </row>
    <row r="20" spans="1:7" ht="15.95" customHeight="1" x14ac:dyDescent="0.2">
      <c r="A20" s="150"/>
      <c r="B20" s="141"/>
      <c r="C20" s="142"/>
      <c r="D20" s="95"/>
      <c r="E20" s="146"/>
      <c r="F20" s="147"/>
      <c r="G20" s="142"/>
    </row>
    <row r="21" spans="1:7" ht="15.95" customHeight="1" x14ac:dyDescent="0.2">
      <c r="A21" s="150" t="s">
        <v>29</v>
      </c>
      <c r="B21" s="141"/>
      <c r="C21" s="142">
        <f>'SO105a 105 a Rek'!I18</f>
        <v>0</v>
      </c>
      <c r="D21" s="95"/>
      <c r="E21" s="146"/>
      <c r="F21" s="147"/>
      <c r="G21" s="142"/>
    </row>
    <row r="22" spans="1:7" ht="15.95" customHeight="1" x14ac:dyDescent="0.2">
      <c r="A22" s="151" t="s">
        <v>60</v>
      </c>
      <c r="B22" s="121"/>
      <c r="C22" s="142">
        <f>C19+C21</f>
        <v>0</v>
      </c>
      <c r="D22" s="95"/>
      <c r="E22" s="146"/>
      <c r="F22" s="147"/>
      <c r="G22" s="142"/>
    </row>
    <row r="23" spans="1:7" ht="15.95" customHeight="1" thickBot="1" x14ac:dyDescent="0.25">
      <c r="A23" s="320" t="s">
        <v>61</v>
      </c>
      <c r="B23" s="321"/>
      <c r="C23" s="152">
        <f>C22+G23</f>
        <v>0</v>
      </c>
      <c r="D23" s="153"/>
      <c r="E23" s="154"/>
      <c r="F23" s="155"/>
      <c r="G23" s="142"/>
    </row>
    <row r="24" spans="1:7" x14ac:dyDescent="0.2">
      <c r="A24" s="156" t="s">
        <v>62</v>
      </c>
      <c r="B24" s="157"/>
      <c r="C24" s="158"/>
      <c r="D24" s="157" t="s">
        <v>63</v>
      </c>
      <c r="E24" s="157"/>
      <c r="F24" s="159" t="s">
        <v>64</v>
      </c>
      <c r="G24" s="160"/>
    </row>
    <row r="25" spans="1:7" x14ac:dyDescent="0.2">
      <c r="A25" s="151" t="s">
        <v>65</v>
      </c>
      <c r="B25" s="121"/>
      <c r="C25" s="161"/>
      <c r="D25" s="121" t="s">
        <v>65</v>
      </c>
      <c r="F25" s="162" t="s">
        <v>65</v>
      </c>
      <c r="G25" s="163"/>
    </row>
    <row r="26" spans="1:7" ht="37.5" customHeight="1" x14ac:dyDescent="0.2">
      <c r="A26" s="151" t="s">
        <v>66</v>
      </c>
      <c r="B26" s="164"/>
      <c r="C26" s="161"/>
      <c r="D26" s="121" t="s">
        <v>66</v>
      </c>
      <c r="F26" s="162" t="s">
        <v>66</v>
      </c>
      <c r="G26" s="163"/>
    </row>
    <row r="27" spans="1:7" x14ac:dyDescent="0.2">
      <c r="A27" s="151"/>
      <c r="B27" s="165"/>
      <c r="C27" s="161"/>
      <c r="D27" s="121"/>
      <c r="F27" s="162"/>
      <c r="G27" s="163"/>
    </row>
    <row r="28" spans="1:7" x14ac:dyDescent="0.2">
      <c r="A28" s="151" t="s">
        <v>67</v>
      </c>
      <c r="B28" s="121"/>
      <c r="C28" s="161"/>
      <c r="D28" s="162" t="s">
        <v>68</v>
      </c>
      <c r="E28" s="161"/>
      <c r="F28" s="166" t="s">
        <v>68</v>
      </c>
      <c r="G28" s="163"/>
    </row>
    <row r="29" spans="1:7" ht="69" customHeight="1" x14ac:dyDescent="0.2">
      <c r="A29" s="151"/>
      <c r="B29" s="121"/>
      <c r="C29" s="167"/>
      <c r="D29" s="168"/>
      <c r="E29" s="167"/>
      <c r="F29" s="121"/>
      <c r="G29" s="163"/>
    </row>
    <row r="30" spans="1:7" x14ac:dyDescent="0.2">
      <c r="A30" s="169" t="s">
        <v>11</v>
      </c>
      <c r="B30" s="170"/>
      <c r="C30" s="171">
        <v>21</v>
      </c>
      <c r="D30" s="170" t="s">
        <v>69</v>
      </c>
      <c r="E30" s="172"/>
      <c r="F30" s="326">
        <f>C23-F32</f>
        <v>0</v>
      </c>
      <c r="G30" s="327"/>
    </row>
    <row r="31" spans="1:7" x14ac:dyDescent="0.2">
      <c r="A31" s="169" t="s">
        <v>70</v>
      </c>
      <c r="B31" s="170"/>
      <c r="C31" s="171">
        <f>C30</f>
        <v>21</v>
      </c>
      <c r="D31" s="170" t="s">
        <v>71</v>
      </c>
      <c r="E31" s="172"/>
      <c r="F31" s="326">
        <f>ROUND(PRODUCT(F30,C31/100),0)</f>
        <v>0</v>
      </c>
      <c r="G31" s="327"/>
    </row>
    <row r="32" spans="1:7" x14ac:dyDescent="0.2">
      <c r="A32" s="169" t="s">
        <v>11</v>
      </c>
      <c r="B32" s="170"/>
      <c r="C32" s="171">
        <v>0</v>
      </c>
      <c r="D32" s="170" t="s">
        <v>71</v>
      </c>
      <c r="E32" s="172"/>
      <c r="F32" s="326">
        <v>0</v>
      </c>
      <c r="G32" s="327"/>
    </row>
    <row r="33" spans="1:8" x14ac:dyDescent="0.2">
      <c r="A33" s="169" t="s">
        <v>70</v>
      </c>
      <c r="B33" s="173"/>
      <c r="C33" s="174">
        <f>C32</f>
        <v>0</v>
      </c>
      <c r="D33" s="170" t="s">
        <v>71</v>
      </c>
      <c r="E33" s="147"/>
      <c r="F33" s="326">
        <f>ROUND(PRODUCT(F32,C33/100),0)</f>
        <v>0</v>
      </c>
      <c r="G33" s="327"/>
    </row>
    <row r="34" spans="1:8" s="178" customFormat="1" ht="19.5" customHeight="1" thickBot="1" x14ac:dyDescent="0.3">
      <c r="A34" s="175" t="s">
        <v>72</v>
      </c>
      <c r="B34" s="176"/>
      <c r="C34" s="176"/>
      <c r="D34" s="176"/>
      <c r="E34" s="177"/>
      <c r="F34" s="328">
        <f>ROUND(SUM(F30:F33),0)</f>
        <v>0</v>
      </c>
      <c r="G34" s="329"/>
    </row>
    <row r="36" spans="1:8" x14ac:dyDescent="0.2">
      <c r="A36" s="2" t="s">
        <v>73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30" t="s">
        <v>464</v>
      </c>
      <c r="C37" s="330"/>
      <c r="D37" s="330"/>
      <c r="E37" s="330"/>
      <c r="F37" s="330"/>
      <c r="G37" s="330"/>
      <c r="H37" s="1" t="s">
        <v>1</v>
      </c>
    </row>
    <row r="38" spans="1:8" ht="12.75" customHeight="1" x14ac:dyDescent="0.2">
      <c r="A38" s="179"/>
      <c r="B38" s="330"/>
      <c r="C38" s="330"/>
      <c r="D38" s="330"/>
      <c r="E38" s="330"/>
      <c r="F38" s="330"/>
      <c r="G38" s="330"/>
      <c r="H38" s="1" t="s">
        <v>1</v>
      </c>
    </row>
    <row r="39" spans="1:8" x14ac:dyDescent="0.2">
      <c r="A39" s="179"/>
      <c r="B39" s="330"/>
      <c r="C39" s="330"/>
      <c r="D39" s="330"/>
      <c r="E39" s="330"/>
      <c r="F39" s="330"/>
      <c r="G39" s="330"/>
      <c r="H39" s="1" t="s">
        <v>1</v>
      </c>
    </row>
    <row r="40" spans="1:8" x14ac:dyDescent="0.2">
      <c r="A40" s="179"/>
      <c r="B40" s="330"/>
      <c r="C40" s="330"/>
      <c r="D40" s="330"/>
      <c r="E40" s="330"/>
      <c r="F40" s="330"/>
      <c r="G40" s="330"/>
      <c r="H40" s="1" t="s">
        <v>1</v>
      </c>
    </row>
    <row r="41" spans="1:8" x14ac:dyDescent="0.2">
      <c r="A41" s="179"/>
      <c r="B41" s="330"/>
      <c r="C41" s="330"/>
      <c r="D41" s="330"/>
      <c r="E41" s="330"/>
      <c r="F41" s="330"/>
      <c r="G41" s="330"/>
      <c r="H41" s="1" t="s">
        <v>1</v>
      </c>
    </row>
    <row r="42" spans="1:8" x14ac:dyDescent="0.2">
      <c r="A42" s="179"/>
      <c r="B42" s="330"/>
      <c r="C42" s="330"/>
      <c r="D42" s="330"/>
      <c r="E42" s="330"/>
      <c r="F42" s="330"/>
      <c r="G42" s="330"/>
      <c r="H42" s="1" t="s">
        <v>1</v>
      </c>
    </row>
    <row r="43" spans="1:8" x14ac:dyDescent="0.2">
      <c r="A43" s="179"/>
      <c r="B43" s="330"/>
      <c r="C43" s="330"/>
      <c r="D43" s="330"/>
      <c r="E43" s="330"/>
      <c r="F43" s="330"/>
      <c r="G43" s="330"/>
      <c r="H43" s="1" t="s">
        <v>1</v>
      </c>
    </row>
    <row r="44" spans="1:8" ht="12.75" customHeight="1" x14ac:dyDescent="0.2">
      <c r="A44" s="179"/>
      <c r="B44" s="330"/>
      <c r="C44" s="330"/>
      <c r="D44" s="330"/>
      <c r="E44" s="330"/>
      <c r="F44" s="330"/>
      <c r="G44" s="330"/>
      <c r="H44" s="1" t="s">
        <v>1</v>
      </c>
    </row>
    <row r="45" spans="1:8" ht="12.75" customHeight="1" x14ac:dyDescent="0.2">
      <c r="A45" s="179"/>
      <c r="B45" s="330"/>
      <c r="C45" s="330"/>
      <c r="D45" s="330"/>
      <c r="E45" s="330"/>
      <c r="F45" s="330"/>
      <c r="G45" s="330"/>
      <c r="H45" s="1" t="s">
        <v>1</v>
      </c>
    </row>
    <row r="46" spans="1:8" x14ac:dyDescent="0.2">
      <c r="B46" s="325"/>
      <c r="C46" s="325"/>
      <c r="D46" s="325"/>
      <c r="E46" s="325"/>
      <c r="F46" s="325"/>
      <c r="G46" s="325"/>
    </row>
    <row r="47" spans="1:8" x14ac:dyDescent="0.2">
      <c r="B47" s="325"/>
      <c r="C47" s="325"/>
      <c r="D47" s="325"/>
      <c r="E47" s="325"/>
      <c r="F47" s="325"/>
      <c r="G47" s="325"/>
    </row>
    <row r="48" spans="1:8" x14ac:dyDescent="0.2">
      <c r="B48" s="325"/>
      <c r="C48" s="325"/>
      <c r="D48" s="325"/>
      <c r="E48" s="325"/>
      <c r="F48" s="325"/>
      <c r="G48" s="325"/>
    </row>
    <row r="49" spans="2:7" x14ac:dyDescent="0.2">
      <c r="B49" s="325"/>
      <c r="C49" s="325"/>
      <c r="D49" s="325"/>
      <c r="E49" s="325"/>
      <c r="F49" s="325"/>
      <c r="G49" s="325"/>
    </row>
    <row r="50" spans="2:7" x14ac:dyDescent="0.2">
      <c r="B50" s="325"/>
      <c r="C50" s="325"/>
      <c r="D50" s="325"/>
      <c r="E50" s="325"/>
      <c r="F50" s="325"/>
      <c r="G50" s="325"/>
    </row>
    <row r="51" spans="2:7" x14ac:dyDescent="0.2">
      <c r="B51" s="325"/>
      <c r="C51" s="325"/>
      <c r="D51" s="325"/>
      <c r="E51" s="325"/>
      <c r="F51" s="325"/>
      <c r="G51" s="32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showZeros="0" workbookViewId="0">
      <selection activeCell="G25" sqref="G25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1" t="s">
        <v>2</v>
      </c>
      <c r="B1" s="332"/>
      <c r="C1" s="180" t="s">
        <v>103</v>
      </c>
      <c r="D1" s="181"/>
      <c r="E1" s="182"/>
      <c r="F1" s="181"/>
      <c r="G1" s="183" t="s">
        <v>74</v>
      </c>
      <c r="H1" s="184" t="s">
        <v>109</v>
      </c>
      <c r="I1" s="185"/>
    </row>
    <row r="2" spans="1:9" ht="13.5" thickBot="1" x14ac:dyDescent="0.25">
      <c r="A2" s="333" t="s">
        <v>75</v>
      </c>
      <c r="B2" s="334"/>
      <c r="C2" s="186" t="s">
        <v>106</v>
      </c>
      <c r="D2" s="187"/>
      <c r="E2" s="188"/>
      <c r="F2" s="187"/>
      <c r="G2" s="335" t="s">
        <v>110</v>
      </c>
      <c r="H2" s="336"/>
      <c r="I2" s="337"/>
    </row>
    <row r="3" spans="1:9" ht="13.5" thickTop="1" x14ac:dyDescent="0.2">
      <c r="F3" s="121"/>
    </row>
    <row r="4" spans="1:9" ht="19.5" customHeight="1" x14ac:dyDescent="0.25">
      <c r="A4" s="189" t="s">
        <v>76</v>
      </c>
      <c r="B4" s="190"/>
      <c r="C4" s="190"/>
      <c r="D4" s="190"/>
      <c r="E4" s="191"/>
      <c r="F4" s="190"/>
      <c r="G4" s="190"/>
      <c r="H4" s="190"/>
      <c r="I4" s="190"/>
    </row>
    <row r="5" spans="1:9" ht="13.5" thickBot="1" x14ac:dyDescent="0.25"/>
    <row r="6" spans="1:9" s="121" customFormat="1" ht="13.5" thickBot="1" x14ac:dyDescent="0.25">
      <c r="A6" s="192"/>
      <c r="B6" s="193" t="s">
        <v>77</v>
      </c>
      <c r="C6" s="193"/>
      <c r="D6" s="194"/>
      <c r="E6" s="195" t="s">
        <v>25</v>
      </c>
      <c r="F6" s="196" t="s">
        <v>26</v>
      </c>
      <c r="G6" s="196" t="s">
        <v>27</v>
      </c>
      <c r="H6" s="196" t="s">
        <v>28</v>
      </c>
      <c r="I6" s="197" t="s">
        <v>29</v>
      </c>
    </row>
    <row r="7" spans="1:9" s="121" customFormat="1" x14ac:dyDescent="0.2">
      <c r="A7" s="288" t="str">
        <f>'SO105a 105 a Pol'!B7</f>
        <v>01</v>
      </c>
      <c r="B7" s="60" t="str">
        <f>'SO105a 105 a Pol'!C7</f>
        <v>Zemní práce</v>
      </c>
      <c r="D7" s="198"/>
      <c r="E7" s="289">
        <f>'SO105a 105 a Pol'!BA27</f>
        <v>0</v>
      </c>
      <c r="F7" s="290">
        <f>'SO105a 105 a Pol'!BB27</f>
        <v>0</v>
      </c>
      <c r="G7" s="290">
        <f>'SO105a 105 a Pol'!BC27</f>
        <v>0</v>
      </c>
      <c r="H7" s="290">
        <f>'SO105a 105 a Pol'!BD27</f>
        <v>0</v>
      </c>
      <c r="I7" s="291">
        <f>'SO105a 105 a Pol'!BE27</f>
        <v>0</v>
      </c>
    </row>
    <row r="8" spans="1:9" s="121" customFormat="1" x14ac:dyDescent="0.2">
      <c r="A8" s="288" t="str">
        <f>'SO105a 105 a Pol'!B28</f>
        <v>01a</v>
      </c>
      <c r="B8" s="60" t="str">
        <f>'SO105a 105 a Pol'!C28</f>
        <v>Zemní práce</v>
      </c>
      <c r="D8" s="198"/>
      <c r="E8" s="289">
        <f>'SO105a 105 a Pol'!BA38</f>
        <v>0</v>
      </c>
      <c r="F8" s="290">
        <f>'SO105a 105 a Pol'!BB38</f>
        <v>0</v>
      </c>
      <c r="G8" s="290">
        <f>'SO105a 105 a Pol'!BC38</f>
        <v>0</v>
      </c>
      <c r="H8" s="290">
        <f>'SO105a 105 a Pol'!BD38</f>
        <v>0</v>
      </c>
      <c r="I8" s="291">
        <f>'SO105a 105 a Pol'!BE38</f>
        <v>0</v>
      </c>
    </row>
    <row r="9" spans="1:9" s="121" customFormat="1" x14ac:dyDescent="0.2">
      <c r="A9" s="288" t="str">
        <f>'SO105a 105 a Pol'!B39</f>
        <v>1</v>
      </c>
      <c r="B9" s="60" t="str">
        <f>'SO105a 105 a Pol'!C39</f>
        <v>Zemní práce</v>
      </c>
      <c r="D9" s="198"/>
      <c r="E9" s="289">
        <f>'SO105a 105 a Pol'!BA117</f>
        <v>0</v>
      </c>
      <c r="F9" s="290">
        <f>'SO105a 105 a Pol'!BB117</f>
        <v>0</v>
      </c>
      <c r="G9" s="290">
        <f>'SO105a 105 a Pol'!BC117</f>
        <v>0</v>
      </c>
      <c r="H9" s="290">
        <f>'SO105a 105 a Pol'!BD117</f>
        <v>0</v>
      </c>
      <c r="I9" s="291">
        <f>'SO105a 105 a Pol'!BE117</f>
        <v>0</v>
      </c>
    </row>
    <row r="10" spans="1:9" s="121" customFormat="1" x14ac:dyDescent="0.2">
      <c r="A10" s="288" t="str">
        <f>'SO105a 105 a Pol'!B118</f>
        <v>21</v>
      </c>
      <c r="B10" s="60" t="str">
        <f>'SO105a 105 a Pol'!C118</f>
        <v>Úprava podloží a základ.spáry</v>
      </c>
      <c r="D10" s="198"/>
      <c r="E10" s="289">
        <f>'SO105a 105 a Pol'!BA153</f>
        <v>0</v>
      </c>
      <c r="F10" s="290">
        <f>'SO105a 105 a Pol'!BB153</f>
        <v>0</v>
      </c>
      <c r="G10" s="290">
        <f>'SO105a 105 a Pol'!BC153</f>
        <v>0</v>
      </c>
      <c r="H10" s="290">
        <f>'SO105a 105 a Pol'!BD153</f>
        <v>0</v>
      </c>
      <c r="I10" s="291">
        <f>'SO105a 105 a Pol'!BE153</f>
        <v>0</v>
      </c>
    </row>
    <row r="11" spans="1:9" s="121" customFormat="1" x14ac:dyDescent="0.2">
      <c r="A11" s="288" t="str">
        <f>'SO105a 105 a Pol'!B154</f>
        <v>5</v>
      </c>
      <c r="B11" s="60" t="str">
        <f>'SO105a 105 a Pol'!C154</f>
        <v>Komunikace</v>
      </c>
      <c r="D11" s="198"/>
      <c r="E11" s="289">
        <f>'SO105a 105 a Pol'!BA199</f>
        <v>0</v>
      </c>
      <c r="F11" s="290">
        <f>'SO105a 105 a Pol'!BB199</f>
        <v>0</v>
      </c>
      <c r="G11" s="290">
        <f>'SO105a 105 a Pol'!BC199</f>
        <v>0</v>
      </c>
      <c r="H11" s="290">
        <f>'SO105a 105 a Pol'!BD199</f>
        <v>0</v>
      </c>
      <c r="I11" s="291">
        <f>'SO105a 105 a Pol'!BE199</f>
        <v>0</v>
      </c>
    </row>
    <row r="12" spans="1:9" s="121" customFormat="1" x14ac:dyDescent="0.2">
      <c r="A12" s="288" t="str">
        <f>'SO105a 105 a Pol'!B200</f>
        <v>8</v>
      </c>
      <c r="B12" s="60" t="str">
        <f>'SO105a 105 a Pol'!C200</f>
        <v>Trubní vedení</v>
      </c>
      <c r="D12" s="198"/>
      <c r="E12" s="289">
        <f>'SO105a 105 a Pol'!BA216</f>
        <v>0</v>
      </c>
      <c r="F12" s="290">
        <f>'SO105a 105 a Pol'!BB216</f>
        <v>0</v>
      </c>
      <c r="G12" s="290">
        <f>'SO105a 105 a Pol'!BC216</f>
        <v>0</v>
      </c>
      <c r="H12" s="290">
        <f>'SO105a 105 a Pol'!BD216</f>
        <v>0</v>
      </c>
      <c r="I12" s="291">
        <f>'SO105a 105 a Pol'!BE216</f>
        <v>0</v>
      </c>
    </row>
    <row r="13" spans="1:9" s="121" customFormat="1" x14ac:dyDescent="0.2">
      <c r="A13" s="288" t="str">
        <f>'SO105a 105 a Pol'!B217</f>
        <v>9</v>
      </c>
      <c r="B13" s="60" t="str">
        <f>'SO105a 105 a Pol'!C217</f>
        <v>Ostatní konstrukce, bourání</v>
      </c>
      <c r="D13" s="198"/>
      <c r="E13" s="289">
        <f>'SO105a 105 a Pol'!BA229</f>
        <v>0</v>
      </c>
      <c r="F13" s="290">
        <f>'SO105a 105 a Pol'!BB229</f>
        <v>0</v>
      </c>
      <c r="G13" s="290">
        <f>'SO105a 105 a Pol'!BC229</f>
        <v>0</v>
      </c>
      <c r="H13" s="290">
        <f>'SO105a 105 a Pol'!BD229</f>
        <v>0</v>
      </c>
      <c r="I13" s="291">
        <f>'SO105a 105 a Pol'!BE229</f>
        <v>0</v>
      </c>
    </row>
    <row r="14" spans="1:9" s="121" customFormat="1" x14ac:dyDescent="0.2">
      <c r="A14" s="288" t="str">
        <f>'SO105a 105 a Pol'!B230</f>
        <v>91</v>
      </c>
      <c r="B14" s="60" t="str">
        <f>'SO105a 105 a Pol'!C230</f>
        <v>Doplňující práce na komunikaci</v>
      </c>
      <c r="D14" s="198"/>
      <c r="E14" s="289">
        <f>'SO105a 105 a Pol'!BA318</f>
        <v>0</v>
      </c>
      <c r="F14" s="290">
        <f>'SO105a 105 a Pol'!BB318</f>
        <v>0</v>
      </c>
      <c r="G14" s="290">
        <f>'SO105a 105 a Pol'!BC318</f>
        <v>0</v>
      </c>
      <c r="H14" s="290">
        <f>'SO105a 105 a Pol'!BD318</f>
        <v>0</v>
      </c>
      <c r="I14" s="291">
        <f>'SO105a 105 a Pol'!BE318</f>
        <v>0</v>
      </c>
    </row>
    <row r="15" spans="1:9" s="121" customFormat="1" x14ac:dyDescent="0.2">
      <c r="A15" s="288" t="str">
        <f>'SO105a 105 a Pol'!B319</f>
        <v>93</v>
      </c>
      <c r="B15" s="60" t="str">
        <f>'SO105a 105 a Pol'!C319</f>
        <v>Dokončovací práce inženýrskách staveb</v>
      </c>
      <c r="D15" s="198"/>
      <c r="E15" s="289">
        <f>'SO105a 105 a Pol'!BA342</f>
        <v>0</v>
      </c>
      <c r="F15" s="290">
        <f>'SO105a 105 a Pol'!BB342</f>
        <v>0</v>
      </c>
      <c r="G15" s="290">
        <f>'SO105a 105 a Pol'!BC342</f>
        <v>0</v>
      </c>
      <c r="H15" s="290">
        <f>'SO105a 105 a Pol'!BD342</f>
        <v>0</v>
      </c>
      <c r="I15" s="291">
        <f>'SO105a 105 a Pol'!BE342</f>
        <v>0</v>
      </c>
    </row>
    <row r="16" spans="1:9" s="121" customFormat="1" x14ac:dyDescent="0.2">
      <c r="A16" s="288" t="str">
        <f>'SO105a 105 a Pol'!B343</f>
        <v>99</v>
      </c>
      <c r="B16" s="60" t="str">
        <f>'SO105a 105 a Pol'!C343</f>
        <v>Staveništní přesun hmot</v>
      </c>
      <c r="D16" s="198"/>
      <c r="E16" s="289">
        <f>'SO105a 105 a Pol'!BA345</f>
        <v>0</v>
      </c>
      <c r="F16" s="290">
        <f>'SO105a 105 a Pol'!BB345</f>
        <v>0</v>
      </c>
      <c r="G16" s="290">
        <f>'SO105a 105 a Pol'!BC345</f>
        <v>0</v>
      </c>
      <c r="H16" s="290">
        <f>'SO105a 105 a Pol'!BD345</f>
        <v>0</v>
      </c>
      <c r="I16" s="291">
        <f>'SO105a 105 a Pol'!BE345</f>
        <v>0</v>
      </c>
    </row>
    <row r="17" spans="1:57" s="121" customFormat="1" ht="13.5" thickBot="1" x14ac:dyDescent="0.25">
      <c r="A17" s="288" t="str">
        <f>'SO105a 105 a Pol'!B346</f>
        <v>D96</v>
      </c>
      <c r="B17" s="60" t="str">
        <f>'SO105a 105 a Pol'!C346</f>
        <v>Přesuny suti a vybouraných hmot</v>
      </c>
      <c r="D17" s="198"/>
      <c r="E17" s="289">
        <f>'SO105a 105 a Pol'!G349</f>
        <v>0</v>
      </c>
      <c r="F17" s="290">
        <f>'SO105a 105 a Pol'!BB349</f>
        <v>0</v>
      </c>
      <c r="G17" s="290">
        <f>'SO105a 105 a Pol'!BC349</f>
        <v>0</v>
      </c>
      <c r="H17" s="290">
        <f>'SO105a 105 a Pol'!BD349</f>
        <v>0</v>
      </c>
      <c r="I17" s="291">
        <f>'SO105a 105 a Pol'!BE349</f>
        <v>0</v>
      </c>
    </row>
    <row r="18" spans="1:57" s="12" customFormat="1" ht="13.5" thickBot="1" x14ac:dyDescent="0.25">
      <c r="A18" s="199"/>
      <c r="B18" s="200" t="s">
        <v>78</v>
      </c>
      <c r="C18" s="200"/>
      <c r="D18" s="201"/>
      <c r="E18" s="202">
        <f>SUM(E7:E17)</f>
        <v>0</v>
      </c>
      <c r="F18" s="203">
        <f>SUM(F7:F17)</f>
        <v>0</v>
      </c>
      <c r="G18" s="203">
        <f>SUM(G7:G17)</f>
        <v>0</v>
      </c>
      <c r="H18" s="203">
        <f>SUM(H7:H17)</f>
        <v>0</v>
      </c>
      <c r="I18" s="204">
        <f>SUM(I7:I17)</f>
        <v>0</v>
      </c>
    </row>
    <row r="19" spans="1:57" x14ac:dyDescent="0.2">
      <c r="A19" s="121"/>
      <c r="B19" s="121"/>
      <c r="C19" s="121"/>
      <c r="D19" s="121"/>
      <c r="E19" s="121"/>
      <c r="F19" s="121"/>
      <c r="G19" s="121"/>
      <c r="H19" s="121"/>
      <c r="I19" s="121"/>
    </row>
    <row r="20" spans="1:57" ht="19.5" hidden="1" customHeight="1" x14ac:dyDescent="0.25">
      <c r="A20" s="190" t="s">
        <v>79</v>
      </c>
      <c r="B20" s="190"/>
      <c r="C20" s="190"/>
      <c r="D20" s="190"/>
      <c r="E20" s="190"/>
      <c r="F20" s="190"/>
      <c r="G20" s="205"/>
      <c r="H20" s="190"/>
      <c r="I20" s="190"/>
      <c r="BA20" s="127"/>
      <c r="BB20" s="127"/>
      <c r="BC20" s="127"/>
      <c r="BD20" s="127"/>
      <c r="BE20" s="127"/>
    </row>
    <row r="21" spans="1:57" ht="13.5" hidden="1" thickBot="1" x14ac:dyDescent="0.25"/>
    <row r="22" spans="1:57" hidden="1" x14ac:dyDescent="0.2">
      <c r="A22" s="156" t="s">
        <v>80</v>
      </c>
      <c r="B22" s="157"/>
      <c r="C22" s="157"/>
      <c r="D22" s="206"/>
      <c r="E22" s="207" t="s">
        <v>81</v>
      </c>
      <c r="F22" s="208" t="s">
        <v>12</v>
      </c>
      <c r="G22" s="209" t="s">
        <v>82</v>
      </c>
      <c r="H22" s="210"/>
      <c r="I22" s="211" t="s">
        <v>81</v>
      </c>
    </row>
    <row r="23" spans="1:57" hidden="1" x14ac:dyDescent="0.2">
      <c r="A23" s="150"/>
      <c r="B23" s="141"/>
      <c r="C23" s="141"/>
      <c r="D23" s="212"/>
      <c r="E23" s="213"/>
      <c r="F23" s="214"/>
      <c r="G23" s="215">
        <f>CHOOSE(BA23+1,E18+F18,E18+F18+H18,E18+F18+G18+H18,E18,F18,H18,G18,H18+G18,0)</f>
        <v>0</v>
      </c>
      <c r="H23" s="216"/>
      <c r="I23" s="217">
        <f>E23+F23*G23/100</f>
        <v>0</v>
      </c>
      <c r="BA23" s="1">
        <v>8</v>
      </c>
    </row>
    <row r="24" spans="1:57" ht="13.5" hidden="1" thickBot="1" x14ac:dyDescent="0.25">
      <c r="A24" s="218"/>
      <c r="B24" s="219" t="s">
        <v>83</v>
      </c>
      <c r="C24" s="220"/>
      <c r="D24" s="221"/>
      <c r="E24" s="222"/>
      <c r="F24" s="223"/>
      <c r="G24" s="223"/>
      <c r="H24" s="338">
        <f>SUM(I23:I23)</f>
        <v>0</v>
      </c>
      <c r="I24" s="339"/>
    </row>
    <row r="26" spans="1:57" x14ac:dyDescent="0.2">
      <c r="B26" s="12"/>
      <c r="F26" s="224"/>
      <c r="G26" s="225"/>
      <c r="H26" s="225"/>
      <c r="I26" s="44"/>
    </row>
    <row r="27" spans="1:57" x14ac:dyDescent="0.2">
      <c r="F27" s="224"/>
      <c r="G27" s="225"/>
      <c r="H27" s="225"/>
      <c r="I27" s="44"/>
    </row>
    <row r="28" spans="1:57" x14ac:dyDescent="0.2">
      <c r="F28" s="224"/>
      <c r="G28" s="225"/>
      <c r="H28" s="225"/>
      <c r="I28" s="44"/>
    </row>
    <row r="29" spans="1:57" x14ac:dyDescent="0.2">
      <c r="F29" s="224"/>
      <c r="G29" s="225"/>
      <c r="H29" s="225"/>
      <c r="I29" s="44"/>
    </row>
    <row r="30" spans="1:57" x14ac:dyDescent="0.2">
      <c r="F30" s="224"/>
      <c r="G30" s="225"/>
      <c r="H30" s="225"/>
      <c r="I30" s="44"/>
    </row>
    <row r="31" spans="1:57" x14ac:dyDescent="0.2">
      <c r="F31" s="224"/>
      <c r="G31" s="225"/>
      <c r="H31" s="225"/>
      <c r="I31" s="44"/>
    </row>
    <row r="32" spans="1:57" x14ac:dyDescent="0.2">
      <c r="F32" s="224"/>
      <c r="G32" s="225"/>
      <c r="H32" s="225"/>
      <c r="I32" s="44"/>
    </row>
    <row r="33" spans="6:9" x14ac:dyDescent="0.2">
      <c r="F33" s="224"/>
      <c r="G33" s="225"/>
      <c r="H33" s="225"/>
      <c r="I33" s="44"/>
    </row>
    <row r="34" spans="6:9" x14ac:dyDescent="0.2">
      <c r="F34" s="224"/>
      <c r="G34" s="225"/>
      <c r="H34" s="225"/>
      <c r="I34" s="44"/>
    </row>
    <row r="35" spans="6:9" x14ac:dyDescent="0.2">
      <c r="F35" s="224"/>
      <c r="G35" s="225"/>
      <c r="H35" s="225"/>
      <c r="I35" s="44"/>
    </row>
    <row r="36" spans="6:9" x14ac:dyDescent="0.2">
      <c r="F36" s="224"/>
      <c r="G36" s="225"/>
      <c r="H36" s="225"/>
      <c r="I36" s="44"/>
    </row>
    <row r="37" spans="6:9" x14ac:dyDescent="0.2">
      <c r="F37" s="224"/>
      <c r="G37" s="225"/>
      <c r="H37" s="225"/>
      <c r="I37" s="44"/>
    </row>
    <row r="38" spans="6:9" x14ac:dyDescent="0.2">
      <c r="F38" s="224"/>
      <c r="G38" s="225"/>
      <c r="H38" s="225"/>
      <c r="I38" s="44"/>
    </row>
    <row r="39" spans="6:9" x14ac:dyDescent="0.2">
      <c r="F39" s="224"/>
      <c r="G39" s="225"/>
      <c r="H39" s="225"/>
      <c r="I39" s="44"/>
    </row>
    <row r="40" spans="6:9" x14ac:dyDescent="0.2">
      <c r="F40" s="224"/>
      <c r="G40" s="225"/>
      <c r="H40" s="225"/>
      <c r="I40" s="44"/>
    </row>
    <row r="41" spans="6:9" x14ac:dyDescent="0.2">
      <c r="F41" s="224"/>
      <c r="G41" s="225"/>
      <c r="H41" s="225"/>
      <c r="I41" s="44"/>
    </row>
    <row r="42" spans="6:9" x14ac:dyDescent="0.2">
      <c r="F42" s="224"/>
      <c r="G42" s="225"/>
      <c r="H42" s="225"/>
      <c r="I42" s="44"/>
    </row>
    <row r="43" spans="6:9" x14ac:dyDescent="0.2">
      <c r="F43" s="224"/>
      <c r="G43" s="225"/>
      <c r="H43" s="225"/>
      <c r="I43" s="44"/>
    </row>
    <row r="44" spans="6:9" x14ac:dyDescent="0.2">
      <c r="F44" s="224"/>
      <c r="G44" s="225"/>
      <c r="H44" s="225"/>
      <c r="I44" s="44"/>
    </row>
    <row r="45" spans="6:9" x14ac:dyDescent="0.2">
      <c r="F45" s="224"/>
      <c r="G45" s="225"/>
      <c r="H45" s="225"/>
      <c r="I45" s="44"/>
    </row>
    <row r="46" spans="6:9" x14ac:dyDescent="0.2">
      <c r="F46" s="224"/>
      <c r="G46" s="225"/>
      <c r="H46" s="225"/>
      <c r="I46" s="44"/>
    </row>
    <row r="47" spans="6:9" x14ac:dyDescent="0.2">
      <c r="F47" s="224"/>
      <c r="G47" s="225"/>
      <c r="H47" s="225"/>
      <c r="I47" s="44"/>
    </row>
    <row r="48" spans="6:9" x14ac:dyDescent="0.2">
      <c r="F48" s="224"/>
      <c r="G48" s="225"/>
      <c r="H48" s="225"/>
      <c r="I48" s="44"/>
    </row>
    <row r="49" spans="6:9" x14ac:dyDescent="0.2">
      <c r="F49" s="224"/>
      <c r="G49" s="225"/>
      <c r="H49" s="225"/>
      <c r="I49" s="44"/>
    </row>
    <row r="50" spans="6:9" x14ac:dyDescent="0.2">
      <c r="F50" s="224"/>
      <c r="G50" s="225"/>
      <c r="H50" s="225"/>
      <c r="I50" s="44"/>
    </row>
    <row r="51" spans="6:9" x14ac:dyDescent="0.2">
      <c r="F51" s="224"/>
      <c r="G51" s="225"/>
      <c r="H51" s="225"/>
      <c r="I51" s="44"/>
    </row>
    <row r="52" spans="6:9" x14ac:dyDescent="0.2">
      <c r="F52" s="224"/>
      <c r="G52" s="225"/>
      <c r="H52" s="225"/>
      <c r="I52" s="44"/>
    </row>
    <row r="53" spans="6:9" x14ac:dyDescent="0.2">
      <c r="F53" s="224"/>
      <c r="G53" s="225"/>
      <c r="H53" s="225"/>
      <c r="I53" s="44"/>
    </row>
    <row r="54" spans="6:9" x14ac:dyDescent="0.2">
      <c r="F54" s="224"/>
      <c r="G54" s="225"/>
      <c r="H54" s="225"/>
      <c r="I54" s="44"/>
    </row>
    <row r="55" spans="6:9" x14ac:dyDescent="0.2">
      <c r="F55" s="224"/>
      <c r="G55" s="225"/>
      <c r="H55" s="225"/>
      <c r="I55" s="44"/>
    </row>
    <row r="56" spans="6:9" x14ac:dyDescent="0.2">
      <c r="F56" s="224"/>
      <c r="G56" s="225"/>
      <c r="H56" s="225"/>
      <c r="I56" s="44"/>
    </row>
    <row r="57" spans="6:9" x14ac:dyDescent="0.2">
      <c r="F57" s="224"/>
      <c r="G57" s="225"/>
      <c r="H57" s="225"/>
      <c r="I57" s="44"/>
    </row>
    <row r="58" spans="6:9" x14ac:dyDescent="0.2">
      <c r="F58" s="224"/>
      <c r="G58" s="225"/>
      <c r="H58" s="225"/>
      <c r="I58" s="44"/>
    </row>
    <row r="59" spans="6:9" x14ac:dyDescent="0.2">
      <c r="F59" s="224"/>
      <c r="G59" s="225"/>
      <c r="H59" s="225"/>
      <c r="I59" s="44"/>
    </row>
    <row r="60" spans="6:9" x14ac:dyDescent="0.2">
      <c r="F60" s="224"/>
      <c r="G60" s="225"/>
      <c r="H60" s="225"/>
      <c r="I60" s="44"/>
    </row>
    <row r="61" spans="6:9" x14ac:dyDescent="0.2">
      <c r="F61" s="224"/>
      <c r="G61" s="225"/>
      <c r="H61" s="225"/>
      <c r="I61" s="44"/>
    </row>
    <row r="62" spans="6:9" x14ac:dyDescent="0.2">
      <c r="F62" s="224"/>
      <c r="G62" s="225"/>
      <c r="H62" s="225"/>
      <c r="I62" s="44"/>
    </row>
    <row r="63" spans="6:9" x14ac:dyDescent="0.2">
      <c r="F63" s="224"/>
      <c r="G63" s="225"/>
      <c r="H63" s="225"/>
      <c r="I63" s="44"/>
    </row>
    <row r="64" spans="6:9" x14ac:dyDescent="0.2">
      <c r="F64" s="224"/>
      <c r="G64" s="225"/>
      <c r="H64" s="225"/>
      <c r="I64" s="44"/>
    </row>
    <row r="65" spans="6:9" x14ac:dyDescent="0.2">
      <c r="F65" s="224"/>
      <c r="G65" s="225"/>
      <c r="H65" s="225"/>
      <c r="I65" s="44"/>
    </row>
    <row r="66" spans="6:9" x14ac:dyDescent="0.2">
      <c r="F66" s="224"/>
      <c r="G66" s="225"/>
      <c r="H66" s="225"/>
      <c r="I66" s="44"/>
    </row>
    <row r="67" spans="6:9" x14ac:dyDescent="0.2">
      <c r="F67" s="224"/>
      <c r="G67" s="225"/>
      <c r="H67" s="225"/>
      <c r="I67" s="44"/>
    </row>
    <row r="68" spans="6:9" x14ac:dyDescent="0.2">
      <c r="F68" s="224"/>
      <c r="G68" s="225"/>
      <c r="H68" s="225"/>
      <c r="I68" s="44"/>
    </row>
    <row r="69" spans="6:9" x14ac:dyDescent="0.2">
      <c r="F69" s="224"/>
      <c r="G69" s="225"/>
      <c r="H69" s="225"/>
      <c r="I69" s="44"/>
    </row>
    <row r="70" spans="6:9" x14ac:dyDescent="0.2">
      <c r="F70" s="224"/>
      <c r="G70" s="225"/>
      <c r="H70" s="225"/>
      <c r="I70" s="44"/>
    </row>
    <row r="71" spans="6:9" x14ac:dyDescent="0.2">
      <c r="F71" s="224"/>
      <c r="G71" s="225"/>
      <c r="H71" s="225"/>
      <c r="I71" s="44"/>
    </row>
    <row r="72" spans="6:9" x14ac:dyDescent="0.2">
      <c r="F72" s="224"/>
      <c r="G72" s="225"/>
      <c r="H72" s="225"/>
      <c r="I72" s="44"/>
    </row>
    <row r="73" spans="6:9" x14ac:dyDescent="0.2">
      <c r="F73" s="224"/>
      <c r="G73" s="225"/>
      <c r="H73" s="225"/>
      <c r="I73" s="44"/>
    </row>
    <row r="74" spans="6:9" x14ac:dyDescent="0.2">
      <c r="F74" s="224"/>
      <c r="G74" s="225"/>
      <c r="H74" s="225"/>
      <c r="I74" s="44"/>
    </row>
    <row r="75" spans="6:9" x14ac:dyDescent="0.2">
      <c r="F75" s="224"/>
      <c r="G75" s="225"/>
      <c r="H75" s="225"/>
      <c r="I75" s="4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422"/>
  <sheetViews>
    <sheetView showGridLines="0" showZeros="0" topLeftCell="A339" zoomScaleNormal="100" zoomScaleSheetLayoutView="100" workbookViewId="0">
      <selection activeCell="E173" sqref="E173"/>
    </sheetView>
  </sheetViews>
  <sheetFormatPr defaultRowHeight="12.75" x14ac:dyDescent="0.2"/>
  <cols>
    <col min="1" max="1" width="4.42578125" style="226" customWidth="1"/>
    <col min="2" max="2" width="11.5703125" style="226" customWidth="1"/>
    <col min="3" max="3" width="40.42578125" style="226" customWidth="1"/>
    <col min="4" max="4" width="5.5703125" style="226" customWidth="1"/>
    <col min="5" max="5" width="8.5703125" style="236" customWidth="1"/>
    <col min="6" max="6" width="9.85546875" style="226" customWidth="1"/>
    <col min="7" max="7" width="13.85546875" style="226" customWidth="1"/>
    <col min="8" max="8" width="11.7109375" style="226" hidden="1" customWidth="1"/>
    <col min="9" max="9" width="11.5703125" style="226" hidden="1" customWidth="1"/>
    <col min="10" max="10" width="11" style="226" hidden="1" customWidth="1"/>
    <col min="11" max="11" width="10.42578125" style="226" hidden="1" customWidth="1"/>
    <col min="12" max="12" width="75.42578125" style="226" customWidth="1"/>
    <col min="13" max="13" width="45.28515625" style="226" customWidth="1"/>
    <col min="14" max="16384" width="9.140625" style="226"/>
  </cols>
  <sheetData>
    <row r="1" spans="1:80" ht="15.75" x14ac:dyDescent="0.25">
      <c r="A1" s="340" t="s">
        <v>84</v>
      </c>
      <c r="B1" s="340"/>
      <c r="C1" s="340"/>
      <c r="D1" s="340"/>
      <c r="E1" s="340"/>
      <c r="F1" s="340"/>
      <c r="G1" s="340"/>
    </row>
    <row r="2" spans="1:80" ht="14.25" customHeight="1" thickBot="1" x14ac:dyDescent="0.25">
      <c r="B2" s="227"/>
      <c r="C2" s="228"/>
      <c r="D2" s="228"/>
      <c r="E2" s="229"/>
      <c r="F2" s="228"/>
      <c r="G2" s="228"/>
    </row>
    <row r="3" spans="1:80" ht="13.5" thickTop="1" x14ac:dyDescent="0.2">
      <c r="A3" s="331" t="s">
        <v>2</v>
      </c>
      <c r="B3" s="332"/>
      <c r="C3" s="180" t="s">
        <v>103</v>
      </c>
      <c r="D3" s="230"/>
      <c r="E3" s="231" t="s">
        <v>85</v>
      </c>
      <c r="F3" s="232" t="str">
        <f>'SO105a 105 a Rek'!H1</f>
        <v>105 a</v>
      </c>
      <c r="G3" s="233"/>
    </row>
    <row r="4" spans="1:80" ht="13.5" thickBot="1" x14ac:dyDescent="0.25">
      <c r="A4" s="341" t="s">
        <v>75</v>
      </c>
      <c r="B4" s="334"/>
      <c r="C4" s="186" t="s">
        <v>106</v>
      </c>
      <c r="D4" s="234"/>
      <c r="E4" s="342" t="str">
        <f>'SO105a 105 a Rek'!G2</f>
        <v>CENTRUM-41.UhBrod, sokolovna - směr centru  V08</v>
      </c>
      <c r="F4" s="343"/>
      <c r="G4" s="344"/>
    </row>
    <row r="5" spans="1:80" ht="13.5" thickTop="1" x14ac:dyDescent="0.2">
      <c r="A5" s="235"/>
      <c r="G5" s="237"/>
    </row>
    <row r="6" spans="1:80" ht="27" customHeight="1" x14ac:dyDescent="0.2">
      <c r="A6" s="238" t="s">
        <v>86</v>
      </c>
      <c r="B6" s="239" t="s">
        <v>87</v>
      </c>
      <c r="C6" s="239" t="s">
        <v>88</v>
      </c>
      <c r="D6" s="239" t="s">
        <v>89</v>
      </c>
      <c r="E6" s="240" t="s">
        <v>90</v>
      </c>
      <c r="F6" s="239" t="s">
        <v>91</v>
      </c>
      <c r="G6" s="241" t="s">
        <v>92</v>
      </c>
      <c r="H6" s="242" t="s">
        <v>93</v>
      </c>
      <c r="I6" s="242" t="s">
        <v>94</v>
      </c>
      <c r="J6" s="242" t="s">
        <v>95</v>
      </c>
      <c r="K6" s="242" t="s">
        <v>96</v>
      </c>
    </row>
    <row r="7" spans="1:80" x14ac:dyDescent="0.2">
      <c r="A7" s="243" t="s">
        <v>97</v>
      </c>
      <c r="B7" s="244" t="s">
        <v>111</v>
      </c>
      <c r="C7" s="245" t="s">
        <v>99</v>
      </c>
      <c r="D7" s="246"/>
      <c r="E7" s="247"/>
      <c r="F7" s="247"/>
      <c r="G7" s="248"/>
      <c r="H7" s="249"/>
      <c r="I7" s="250"/>
      <c r="J7" s="251"/>
      <c r="K7" s="252"/>
      <c r="O7" s="253">
        <v>1</v>
      </c>
    </row>
    <row r="8" spans="1:80" x14ac:dyDescent="0.2">
      <c r="A8" s="254">
        <v>1</v>
      </c>
      <c r="B8" s="255" t="s">
        <v>113</v>
      </c>
      <c r="C8" s="256" t="s">
        <v>114</v>
      </c>
      <c r="D8" s="257" t="s">
        <v>108</v>
      </c>
      <c r="E8" s="258">
        <v>60</v>
      </c>
      <c r="F8" s="258"/>
      <c r="G8" s="259">
        <f>E8*F8</f>
        <v>0</v>
      </c>
      <c r="H8" s="260">
        <v>0</v>
      </c>
      <c r="I8" s="261">
        <f>E8*H8</f>
        <v>0</v>
      </c>
      <c r="J8" s="260">
        <v>-0.224999999999909</v>
      </c>
      <c r="K8" s="261">
        <f>E8*J8</f>
        <v>-13.499999999994539</v>
      </c>
      <c r="O8" s="253">
        <v>2</v>
      </c>
      <c r="AA8" s="226">
        <v>1</v>
      </c>
      <c r="AB8" s="226">
        <v>1</v>
      </c>
      <c r="AC8" s="226">
        <v>1</v>
      </c>
      <c r="AZ8" s="226">
        <v>1</v>
      </c>
      <c r="BA8" s="226">
        <f>IF(AZ8=1,G8,0)</f>
        <v>0</v>
      </c>
      <c r="BB8" s="226">
        <f>IF(AZ8=2,G8,0)</f>
        <v>0</v>
      </c>
      <c r="BC8" s="226">
        <f>IF(AZ8=3,G8,0)</f>
        <v>0</v>
      </c>
      <c r="BD8" s="226">
        <f>IF(AZ8=4,G8,0)</f>
        <v>0</v>
      </c>
      <c r="BE8" s="226">
        <f>IF(AZ8=5,G8,0)</f>
        <v>0</v>
      </c>
      <c r="CA8" s="253">
        <v>1</v>
      </c>
      <c r="CB8" s="253">
        <v>1</v>
      </c>
    </row>
    <row r="9" spans="1:80" x14ac:dyDescent="0.2">
      <c r="A9" s="262"/>
      <c r="B9" s="266"/>
      <c r="C9" s="345" t="s">
        <v>115</v>
      </c>
      <c r="D9" s="346"/>
      <c r="E9" s="267">
        <v>0</v>
      </c>
      <c r="F9" s="268"/>
      <c r="G9" s="269"/>
      <c r="H9" s="270"/>
      <c r="I9" s="264"/>
      <c r="J9" s="271"/>
      <c r="K9" s="264"/>
      <c r="M9" s="265" t="s">
        <v>115</v>
      </c>
      <c r="O9" s="253"/>
    </row>
    <row r="10" spans="1:80" ht="22.5" x14ac:dyDescent="0.2">
      <c r="A10" s="262"/>
      <c r="B10" s="266"/>
      <c r="C10" s="345" t="s">
        <v>116</v>
      </c>
      <c r="D10" s="346"/>
      <c r="E10" s="267">
        <v>60</v>
      </c>
      <c r="F10" s="268"/>
      <c r="G10" s="269"/>
      <c r="H10" s="270"/>
      <c r="I10" s="264"/>
      <c r="J10" s="271"/>
      <c r="K10" s="264"/>
      <c r="M10" s="265" t="s">
        <v>116</v>
      </c>
      <c r="O10" s="253"/>
    </row>
    <row r="11" spans="1:80" x14ac:dyDescent="0.2">
      <c r="A11" s="262"/>
      <c r="B11" s="266"/>
      <c r="C11" s="345" t="s">
        <v>117</v>
      </c>
      <c r="D11" s="346"/>
      <c r="E11" s="267">
        <v>0</v>
      </c>
      <c r="F11" s="268"/>
      <c r="G11" s="269"/>
      <c r="H11" s="270"/>
      <c r="I11" s="264"/>
      <c r="J11" s="271"/>
      <c r="K11" s="264"/>
      <c r="M11" s="265" t="s">
        <v>117</v>
      </c>
      <c r="O11" s="253"/>
    </row>
    <row r="12" spans="1:80" x14ac:dyDescent="0.2">
      <c r="A12" s="262"/>
      <c r="B12" s="266"/>
      <c r="C12" s="345" t="s">
        <v>118</v>
      </c>
      <c r="D12" s="346"/>
      <c r="E12" s="267">
        <v>0</v>
      </c>
      <c r="F12" s="268"/>
      <c r="G12" s="269"/>
      <c r="H12" s="270"/>
      <c r="I12" s="264"/>
      <c r="J12" s="271"/>
      <c r="K12" s="264"/>
      <c r="M12" s="265" t="s">
        <v>118</v>
      </c>
      <c r="O12" s="253"/>
    </row>
    <row r="13" spans="1:80" x14ac:dyDescent="0.2">
      <c r="A13" s="254">
        <v>2</v>
      </c>
      <c r="B13" s="255" t="s">
        <v>119</v>
      </c>
      <c r="C13" s="256" t="s">
        <v>120</v>
      </c>
      <c r="D13" s="257" t="s">
        <v>121</v>
      </c>
      <c r="E13" s="258">
        <v>99</v>
      </c>
      <c r="F13" s="258"/>
      <c r="G13" s="259">
        <f>E13*F13</f>
        <v>0</v>
      </c>
      <c r="H13" s="260">
        <v>0</v>
      </c>
      <c r="I13" s="261">
        <f>E13*H13</f>
        <v>0</v>
      </c>
      <c r="J13" s="260">
        <v>-0.115000000000009</v>
      </c>
      <c r="K13" s="261">
        <f>E13*J13</f>
        <v>-11.385000000000892</v>
      </c>
      <c r="O13" s="253">
        <v>2</v>
      </c>
      <c r="AA13" s="226">
        <v>1</v>
      </c>
      <c r="AB13" s="226">
        <v>1</v>
      </c>
      <c r="AC13" s="226">
        <v>1</v>
      </c>
      <c r="AZ13" s="226">
        <v>1</v>
      </c>
      <c r="BA13" s="226">
        <f>IF(AZ13=1,G13,0)</f>
        <v>0</v>
      </c>
      <c r="BB13" s="226">
        <f>IF(AZ13=2,G13,0)</f>
        <v>0</v>
      </c>
      <c r="BC13" s="226">
        <f>IF(AZ13=3,G13,0)</f>
        <v>0</v>
      </c>
      <c r="BD13" s="226">
        <f>IF(AZ13=4,G13,0)</f>
        <v>0</v>
      </c>
      <c r="BE13" s="226">
        <f>IF(AZ13=5,G13,0)</f>
        <v>0</v>
      </c>
      <c r="CA13" s="253">
        <v>1</v>
      </c>
      <c r="CB13" s="253">
        <v>1</v>
      </c>
    </row>
    <row r="14" spans="1:80" x14ac:dyDescent="0.2">
      <c r="A14" s="262"/>
      <c r="B14" s="266"/>
      <c r="C14" s="345" t="s">
        <v>122</v>
      </c>
      <c r="D14" s="346"/>
      <c r="E14" s="267">
        <v>99</v>
      </c>
      <c r="F14" s="268"/>
      <c r="G14" s="269"/>
      <c r="H14" s="270"/>
      <c r="I14" s="264"/>
      <c r="J14" s="271"/>
      <c r="K14" s="264"/>
      <c r="M14" s="265" t="s">
        <v>122</v>
      </c>
      <c r="O14" s="253"/>
    </row>
    <row r="15" spans="1:80" x14ac:dyDescent="0.2">
      <c r="A15" s="262"/>
      <c r="B15" s="266"/>
      <c r="C15" s="345" t="s">
        <v>123</v>
      </c>
      <c r="D15" s="346"/>
      <c r="E15" s="267">
        <v>0</v>
      </c>
      <c r="F15" s="268"/>
      <c r="G15" s="269"/>
      <c r="H15" s="270"/>
      <c r="I15" s="264"/>
      <c r="J15" s="271"/>
      <c r="K15" s="264"/>
      <c r="M15" s="265" t="s">
        <v>123</v>
      </c>
      <c r="O15" s="253"/>
    </row>
    <row r="16" spans="1:80" x14ac:dyDescent="0.2">
      <c r="A16" s="262"/>
      <c r="B16" s="266"/>
      <c r="C16" s="345" t="s">
        <v>118</v>
      </c>
      <c r="D16" s="346"/>
      <c r="E16" s="267">
        <v>0</v>
      </c>
      <c r="F16" s="268"/>
      <c r="G16" s="269"/>
      <c r="H16" s="270"/>
      <c r="I16" s="264"/>
      <c r="J16" s="271"/>
      <c r="K16" s="264"/>
      <c r="M16" s="265" t="s">
        <v>118</v>
      </c>
      <c r="O16" s="253"/>
    </row>
    <row r="17" spans="1:80" x14ac:dyDescent="0.2">
      <c r="A17" s="254">
        <v>3</v>
      </c>
      <c r="B17" s="255" t="s">
        <v>124</v>
      </c>
      <c r="C17" s="256" t="s">
        <v>125</v>
      </c>
      <c r="D17" s="257" t="s">
        <v>108</v>
      </c>
      <c r="E17" s="258">
        <v>60</v>
      </c>
      <c r="F17" s="258"/>
      <c r="G17" s="259">
        <f>E17*F17</f>
        <v>0</v>
      </c>
      <c r="H17" s="260">
        <v>0</v>
      </c>
      <c r="I17" s="261">
        <f>E17*H17</f>
        <v>0</v>
      </c>
      <c r="J17" s="260">
        <v>0</v>
      </c>
      <c r="K17" s="261">
        <f>E17*J17</f>
        <v>0</v>
      </c>
      <c r="O17" s="253">
        <v>2</v>
      </c>
      <c r="AA17" s="226">
        <v>1</v>
      </c>
      <c r="AB17" s="226">
        <v>1</v>
      </c>
      <c r="AC17" s="226">
        <v>1</v>
      </c>
      <c r="AZ17" s="226">
        <v>1</v>
      </c>
      <c r="BA17" s="226">
        <f>IF(AZ17=1,G17,0)</f>
        <v>0</v>
      </c>
      <c r="BB17" s="226">
        <f>IF(AZ17=2,G17,0)</f>
        <v>0</v>
      </c>
      <c r="BC17" s="226">
        <f>IF(AZ17=3,G17,0)</f>
        <v>0</v>
      </c>
      <c r="BD17" s="226">
        <f>IF(AZ17=4,G17,0)</f>
        <v>0</v>
      </c>
      <c r="BE17" s="226">
        <f>IF(AZ17=5,G17,0)</f>
        <v>0</v>
      </c>
      <c r="CA17" s="253">
        <v>1</v>
      </c>
      <c r="CB17" s="253">
        <v>1</v>
      </c>
    </row>
    <row r="18" spans="1:80" ht="22.5" x14ac:dyDescent="0.2">
      <c r="A18" s="262"/>
      <c r="B18" s="266"/>
      <c r="C18" s="345" t="s">
        <v>126</v>
      </c>
      <c r="D18" s="346"/>
      <c r="E18" s="267">
        <v>0</v>
      </c>
      <c r="F18" s="268"/>
      <c r="G18" s="269"/>
      <c r="H18" s="270"/>
      <c r="I18" s="264"/>
      <c r="J18" s="271"/>
      <c r="K18" s="264"/>
      <c r="M18" s="265" t="s">
        <v>126</v>
      </c>
      <c r="O18" s="253"/>
    </row>
    <row r="19" spans="1:80" x14ac:dyDescent="0.2">
      <c r="A19" s="262"/>
      <c r="B19" s="266"/>
      <c r="C19" s="345" t="s">
        <v>127</v>
      </c>
      <c r="D19" s="346"/>
      <c r="E19" s="267">
        <v>60</v>
      </c>
      <c r="F19" s="268"/>
      <c r="G19" s="269"/>
      <c r="H19" s="270"/>
      <c r="I19" s="264"/>
      <c r="J19" s="271"/>
      <c r="K19" s="264"/>
      <c r="M19" s="265" t="s">
        <v>127</v>
      </c>
      <c r="O19" s="253"/>
    </row>
    <row r="20" spans="1:80" x14ac:dyDescent="0.2">
      <c r="A20" s="262"/>
      <c r="B20" s="266"/>
      <c r="C20" s="345" t="s">
        <v>118</v>
      </c>
      <c r="D20" s="346"/>
      <c r="E20" s="267">
        <v>0</v>
      </c>
      <c r="F20" s="268"/>
      <c r="G20" s="269"/>
      <c r="H20" s="270"/>
      <c r="I20" s="264"/>
      <c r="J20" s="271"/>
      <c r="K20" s="264"/>
      <c r="M20" s="265" t="s">
        <v>118</v>
      </c>
      <c r="O20" s="253"/>
    </row>
    <row r="21" spans="1:80" x14ac:dyDescent="0.2">
      <c r="A21" s="254">
        <v>4</v>
      </c>
      <c r="B21" s="255" t="s">
        <v>128</v>
      </c>
      <c r="C21" s="256" t="s">
        <v>129</v>
      </c>
      <c r="D21" s="257" t="s">
        <v>108</v>
      </c>
      <c r="E21" s="258">
        <v>11.88</v>
      </c>
      <c r="F21" s="258"/>
      <c r="G21" s="259">
        <f>E21*F21</f>
        <v>0</v>
      </c>
      <c r="H21" s="260">
        <v>0</v>
      </c>
      <c r="I21" s="261">
        <f>E21*H21</f>
        <v>0</v>
      </c>
      <c r="J21" s="260">
        <v>0</v>
      </c>
      <c r="K21" s="261">
        <f>E21*J21</f>
        <v>0</v>
      </c>
      <c r="O21" s="253">
        <v>2</v>
      </c>
      <c r="AA21" s="226">
        <v>1</v>
      </c>
      <c r="AB21" s="226">
        <v>1</v>
      </c>
      <c r="AC21" s="226">
        <v>1</v>
      </c>
      <c r="AZ21" s="226">
        <v>1</v>
      </c>
      <c r="BA21" s="226">
        <f>IF(AZ21=1,G21,0)</f>
        <v>0</v>
      </c>
      <c r="BB21" s="226">
        <f>IF(AZ21=2,G21,0)</f>
        <v>0</v>
      </c>
      <c r="BC21" s="226">
        <f>IF(AZ21=3,G21,0)</f>
        <v>0</v>
      </c>
      <c r="BD21" s="226">
        <f>IF(AZ21=4,G21,0)</f>
        <v>0</v>
      </c>
      <c r="BE21" s="226">
        <f>IF(AZ21=5,G21,0)</f>
        <v>0</v>
      </c>
      <c r="CA21" s="253">
        <v>1</v>
      </c>
      <c r="CB21" s="253">
        <v>1</v>
      </c>
    </row>
    <row r="22" spans="1:80" ht="22.5" x14ac:dyDescent="0.2">
      <c r="A22" s="262"/>
      <c r="B22" s="266"/>
      <c r="C22" s="345" t="s">
        <v>130</v>
      </c>
      <c r="D22" s="346"/>
      <c r="E22" s="267">
        <v>0</v>
      </c>
      <c r="F22" s="268"/>
      <c r="G22" s="269"/>
      <c r="H22" s="270"/>
      <c r="I22" s="264"/>
      <c r="J22" s="271"/>
      <c r="K22" s="264"/>
      <c r="M22" s="265" t="s">
        <v>130</v>
      </c>
      <c r="O22" s="253"/>
    </row>
    <row r="23" spans="1:80" x14ac:dyDescent="0.2">
      <c r="A23" s="262"/>
      <c r="B23" s="266"/>
      <c r="C23" s="345" t="s">
        <v>131</v>
      </c>
      <c r="D23" s="346"/>
      <c r="E23" s="267">
        <v>11.88</v>
      </c>
      <c r="F23" s="268"/>
      <c r="G23" s="269"/>
      <c r="H23" s="270"/>
      <c r="I23" s="264"/>
      <c r="J23" s="271"/>
      <c r="K23" s="264"/>
      <c r="M23" s="265" t="s">
        <v>131</v>
      </c>
      <c r="O23" s="253"/>
    </row>
    <row r="24" spans="1:80" x14ac:dyDescent="0.2">
      <c r="A24" s="262"/>
      <c r="B24" s="266"/>
      <c r="C24" s="345" t="s">
        <v>118</v>
      </c>
      <c r="D24" s="346"/>
      <c r="E24" s="267">
        <v>0</v>
      </c>
      <c r="F24" s="268"/>
      <c r="G24" s="269"/>
      <c r="H24" s="270"/>
      <c r="I24" s="264"/>
      <c r="J24" s="271"/>
      <c r="K24" s="264"/>
      <c r="M24" s="265" t="s">
        <v>118</v>
      </c>
      <c r="O24" s="253"/>
    </row>
    <row r="25" spans="1:80" x14ac:dyDescent="0.2">
      <c r="A25" s="254">
        <v>5</v>
      </c>
      <c r="B25" s="255" t="s">
        <v>132</v>
      </c>
      <c r="C25" s="256" t="s">
        <v>133</v>
      </c>
      <c r="D25" s="257" t="s">
        <v>134</v>
      </c>
      <c r="E25" s="258">
        <v>24.884999999995401</v>
      </c>
      <c r="F25" s="258"/>
      <c r="G25" s="259">
        <f>E25*F25</f>
        <v>0</v>
      </c>
      <c r="H25" s="260">
        <v>0</v>
      </c>
      <c r="I25" s="261">
        <f>E25*H25</f>
        <v>0</v>
      </c>
      <c r="J25" s="260"/>
      <c r="K25" s="261">
        <f>E25*J25</f>
        <v>0</v>
      </c>
      <c r="O25" s="253">
        <v>2</v>
      </c>
      <c r="AA25" s="226">
        <v>8</v>
      </c>
      <c r="AB25" s="226">
        <v>0</v>
      </c>
      <c r="AC25" s="226">
        <v>3</v>
      </c>
      <c r="AZ25" s="226">
        <v>1</v>
      </c>
      <c r="BA25" s="226">
        <f>IF(AZ25=1,G25,0)</f>
        <v>0</v>
      </c>
      <c r="BB25" s="226">
        <f>IF(AZ25=2,G25,0)</f>
        <v>0</v>
      </c>
      <c r="BC25" s="226">
        <f>IF(AZ25=3,G25,0)</f>
        <v>0</v>
      </c>
      <c r="BD25" s="226">
        <f>IF(AZ25=4,G25,0)</f>
        <v>0</v>
      </c>
      <c r="BE25" s="226">
        <f>IF(AZ25=5,G25,0)</f>
        <v>0</v>
      </c>
      <c r="CA25" s="253">
        <v>8</v>
      </c>
      <c r="CB25" s="253">
        <v>0</v>
      </c>
    </row>
    <row r="26" spans="1:80" x14ac:dyDescent="0.2">
      <c r="A26" s="262"/>
      <c r="B26" s="263"/>
      <c r="C26" s="347" t="s">
        <v>135</v>
      </c>
      <c r="D26" s="348"/>
      <c r="E26" s="348"/>
      <c r="F26" s="348"/>
      <c r="G26" s="349"/>
      <c r="I26" s="264"/>
      <c r="K26" s="264"/>
      <c r="L26" s="265" t="s">
        <v>135</v>
      </c>
      <c r="O26" s="253">
        <v>3</v>
      </c>
    </row>
    <row r="27" spans="1:80" x14ac:dyDescent="0.2">
      <c r="A27" s="272"/>
      <c r="B27" s="273" t="s">
        <v>100</v>
      </c>
      <c r="C27" s="274" t="s">
        <v>112</v>
      </c>
      <c r="D27" s="275"/>
      <c r="E27" s="276"/>
      <c r="F27" s="277"/>
      <c r="G27" s="278">
        <f>SUM(G7:G26)</f>
        <v>0</v>
      </c>
      <c r="H27" s="279"/>
      <c r="I27" s="280">
        <f>SUM(I7:I26)</f>
        <v>0</v>
      </c>
      <c r="J27" s="279"/>
      <c r="K27" s="280">
        <f>SUM(K7:K26)</f>
        <v>-24.884999999995429</v>
      </c>
      <c r="O27" s="253">
        <v>4</v>
      </c>
      <c r="BA27" s="281">
        <f>SUM(BA7:BA26)</f>
        <v>0</v>
      </c>
      <c r="BB27" s="281">
        <f>SUM(BB7:BB26)</f>
        <v>0</v>
      </c>
      <c r="BC27" s="281">
        <f>SUM(BC7:BC26)</f>
        <v>0</v>
      </c>
      <c r="BD27" s="281">
        <f>SUM(BD7:BD26)</f>
        <v>0</v>
      </c>
      <c r="BE27" s="281">
        <f>SUM(BE7:BE26)</f>
        <v>0</v>
      </c>
    </row>
    <row r="28" spans="1:80" x14ac:dyDescent="0.2">
      <c r="A28" s="243" t="s">
        <v>97</v>
      </c>
      <c r="B28" s="244" t="s">
        <v>136</v>
      </c>
      <c r="C28" s="245" t="s">
        <v>99</v>
      </c>
      <c r="D28" s="246"/>
      <c r="E28" s="247"/>
      <c r="F28" s="247"/>
      <c r="G28" s="248"/>
      <c r="H28" s="249"/>
      <c r="I28" s="250"/>
      <c r="J28" s="251"/>
      <c r="K28" s="252"/>
      <c r="O28" s="253">
        <v>1</v>
      </c>
    </row>
    <row r="29" spans="1:80" x14ac:dyDescent="0.2">
      <c r="A29" s="254">
        <v>6</v>
      </c>
      <c r="B29" s="255" t="s">
        <v>138</v>
      </c>
      <c r="C29" s="256" t="s">
        <v>139</v>
      </c>
      <c r="D29" s="257" t="s">
        <v>108</v>
      </c>
      <c r="E29" s="258">
        <v>60</v>
      </c>
      <c r="F29" s="258"/>
      <c r="G29" s="259">
        <f>E29*F29</f>
        <v>0</v>
      </c>
      <c r="H29" s="260">
        <v>0</v>
      </c>
      <c r="I29" s="261">
        <f>E29*H29</f>
        <v>0</v>
      </c>
      <c r="J29" s="260">
        <v>-0.32999999999992702</v>
      </c>
      <c r="K29" s="261">
        <f>E29*J29</f>
        <v>-19.79999999999562</v>
      </c>
      <c r="O29" s="253">
        <v>2</v>
      </c>
      <c r="AA29" s="226">
        <v>1</v>
      </c>
      <c r="AB29" s="226">
        <v>1</v>
      </c>
      <c r="AC29" s="226">
        <v>1</v>
      </c>
      <c r="AZ29" s="226">
        <v>1</v>
      </c>
      <c r="BA29" s="226">
        <f>IF(AZ29=1,G29,0)</f>
        <v>0</v>
      </c>
      <c r="BB29" s="226">
        <f>IF(AZ29=2,G29,0)</f>
        <v>0</v>
      </c>
      <c r="BC29" s="226">
        <f>IF(AZ29=3,G29,0)</f>
        <v>0</v>
      </c>
      <c r="BD29" s="226">
        <f>IF(AZ29=4,G29,0)</f>
        <v>0</v>
      </c>
      <c r="BE29" s="226">
        <f>IF(AZ29=5,G29,0)</f>
        <v>0</v>
      </c>
      <c r="CA29" s="253">
        <v>1</v>
      </c>
      <c r="CB29" s="253">
        <v>1</v>
      </c>
    </row>
    <row r="30" spans="1:80" x14ac:dyDescent="0.2">
      <c r="A30" s="262"/>
      <c r="B30" s="266"/>
      <c r="C30" s="345" t="s">
        <v>140</v>
      </c>
      <c r="D30" s="346"/>
      <c r="E30" s="267">
        <v>60</v>
      </c>
      <c r="F30" s="268"/>
      <c r="G30" s="269"/>
      <c r="H30" s="270"/>
      <c r="I30" s="264"/>
      <c r="J30" s="271"/>
      <c r="K30" s="264"/>
      <c r="M30" s="265" t="s">
        <v>140</v>
      </c>
      <c r="O30" s="253"/>
    </row>
    <row r="31" spans="1:80" x14ac:dyDescent="0.2">
      <c r="A31" s="262"/>
      <c r="B31" s="266"/>
      <c r="C31" s="345" t="s">
        <v>118</v>
      </c>
      <c r="D31" s="346"/>
      <c r="E31" s="267">
        <v>0</v>
      </c>
      <c r="F31" s="268"/>
      <c r="G31" s="269"/>
      <c r="H31" s="270"/>
      <c r="I31" s="264"/>
      <c r="J31" s="271"/>
      <c r="K31" s="264"/>
      <c r="M31" s="265" t="s">
        <v>118</v>
      </c>
      <c r="O31" s="253"/>
    </row>
    <row r="32" spans="1:80" x14ac:dyDescent="0.2">
      <c r="A32" s="254">
        <v>7</v>
      </c>
      <c r="B32" s="255" t="s">
        <v>141</v>
      </c>
      <c r="C32" s="256" t="s">
        <v>142</v>
      </c>
      <c r="D32" s="257" t="s">
        <v>108</v>
      </c>
      <c r="E32" s="258">
        <v>55</v>
      </c>
      <c r="F32" s="258"/>
      <c r="G32" s="259">
        <f>E32*F32</f>
        <v>0</v>
      </c>
      <c r="H32" s="260">
        <v>0</v>
      </c>
      <c r="I32" s="261">
        <f>E32*H32</f>
        <v>0</v>
      </c>
      <c r="J32" s="260">
        <v>-0.65999999999985404</v>
      </c>
      <c r="K32" s="261">
        <f>E32*J32</f>
        <v>-36.299999999991975</v>
      </c>
      <c r="O32" s="253">
        <v>2</v>
      </c>
      <c r="AA32" s="226">
        <v>1</v>
      </c>
      <c r="AB32" s="226">
        <v>1</v>
      </c>
      <c r="AC32" s="226">
        <v>1</v>
      </c>
      <c r="AZ32" s="226">
        <v>1</v>
      </c>
      <c r="BA32" s="226">
        <f>IF(AZ32=1,G32,0)</f>
        <v>0</v>
      </c>
      <c r="BB32" s="226">
        <f>IF(AZ32=2,G32,0)</f>
        <v>0</v>
      </c>
      <c r="BC32" s="226">
        <f>IF(AZ32=3,G32,0)</f>
        <v>0</v>
      </c>
      <c r="BD32" s="226">
        <f>IF(AZ32=4,G32,0)</f>
        <v>0</v>
      </c>
      <c r="BE32" s="226">
        <f>IF(AZ32=5,G32,0)</f>
        <v>0</v>
      </c>
      <c r="CA32" s="253">
        <v>1</v>
      </c>
      <c r="CB32" s="253">
        <v>1</v>
      </c>
    </row>
    <row r="33" spans="1:80" x14ac:dyDescent="0.2">
      <c r="A33" s="262"/>
      <c r="B33" s="266"/>
      <c r="C33" s="345" t="s">
        <v>143</v>
      </c>
      <c r="D33" s="346"/>
      <c r="E33" s="267">
        <v>55</v>
      </c>
      <c r="F33" s="268"/>
      <c r="G33" s="269"/>
      <c r="H33" s="270"/>
      <c r="I33" s="264"/>
      <c r="J33" s="271"/>
      <c r="K33" s="264"/>
      <c r="M33" s="265" t="s">
        <v>143</v>
      </c>
      <c r="O33" s="253"/>
    </row>
    <row r="34" spans="1:80" x14ac:dyDescent="0.2">
      <c r="A34" s="262"/>
      <c r="B34" s="266"/>
      <c r="C34" s="345" t="s">
        <v>118</v>
      </c>
      <c r="D34" s="346"/>
      <c r="E34" s="267">
        <v>0</v>
      </c>
      <c r="F34" s="268"/>
      <c r="G34" s="269"/>
      <c r="H34" s="270"/>
      <c r="I34" s="264"/>
      <c r="J34" s="271"/>
      <c r="K34" s="264"/>
      <c r="M34" s="265" t="s">
        <v>118</v>
      </c>
      <c r="O34" s="253"/>
    </row>
    <row r="35" spans="1:80" x14ac:dyDescent="0.2">
      <c r="A35" s="254">
        <v>8</v>
      </c>
      <c r="B35" s="255" t="s">
        <v>144</v>
      </c>
      <c r="C35" s="256" t="s">
        <v>145</v>
      </c>
      <c r="D35" s="257" t="s">
        <v>134</v>
      </c>
      <c r="E35" s="258">
        <v>56.099999999987602</v>
      </c>
      <c r="F35" s="258"/>
      <c r="G35" s="259">
        <f>E35*F35</f>
        <v>0</v>
      </c>
      <c r="H35" s="260">
        <v>0</v>
      </c>
      <c r="I35" s="261">
        <f>E35*H35</f>
        <v>0</v>
      </c>
      <c r="J35" s="260"/>
      <c r="K35" s="261">
        <f>E35*J35</f>
        <v>0</v>
      </c>
      <c r="O35" s="253">
        <v>2</v>
      </c>
      <c r="AA35" s="226">
        <v>8</v>
      </c>
      <c r="AB35" s="226">
        <v>0</v>
      </c>
      <c r="AC35" s="226">
        <v>3</v>
      </c>
      <c r="AZ35" s="226">
        <v>1</v>
      </c>
      <c r="BA35" s="226">
        <f>IF(AZ35=1,G35,0)</f>
        <v>0</v>
      </c>
      <c r="BB35" s="226">
        <f>IF(AZ35=2,G35,0)</f>
        <v>0</v>
      </c>
      <c r="BC35" s="226">
        <f>IF(AZ35=3,G35,0)</f>
        <v>0</v>
      </c>
      <c r="BD35" s="226">
        <f>IF(AZ35=4,G35,0)</f>
        <v>0</v>
      </c>
      <c r="BE35" s="226">
        <f>IF(AZ35=5,G35,0)</f>
        <v>0</v>
      </c>
      <c r="CA35" s="253">
        <v>8</v>
      </c>
      <c r="CB35" s="253">
        <v>0</v>
      </c>
    </row>
    <row r="36" spans="1:80" x14ac:dyDescent="0.2">
      <c r="A36" s="262"/>
      <c r="B36" s="263"/>
      <c r="C36" s="347" t="s">
        <v>146</v>
      </c>
      <c r="D36" s="348"/>
      <c r="E36" s="348"/>
      <c r="F36" s="348"/>
      <c r="G36" s="349"/>
      <c r="I36" s="264"/>
      <c r="K36" s="264"/>
      <c r="L36" s="265" t="s">
        <v>146</v>
      </c>
      <c r="O36" s="253">
        <v>3</v>
      </c>
    </row>
    <row r="37" spans="1:80" x14ac:dyDescent="0.2">
      <c r="A37" s="254">
        <v>9</v>
      </c>
      <c r="B37" s="255" t="s">
        <v>147</v>
      </c>
      <c r="C37" s="256" t="s">
        <v>148</v>
      </c>
      <c r="D37" s="257" t="s">
        <v>134</v>
      </c>
      <c r="E37" s="258">
        <v>56.099999999987602</v>
      </c>
      <c r="F37" s="258"/>
      <c r="G37" s="259">
        <f>E37*F37</f>
        <v>0</v>
      </c>
      <c r="H37" s="260">
        <v>0</v>
      </c>
      <c r="I37" s="261">
        <f>E37*H37</f>
        <v>0</v>
      </c>
      <c r="J37" s="260"/>
      <c r="K37" s="261">
        <f>E37*J37</f>
        <v>0</v>
      </c>
      <c r="O37" s="253">
        <v>2</v>
      </c>
      <c r="AA37" s="226">
        <v>8</v>
      </c>
      <c r="AB37" s="226">
        <v>0</v>
      </c>
      <c r="AC37" s="226">
        <v>3</v>
      </c>
      <c r="AZ37" s="226">
        <v>1</v>
      </c>
      <c r="BA37" s="226">
        <f>IF(AZ37=1,G37,0)</f>
        <v>0</v>
      </c>
      <c r="BB37" s="226">
        <f>IF(AZ37=2,G37,0)</f>
        <v>0</v>
      </c>
      <c r="BC37" s="226">
        <f>IF(AZ37=3,G37,0)</f>
        <v>0</v>
      </c>
      <c r="BD37" s="226">
        <f>IF(AZ37=4,G37,0)</f>
        <v>0</v>
      </c>
      <c r="BE37" s="226">
        <f>IF(AZ37=5,G37,0)</f>
        <v>0</v>
      </c>
      <c r="CA37" s="253">
        <v>8</v>
      </c>
      <c r="CB37" s="253">
        <v>0</v>
      </c>
    </row>
    <row r="38" spans="1:80" x14ac:dyDescent="0.2">
      <c r="A38" s="272"/>
      <c r="B38" s="273" t="s">
        <v>100</v>
      </c>
      <c r="C38" s="274" t="s">
        <v>137</v>
      </c>
      <c r="D38" s="275"/>
      <c r="E38" s="276"/>
      <c r="F38" s="277"/>
      <c r="G38" s="278">
        <f>SUM(G28:G37)</f>
        <v>0</v>
      </c>
      <c r="H38" s="279"/>
      <c r="I38" s="280">
        <f>SUM(I28:I37)</f>
        <v>0</v>
      </c>
      <c r="J38" s="279"/>
      <c r="K38" s="280">
        <f>SUM(K28:K37)</f>
        <v>-56.099999999987595</v>
      </c>
      <c r="O38" s="253">
        <v>4</v>
      </c>
      <c r="BA38" s="281">
        <f>SUM(BA28:BA37)</f>
        <v>0</v>
      </c>
      <c r="BB38" s="281">
        <f>SUM(BB28:BB37)</f>
        <v>0</v>
      </c>
      <c r="BC38" s="281">
        <f>SUM(BC28:BC37)</f>
        <v>0</v>
      </c>
      <c r="BD38" s="281">
        <f>SUM(BD28:BD37)</f>
        <v>0</v>
      </c>
      <c r="BE38" s="281">
        <f>SUM(BE28:BE37)</f>
        <v>0</v>
      </c>
    </row>
    <row r="39" spans="1:80" x14ac:dyDescent="0.2">
      <c r="A39" s="243" t="s">
        <v>97</v>
      </c>
      <c r="B39" s="244" t="s">
        <v>98</v>
      </c>
      <c r="C39" s="245" t="s">
        <v>99</v>
      </c>
      <c r="D39" s="246"/>
      <c r="E39" s="247"/>
      <c r="F39" s="247"/>
      <c r="G39" s="248"/>
      <c r="H39" s="249"/>
      <c r="I39" s="250"/>
      <c r="J39" s="251"/>
      <c r="K39" s="252"/>
      <c r="O39" s="253">
        <v>1</v>
      </c>
    </row>
    <row r="40" spans="1:80" x14ac:dyDescent="0.2">
      <c r="A40" s="254">
        <v>10</v>
      </c>
      <c r="B40" s="255" t="s">
        <v>150</v>
      </c>
      <c r="C40" s="256" t="s">
        <v>151</v>
      </c>
      <c r="D40" s="257" t="s">
        <v>152</v>
      </c>
      <c r="E40" s="258">
        <v>4</v>
      </c>
      <c r="F40" s="258"/>
      <c r="G40" s="259">
        <f>E40*F40</f>
        <v>0</v>
      </c>
      <c r="H40" s="260">
        <v>4.99999999999945E-5</v>
      </c>
      <c r="I40" s="261">
        <f>E40*H40</f>
        <v>1.99999999999978E-4</v>
      </c>
      <c r="J40" s="260">
        <v>0</v>
      </c>
      <c r="K40" s="261">
        <f>E40*J40</f>
        <v>0</v>
      </c>
      <c r="O40" s="253">
        <v>2</v>
      </c>
      <c r="AA40" s="226">
        <v>1</v>
      </c>
      <c r="AB40" s="226">
        <v>1</v>
      </c>
      <c r="AC40" s="226">
        <v>1</v>
      </c>
      <c r="AZ40" s="226">
        <v>1</v>
      </c>
      <c r="BA40" s="226">
        <f>IF(AZ40=1,G40,0)</f>
        <v>0</v>
      </c>
      <c r="BB40" s="226">
        <f>IF(AZ40=2,G40,0)</f>
        <v>0</v>
      </c>
      <c r="BC40" s="226">
        <f>IF(AZ40=3,G40,0)</f>
        <v>0</v>
      </c>
      <c r="BD40" s="226">
        <f>IF(AZ40=4,G40,0)</f>
        <v>0</v>
      </c>
      <c r="BE40" s="226">
        <f>IF(AZ40=5,G40,0)</f>
        <v>0</v>
      </c>
      <c r="CA40" s="253">
        <v>1</v>
      </c>
      <c r="CB40" s="253">
        <v>1</v>
      </c>
    </row>
    <row r="41" spans="1:80" x14ac:dyDescent="0.2">
      <c r="A41" s="262"/>
      <c r="B41" s="266"/>
      <c r="C41" s="345" t="s">
        <v>498</v>
      </c>
      <c r="D41" s="346"/>
      <c r="E41" s="267">
        <v>4</v>
      </c>
      <c r="F41" s="268"/>
      <c r="G41" s="269"/>
      <c r="H41" s="270"/>
      <c r="I41" s="264"/>
      <c r="J41" s="271"/>
      <c r="K41" s="264"/>
      <c r="M41" s="265" t="s">
        <v>153</v>
      </c>
      <c r="O41" s="253"/>
    </row>
    <row r="42" spans="1:80" x14ac:dyDescent="0.2">
      <c r="A42" s="262"/>
      <c r="B42" s="266"/>
      <c r="C42" s="345" t="s">
        <v>118</v>
      </c>
      <c r="D42" s="346"/>
      <c r="E42" s="267">
        <v>0</v>
      </c>
      <c r="F42" s="268"/>
      <c r="G42" s="269"/>
      <c r="H42" s="270"/>
      <c r="I42" s="264"/>
      <c r="J42" s="271"/>
      <c r="K42" s="264"/>
      <c r="M42" s="265" t="s">
        <v>118</v>
      </c>
      <c r="O42" s="253"/>
    </row>
    <row r="43" spans="1:80" x14ac:dyDescent="0.2">
      <c r="A43" s="254">
        <v>11</v>
      </c>
      <c r="B43" s="255" t="s">
        <v>113</v>
      </c>
      <c r="C43" s="256" t="s">
        <v>114</v>
      </c>
      <c r="D43" s="257" t="s">
        <v>108</v>
      </c>
      <c r="E43" s="258">
        <v>22</v>
      </c>
      <c r="F43" s="258"/>
      <c r="G43" s="259">
        <f>E43*F43</f>
        <v>0</v>
      </c>
      <c r="H43" s="260">
        <v>0</v>
      </c>
      <c r="I43" s="261">
        <f>E43*H43</f>
        <v>0</v>
      </c>
      <c r="J43" s="260">
        <v>-0.224999999999909</v>
      </c>
      <c r="K43" s="261">
        <f>E43*J43</f>
        <v>-4.9499999999979982</v>
      </c>
      <c r="O43" s="253">
        <v>2</v>
      </c>
      <c r="AA43" s="226">
        <v>1</v>
      </c>
      <c r="AB43" s="226">
        <v>1</v>
      </c>
      <c r="AC43" s="226">
        <v>1</v>
      </c>
      <c r="AZ43" s="226">
        <v>1</v>
      </c>
      <c r="BA43" s="226">
        <f>IF(AZ43=1,G43,0)</f>
        <v>0</v>
      </c>
      <c r="BB43" s="226">
        <f>IF(AZ43=2,G43,0)</f>
        <v>0</v>
      </c>
      <c r="BC43" s="226">
        <f>IF(AZ43=3,G43,0)</f>
        <v>0</v>
      </c>
      <c r="BD43" s="226">
        <f>IF(AZ43=4,G43,0)</f>
        <v>0</v>
      </c>
      <c r="BE43" s="226">
        <f>IF(AZ43=5,G43,0)</f>
        <v>0</v>
      </c>
      <c r="CA43" s="253">
        <v>1</v>
      </c>
      <c r="CB43" s="253">
        <v>1</v>
      </c>
    </row>
    <row r="44" spans="1:80" x14ac:dyDescent="0.2">
      <c r="A44" s="262"/>
      <c r="B44" s="266"/>
      <c r="C44" s="345" t="s">
        <v>154</v>
      </c>
      <c r="D44" s="346"/>
      <c r="E44" s="267">
        <v>22</v>
      </c>
      <c r="F44" s="268"/>
      <c r="G44" s="269"/>
      <c r="H44" s="270"/>
      <c r="I44" s="264"/>
      <c r="J44" s="271"/>
      <c r="K44" s="264"/>
      <c r="M44" s="265" t="s">
        <v>154</v>
      </c>
      <c r="O44" s="253"/>
    </row>
    <row r="45" spans="1:80" ht="22.5" x14ac:dyDescent="0.2">
      <c r="A45" s="262"/>
      <c r="B45" s="266"/>
      <c r="C45" s="345" t="s">
        <v>155</v>
      </c>
      <c r="D45" s="346"/>
      <c r="E45" s="267">
        <v>0</v>
      </c>
      <c r="F45" s="268"/>
      <c r="G45" s="269"/>
      <c r="H45" s="270"/>
      <c r="I45" s="264"/>
      <c r="J45" s="271"/>
      <c r="K45" s="264"/>
      <c r="M45" s="265" t="s">
        <v>155</v>
      </c>
      <c r="O45" s="253"/>
    </row>
    <row r="46" spans="1:80" x14ac:dyDescent="0.2">
      <c r="A46" s="262"/>
      <c r="B46" s="266"/>
      <c r="C46" s="345" t="s">
        <v>118</v>
      </c>
      <c r="D46" s="346"/>
      <c r="E46" s="267">
        <v>0</v>
      </c>
      <c r="F46" s="268"/>
      <c r="G46" s="269"/>
      <c r="H46" s="270"/>
      <c r="I46" s="264"/>
      <c r="J46" s="271"/>
      <c r="K46" s="264"/>
      <c r="M46" s="265" t="s">
        <v>118</v>
      </c>
      <c r="O46" s="253"/>
    </row>
    <row r="47" spans="1:80" x14ac:dyDescent="0.2">
      <c r="A47" s="254">
        <v>12</v>
      </c>
      <c r="B47" s="255" t="s">
        <v>156</v>
      </c>
      <c r="C47" s="256" t="s">
        <v>157</v>
      </c>
      <c r="D47" s="257" t="s">
        <v>108</v>
      </c>
      <c r="E47" s="258">
        <v>56</v>
      </c>
      <c r="F47" s="258"/>
      <c r="G47" s="259">
        <f>E47*F47</f>
        <v>0</v>
      </c>
      <c r="H47" s="260">
        <v>0</v>
      </c>
      <c r="I47" s="261">
        <f>E47*H47</f>
        <v>0</v>
      </c>
      <c r="J47" s="260">
        <v>-0.32999999999992702</v>
      </c>
      <c r="K47" s="261">
        <f>E47*J47</f>
        <v>-18.479999999995911</v>
      </c>
      <c r="O47" s="253">
        <v>2</v>
      </c>
      <c r="AA47" s="226">
        <v>1</v>
      </c>
      <c r="AB47" s="226">
        <v>1</v>
      </c>
      <c r="AC47" s="226">
        <v>1</v>
      </c>
      <c r="AZ47" s="226">
        <v>1</v>
      </c>
      <c r="BA47" s="226">
        <f>IF(AZ47=1,G47,0)</f>
        <v>0</v>
      </c>
      <c r="BB47" s="226">
        <f>IF(AZ47=2,G47,0)</f>
        <v>0</v>
      </c>
      <c r="BC47" s="226">
        <f>IF(AZ47=3,G47,0)</f>
        <v>0</v>
      </c>
      <c r="BD47" s="226">
        <f>IF(AZ47=4,G47,0)</f>
        <v>0</v>
      </c>
      <c r="BE47" s="226">
        <f>IF(AZ47=5,G47,0)</f>
        <v>0</v>
      </c>
      <c r="CA47" s="253">
        <v>1</v>
      </c>
      <c r="CB47" s="253">
        <v>1</v>
      </c>
    </row>
    <row r="48" spans="1:80" x14ac:dyDescent="0.2">
      <c r="A48" s="262"/>
      <c r="B48" s="266"/>
      <c r="C48" s="345" t="s">
        <v>158</v>
      </c>
      <c r="D48" s="346"/>
      <c r="E48" s="267">
        <v>56</v>
      </c>
      <c r="F48" s="268"/>
      <c r="G48" s="269"/>
      <c r="H48" s="270"/>
      <c r="I48" s="264"/>
      <c r="J48" s="271"/>
      <c r="K48" s="264"/>
      <c r="M48" s="265" t="s">
        <v>158</v>
      </c>
      <c r="O48" s="253"/>
    </row>
    <row r="49" spans="1:80" x14ac:dyDescent="0.2">
      <c r="A49" s="262"/>
      <c r="B49" s="266"/>
      <c r="C49" s="345" t="s">
        <v>118</v>
      </c>
      <c r="D49" s="346"/>
      <c r="E49" s="267">
        <v>0</v>
      </c>
      <c r="F49" s="268"/>
      <c r="G49" s="269"/>
      <c r="H49" s="270"/>
      <c r="I49" s="264"/>
      <c r="J49" s="271"/>
      <c r="K49" s="264"/>
      <c r="M49" s="265" t="s">
        <v>118</v>
      </c>
      <c r="O49" s="253"/>
    </row>
    <row r="50" spans="1:80" x14ac:dyDescent="0.2">
      <c r="A50" s="254">
        <v>13</v>
      </c>
      <c r="B50" s="255" t="s">
        <v>159</v>
      </c>
      <c r="C50" s="256" t="s">
        <v>160</v>
      </c>
      <c r="D50" s="257" t="s">
        <v>108</v>
      </c>
      <c r="E50" s="258">
        <v>27</v>
      </c>
      <c r="F50" s="258"/>
      <c r="G50" s="259">
        <f>E50*F50</f>
        <v>0</v>
      </c>
      <c r="H50" s="260">
        <v>0</v>
      </c>
      <c r="I50" s="261">
        <f>E50*H50</f>
        <v>0</v>
      </c>
      <c r="J50" s="260">
        <v>-0.110000000000014</v>
      </c>
      <c r="K50" s="261">
        <f>E50*J50</f>
        <v>-2.9700000000003781</v>
      </c>
      <c r="O50" s="253">
        <v>2</v>
      </c>
      <c r="AA50" s="226">
        <v>1</v>
      </c>
      <c r="AB50" s="226">
        <v>1</v>
      </c>
      <c r="AC50" s="226">
        <v>1</v>
      </c>
      <c r="AZ50" s="226">
        <v>1</v>
      </c>
      <c r="BA50" s="226">
        <f>IF(AZ50=1,G50,0)</f>
        <v>0</v>
      </c>
      <c r="BB50" s="226">
        <f>IF(AZ50=2,G50,0)</f>
        <v>0</v>
      </c>
      <c r="BC50" s="226">
        <f>IF(AZ50=3,G50,0)</f>
        <v>0</v>
      </c>
      <c r="BD50" s="226">
        <f>IF(AZ50=4,G50,0)</f>
        <v>0</v>
      </c>
      <c r="BE50" s="226">
        <f>IF(AZ50=5,G50,0)</f>
        <v>0</v>
      </c>
      <c r="CA50" s="253">
        <v>1</v>
      </c>
      <c r="CB50" s="253">
        <v>1</v>
      </c>
    </row>
    <row r="51" spans="1:80" x14ac:dyDescent="0.2">
      <c r="A51" s="262"/>
      <c r="B51" s="266"/>
      <c r="C51" s="345" t="s">
        <v>161</v>
      </c>
      <c r="D51" s="346"/>
      <c r="E51" s="267">
        <v>27</v>
      </c>
      <c r="F51" s="268"/>
      <c r="G51" s="269"/>
      <c r="H51" s="270"/>
      <c r="I51" s="264"/>
      <c r="J51" s="271"/>
      <c r="K51" s="264"/>
      <c r="M51" s="265" t="s">
        <v>161</v>
      </c>
      <c r="O51" s="253"/>
    </row>
    <row r="52" spans="1:80" x14ac:dyDescent="0.2">
      <c r="A52" s="262"/>
      <c r="B52" s="266"/>
      <c r="C52" s="345" t="s">
        <v>118</v>
      </c>
      <c r="D52" s="346"/>
      <c r="E52" s="267">
        <v>0</v>
      </c>
      <c r="F52" s="268"/>
      <c r="G52" s="269"/>
      <c r="H52" s="270"/>
      <c r="I52" s="264"/>
      <c r="J52" s="271"/>
      <c r="K52" s="264"/>
      <c r="M52" s="265" t="s">
        <v>118</v>
      </c>
      <c r="O52" s="253"/>
    </row>
    <row r="53" spans="1:80" x14ac:dyDescent="0.2">
      <c r="A53" s="254">
        <v>14</v>
      </c>
      <c r="B53" s="255" t="s">
        <v>162</v>
      </c>
      <c r="C53" s="256" t="s">
        <v>163</v>
      </c>
      <c r="D53" s="257" t="s">
        <v>121</v>
      </c>
      <c r="E53" s="258">
        <v>103</v>
      </c>
      <c r="F53" s="258"/>
      <c r="G53" s="259">
        <f>E53*F53</f>
        <v>0</v>
      </c>
      <c r="H53" s="260">
        <v>0</v>
      </c>
      <c r="I53" s="261">
        <f>E53*H53</f>
        <v>0</v>
      </c>
      <c r="J53" s="260">
        <v>-0.26999999999998198</v>
      </c>
      <c r="K53" s="261">
        <f>E53*J53</f>
        <v>-27.809999999998144</v>
      </c>
      <c r="O53" s="253">
        <v>2</v>
      </c>
      <c r="AA53" s="226">
        <v>1</v>
      </c>
      <c r="AB53" s="226">
        <v>1</v>
      </c>
      <c r="AC53" s="226">
        <v>1</v>
      </c>
      <c r="AZ53" s="226">
        <v>1</v>
      </c>
      <c r="BA53" s="226">
        <f>IF(AZ53=1,G53,0)</f>
        <v>0</v>
      </c>
      <c r="BB53" s="226">
        <f>IF(AZ53=2,G53,0)</f>
        <v>0</v>
      </c>
      <c r="BC53" s="226">
        <f>IF(AZ53=3,G53,0)</f>
        <v>0</v>
      </c>
      <c r="BD53" s="226">
        <f>IF(AZ53=4,G53,0)</f>
        <v>0</v>
      </c>
      <c r="BE53" s="226">
        <f>IF(AZ53=5,G53,0)</f>
        <v>0</v>
      </c>
      <c r="CA53" s="253">
        <v>1</v>
      </c>
      <c r="CB53" s="253">
        <v>1</v>
      </c>
    </row>
    <row r="54" spans="1:80" x14ac:dyDescent="0.2">
      <c r="A54" s="262"/>
      <c r="B54" s="266"/>
      <c r="C54" s="345" t="s">
        <v>164</v>
      </c>
      <c r="D54" s="346"/>
      <c r="E54" s="267">
        <v>55</v>
      </c>
      <c r="F54" s="268"/>
      <c r="G54" s="269"/>
      <c r="H54" s="270"/>
      <c r="I54" s="264"/>
      <c r="J54" s="271"/>
      <c r="K54" s="264"/>
      <c r="M54" s="265" t="s">
        <v>164</v>
      </c>
      <c r="O54" s="253"/>
    </row>
    <row r="55" spans="1:80" x14ac:dyDescent="0.2">
      <c r="A55" s="262"/>
      <c r="B55" s="266"/>
      <c r="C55" s="345" t="s">
        <v>165</v>
      </c>
      <c r="D55" s="346"/>
      <c r="E55" s="267">
        <v>48</v>
      </c>
      <c r="F55" s="268"/>
      <c r="G55" s="269"/>
      <c r="H55" s="270"/>
      <c r="I55" s="264"/>
      <c r="J55" s="271"/>
      <c r="K55" s="264"/>
      <c r="M55" s="265" t="s">
        <v>165</v>
      </c>
      <c r="O55" s="253"/>
    </row>
    <row r="56" spans="1:80" x14ac:dyDescent="0.2">
      <c r="A56" s="262"/>
      <c r="B56" s="266"/>
      <c r="C56" s="345" t="s">
        <v>118</v>
      </c>
      <c r="D56" s="346"/>
      <c r="E56" s="267">
        <v>0</v>
      </c>
      <c r="F56" s="268"/>
      <c r="G56" s="269"/>
      <c r="H56" s="270"/>
      <c r="I56" s="264"/>
      <c r="J56" s="271"/>
      <c r="K56" s="264"/>
      <c r="M56" s="265" t="s">
        <v>118</v>
      </c>
      <c r="O56" s="253"/>
    </row>
    <row r="57" spans="1:80" x14ac:dyDescent="0.2">
      <c r="A57" s="254">
        <v>15</v>
      </c>
      <c r="B57" s="255" t="s">
        <v>119</v>
      </c>
      <c r="C57" s="256" t="s">
        <v>120</v>
      </c>
      <c r="D57" s="257" t="s">
        <v>121</v>
      </c>
      <c r="E57" s="258">
        <v>11</v>
      </c>
      <c r="F57" s="258"/>
      <c r="G57" s="259">
        <f>E57*F57</f>
        <v>0</v>
      </c>
      <c r="H57" s="260">
        <v>0</v>
      </c>
      <c r="I57" s="261">
        <f>E57*H57</f>
        <v>0</v>
      </c>
      <c r="J57" s="260">
        <v>-0.115000000000009</v>
      </c>
      <c r="K57" s="261">
        <f>E57*J57</f>
        <v>-1.2650000000000989</v>
      </c>
      <c r="O57" s="253">
        <v>2</v>
      </c>
      <c r="AA57" s="226">
        <v>1</v>
      </c>
      <c r="AB57" s="226">
        <v>1</v>
      </c>
      <c r="AC57" s="226">
        <v>1</v>
      </c>
      <c r="AZ57" s="226">
        <v>1</v>
      </c>
      <c r="BA57" s="226">
        <f>IF(AZ57=1,G57,0)</f>
        <v>0</v>
      </c>
      <c r="BB57" s="226">
        <f>IF(AZ57=2,G57,0)</f>
        <v>0</v>
      </c>
      <c r="BC57" s="226">
        <f>IF(AZ57=3,G57,0)</f>
        <v>0</v>
      </c>
      <c r="BD57" s="226">
        <f>IF(AZ57=4,G57,0)</f>
        <v>0</v>
      </c>
      <c r="BE57" s="226">
        <f>IF(AZ57=5,G57,0)</f>
        <v>0</v>
      </c>
      <c r="CA57" s="253">
        <v>1</v>
      </c>
      <c r="CB57" s="253">
        <v>1</v>
      </c>
    </row>
    <row r="58" spans="1:80" x14ac:dyDescent="0.2">
      <c r="A58" s="262"/>
      <c r="B58" s="266"/>
      <c r="C58" s="345" t="s">
        <v>166</v>
      </c>
      <c r="D58" s="346"/>
      <c r="E58" s="267">
        <v>11</v>
      </c>
      <c r="F58" s="268"/>
      <c r="G58" s="269"/>
      <c r="H58" s="270"/>
      <c r="I58" s="264"/>
      <c r="J58" s="271"/>
      <c r="K58" s="264"/>
      <c r="M58" s="265" t="s">
        <v>166</v>
      </c>
      <c r="O58" s="253"/>
    </row>
    <row r="59" spans="1:80" x14ac:dyDescent="0.2">
      <c r="A59" s="262"/>
      <c r="B59" s="266"/>
      <c r="C59" s="345" t="s">
        <v>123</v>
      </c>
      <c r="D59" s="346"/>
      <c r="E59" s="267">
        <v>0</v>
      </c>
      <c r="F59" s="268"/>
      <c r="G59" s="269"/>
      <c r="H59" s="270"/>
      <c r="I59" s="264"/>
      <c r="J59" s="271"/>
      <c r="K59" s="264"/>
      <c r="M59" s="265" t="s">
        <v>123</v>
      </c>
      <c r="O59" s="253"/>
    </row>
    <row r="60" spans="1:80" x14ac:dyDescent="0.2">
      <c r="A60" s="262"/>
      <c r="B60" s="266"/>
      <c r="C60" s="345" t="s">
        <v>118</v>
      </c>
      <c r="D60" s="346"/>
      <c r="E60" s="267">
        <v>0</v>
      </c>
      <c r="F60" s="268"/>
      <c r="G60" s="269"/>
      <c r="H60" s="270"/>
      <c r="I60" s="264"/>
      <c r="J60" s="271"/>
      <c r="K60" s="264"/>
      <c r="M60" s="265" t="s">
        <v>118</v>
      </c>
      <c r="O60" s="253"/>
    </row>
    <row r="61" spans="1:80" x14ac:dyDescent="0.2">
      <c r="A61" s="254">
        <v>16</v>
      </c>
      <c r="B61" s="255" t="s">
        <v>167</v>
      </c>
      <c r="C61" s="256" t="s">
        <v>168</v>
      </c>
      <c r="D61" s="257" t="s">
        <v>169</v>
      </c>
      <c r="E61" s="258">
        <v>48</v>
      </c>
      <c r="F61" s="258"/>
      <c r="G61" s="259">
        <f>E61*F61</f>
        <v>0</v>
      </c>
      <c r="H61" s="260">
        <v>0</v>
      </c>
      <c r="I61" s="261">
        <f>E61*H61</f>
        <v>0</v>
      </c>
      <c r="J61" s="260">
        <v>0</v>
      </c>
      <c r="K61" s="261">
        <f>E61*J61</f>
        <v>0</v>
      </c>
      <c r="O61" s="253">
        <v>2</v>
      </c>
      <c r="AA61" s="226">
        <v>1</v>
      </c>
      <c r="AB61" s="226">
        <v>1</v>
      </c>
      <c r="AC61" s="226">
        <v>1</v>
      </c>
      <c r="AZ61" s="226">
        <v>1</v>
      </c>
      <c r="BA61" s="226">
        <f>IF(AZ61=1,G61,0)</f>
        <v>0</v>
      </c>
      <c r="BB61" s="226">
        <f>IF(AZ61=2,G61,0)</f>
        <v>0</v>
      </c>
      <c r="BC61" s="226">
        <f>IF(AZ61=3,G61,0)</f>
        <v>0</v>
      </c>
      <c r="BD61" s="226">
        <f>IF(AZ61=4,G61,0)</f>
        <v>0</v>
      </c>
      <c r="BE61" s="226">
        <f>IF(AZ61=5,G61,0)</f>
        <v>0</v>
      </c>
      <c r="CA61" s="253">
        <v>1</v>
      </c>
      <c r="CB61" s="253">
        <v>1</v>
      </c>
    </row>
    <row r="62" spans="1:80" x14ac:dyDescent="0.2">
      <c r="A62" s="262"/>
      <c r="B62" s="266"/>
      <c r="C62" s="345" t="s">
        <v>170</v>
      </c>
      <c r="D62" s="346"/>
      <c r="E62" s="267">
        <v>6</v>
      </c>
      <c r="F62" s="268"/>
      <c r="G62" s="269"/>
      <c r="H62" s="270"/>
      <c r="I62" s="264"/>
      <c r="J62" s="271"/>
      <c r="K62" s="264"/>
      <c r="M62" s="265" t="s">
        <v>170</v>
      </c>
      <c r="O62" s="253"/>
    </row>
    <row r="63" spans="1:80" x14ac:dyDescent="0.2">
      <c r="A63" s="262"/>
      <c r="B63" s="266"/>
      <c r="C63" s="345" t="s">
        <v>171</v>
      </c>
      <c r="D63" s="346"/>
      <c r="E63" s="267">
        <v>5.5</v>
      </c>
      <c r="F63" s="268"/>
      <c r="G63" s="269"/>
      <c r="H63" s="270"/>
      <c r="I63" s="264"/>
      <c r="J63" s="271"/>
      <c r="K63" s="264"/>
      <c r="M63" s="265" t="s">
        <v>171</v>
      </c>
      <c r="O63" s="253"/>
    </row>
    <row r="64" spans="1:80" x14ac:dyDescent="0.2">
      <c r="A64" s="262"/>
      <c r="B64" s="266"/>
      <c r="C64" s="345" t="s">
        <v>172</v>
      </c>
      <c r="D64" s="346"/>
      <c r="E64" s="267">
        <v>36</v>
      </c>
      <c r="F64" s="268"/>
      <c r="G64" s="269"/>
      <c r="H64" s="270"/>
      <c r="I64" s="264"/>
      <c r="J64" s="271"/>
      <c r="K64" s="264"/>
      <c r="M64" s="265" t="s">
        <v>172</v>
      </c>
      <c r="O64" s="253"/>
    </row>
    <row r="65" spans="1:80" x14ac:dyDescent="0.2">
      <c r="A65" s="262"/>
      <c r="B65" s="266"/>
      <c r="C65" s="345" t="s">
        <v>173</v>
      </c>
      <c r="D65" s="346"/>
      <c r="E65" s="267">
        <v>0.5</v>
      </c>
      <c r="F65" s="268"/>
      <c r="G65" s="269"/>
      <c r="H65" s="270"/>
      <c r="I65" s="264"/>
      <c r="J65" s="271"/>
      <c r="K65" s="264"/>
      <c r="M65" s="265" t="s">
        <v>173</v>
      </c>
      <c r="O65" s="253"/>
    </row>
    <row r="66" spans="1:80" x14ac:dyDescent="0.2">
      <c r="A66" s="262"/>
      <c r="B66" s="266"/>
      <c r="C66" s="345" t="s">
        <v>118</v>
      </c>
      <c r="D66" s="346"/>
      <c r="E66" s="267">
        <v>0</v>
      </c>
      <c r="F66" s="268"/>
      <c r="G66" s="269"/>
      <c r="H66" s="270"/>
      <c r="I66" s="264"/>
      <c r="J66" s="271"/>
      <c r="K66" s="264"/>
      <c r="M66" s="265" t="s">
        <v>118</v>
      </c>
      <c r="O66" s="253"/>
    </row>
    <row r="67" spans="1:80" x14ac:dyDescent="0.2">
      <c r="A67" s="254">
        <v>17</v>
      </c>
      <c r="B67" s="255" t="s">
        <v>174</v>
      </c>
      <c r="C67" s="256" t="s">
        <v>175</v>
      </c>
      <c r="D67" s="257" t="s">
        <v>169</v>
      </c>
      <c r="E67" s="258">
        <v>48</v>
      </c>
      <c r="F67" s="258"/>
      <c r="G67" s="259">
        <f>E67*F67</f>
        <v>0</v>
      </c>
      <c r="H67" s="260">
        <v>0</v>
      </c>
      <c r="I67" s="261">
        <f>E67*H67</f>
        <v>0</v>
      </c>
      <c r="J67" s="260">
        <v>0</v>
      </c>
      <c r="K67" s="261">
        <f>E67*J67</f>
        <v>0</v>
      </c>
      <c r="O67" s="253">
        <v>2</v>
      </c>
      <c r="AA67" s="226">
        <v>1</v>
      </c>
      <c r="AB67" s="226">
        <v>1</v>
      </c>
      <c r="AC67" s="226">
        <v>1</v>
      </c>
      <c r="AZ67" s="226">
        <v>1</v>
      </c>
      <c r="BA67" s="226">
        <f>IF(AZ67=1,G67,0)</f>
        <v>0</v>
      </c>
      <c r="BB67" s="226">
        <f>IF(AZ67=2,G67,0)</f>
        <v>0</v>
      </c>
      <c r="BC67" s="226">
        <f>IF(AZ67=3,G67,0)</f>
        <v>0</v>
      </c>
      <c r="BD67" s="226">
        <f>IF(AZ67=4,G67,0)</f>
        <v>0</v>
      </c>
      <c r="BE67" s="226">
        <f>IF(AZ67=5,G67,0)</f>
        <v>0</v>
      </c>
      <c r="CA67" s="253">
        <v>1</v>
      </c>
      <c r="CB67" s="253">
        <v>1</v>
      </c>
    </row>
    <row r="68" spans="1:80" x14ac:dyDescent="0.2">
      <c r="A68" s="262"/>
      <c r="B68" s="266"/>
      <c r="C68" s="345" t="s">
        <v>176</v>
      </c>
      <c r="D68" s="346"/>
      <c r="E68" s="267">
        <v>48</v>
      </c>
      <c r="F68" s="268"/>
      <c r="G68" s="269"/>
      <c r="H68" s="270"/>
      <c r="I68" s="264"/>
      <c r="J68" s="271"/>
      <c r="K68" s="264"/>
      <c r="M68" s="265" t="s">
        <v>176</v>
      </c>
      <c r="O68" s="253"/>
    </row>
    <row r="69" spans="1:80" x14ac:dyDescent="0.2">
      <c r="A69" s="254">
        <v>18</v>
      </c>
      <c r="B69" s="255" t="s">
        <v>177</v>
      </c>
      <c r="C69" s="256" t="s">
        <v>178</v>
      </c>
      <c r="D69" s="257" t="s">
        <v>169</v>
      </c>
      <c r="E69" s="258">
        <v>13</v>
      </c>
      <c r="F69" s="258"/>
      <c r="G69" s="259">
        <f>E69*F69</f>
        <v>0</v>
      </c>
      <c r="H69" s="260">
        <v>0</v>
      </c>
      <c r="I69" s="261">
        <f>E69*H69</f>
        <v>0</v>
      </c>
      <c r="J69" s="260">
        <v>0</v>
      </c>
      <c r="K69" s="261">
        <f>E69*J69</f>
        <v>0</v>
      </c>
      <c r="O69" s="253">
        <v>2</v>
      </c>
      <c r="AA69" s="226">
        <v>1</v>
      </c>
      <c r="AB69" s="226">
        <v>1</v>
      </c>
      <c r="AC69" s="226">
        <v>1</v>
      </c>
      <c r="AZ69" s="226">
        <v>1</v>
      </c>
      <c r="BA69" s="226">
        <f>IF(AZ69=1,G69,0)</f>
        <v>0</v>
      </c>
      <c r="BB69" s="226">
        <f>IF(AZ69=2,G69,0)</f>
        <v>0</v>
      </c>
      <c r="BC69" s="226">
        <f>IF(AZ69=3,G69,0)</f>
        <v>0</v>
      </c>
      <c r="BD69" s="226">
        <f>IF(AZ69=4,G69,0)</f>
        <v>0</v>
      </c>
      <c r="BE69" s="226">
        <f>IF(AZ69=5,G69,0)</f>
        <v>0</v>
      </c>
      <c r="CA69" s="253">
        <v>1</v>
      </c>
      <c r="CB69" s="253">
        <v>1</v>
      </c>
    </row>
    <row r="70" spans="1:80" x14ac:dyDescent="0.2">
      <c r="A70" s="262"/>
      <c r="B70" s="266"/>
      <c r="C70" s="345" t="s">
        <v>179</v>
      </c>
      <c r="D70" s="346"/>
      <c r="E70" s="267">
        <v>11</v>
      </c>
      <c r="F70" s="268"/>
      <c r="G70" s="269"/>
      <c r="H70" s="270"/>
      <c r="I70" s="264"/>
      <c r="J70" s="271"/>
      <c r="K70" s="264"/>
      <c r="M70" s="265" t="s">
        <v>179</v>
      </c>
      <c r="O70" s="253"/>
    </row>
    <row r="71" spans="1:80" x14ac:dyDescent="0.2">
      <c r="A71" s="262"/>
      <c r="B71" s="266"/>
      <c r="C71" s="345" t="s">
        <v>180</v>
      </c>
      <c r="D71" s="346"/>
      <c r="E71" s="267">
        <v>2</v>
      </c>
      <c r="F71" s="268"/>
      <c r="G71" s="269"/>
      <c r="H71" s="270"/>
      <c r="I71" s="264"/>
      <c r="J71" s="271"/>
      <c r="K71" s="264"/>
      <c r="M71" s="265" t="s">
        <v>180</v>
      </c>
      <c r="O71" s="253"/>
    </row>
    <row r="72" spans="1:80" x14ac:dyDescent="0.2">
      <c r="A72" s="262"/>
      <c r="B72" s="266"/>
      <c r="C72" s="345" t="s">
        <v>181</v>
      </c>
      <c r="D72" s="346"/>
      <c r="E72" s="267">
        <v>0</v>
      </c>
      <c r="F72" s="268"/>
      <c r="G72" s="269"/>
      <c r="H72" s="270"/>
      <c r="I72" s="264"/>
      <c r="J72" s="271"/>
      <c r="K72" s="264"/>
      <c r="M72" s="265" t="s">
        <v>181</v>
      </c>
      <c r="O72" s="253"/>
    </row>
    <row r="73" spans="1:80" x14ac:dyDescent="0.2">
      <c r="A73" s="262"/>
      <c r="B73" s="266"/>
      <c r="C73" s="345" t="s">
        <v>182</v>
      </c>
      <c r="D73" s="346"/>
      <c r="E73" s="267">
        <v>0</v>
      </c>
      <c r="F73" s="268"/>
      <c r="G73" s="269"/>
      <c r="H73" s="270"/>
      <c r="I73" s="264"/>
      <c r="J73" s="271"/>
      <c r="K73" s="264"/>
      <c r="M73" s="265" t="s">
        <v>182</v>
      </c>
      <c r="O73" s="253"/>
    </row>
    <row r="74" spans="1:80" x14ac:dyDescent="0.2">
      <c r="A74" s="254">
        <v>19</v>
      </c>
      <c r="B74" s="255" t="s">
        <v>183</v>
      </c>
      <c r="C74" s="256" t="s">
        <v>184</v>
      </c>
      <c r="D74" s="257" t="s">
        <v>169</v>
      </c>
      <c r="E74" s="258">
        <v>13</v>
      </c>
      <c r="F74" s="258"/>
      <c r="G74" s="259">
        <f>E74*F74</f>
        <v>0</v>
      </c>
      <c r="H74" s="260">
        <v>0</v>
      </c>
      <c r="I74" s="261">
        <f>E74*H74</f>
        <v>0</v>
      </c>
      <c r="J74" s="260">
        <v>0</v>
      </c>
      <c r="K74" s="261">
        <f>E74*J74</f>
        <v>0</v>
      </c>
      <c r="O74" s="253">
        <v>2</v>
      </c>
      <c r="AA74" s="226">
        <v>1</v>
      </c>
      <c r="AB74" s="226">
        <v>1</v>
      </c>
      <c r="AC74" s="226">
        <v>1</v>
      </c>
      <c r="AZ74" s="226">
        <v>1</v>
      </c>
      <c r="BA74" s="226">
        <f>IF(AZ74=1,G74,0)</f>
        <v>0</v>
      </c>
      <c r="BB74" s="226">
        <f>IF(AZ74=2,G74,0)</f>
        <v>0</v>
      </c>
      <c r="BC74" s="226">
        <f>IF(AZ74=3,G74,0)</f>
        <v>0</v>
      </c>
      <c r="BD74" s="226">
        <f>IF(AZ74=4,G74,0)</f>
        <v>0</v>
      </c>
      <c r="BE74" s="226">
        <f>IF(AZ74=5,G74,0)</f>
        <v>0</v>
      </c>
      <c r="CA74" s="253">
        <v>1</v>
      </c>
      <c r="CB74" s="253">
        <v>1</v>
      </c>
    </row>
    <row r="75" spans="1:80" x14ac:dyDescent="0.2">
      <c r="A75" s="262"/>
      <c r="B75" s="266"/>
      <c r="C75" s="345" t="s">
        <v>185</v>
      </c>
      <c r="D75" s="346"/>
      <c r="E75" s="267">
        <v>13</v>
      </c>
      <c r="F75" s="268"/>
      <c r="G75" s="269"/>
      <c r="H75" s="270"/>
      <c r="I75" s="264"/>
      <c r="J75" s="271"/>
      <c r="K75" s="264"/>
      <c r="M75" s="265" t="s">
        <v>185</v>
      </c>
      <c r="O75" s="253"/>
    </row>
    <row r="76" spans="1:80" x14ac:dyDescent="0.2">
      <c r="A76" s="254">
        <v>20</v>
      </c>
      <c r="B76" s="255" t="s">
        <v>186</v>
      </c>
      <c r="C76" s="256" t="s">
        <v>187</v>
      </c>
      <c r="D76" s="257" t="s">
        <v>169</v>
      </c>
      <c r="E76" s="258">
        <v>10</v>
      </c>
      <c r="F76" s="258"/>
      <c r="G76" s="259">
        <f>E76*F76</f>
        <v>0</v>
      </c>
      <c r="H76" s="260">
        <v>0</v>
      </c>
      <c r="I76" s="261">
        <f>E76*H76</f>
        <v>0</v>
      </c>
      <c r="J76" s="260">
        <v>0</v>
      </c>
      <c r="K76" s="261">
        <f>E76*J76</f>
        <v>0</v>
      </c>
      <c r="O76" s="253">
        <v>2</v>
      </c>
      <c r="AA76" s="226">
        <v>1</v>
      </c>
      <c r="AB76" s="226">
        <v>1</v>
      </c>
      <c r="AC76" s="226">
        <v>1</v>
      </c>
      <c r="AZ76" s="226">
        <v>1</v>
      </c>
      <c r="BA76" s="226">
        <f>IF(AZ76=1,G76,0)</f>
        <v>0</v>
      </c>
      <c r="BB76" s="226">
        <f>IF(AZ76=2,G76,0)</f>
        <v>0</v>
      </c>
      <c r="BC76" s="226">
        <f>IF(AZ76=3,G76,0)</f>
        <v>0</v>
      </c>
      <c r="BD76" s="226">
        <f>IF(AZ76=4,G76,0)</f>
        <v>0</v>
      </c>
      <c r="BE76" s="226">
        <f>IF(AZ76=5,G76,0)</f>
        <v>0</v>
      </c>
      <c r="CA76" s="253">
        <v>1</v>
      </c>
      <c r="CB76" s="253">
        <v>1</v>
      </c>
    </row>
    <row r="77" spans="1:80" x14ac:dyDescent="0.2">
      <c r="A77" s="262"/>
      <c r="B77" s="266"/>
      <c r="C77" s="345" t="s">
        <v>188</v>
      </c>
      <c r="D77" s="346"/>
      <c r="E77" s="267">
        <v>10</v>
      </c>
      <c r="F77" s="268"/>
      <c r="G77" s="269"/>
      <c r="H77" s="270"/>
      <c r="I77" s="264"/>
      <c r="J77" s="271"/>
      <c r="K77" s="264"/>
      <c r="M77" s="265" t="s">
        <v>188</v>
      </c>
      <c r="O77" s="253"/>
    </row>
    <row r="78" spans="1:80" x14ac:dyDescent="0.2">
      <c r="A78" s="262"/>
      <c r="B78" s="266"/>
      <c r="C78" s="345" t="s">
        <v>182</v>
      </c>
      <c r="D78" s="346"/>
      <c r="E78" s="267">
        <v>0</v>
      </c>
      <c r="F78" s="268"/>
      <c r="G78" s="269"/>
      <c r="H78" s="270"/>
      <c r="I78" s="264"/>
      <c r="J78" s="271"/>
      <c r="K78" s="264"/>
      <c r="M78" s="265" t="s">
        <v>182</v>
      </c>
      <c r="O78" s="253"/>
    </row>
    <row r="79" spans="1:80" ht="22.5" x14ac:dyDescent="0.2">
      <c r="A79" s="254">
        <v>21</v>
      </c>
      <c r="B79" s="255" t="s">
        <v>189</v>
      </c>
      <c r="C79" s="256" t="s">
        <v>190</v>
      </c>
      <c r="D79" s="257" t="s">
        <v>169</v>
      </c>
      <c r="E79" s="258">
        <v>55.71</v>
      </c>
      <c r="F79" s="258"/>
      <c r="G79" s="259">
        <f>E79*F79</f>
        <v>0</v>
      </c>
      <c r="H79" s="260">
        <v>0</v>
      </c>
      <c r="I79" s="261">
        <f>E79*H79</f>
        <v>0</v>
      </c>
      <c r="J79" s="260">
        <v>0</v>
      </c>
      <c r="K79" s="261">
        <f>E79*J79</f>
        <v>0</v>
      </c>
      <c r="O79" s="253">
        <v>2</v>
      </c>
      <c r="AA79" s="226">
        <v>1</v>
      </c>
      <c r="AB79" s="226">
        <v>1</v>
      </c>
      <c r="AC79" s="226">
        <v>1</v>
      </c>
      <c r="AZ79" s="226">
        <v>1</v>
      </c>
      <c r="BA79" s="226">
        <f>IF(AZ79=1,G79,0)</f>
        <v>0</v>
      </c>
      <c r="BB79" s="226">
        <f>IF(AZ79=2,G79,0)</f>
        <v>0</v>
      </c>
      <c r="BC79" s="226">
        <f>IF(AZ79=3,G79,0)</f>
        <v>0</v>
      </c>
      <c r="BD79" s="226">
        <f>IF(AZ79=4,G79,0)</f>
        <v>0</v>
      </c>
      <c r="BE79" s="226">
        <f>IF(AZ79=5,G79,0)</f>
        <v>0</v>
      </c>
      <c r="CA79" s="253">
        <v>1</v>
      </c>
      <c r="CB79" s="253">
        <v>1</v>
      </c>
    </row>
    <row r="80" spans="1:80" x14ac:dyDescent="0.2">
      <c r="A80" s="262"/>
      <c r="B80" s="266"/>
      <c r="C80" s="345" t="s">
        <v>191</v>
      </c>
      <c r="D80" s="346"/>
      <c r="E80" s="267">
        <v>51.96</v>
      </c>
      <c r="F80" s="268"/>
      <c r="G80" s="269"/>
      <c r="H80" s="270"/>
      <c r="I80" s="264"/>
      <c r="J80" s="271"/>
      <c r="K80" s="264"/>
      <c r="M80" s="265" t="s">
        <v>191</v>
      </c>
      <c r="O80" s="253"/>
    </row>
    <row r="81" spans="1:80" x14ac:dyDescent="0.2">
      <c r="A81" s="262"/>
      <c r="B81" s="266"/>
      <c r="C81" s="345" t="s">
        <v>192</v>
      </c>
      <c r="D81" s="346"/>
      <c r="E81" s="267">
        <v>3.75</v>
      </c>
      <c r="F81" s="268"/>
      <c r="G81" s="269"/>
      <c r="H81" s="270"/>
      <c r="I81" s="264"/>
      <c r="J81" s="271"/>
      <c r="K81" s="264"/>
      <c r="M81" s="265" t="s">
        <v>192</v>
      </c>
      <c r="O81" s="253"/>
    </row>
    <row r="82" spans="1:80" x14ac:dyDescent="0.2">
      <c r="A82" s="262"/>
      <c r="B82" s="266"/>
      <c r="C82" s="345" t="s">
        <v>193</v>
      </c>
      <c r="D82" s="346"/>
      <c r="E82" s="267">
        <v>0</v>
      </c>
      <c r="F82" s="268"/>
      <c r="G82" s="269"/>
      <c r="H82" s="270"/>
      <c r="I82" s="264"/>
      <c r="J82" s="271"/>
      <c r="K82" s="264"/>
      <c r="M82" s="265" t="s">
        <v>193</v>
      </c>
      <c r="O82" s="253"/>
    </row>
    <row r="83" spans="1:80" x14ac:dyDescent="0.2">
      <c r="A83" s="254">
        <v>22</v>
      </c>
      <c r="B83" s="255" t="s">
        <v>194</v>
      </c>
      <c r="C83" s="256" t="s">
        <v>195</v>
      </c>
      <c r="D83" s="257" t="s">
        <v>169</v>
      </c>
      <c r="E83" s="258">
        <v>10</v>
      </c>
      <c r="F83" s="258"/>
      <c r="G83" s="259">
        <f>E83*F83</f>
        <v>0</v>
      </c>
      <c r="H83" s="260">
        <v>0</v>
      </c>
      <c r="I83" s="261">
        <f>E83*H83</f>
        <v>0</v>
      </c>
      <c r="J83" s="260">
        <v>0</v>
      </c>
      <c r="K83" s="261">
        <f>E83*J83</f>
        <v>0</v>
      </c>
      <c r="O83" s="253">
        <v>2</v>
      </c>
      <c r="AA83" s="226">
        <v>1</v>
      </c>
      <c r="AB83" s="226">
        <v>1</v>
      </c>
      <c r="AC83" s="226">
        <v>1</v>
      </c>
      <c r="AZ83" s="226">
        <v>1</v>
      </c>
      <c r="BA83" s="226">
        <f>IF(AZ83=1,G83,0)</f>
        <v>0</v>
      </c>
      <c r="BB83" s="226">
        <f>IF(AZ83=2,G83,0)</f>
        <v>0</v>
      </c>
      <c r="BC83" s="226">
        <f>IF(AZ83=3,G83,0)</f>
        <v>0</v>
      </c>
      <c r="BD83" s="226">
        <f>IF(AZ83=4,G83,0)</f>
        <v>0</v>
      </c>
      <c r="BE83" s="226">
        <f>IF(AZ83=5,G83,0)</f>
        <v>0</v>
      </c>
      <c r="CA83" s="253">
        <v>1</v>
      </c>
      <c r="CB83" s="253">
        <v>1</v>
      </c>
    </row>
    <row r="84" spans="1:80" x14ac:dyDescent="0.2">
      <c r="A84" s="262"/>
      <c r="B84" s="266"/>
      <c r="C84" s="345" t="s">
        <v>196</v>
      </c>
      <c r="D84" s="346"/>
      <c r="E84" s="267">
        <v>10</v>
      </c>
      <c r="F84" s="268"/>
      <c r="G84" s="269"/>
      <c r="H84" s="270"/>
      <c r="I84" s="264"/>
      <c r="J84" s="271"/>
      <c r="K84" s="264"/>
      <c r="M84" s="265" t="s">
        <v>196</v>
      </c>
      <c r="O84" s="253"/>
    </row>
    <row r="85" spans="1:80" ht="22.5" x14ac:dyDescent="0.2">
      <c r="A85" s="262"/>
      <c r="B85" s="266"/>
      <c r="C85" s="345" t="s">
        <v>197</v>
      </c>
      <c r="D85" s="346"/>
      <c r="E85" s="267">
        <v>0</v>
      </c>
      <c r="F85" s="268"/>
      <c r="G85" s="269"/>
      <c r="H85" s="270"/>
      <c r="I85" s="264"/>
      <c r="J85" s="271"/>
      <c r="K85" s="264"/>
      <c r="M85" s="265" t="s">
        <v>197</v>
      </c>
      <c r="O85" s="253"/>
    </row>
    <row r="86" spans="1:80" x14ac:dyDescent="0.2">
      <c r="A86" s="254">
        <v>23</v>
      </c>
      <c r="B86" s="255" t="s">
        <v>198</v>
      </c>
      <c r="C86" s="256" t="s">
        <v>199</v>
      </c>
      <c r="D86" s="257" t="s">
        <v>169</v>
      </c>
      <c r="E86" s="258">
        <v>64.75</v>
      </c>
      <c r="F86" s="258"/>
      <c r="G86" s="259">
        <f>E86*F86</f>
        <v>0</v>
      </c>
      <c r="H86" s="260">
        <v>0</v>
      </c>
      <c r="I86" s="261">
        <f>E86*H86</f>
        <v>0</v>
      </c>
      <c r="J86" s="260">
        <v>0</v>
      </c>
      <c r="K86" s="261">
        <f>E86*J86</f>
        <v>0</v>
      </c>
      <c r="O86" s="253">
        <v>2</v>
      </c>
      <c r="AA86" s="226">
        <v>1</v>
      </c>
      <c r="AB86" s="226">
        <v>1</v>
      </c>
      <c r="AC86" s="226">
        <v>1</v>
      </c>
      <c r="AZ86" s="226">
        <v>1</v>
      </c>
      <c r="BA86" s="226">
        <f>IF(AZ86=1,G86,0)</f>
        <v>0</v>
      </c>
      <c r="BB86" s="226">
        <f>IF(AZ86=2,G86,0)</f>
        <v>0</v>
      </c>
      <c r="BC86" s="226">
        <f>IF(AZ86=3,G86,0)</f>
        <v>0</v>
      </c>
      <c r="BD86" s="226">
        <f>IF(AZ86=4,G86,0)</f>
        <v>0</v>
      </c>
      <c r="BE86" s="226">
        <f>IF(AZ86=5,G86,0)</f>
        <v>0</v>
      </c>
      <c r="CA86" s="253">
        <v>1</v>
      </c>
      <c r="CB86" s="253">
        <v>1</v>
      </c>
    </row>
    <row r="87" spans="1:80" x14ac:dyDescent="0.2">
      <c r="A87" s="262"/>
      <c r="B87" s="266"/>
      <c r="C87" s="345" t="s">
        <v>200</v>
      </c>
      <c r="D87" s="346"/>
      <c r="E87" s="267">
        <v>61</v>
      </c>
      <c r="F87" s="268"/>
      <c r="G87" s="269"/>
      <c r="H87" s="270"/>
      <c r="I87" s="264"/>
      <c r="J87" s="271"/>
      <c r="K87" s="264"/>
      <c r="M87" s="265" t="s">
        <v>200</v>
      </c>
      <c r="O87" s="253"/>
    </row>
    <row r="88" spans="1:80" x14ac:dyDescent="0.2">
      <c r="A88" s="262"/>
      <c r="B88" s="266"/>
      <c r="C88" s="345" t="s">
        <v>201</v>
      </c>
      <c r="D88" s="346"/>
      <c r="E88" s="267">
        <v>3.75</v>
      </c>
      <c r="F88" s="268"/>
      <c r="G88" s="269"/>
      <c r="H88" s="270"/>
      <c r="I88" s="264"/>
      <c r="J88" s="271"/>
      <c r="K88" s="264"/>
      <c r="M88" s="265" t="s">
        <v>201</v>
      </c>
      <c r="O88" s="253"/>
    </row>
    <row r="89" spans="1:80" x14ac:dyDescent="0.2">
      <c r="A89" s="262"/>
      <c r="B89" s="266"/>
      <c r="C89" s="345" t="s">
        <v>202</v>
      </c>
      <c r="D89" s="346"/>
      <c r="E89" s="267">
        <v>0</v>
      </c>
      <c r="F89" s="268"/>
      <c r="G89" s="269"/>
      <c r="H89" s="270"/>
      <c r="I89" s="264"/>
      <c r="J89" s="271"/>
      <c r="K89" s="264"/>
      <c r="M89" s="265" t="s">
        <v>202</v>
      </c>
      <c r="O89" s="253"/>
    </row>
    <row r="90" spans="1:80" x14ac:dyDescent="0.2">
      <c r="A90" s="254">
        <v>24</v>
      </c>
      <c r="B90" s="255" t="s">
        <v>203</v>
      </c>
      <c r="C90" s="256" t="s">
        <v>204</v>
      </c>
      <c r="D90" s="257" t="s">
        <v>108</v>
      </c>
      <c r="E90" s="258">
        <v>164.85</v>
      </c>
      <c r="F90" s="258"/>
      <c r="G90" s="259">
        <f>E90*F90</f>
        <v>0</v>
      </c>
      <c r="H90" s="260">
        <v>0</v>
      </c>
      <c r="I90" s="261">
        <f>E90*H90</f>
        <v>0</v>
      </c>
      <c r="J90" s="260">
        <v>0</v>
      </c>
      <c r="K90" s="261">
        <f>E90*J90</f>
        <v>0</v>
      </c>
      <c r="O90" s="253">
        <v>2</v>
      </c>
      <c r="AA90" s="226">
        <v>1</v>
      </c>
      <c r="AB90" s="226">
        <v>1</v>
      </c>
      <c r="AC90" s="226">
        <v>1</v>
      </c>
      <c r="AZ90" s="226">
        <v>1</v>
      </c>
      <c r="BA90" s="226">
        <f>IF(AZ90=1,G90,0)</f>
        <v>0</v>
      </c>
      <c r="BB90" s="226">
        <f>IF(AZ90=2,G90,0)</f>
        <v>0</v>
      </c>
      <c r="BC90" s="226">
        <f>IF(AZ90=3,G90,0)</f>
        <v>0</v>
      </c>
      <c r="BD90" s="226">
        <f>IF(AZ90=4,G90,0)</f>
        <v>0</v>
      </c>
      <c r="BE90" s="226">
        <f>IF(AZ90=5,G90,0)</f>
        <v>0</v>
      </c>
      <c r="CA90" s="253">
        <v>1</v>
      </c>
      <c r="CB90" s="253">
        <v>1</v>
      </c>
    </row>
    <row r="91" spans="1:80" x14ac:dyDescent="0.2">
      <c r="A91" s="262"/>
      <c r="B91" s="266"/>
      <c r="C91" s="345" t="s">
        <v>205</v>
      </c>
      <c r="D91" s="346"/>
      <c r="E91" s="267">
        <v>94.5</v>
      </c>
      <c r="F91" s="268"/>
      <c r="G91" s="269"/>
      <c r="H91" s="270"/>
      <c r="I91" s="264"/>
      <c r="J91" s="271"/>
      <c r="K91" s="264"/>
      <c r="M91" s="265" t="s">
        <v>205</v>
      </c>
      <c r="O91" s="253"/>
    </row>
    <row r="92" spans="1:80" ht="22.5" x14ac:dyDescent="0.2">
      <c r="A92" s="262"/>
      <c r="B92" s="266"/>
      <c r="C92" s="345" t="s">
        <v>206</v>
      </c>
      <c r="D92" s="346"/>
      <c r="E92" s="267">
        <v>70.349999999999994</v>
      </c>
      <c r="F92" s="268"/>
      <c r="G92" s="269"/>
      <c r="H92" s="270"/>
      <c r="I92" s="264"/>
      <c r="J92" s="271"/>
      <c r="K92" s="264"/>
      <c r="M92" s="265" t="s">
        <v>206</v>
      </c>
      <c r="O92" s="253"/>
    </row>
    <row r="93" spans="1:80" x14ac:dyDescent="0.2">
      <c r="A93" s="262"/>
      <c r="B93" s="266"/>
      <c r="C93" s="345" t="s">
        <v>182</v>
      </c>
      <c r="D93" s="346"/>
      <c r="E93" s="267">
        <v>0</v>
      </c>
      <c r="F93" s="268"/>
      <c r="G93" s="269"/>
      <c r="H93" s="270"/>
      <c r="I93" s="264"/>
      <c r="J93" s="271"/>
      <c r="K93" s="264"/>
      <c r="M93" s="265" t="s">
        <v>182</v>
      </c>
      <c r="O93" s="253"/>
    </row>
    <row r="94" spans="1:80" x14ac:dyDescent="0.2">
      <c r="A94" s="254">
        <v>25</v>
      </c>
      <c r="B94" s="255" t="s">
        <v>207</v>
      </c>
      <c r="C94" s="256" t="s">
        <v>208</v>
      </c>
      <c r="D94" s="257" t="s">
        <v>169</v>
      </c>
      <c r="E94" s="258">
        <v>25</v>
      </c>
      <c r="F94" s="258"/>
      <c r="G94" s="259">
        <f>E94*F94</f>
        <v>0</v>
      </c>
      <c r="H94" s="260">
        <v>0</v>
      </c>
      <c r="I94" s="261">
        <f>E94*H94</f>
        <v>0</v>
      </c>
      <c r="J94" s="260">
        <v>0</v>
      </c>
      <c r="K94" s="261">
        <f>E94*J94</f>
        <v>0</v>
      </c>
      <c r="O94" s="253">
        <v>2</v>
      </c>
      <c r="AA94" s="226">
        <v>1</v>
      </c>
      <c r="AB94" s="226">
        <v>0</v>
      </c>
      <c r="AC94" s="226">
        <v>0</v>
      </c>
      <c r="AZ94" s="226">
        <v>1</v>
      </c>
      <c r="BA94" s="226">
        <f>IF(AZ94=1,G94,0)</f>
        <v>0</v>
      </c>
      <c r="BB94" s="226">
        <f>IF(AZ94=2,G94,0)</f>
        <v>0</v>
      </c>
      <c r="BC94" s="226">
        <f>IF(AZ94=3,G94,0)</f>
        <v>0</v>
      </c>
      <c r="BD94" s="226">
        <f>IF(AZ94=4,G94,0)</f>
        <v>0</v>
      </c>
      <c r="BE94" s="226">
        <f>IF(AZ94=5,G94,0)</f>
        <v>0</v>
      </c>
      <c r="CA94" s="253">
        <v>1</v>
      </c>
      <c r="CB94" s="253">
        <v>0</v>
      </c>
    </row>
    <row r="95" spans="1:80" ht="22.5" x14ac:dyDescent="0.2">
      <c r="A95" s="262"/>
      <c r="B95" s="266"/>
      <c r="C95" s="345" t="s">
        <v>209</v>
      </c>
      <c r="D95" s="346"/>
      <c r="E95" s="267">
        <v>25</v>
      </c>
      <c r="F95" s="268"/>
      <c r="G95" s="269"/>
      <c r="H95" s="270"/>
      <c r="I95" s="264"/>
      <c r="J95" s="271"/>
      <c r="K95" s="264"/>
      <c r="M95" s="265" t="s">
        <v>209</v>
      </c>
      <c r="O95" s="253"/>
    </row>
    <row r="96" spans="1:80" x14ac:dyDescent="0.2">
      <c r="A96" s="262"/>
      <c r="B96" s="266"/>
      <c r="C96" s="345" t="s">
        <v>118</v>
      </c>
      <c r="D96" s="346"/>
      <c r="E96" s="267">
        <v>0</v>
      </c>
      <c r="F96" s="268"/>
      <c r="G96" s="269"/>
      <c r="H96" s="270"/>
      <c r="I96" s="264"/>
      <c r="J96" s="271"/>
      <c r="K96" s="264"/>
      <c r="M96" s="265" t="s">
        <v>118</v>
      </c>
      <c r="O96" s="253"/>
    </row>
    <row r="97" spans="1:80" x14ac:dyDescent="0.2">
      <c r="A97" s="254">
        <v>26</v>
      </c>
      <c r="B97" s="255" t="s">
        <v>210</v>
      </c>
      <c r="C97" s="256" t="s">
        <v>211</v>
      </c>
      <c r="D97" s="257" t="s">
        <v>169</v>
      </c>
      <c r="E97" s="258">
        <v>55.71</v>
      </c>
      <c r="F97" s="258"/>
      <c r="G97" s="259">
        <f>E97*F97</f>
        <v>0</v>
      </c>
      <c r="H97" s="260">
        <v>0</v>
      </c>
      <c r="I97" s="261">
        <f>E97*H97</f>
        <v>0</v>
      </c>
      <c r="J97" s="260">
        <v>0</v>
      </c>
      <c r="K97" s="261">
        <f>E97*J97</f>
        <v>0</v>
      </c>
      <c r="O97" s="253">
        <v>2</v>
      </c>
      <c r="AA97" s="226">
        <v>1</v>
      </c>
      <c r="AB97" s="226">
        <v>1</v>
      </c>
      <c r="AC97" s="226">
        <v>1</v>
      </c>
      <c r="AZ97" s="226">
        <v>1</v>
      </c>
      <c r="BA97" s="226">
        <f>IF(AZ97=1,G97,0)</f>
        <v>0</v>
      </c>
      <c r="BB97" s="226">
        <f>IF(AZ97=2,G97,0)</f>
        <v>0</v>
      </c>
      <c r="BC97" s="226">
        <f>IF(AZ97=3,G97,0)</f>
        <v>0</v>
      </c>
      <c r="BD97" s="226">
        <f>IF(AZ97=4,G97,0)</f>
        <v>0</v>
      </c>
      <c r="BE97" s="226">
        <f>IF(AZ97=5,G97,0)</f>
        <v>0</v>
      </c>
      <c r="CA97" s="253">
        <v>1</v>
      </c>
      <c r="CB97" s="253">
        <v>1</v>
      </c>
    </row>
    <row r="98" spans="1:80" x14ac:dyDescent="0.2">
      <c r="A98" s="262"/>
      <c r="B98" s="266"/>
      <c r="C98" s="345" t="s">
        <v>191</v>
      </c>
      <c r="D98" s="346"/>
      <c r="E98" s="267">
        <v>51.96</v>
      </c>
      <c r="F98" s="268"/>
      <c r="G98" s="269"/>
      <c r="H98" s="270"/>
      <c r="I98" s="264"/>
      <c r="J98" s="271"/>
      <c r="K98" s="264"/>
      <c r="M98" s="265" t="s">
        <v>191</v>
      </c>
      <c r="O98" s="253"/>
    </row>
    <row r="99" spans="1:80" x14ac:dyDescent="0.2">
      <c r="A99" s="262"/>
      <c r="B99" s="266"/>
      <c r="C99" s="345" t="s">
        <v>201</v>
      </c>
      <c r="D99" s="346"/>
      <c r="E99" s="267">
        <v>3.75</v>
      </c>
      <c r="F99" s="268"/>
      <c r="G99" s="269"/>
      <c r="H99" s="270"/>
      <c r="I99" s="264"/>
      <c r="J99" s="271"/>
      <c r="K99" s="264"/>
      <c r="M99" s="265" t="s">
        <v>201</v>
      </c>
      <c r="O99" s="253"/>
    </row>
    <row r="100" spans="1:80" x14ac:dyDescent="0.2">
      <c r="A100" s="262"/>
      <c r="B100" s="266"/>
      <c r="C100" s="345" t="s">
        <v>212</v>
      </c>
      <c r="D100" s="346"/>
      <c r="E100" s="267">
        <v>0</v>
      </c>
      <c r="F100" s="268"/>
      <c r="G100" s="269"/>
      <c r="H100" s="270"/>
      <c r="I100" s="264"/>
      <c r="J100" s="271"/>
      <c r="K100" s="264"/>
      <c r="M100" s="265" t="s">
        <v>212</v>
      </c>
      <c r="O100" s="253"/>
    </row>
    <row r="101" spans="1:80" ht="22.5" x14ac:dyDescent="0.2">
      <c r="A101" s="254">
        <v>27</v>
      </c>
      <c r="B101" s="255" t="s">
        <v>213</v>
      </c>
      <c r="C101" s="256" t="s">
        <v>214</v>
      </c>
      <c r="D101" s="257" t="s">
        <v>152</v>
      </c>
      <c r="E101" s="258">
        <v>2</v>
      </c>
      <c r="F101" s="258"/>
      <c r="G101" s="259">
        <f>E101*F101</f>
        <v>0</v>
      </c>
      <c r="H101" s="260">
        <v>3.0399999999985998E-3</v>
      </c>
      <c r="I101" s="261">
        <f>E101*H101</f>
        <v>6.0799999999971996E-3</v>
      </c>
      <c r="J101" s="260">
        <v>0</v>
      </c>
      <c r="K101" s="261">
        <f>E101*J101</f>
        <v>0</v>
      </c>
      <c r="O101" s="253">
        <v>2</v>
      </c>
      <c r="AA101" s="226">
        <v>2</v>
      </c>
      <c r="AB101" s="226">
        <v>1</v>
      </c>
      <c r="AC101" s="226">
        <v>1</v>
      </c>
      <c r="AZ101" s="226">
        <v>1</v>
      </c>
      <c r="BA101" s="226">
        <f>IF(AZ101=1,G101,0)</f>
        <v>0</v>
      </c>
      <c r="BB101" s="226">
        <f>IF(AZ101=2,G101,0)</f>
        <v>0</v>
      </c>
      <c r="BC101" s="226">
        <f>IF(AZ101=3,G101,0)</f>
        <v>0</v>
      </c>
      <c r="BD101" s="226">
        <f>IF(AZ101=4,G101,0)</f>
        <v>0</v>
      </c>
      <c r="BE101" s="226">
        <f>IF(AZ101=5,G101,0)</f>
        <v>0</v>
      </c>
      <c r="CA101" s="253">
        <v>2</v>
      </c>
      <c r="CB101" s="253">
        <v>1</v>
      </c>
    </row>
    <row r="102" spans="1:80" x14ac:dyDescent="0.2">
      <c r="A102" s="262"/>
      <c r="B102" s="266"/>
      <c r="C102" s="345" t="s">
        <v>215</v>
      </c>
      <c r="D102" s="346"/>
      <c r="E102" s="267">
        <v>2</v>
      </c>
      <c r="F102" s="268"/>
      <c r="G102" s="269"/>
      <c r="H102" s="270"/>
      <c r="I102" s="264"/>
      <c r="J102" s="271"/>
      <c r="K102" s="264"/>
      <c r="M102" s="265" t="s">
        <v>215</v>
      </c>
      <c r="O102" s="253"/>
    </row>
    <row r="103" spans="1:80" x14ac:dyDescent="0.2">
      <c r="A103" s="262"/>
      <c r="B103" s="266"/>
      <c r="C103" s="345" t="s">
        <v>118</v>
      </c>
      <c r="D103" s="346"/>
      <c r="E103" s="267">
        <v>0</v>
      </c>
      <c r="F103" s="268"/>
      <c r="G103" s="269"/>
      <c r="H103" s="270"/>
      <c r="I103" s="264"/>
      <c r="J103" s="271"/>
      <c r="K103" s="264"/>
      <c r="M103" s="265" t="s">
        <v>118</v>
      </c>
      <c r="O103" s="253"/>
    </row>
    <row r="104" spans="1:80" s="300" customFormat="1" ht="22.5" x14ac:dyDescent="0.2">
      <c r="A104" s="292">
        <v>28</v>
      </c>
      <c r="B104" s="293" t="s">
        <v>216</v>
      </c>
      <c r="C104" s="294" t="s">
        <v>473</v>
      </c>
      <c r="D104" s="295" t="s">
        <v>169</v>
      </c>
      <c r="E104" s="296">
        <v>11.25</v>
      </c>
      <c r="F104" s="296"/>
      <c r="G104" s="297">
        <f>E104*F104</f>
        <v>0</v>
      </c>
      <c r="H104" s="298">
        <v>0</v>
      </c>
      <c r="I104" s="299">
        <f>E104*H104</f>
        <v>0</v>
      </c>
      <c r="J104" s="298">
        <v>0</v>
      </c>
      <c r="K104" s="299">
        <f>E104*J104</f>
        <v>0</v>
      </c>
      <c r="O104" s="301">
        <v>2</v>
      </c>
      <c r="AA104" s="300">
        <v>2</v>
      </c>
      <c r="AB104" s="300">
        <v>1</v>
      </c>
      <c r="AC104" s="300">
        <v>1</v>
      </c>
      <c r="AZ104" s="300">
        <v>1</v>
      </c>
      <c r="BA104" s="300">
        <f>IF(AZ104=1,G104,0)</f>
        <v>0</v>
      </c>
      <c r="BB104" s="300">
        <f>IF(AZ104=2,G104,0)</f>
        <v>0</v>
      </c>
      <c r="BC104" s="300">
        <f>IF(AZ104=3,G104,0)</f>
        <v>0</v>
      </c>
      <c r="BD104" s="300">
        <f>IF(AZ104=4,G104,0)</f>
        <v>0</v>
      </c>
      <c r="BE104" s="300">
        <f>IF(AZ104=5,G104,0)</f>
        <v>0</v>
      </c>
      <c r="CA104" s="301">
        <v>2</v>
      </c>
      <c r="CB104" s="301">
        <v>1</v>
      </c>
    </row>
    <row r="105" spans="1:80" s="300" customFormat="1" x14ac:dyDescent="0.2">
      <c r="A105" s="302"/>
      <c r="B105" s="303"/>
      <c r="C105" s="350" t="s">
        <v>217</v>
      </c>
      <c r="D105" s="351"/>
      <c r="E105" s="304">
        <v>11.25</v>
      </c>
      <c r="F105" s="305"/>
      <c r="G105" s="306"/>
      <c r="H105" s="307"/>
      <c r="I105" s="308"/>
      <c r="J105" s="309"/>
      <c r="K105" s="308"/>
      <c r="M105" s="310" t="s">
        <v>217</v>
      </c>
      <c r="O105" s="301"/>
    </row>
    <row r="106" spans="1:80" s="300" customFormat="1" x14ac:dyDescent="0.2">
      <c r="A106" s="302"/>
      <c r="B106" s="303"/>
      <c r="C106" s="350" t="s">
        <v>118</v>
      </c>
      <c r="D106" s="351"/>
      <c r="E106" s="304">
        <v>0</v>
      </c>
      <c r="F106" s="305"/>
      <c r="G106" s="306"/>
      <c r="H106" s="307"/>
      <c r="I106" s="308"/>
      <c r="J106" s="309"/>
      <c r="K106" s="308"/>
      <c r="M106" s="310" t="s">
        <v>118</v>
      </c>
      <c r="O106" s="301"/>
    </row>
    <row r="107" spans="1:80" x14ac:dyDescent="0.2">
      <c r="A107" s="254">
        <v>29</v>
      </c>
      <c r="B107" s="255" t="s">
        <v>218</v>
      </c>
      <c r="C107" s="256" t="s">
        <v>219</v>
      </c>
      <c r="D107" s="257" t="s">
        <v>169</v>
      </c>
      <c r="E107" s="258">
        <v>0.56999999999999995</v>
      </c>
      <c r="F107" s="258"/>
      <c r="G107" s="259">
        <f>E107*F107</f>
        <v>0</v>
      </c>
      <c r="H107" s="260">
        <v>0</v>
      </c>
      <c r="I107" s="261">
        <f>E107*H107</f>
        <v>0</v>
      </c>
      <c r="J107" s="260">
        <v>0</v>
      </c>
      <c r="K107" s="261">
        <f>E107*J107</f>
        <v>0</v>
      </c>
      <c r="O107" s="253">
        <v>2</v>
      </c>
      <c r="AA107" s="226">
        <v>2</v>
      </c>
      <c r="AB107" s="226">
        <v>1</v>
      </c>
      <c r="AC107" s="226">
        <v>1</v>
      </c>
      <c r="AZ107" s="226">
        <v>1</v>
      </c>
      <c r="BA107" s="226">
        <f>IF(AZ107=1,G107,0)</f>
        <v>0</v>
      </c>
      <c r="BB107" s="226">
        <f>IF(AZ107=2,G107,0)</f>
        <v>0</v>
      </c>
      <c r="BC107" s="226">
        <f>IF(AZ107=3,G107,0)</f>
        <v>0</v>
      </c>
      <c r="BD107" s="226">
        <f>IF(AZ107=4,G107,0)</f>
        <v>0</v>
      </c>
      <c r="BE107" s="226">
        <f>IF(AZ107=5,G107,0)</f>
        <v>0</v>
      </c>
      <c r="CA107" s="253">
        <v>2</v>
      </c>
      <c r="CB107" s="253">
        <v>1</v>
      </c>
    </row>
    <row r="108" spans="1:80" x14ac:dyDescent="0.2">
      <c r="A108" s="262"/>
      <c r="B108" s="266"/>
      <c r="C108" s="345" t="s">
        <v>474</v>
      </c>
      <c r="D108" s="346"/>
      <c r="E108" s="267">
        <v>0.56999999999999995</v>
      </c>
      <c r="F108" s="268"/>
      <c r="G108" s="269"/>
      <c r="H108" s="270"/>
      <c r="I108" s="264"/>
      <c r="J108" s="271"/>
      <c r="K108" s="264"/>
      <c r="M108" s="265" t="s">
        <v>220</v>
      </c>
      <c r="O108" s="253"/>
    </row>
    <row r="109" spans="1:80" x14ac:dyDescent="0.2">
      <c r="A109" s="262"/>
      <c r="B109" s="266"/>
      <c r="C109" s="345" t="s">
        <v>118</v>
      </c>
      <c r="D109" s="346"/>
      <c r="E109" s="267">
        <v>0</v>
      </c>
      <c r="F109" s="268"/>
      <c r="G109" s="269"/>
      <c r="H109" s="270"/>
      <c r="I109" s="264"/>
      <c r="J109" s="271"/>
      <c r="K109" s="264"/>
      <c r="M109" s="265" t="s">
        <v>118</v>
      </c>
      <c r="O109" s="253"/>
    </row>
    <row r="110" spans="1:80" ht="22.5" x14ac:dyDescent="0.2">
      <c r="A110" s="254">
        <v>30</v>
      </c>
      <c r="B110" s="255" t="s">
        <v>221</v>
      </c>
      <c r="C110" s="256" t="s">
        <v>472</v>
      </c>
      <c r="D110" s="257" t="s">
        <v>169</v>
      </c>
      <c r="E110" s="258">
        <v>0.96</v>
      </c>
      <c r="F110" s="258"/>
      <c r="G110" s="259">
        <f>E110*F110</f>
        <v>0</v>
      </c>
      <c r="H110" s="260">
        <v>6.3000000000013002E-4</v>
      </c>
      <c r="I110" s="261">
        <f>E110*H110</f>
        <v>6.0480000000012475E-4</v>
      </c>
      <c r="J110" s="260">
        <v>0</v>
      </c>
      <c r="K110" s="261">
        <f>E110*J110</f>
        <v>0</v>
      </c>
      <c r="O110" s="253">
        <v>2</v>
      </c>
      <c r="AA110" s="226">
        <v>2</v>
      </c>
      <c r="AB110" s="226">
        <v>1</v>
      </c>
      <c r="AC110" s="226">
        <v>1</v>
      </c>
      <c r="AZ110" s="226">
        <v>1</v>
      </c>
      <c r="BA110" s="226">
        <f>IF(AZ110=1,G110,0)</f>
        <v>0</v>
      </c>
      <c r="BB110" s="226">
        <f>IF(AZ110=2,G110,0)</f>
        <v>0</v>
      </c>
      <c r="BC110" s="226">
        <f>IF(AZ110=3,G110,0)</f>
        <v>0</v>
      </c>
      <c r="BD110" s="226">
        <f>IF(AZ110=4,G110,0)</f>
        <v>0</v>
      </c>
      <c r="BE110" s="226">
        <f>IF(AZ110=5,G110,0)</f>
        <v>0</v>
      </c>
      <c r="CA110" s="253">
        <v>2</v>
      </c>
      <c r="CB110" s="253">
        <v>1</v>
      </c>
    </row>
    <row r="111" spans="1:80" x14ac:dyDescent="0.2">
      <c r="A111" s="262"/>
      <c r="B111" s="266"/>
      <c r="C111" s="345" t="s">
        <v>222</v>
      </c>
      <c r="D111" s="346"/>
      <c r="E111" s="267">
        <v>0.96</v>
      </c>
      <c r="F111" s="268"/>
      <c r="G111" s="269"/>
      <c r="H111" s="270"/>
      <c r="I111" s="264"/>
      <c r="J111" s="271"/>
      <c r="K111" s="264"/>
      <c r="M111" s="265" t="s">
        <v>222</v>
      </c>
      <c r="O111" s="253"/>
    </row>
    <row r="112" spans="1:80" x14ac:dyDescent="0.2">
      <c r="A112" s="262"/>
      <c r="B112" s="266"/>
      <c r="C112" s="345" t="s">
        <v>223</v>
      </c>
      <c r="D112" s="346"/>
      <c r="E112" s="267">
        <v>0</v>
      </c>
      <c r="F112" s="268"/>
      <c r="G112" s="269"/>
      <c r="H112" s="270"/>
      <c r="I112" s="264"/>
      <c r="J112" s="271"/>
      <c r="K112" s="264"/>
      <c r="M112" s="265" t="s">
        <v>223</v>
      </c>
      <c r="O112" s="253"/>
    </row>
    <row r="113" spans="1:80" x14ac:dyDescent="0.2">
      <c r="A113" s="262"/>
      <c r="B113" s="266"/>
      <c r="C113" s="345" t="s">
        <v>224</v>
      </c>
      <c r="D113" s="346"/>
      <c r="E113" s="267">
        <v>0</v>
      </c>
      <c r="F113" s="268"/>
      <c r="G113" s="269"/>
      <c r="H113" s="270"/>
      <c r="I113" s="264"/>
      <c r="J113" s="271"/>
      <c r="K113" s="264"/>
      <c r="M113" s="265" t="s">
        <v>224</v>
      </c>
      <c r="O113" s="253"/>
    </row>
    <row r="114" spans="1:80" ht="22.5" x14ac:dyDescent="0.2">
      <c r="A114" s="254">
        <v>31</v>
      </c>
      <c r="B114" s="255" t="s">
        <v>225</v>
      </c>
      <c r="C114" s="256" t="s">
        <v>226</v>
      </c>
      <c r="D114" s="257" t="s">
        <v>108</v>
      </c>
      <c r="E114" s="258">
        <v>50</v>
      </c>
      <c r="F114" s="258"/>
      <c r="G114" s="259">
        <f>E114*F114</f>
        <v>0</v>
      </c>
      <c r="H114" s="260">
        <v>3.00000000000022E-5</v>
      </c>
      <c r="I114" s="261">
        <f>E114*H114</f>
        <v>1.50000000000011E-3</v>
      </c>
      <c r="J114" s="260">
        <v>0</v>
      </c>
      <c r="K114" s="261">
        <f>E114*J114</f>
        <v>0</v>
      </c>
      <c r="O114" s="253">
        <v>2</v>
      </c>
      <c r="AA114" s="226">
        <v>2</v>
      </c>
      <c r="AB114" s="226">
        <v>1</v>
      </c>
      <c r="AC114" s="226">
        <v>1</v>
      </c>
      <c r="AZ114" s="226">
        <v>1</v>
      </c>
      <c r="BA114" s="226">
        <f>IF(AZ114=1,G114,0)</f>
        <v>0</v>
      </c>
      <c r="BB114" s="226">
        <f>IF(AZ114=2,G114,0)</f>
        <v>0</v>
      </c>
      <c r="BC114" s="226">
        <f>IF(AZ114=3,G114,0)</f>
        <v>0</v>
      </c>
      <c r="BD114" s="226">
        <f>IF(AZ114=4,G114,0)</f>
        <v>0</v>
      </c>
      <c r="BE114" s="226">
        <f>IF(AZ114=5,G114,0)</f>
        <v>0</v>
      </c>
      <c r="CA114" s="253">
        <v>2</v>
      </c>
      <c r="CB114" s="253">
        <v>1</v>
      </c>
    </row>
    <row r="115" spans="1:80" x14ac:dyDescent="0.2">
      <c r="A115" s="262"/>
      <c r="B115" s="266"/>
      <c r="C115" s="345" t="s">
        <v>227</v>
      </c>
      <c r="D115" s="346"/>
      <c r="E115" s="267">
        <v>50</v>
      </c>
      <c r="F115" s="268"/>
      <c r="G115" s="269"/>
      <c r="H115" s="270"/>
      <c r="I115" s="264"/>
      <c r="J115" s="271"/>
      <c r="K115" s="264"/>
      <c r="M115" s="265" t="s">
        <v>227</v>
      </c>
      <c r="O115" s="253"/>
    </row>
    <row r="116" spans="1:80" x14ac:dyDescent="0.2">
      <c r="A116" s="262"/>
      <c r="B116" s="266"/>
      <c r="C116" s="345" t="s">
        <v>118</v>
      </c>
      <c r="D116" s="346"/>
      <c r="E116" s="267">
        <v>0</v>
      </c>
      <c r="F116" s="268"/>
      <c r="G116" s="269"/>
      <c r="H116" s="270"/>
      <c r="I116" s="264"/>
      <c r="J116" s="271"/>
      <c r="K116" s="264"/>
      <c r="M116" s="265" t="s">
        <v>118</v>
      </c>
      <c r="O116" s="253"/>
    </row>
    <row r="117" spans="1:80" x14ac:dyDescent="0.2">
      <c r="A117" s="272"/>
      <c r="B117" s="273" t="s">
        <v>100</v>
      </c>
      <c r="C117" s="274" t="s">
        <v>149</v>
      </c>
      <c r="D117" s="275"/>
      <c r="E117" s="276"/>
      <c r="F117" s="277"/>
      <c r="G117" s="278">
        <f>SUM(G39:G116)</f>
        <v>0</v>
      </c>
      <c r="H117" s="279"/>
      <c r="I117" s="280">
        <f>SUM(I39:I116)</f>
        <v>8.3847999999974131E-3</v>
      </c>
      <c r="J117" s="279"/>
      <c r="K117" s="280">
        <f>SUM(K39:K116)</f>
        <v>-55.474999999992534</v>
      </c>
      <c r="O117" s="253">
        <v>4</v>
      </c>
      <c r="BA117" s="281">
        <f>SUM(BA39:BA116)</f>
        <v>0</v>
      </c>
      <c r="BB117" s="281">
        <f>SUM(BB39:BB116)</f>
        <v>0</v>
      </c>
      <c r="BC117" s="281">
        <f>SUM(BC39:BC116)</f>
        <v>0</v>
      </c>
      <c r="BD117" s="281">
        <f>SUM(BD39:BD116)</f>
        <v>0</v>
      </c>
      <c r="BE117" s="281">
        <f>SUM(BE39:BE116)</f>
        <v>0</v>
      </c>
    </row>
    <row r="118" spans="1:80" x14ac:dyDescent="0.2">
      <c r="A118" s="243" t="s">
        <v>97</v>
      </c>
      <c r="B118" s="244" t="s">
        <v>228</v>
      </c>
      <c r="C118" s="245" t="s">
        <v>229</v>
      </c>
      <c r="D118" s="246"/>
      <c r="E118" s="247"/>
      <c r="F118" s="247"/>
      <c r="G118" s="248"/>
      <c r="H118" s="249"/>
      <c r="I118" s="250"/>
      <c r="J118" s="251"/>
      <c r="K118" s="252"/>
      <c r="O118" s="253">
        <v>1</v>
      </c>
    </row>
    <row r="119" spans="1:80" x14ac:dyDescent="0.2">
      <c r="A119" s="254">
        <v>32</v>
      </c>
      <c r="B119" s="255" t="s">
        <v>167</v>
      </c>
      <c r="C119" s="256" t="s">
        <v>168</v>
      </c>
      <c r="D119" s="257" t="s">
        <v>169</v>
      </c>
      <c r="E119" s="258">
        <v>50.05</v>
      </c>
      <c r="F119" s="258"/>
      <c r="G119" s="259">
        <f>E119*F119</f>
        <v>0</v>
      </c>
      <c r="H119" s="260">
        <v>0</v>
      </c>
      <c r="I119" s="261">
        <f>E119*H119</f>
        <v>0</v>
      </c>
      <c r="J119" s="260">
        <v>0</v>
      </c>
      <c r="K119" s="261">
        <f>E119*J119</f>
        <v>0</v>
      </c>
      <c r="O119" s="253">
        <v>2</v>
      </c>
      <c r="AA119" s="226">
        <v>1</v>
      </c>
      <c r="AB119" s="226">
        <v>1</v>
      </c>
      <c r="AC119" s="226">
        <v>1</v>
      </c>
      <c r="AZ119" s="226">
        <v>1</v>
      </c>
      <c r="BA119" s="226">
        <f>IF(AZ119=1,G119,0)</f>
        <v>0</v>
      </c>
      <c r="BB119" s="226">
        <f>IF(AZ119=2,G119,0)</f>
        <v>0</v>
      </c>
      <c r="BC119" s="226">
        <f>IF(AZ119=3,G119,0)</f>
        <v>0</v>
      </c>
      <c r="BD119" s="226">
        <f>IF(AZ119=4,G119,0)</f>
        <v>0</v>
      </c>
      <c r="BE119" s="226">
        <f>IF(AZ119=5,G119,0)</f>
        <v>0</v>
      </c>
      <c r="CA119" s="253">
        <v>1</v>
      </c>
      <c r="CB119" s="253">
        <v>1</v>
      </c>
    </row>
    <row r="120" spans="1:80" x14ac:dyDescent="0.2">
      <c r="A120" s="262"/>
      <c r="B120" s="266"/>
      <c r="C120" s="345" t="s">
        <v>475</v>
      </c>
      <c r="D120" s="346"/>
      <c r="E120" s="267">
        <v>40</v>
      </c>
      <c r="F120" s="268"/>
      <c r="G120" s="269"/>
      <c r="H120" s="270"/>
      <c r="I120" s="264"/>
      <c r="J120" s="271"/>
      <c r="K120" s="264"/>
      <c r="M120" s="265" t="s">
        <v>231</v>
      </c>
      <c r="O120" s="253"/>
    </row>
    <row r="121" spans="1:80" x14ac:dyDescent="0.2">
      <c r="A121" s="262"/>
      <c r="B121" s="266"/>
      <c r="C121" s="345" t="s">
        <v>476</v>
      </c>
      <c r="D121" s="346"/>
      <c r="E121" s="267">
        <v>10.050000000000001</v>
      </c>
      <c r="F121" s="268"/>
      <c r="G121" s="269"/>
      <c r="H121" s="270"/>
      <c r="I121" s="264"/>
      <c r="J121" s="271"/>
      <c r="K121" s="264"/>
      <c r="M121" s="265" t="s">
        <v>232</v>
      </c>
      <c r="O121" s="253"/>
    </row>
    <row r="122" spans="1:80" ht="22.5" x14ac:dyDescent="0.2">
      <c r="A122" s="262"/>
      <c r="B122" s="266"/>
      <c r="C122" s="345" t="s">
        <v>233</v>
      </c>
      <c r="D122" s="346"/>
      <c r="E122" s="267">
        <v>0</v>
      </c>
      <c r="F122" s="268"/>
      <c r="G122" s="269"/>
      <c r="H122" s="270"/>
      <c r="I122" s="264"/>
      <c r="J122" s="271"/>
      <c r="K122" s="264"/>
      <c r="M122" s="265" t="s">
        <v>233</v>
      </c>
      <c r="O122" s="253"/>
    </row>
    <row r="123" spans="1:80" x14ac:dyDescent="0.2">
      <c r="A123" s="262"/>
      <c r="B123" s="266"/>
      <c r="C123" s="345" t="s">
        <v>234</v>
      </c>
      <c r="D123" s="346"/>
      <c r="E123" s="267">
        <v>0</v>
      </c>
      <c r="F123" s="268"/>
      <c r="G123" s="269"/>
      <c r="H123" s="270"/>
      <c r="I123" s="264"/>
      <c r="J123" s="271"/>
      <c r="K123" s="264"/>
      <c r="M123" s="265" t="s">
        <v>234</v>
      </c>
      <c r="O123" s="253"/>
    </row>
    <row r="124" spans="1:80" x14ac:dyDescent="0.2">
      <c r="A124" s="254">
        <v>33</v>
      </c>
      <c r="B124" s="255" t="s">
        <v>174</v>
      </c>
      <c r="C124" s="256" t="s">
        <v>175</v>
      </c>
      <c r="D124" s="257" t="s">
        <v>169</v>
      </c>
      <c r="E124" s="258">
        <v>50.05</v>
      </c>
      <c r="F124" s="258"/>
      <c r="G124" s="259">
        <f>E124*F124</f>
        <v>0</v>
      </c>
      <c r="H124" s="260">
        <v>0</v>
      </c>
      <c r="I124" s="261">
        <f>E124*H124</f>
        <v>0</v>
      </c>
      <c r="J124" s="260">
        <v>0</v>
      </c>
      <c r="K124" s="261">
        <f>E124*J124</f>
        <v>0</v>
      </c>
      <c r="O124" s="253">
        <v>2</v>
      </c>
      <c r="AA124" s="226">
        <v>1</v>
      </c>
      <c r="AB124" s="226">
        <v>1</v>
      </c>
      <c r="AC124" s="226">
        <v>1</v>
      </c>
      <c r="AZ124" s="226">
        <v>1</v>
      </c>
      <c r="BA124" s="226">
        <f>IF(AZ124=1,G124,0)</f>
        <v>0</v>
      </c>
      <c r="BB124" s="226">
        <f>IF(AZ124=2,G124,0)</f>
        <v>0</v>
      </c>
      <c r="BC124" s="226">
        <f>IF(AZ124=3,G124,0)</f>
        <v>0</v>
      </c>
      <c r="BD124" s="226">
        <f>IF(AZ124=4,G124,0)</f>
        <v>0</v>
      </c>
      <c r="BE124" s="226">
        <f>IF(AZ124=5,G124,0)</f>
        <v>0</v>
      </c>
      <c r="CA124" s="253">
        <v>1</v>
      </c>
      <c r="CB124" s="253">
        <v>1</v>
      </c>
    </row>
    <row r="125" spans="1:80" x14ac:dyDescent="0.2">
      <c r="A125" s="262"/>
      <c r="B125" s="266"/>
      <c r="C125" s="345" t="s">
        <v>231</v>
      </c>
      <c r="D125" s="346"/>
      <c r="E125" s="267">
        <v>40</v>
      </c>
      <c r="F125" s="268"/>
      <c r="G125" s="269"/>
      <c r="H125" s="270"/>
      <c r="I125" s="264"/>
      <c r="J125" s="271"/>
      <c r="K125" s="264"/>
      <c r="M125" s="265" t="s">
        <v>231</v>
      </c>
      <c r="O125" s="253"/>
    </row>
    <row r="126" spans="1:80" x14ac:dyDescent="0.2">
      <c r="A126" s="262"/>
      <c r="B126" s="266"/>
      <c r="C126" s="345" t="s">
        <v>232</v>
      </c>
      <c r="D126" s="346"/>
      <c r="E126" s="267">
        <v>10.050000000000001</v>
      </c>
      <c r="F126" s="268"/>
      <c r="G126" s="269"/>
      <c r="H126" s="270"/>
      <c r="I126" s="264"/>
      <c r="J126" s="271"/>
      <c r="K126" s="264"/>
      <c r="M126" s="265" t="s">
        <v>232</v>
      </c>
      <c r="O126" s="253"/>
    </row>
    <row r="127" spans="1:80" x14ac:dyDescent="0.2">
      <c r="A127" s="262"/>
      <c r="B127" s="266"/>
      <c r="C127" s="345" t="s">
        <v>235</v>
      </c>
      <c r="D127" s="346"/>
      <c r="E127" s="267">
        <v>0</v>
      </c>
      <c r="F127" s="268"/>
      <c r="G127" s="269"/>
      <c r="H127" s="270"/>
      <c r="I127" s="264"/>
      <c r="J127" s="271"/>
      <c r="K127" s="264"/>
      <c r="M127" s="265" t="s">
        <v>235</v>
      </c>
      <c r="O127" s="253"/>
    </row>
    <row r="128" spans="1:80" ht="22.5" x14ac:dyDescent="0.2">
      <c r="A128" s="254">
        <v>34</v>
      </c>
      <c r="B128" s="255" t="s">
        <v>189</v>
      </c>
      <c r="C128" s="256" t="s">
        <v>190</v>
      </c>
      <c r="D128" s="257" t="s">
        <v>169</v>
      </c>
      <c r="E128" s="258">
        <v>50.05</v>
      </c>
      <c r="F128" s="258"/>
      <c r="G128" s="259">
        <f>E128*F128</f>
        <v>0</v>
      </c>
      <c r="H128" s="260">
        <v>0</v>
      </c>
      <c r="I128" s="261">
        <f>E128*H128</f>
        <v>0</v>
      </c>
      <c r="J128" s="260">
        <v>0</v>
      </c>
      <c r="K128" s="261">
        <f>E128*J128</f>
        <v>0</v>
      </c>
      <c r="O128" s="253">
        <v>2</v>
      </c>
      <c r="AA128" s="226">
        <v>1</v>
      </c>
      <c r="AB128" s="226">
        <v>1</v>
      </c>
      <c r="AC128" s="226">
        <v>1</v>
      </c>
      <c r="AZ128" s="226">
        <v>1</v>
      </c>
      <c r="BA128" s="226">
        <f>IF(AZ128=1,G128,0)</f>
        <v>0</v>
      </c>
      <c r="BB128" s="226">
        <f>IF(AZ128=2,G128,0)</f>
        <v>0</v>
      </c>
      <c r="BC128" s="226">
        <f>IF(AZ128=3,G128,0)</f>
        <v>0</v>
      </c>
      <c r="BD128" s="226">
        <f>IF(AZ128=4,G128,0)</f>
        <v>0</v>
      </c>
      <c r="BE128" s="226">
        <f>IF(AZ128=5,G128,0)</f>
        <v>0</v>
      </c>
      <c r="CA128" s="253">
        <v>1</v>
      </c>
      <c r="CB128" s="253">
        <v>1</v>
      </c>
    </row>
    <row r="129" spans="1:80" x14ac:dyDescent="0.2">
      <c r="A129" s="262"/>
      <c r="B129" s="266"/>
      <c r="C129" s="345" t="s">
        <v>236</v>
      </c>
      <c r="D129" s="346"/>
      <c r="E129" s="267">
        <v>40</v>
      </c>
      <c r="F129" s="268"/>
      <c r="G129" s="269"/>
      <c r="H129" s="270"/>
      <c r="I129" s="264"/>
      <c r="J129" s="271"/>
      <c r="K129" s="264"/>
      <c r="M129" s="265" t="s">
        <v>236</v>
      </c>
      <c r="O129" s="253"/>
    </row>
    <row r="130" spans="1:80" x14ac:dyDescent="0.2">
      <c r="A130" s="262"/>
      <c r="B130" s="266"/>
      <c r="C130" s="345" t="s">
        <v>237</v>
      </c>
      <c r="D130" s="346"/>
      <c r="E130" s="267">
        <v>10.050000000000001</v>
      </c>
      <c r="F130" s="268"/>
      <c r="G130" s="269"/>
      <c r="H130" s="270"/>
      <c r="I130" s="264"/>
      <c r="J130" s="271"/>
      <c r="K130" s="264"/>
      <c r="M130" s="265" t="s">
        <v>237</v>
      </c>
      <c r="O130" s="253"/>
    </row>
    <row r="131" spans="1:80" x14ac:dyDescent="0.2">
      <c r="A131" s="262"/>
      <c r="B131" s="266"/>
      <c r="C131" s="345" t="s">
        <v>235</v>
      </c>
      <c r="D131" s="346"/>
      <c r="E131" s="267">
        <v>0</v>
      </c>
      <c r="F131" s="268"/>
      <c r="G131" s="269"/>
      <c r="H131" s="270"/>
      <c r="I131" s="264"/>
      <c r="J131" s="271"/>
      <c r="K131" s="264"/>
      <c r="M131" s="265" t="s">
        <v>235</v>
      </c>
      <c r="O131" s="253"/>
    </row>
    <row r="132" spans="1:80" x14ac:dyDescent="0.2">
      <c r="A132" s="254">
        <v>35</v>
      </c>
      <c r="B132" s="255" t="s">
        <v>238</v>
      </c>
      <c r="C132" s="256" t="s">
        <v>239</v>
      </c>
      <c r="D132" s="257" t="s">
        <v>169</v>
      </c>
      <c r="E132" s="258">
        <v>50.05</v>
      </c>
      <c r="F132" s="258"/>
      <c r="G132" s="259">
        <f>E132*F132</f>
        <v>0</v>
      </c>
      <c r="H132" s="260">
        <v>0</v>
      </c>
      <c r="I132" s="261">
        <f>E132*H132</f>
        <v>0</v>
      </c>
      <c r="J132" s="260">
        <v>0</v>
      </c>
      <c r="K132" s="261">
        <f>E132*J132</f>
        <v>0</v>
      </c>
      <c r="O132" s="253">
        <v>2</v>
      </c>
      <c r="AA132" s="226">
        <v>1</v>
      </c>
      <c r="AB132" s="226">
        <v>1</v>
      </c>
      <c r="AC132" s="226">
        <v>1</v>
      </c>
      <c r="AZ132" s="226">
        <v>1</v>
      </c>
      <c r="BA132" s="226">
        <f>IF(AZ132=1,G132,0)</f>
        <v>0</v>
      </c>
      <c r="BB132" s="226">
        <f>IF(AZ132=2,G132,0)</f>
        <v>0</v>
      </c>
      <c r="BC132" s="226">
        <f>IF(AZ132=3,G132,0)</f>
        <v>0</v>
      </c>
      <c r="BD132" s="226">
        <f>IF(AZ132=4,G132,0)</f>
        <v>0</v>
      </c>
      <c r="BE132" s="226">
        <f>IF(AZ132=5,G132,0)</f>
        <v>0</v>
      </c>
      <c r="CA132" s="253">
        <v>1</v>
      </c>
      <c r="CB132" s="253">
        <v>1</v>
      </c>
    </row>
    <row r="133" spans="1:80" x14ac:dyDescent="0.2">
      <c r="A133" s="262"/>
      <c r="B133" s="266"/>
      <c r="C133" s="345" t="s">
        <v>231</v>
      </c>
      <c r="D133" s="346"/>
      <c r="E133" s="267">
        <v>40</v>
      </c>
      <c r="F133" s="268"/>
      <c r="G133" s="269"/>
      <c r="H133" s="270"/>
      <c r="I133" s="264"/>
      <c r="J133" s="271"/>
      <c r="K133" s="264"/>
      <c r="M133" s="265" t="s">
        <v>231</v>
      </c>
      <c r="O133" s="253"/>
    </row>
    <row r="134" spans="1:80" x14ac:dyDescent="0.2">
      <c r="A134" s="262"/>
      <c r="B134" s="266"/>
      <c r="C134" s="345" t="s">
        <v>232</v>
      </c>
      <c r="D134" s="346"/>
      <c r="E134" s="267">
        <v>10.050000000000001</v>
      </c>
      <c r="F134" s="268"/>
      <c r="G134" s="269"/>
      <c r="H134" s="270"/>
      <c r="I134" s="264"/>
      <c r="J134" s="271"/>
      <c r="K134" s="264"/>
      <c r="M134" s="265" t="s">
        <v>232</v>
      </c>
      <c r="O134" s="253"/>
    </row>
    <row r="135" spans="1:80" x14ac:dyDescent="0.2">
      <c r="A135" s="262"/>
      <c r="B135" s="266"/>
      <c r="C135" s="345" t="s">
        <v>235</v>
      </c>
      <c r="D135" s="346"/>
      <c r="E135" s="267">
        <v>0</v>
      </c>
      <c r="F135" s="268"/>
      <c r="G135" s="269"/>
      <c r="H135" s="270"/>
      <c r="I135" s="264"/>
      <c r="J135" s="271"/>
      <c r="K135" s="264"/>
      <c r="M135" s="265" t="s">
        <v>235</v>
      </c>
      <c r="O135" s="253"/>
    </row>
    <row r="136" spans="1:80" x14ac:dyDescent="0.2">
      <c r="A136" s="254">
        <v>36</v>
      </c>
      <c r="B136" s="255" t="s">
        <v>198</v>
      </c>
      <c r="C136" s="256" t="s">
        <v>199</v>
      </c>
      <c r="D136" s="257" t="s">
        <v>169</v>
      </c>
      <c r="E136" s="258">
        <v>50.05</v>
      </c>
      <c r="F136" s="258"/>
      <c r="G136" s="259">
        <f>E136*F136</f>
        <v>0</v>
      </c>
      <c r="H136" s="260">
        <v>0</v>
      </c>
      <c r="I136" s="261">
        <f>E136*H136</f>
        <v>0</v>
      </c>
      <c r="J136" s="260">
        <v>0</v>
      </c>
      <c r="K136" s="261">
        <f>E136*J136</f>
        <v>0</v>
      </c>
      <c r="O136" s="253">
        <v>2</v>
      </c>
      <c r="AA136" s="226">
        <v>1</v>
      </c>
      <c r="AB136" s="226">
        <v>1</v>
      </c>
      <c r="AC136" s="226">
        <v>1</v>
      </c>
      <c r="AZ136" s="226">
        <v>1</v>
      </c>
      <c r="BA136" s="226">
        <f>IF(AZ136=1,G136,0)</f>
        <v>0</v>
      </c>
      <c r="BB136" s="226">
        <f>IF(AZ136=2,G136,0)</f>
        <v>0</v>
      </c>
      <c r="BC136" s="226">
        <f>IF(AZ136=3,G136,0)</f>
        <v>0</v>
      </c>
      <c r="BD136" s="226">
        <f>IF(AZ136=4,G136,0)</f>
        <v>0</v>
      </c>
      <c r="BE136" s="226">
        <f>IF(AZ136=5,G136,0)</f>
        <v>0</v>
      </c>
      <c r="CA136" s="253">
        <v>1</v>
      </c>
      <c r="CB136" s="253">
        <v>1</v>
      </c>
    </row>
    <row r="137" spans="1:80" x14ac:dyDescent="0.2">
      <c r="A137" s="262"/>
      <c r="B137" s="266"/>
      <c r="C137" s="345" t="s">
        <v>231</v>
      </c>
      <c r="D137" s="346"/>
      <c r="E137" s="267">
        <v>40</v>
      </c>
      <c r="F137" s="268"/>
      <c r="G137" s="269"/>
      <c r="H137" s="270"/>
      <c r="I137" s="264"/>
      <c r="J137" s="271"/>
      <c r="K137" s="264"/>
      <c r="M137" s="265" t="s">
        <v>231</v>
      </c>
      <c r="O137" s="253"/>
    </row>
    <row r="138" spans="1:80" x14ac:dyDescent="0.2">
      <c r="A138" s="262"/>
      <c r="B138" s="266"/>
      <c r="C138" s="345" t="s">
        <v>232</v>
      </c>
      <c r="D138" s="346"/>
      <c r="E138" s="267">
        <v>10.050000000000001</v>
      </c>
      <c r="F138" s="268"/>
      <c r="G138" s="269"/>
      <c r="H138" s="270"/>
      <c r="I138" s="264"/>
      <c r="J138" s="271"/>
      <c r="K138" s="264"/>
      <c r="M138" s="265" t="s">
        <v>232</v>
      </c>
      <c r="O138" s="253"/>
    </row>
    <row r="139" spans="1:80" x14ac:dyDescent="0.2">
      <c r="A139" s="262"/>
      <c r="B139" s="266"/>
      <c r="C139" s="345" t="s">
        <v>235</v>
      </c>
      <c r="D139" s="346"/>
      <c r="E139" s="267">
        <v>0</v>
      </c>
      <c r="F139" s="268"/>
      <c r="G139" s="269"/>
      <c r="H139" s="270"/>
      <c r="I139" s="264"/>
      <c r="J139" s="271"/>
      <c r="K139" s="264"/>
      <c r="M139" s="265" t="s">
        <v>235</v>
      </c>
      <c r="O139" s="253"/>
    </row>
    <row r="140" spans="1:80" x14ac:dyDescent="0.2">
      <c r="A140" s="254">
        <v>37</v>
      </c>
      <c r="B140" s="255" t="s">
        <v>203</v>
      </c>
      <c r="C140" s="256" t="s">
        <v>204</v>
      </c>
      <c r="D140" s="257" t="s">
        <v>108</v>
      </c>
      <c r="E140" s="258">
        <v>167</v>
      </c>
      <c r="F140" s="258"/>
      <c r="G140" s="259">
        <f>E140*F140</f>
        <v>0</v>
      </c>
      <c r="H140" s="260">
        <v>0</v>
      </c>
      <c r="I140" s="261">
        <f>E140*H140</f>
        <v>0</v>
      </c>
      <c r="J140" s="260">
        <v>0</v>
      </c>
      <c r="K140" s="261">
        <f>E140*J140</f>
        <v>0</v>
      </c>
      <c r="O140" s="253">
        <v>2</v>
      </c>
      <c r="AA140" s="226">
        <v>1</v>
      </c>
      <c r="AB140" s="226">
        <v>1</v>
      </c>
      <c r="AC140" s="226">
        <v>1</v>
      </c>
      <c r="AZ140" s="226">
        <v>1</v>
      </c>
      <c r="BA140" s="226">
        <f>IF(AZ140=1,G140,0)</f>
        <v>0</v>
      </c>
      <c r="BB140" s="226">
        <f>IF(AZ140=2,G140,0)</f>
        <v>0</v>
      </c>
      <c r="BC140" s="226">
        <f>IF(AZ140=3,G140,0)</f>
        <v>0</v>
      </c>
      <c r="BD140" s="226">
        <f>IF(AZ140=4,G140,0)</f>
        <v>0</v>
      </c>
      <c r="BE140" s="226">
        <f>IF(AZ140=5,G140,0)</f>
        <v>0</v>
      </c>
      <c r="CA140" s="253">
        <v>1</v>
      </c>
      <c r="CB140" s="253">
        <v>1</v>
      </c>
    </row>
    <row r="141" spans="1:80" x14ac:dyDescent="0.2">
      <c r="A141" s="262"/>
      <c r="B141" s="266"/>
      <c r="C141" s="345" t="s">
        <v>240</v>
      </c>
      <c r="D141" s="346"/>
      <c r="E141" s="267">
        <v>0</v>
      </c>
      <c r="F141" s="268"/>
      <c r="G141" s="269"/>
      <c r="H141" s="270"/>
      <c r="I141" s="264"/>
      <c r="J141" s="271"/>
      <c r="K141" s="264"/>
      <c r="M141" s="265" t="s">
        <v>240</v>
      </c>
      <c r="O141" s="253"/>
    </row>
    <row r="142" spans="1:80" x14ac:dyDescent="0.2">
      <c r="A142" s="262"/>
      <c r="B142" s="266"/>
      <c r="C142" s="345" t="s">
        <v>241</v>
      </c>
      <c r="D142" s="346"/>
      <c r="E142" s="267">
        <v>100</v>
      </c>
      <c r="F142" s="268"/>
      <c r="G142" s="269"/>
      <c r="H142" s="270"/>
      <c r="I142" s="264"/>
      <c r="J142" s="271"/>
      <c r="K142" s="264"/>
      <c r="M142" s="265" t="s">
        <v>241</v>
      </c>
      <c r="O142" s="253"/>
    </row>
    <row r="143" spans="1:80" x14ac:dyDescent="0.2">
      <c r="A143" s="262"/>
      <c r="B143" s="266"/>
      <c r="C143" s="345" t="s">
        <v>242</v>
      </c>
      <c r="D143" s="346"/>
      <c r="E143" s="267">
        <v>67</v>
      </c>
      <c r="F143" s="268"/>
      <c r="G143" s="269"/>
      <c r="H143" s="270"/>
      <c r="I143" s="264"/>
      <c r="J143" s="271"/>
      <c r="K143" s="264"/>
      <c r="M143" s="265" t="s">
        <v>242</v>
      </c>
      <c r="O143" s="253"/>
    </row>
    <row r="144" spans="1:80" x14ac:dyDescent="0.2">
      <c r="A144" s="262"/>
      <c r="B144" s="266"/>
      <c r="C144" s="345" t="s">
        <v>235</v>
      </c>
      <c r="D144" s="346"/>
      <c r="E144" s="267">
        <v>0</v>
      </c>
      <c r="F144" s="268"/>
      <c r="G144" s="269"/>
      <c r="H144" s="270"/>
      <c r="I144" s="264"/>
      <c r="J144" s="271"/>
      <c r="K144" s="264"/>
      <c r="M144" s="265" t="s">
        <v>235</v>
      </c>
      <c r="O144" s="253"/>
    </row>
    <row r="145" spans="1:80" x14ac:dyDescent="0.2">
      <c r="A145" s="254">
        <v>38</v>
      </c>
      <c r="B145" s="255" t="s">
        <v>243</v>
      </c>
      <c r="C145" s="256" t="s">
        <v>244</v>
      </c>
      <c r="D145" s="257" t="s">
        <v>108</v>
      </c>
      <c r="E145" s="258">
        <v>67</v>
      </c>
      <c r="F145" s="258"/>
      <c r="G145" s="259">
        <f>E145*F145</f>
        <v>0</v>
      </c>
      <c r="H145" s="260">
        <v>0.33075000000007998</v>
      </c>
      <c r="I145" s="261">
        <f>E145*H145</f>
        <v>22.160250000005359</v>
      </c>
      <c r="J145" s="260">
        <v>0</v>
      </c>
      <c r="K145" s="261">
        <f>E145*J145</f>
        <v>0</v>
      </c>
      <c r="O145" s="253">
        <v>2</v>
      </c>
      <c r="AA145" s="226">
        <v>1</v>
      </c>
      <c r="AB145" s="226">
        <v>1</v>
      </c>
      <c r="AC145" s="226">
        <v>1</v>
      </c>
      <c r="AZ145" s="226">
        <v>1</v>
      </c>
      <c r="BA145" s="226">
        <f>IF(AZ145=1,G145,0)</f>
        <v>0</v>
      </c>
      <c r="BB145" s="226">
        <f>IF(AZ145=2,G145,0)</f>
        <v>0</v>
      </c>
      <c r="BC145" s="226">
        <f>IF(AZ145=3,G145,0)</f>
        <v>0</v>
      </c>
      <c r="BD145" s="226">
        <f>IF(AZ145=4,G145,0)</f>
        <v>0</v>
      </c>
      <c r="BE145" s="226">
        <f>IF(AZ145=5,G145,0)</f>
        <v>0</v>
      </c>
      <c r="CA145" s="253">
        <v>1</v>
      </c>
      <c r="CB145" s="253">
        <v>1</v>
      </c>
    </row>
    <row r="146" spans="1:80" x14ac:dyDescent="0.2">
      <c r="A146" s="262"/>
      <c r="B146" s="266"/>
      <c r="C146" s="345" t="s">
        <v>242</v>
      </c>
      <c r="D146" s="346"/>
      <c r="E146" s="267">
        <v>67</v>
      </c>
      <c r="F146" s="268"/>
      <c r="G146" s="269"/>
      <c r="H146" s="270"/>
      <c r="I146" s="264"/>
      <c r="J146" s="271"/>
      <c r="K146" s="264"/>
      <c r="M146" s="265" t="s">
        <v>242</v>
      </c>
      <c r="O146" s="253"/>
    </row>
    <row r="147" spans="1:80" ht="22.5" x14ac:dyDescent="0.2">
      <c r="A147" s="262"/>
      <c r="B147" s="266"/>
      <c r="C147" s="345" t="s">
        <v>233</v>
      </c>
      <c r="D147" s="346"/>
      <c r="E147" s="267">
        <v>0</v>
      </c>
      <c r="F147" s="268"/>
      <c r="G147" s="269"/>
      <c r="H147" s="270"/>
      <c r="I147" s="264"/>
      <c r="J147" s="271"/>
      <c r="K147" s="264"/>
      <c r="M147" s="265" t="s">
        <v>233</v>
      </c>
      <c r="O147" s="253"/>
    </row>
    <row r="148" spans="1:80" x14ac:dyDescent="0.2">
      <c r="A148" s="262"/>
      <c r="B148" s="266"/>
      <c r="C148" s="345" t="s">
        <v>234</v>
      </c>
      <c r="D148" s="346"/>
      <c r="E148" s="267">
        <v>0</v>
      </c>
      <c r="F148" s="268"/>
      <c r="G148" s="269"/>
      <c r="H148" s="270"/>
      <c r="I148" s="264"/>
      <c r="J148" s="271"/>
      <c r="K148" s="264"/>
      <c r="M148" s="265" t="s">
        <v>234</v>
      </c>
      <c r="O148" s="253"/>
    </row>
    <row r="149" spans="1:80" x14ac:dyDescent="0.2">
      <c r="A149" s="254">
        <v>39</v>
      </c>
      <c r="B149" s="255" t="s">
        <v>245</v>
      </c>
      <c r="C149" s="256" t="s">
        <v>246</v>
      </c>
      <c r="D149" s="257" t="s">
        <v>108</v>
      </c>
      <c r="E149" s="258">
        <v>200</v>
      </c>
      <c r="F149" s="258"/>
      <c r="G149" s="259">
        <f>E149*F149</f>
        <v>0</v>
      </c>
      <c r="H149" s="260">
        <v>0.44099999999980399</v>
      </c>
      <c r="I149" s="261">
        <f>E149*H149</f>
        <v>88.199999999960795</v>
      </c>
      <c r="J149" s="260">
        <v>0</v>
      </c>
      <c r="K149" s="261">
        <f>E149*J149</f>
        <v>0</v>
      </c>
      <c r="O149" s="253">
        <v>2</v>
      </c>
      <c r="AA149" s="226">
        <v>1</v>
      </c>
      <c r="AB149" s="226">
        <v>1</v>
      </c>
      <c r="AC149" s="226">
        <v>1</v>
      </c>
      <c r="AZ149" s="226">
        <v>1</v>
      </c>
      <c r="BA149" s="226">
        <f>IF(AZ149=1,G149,0)</f>
        <v>0</v>
      </c>
      <c r="BB149" s="226">
        <f>IF(AZ149=2,G149,0)</f>
        <v>0</v>
      </c>
      <c r="BC149" s="226">
        <f>IF(AZ149=3,G149,0)</f>
        <v>0</v>
      </c>
      <c r="BD149" s="226">
        <f>IF(AZ149=4,G149,0)</f>
        <v>0</v>
      </c>
      <c r="BE149" s="226">
        <f>IF(AZ149=5,G149,0)</f>
        <v>0</v>
      </c>
      <c r="CA149" s="253">
        <v>1</v>
      </c>
      <c r="CB149" s="253">
        <v>1</v>
      </c>
    </row>
    <row r="150" spans="1:80" x14ac:dyDescent="0.2">
      <c r="A150" s="262"/>
      <c r="B150" s="266"/>
      <c r="C150" s="345" t="s">
        <v>247</v>
      </c>
      <c r="D150" s="346"/>
      <c r="E150" s="267">
        <v>200</v>
      </c>
      <c r="F150" s="268"/>
      <c r="G150" s="269"/>
      <c r="H150" s="270"/>
      <c r="I150" s="264"/>
      <c r="J150" s="271"/>
      <c r="K150" s="264"/>
      <c r="M150" s="265" t="s">
        <v>247</v>
      </c>
      <c r="O150" s="253"/>
    </row>
    <row r="151" spans="1:80" ht="22.5" x14ac:dyDescent="0.2">
      <c r="A151" s="262"/>
      <c r="B151" s="266"/>
      <c r="C151" s="345" t="s">
        <v>233</v>
      </c>
      <c r="D151" s="346"/>
      <c r="E151" s="267">
        <v>0</v>
      </c>
      <c r="F151" s="268"/>
      <c r="G151" s="269"/>
      <c r="H151" s="270"/>
      <c r="I151" s="264"/>
      <c r="J151" s="271"/>
      <c r="K151" s="264"/>
      <c r="M151" s="265" t="s">
        <v>233</v>
      </c>
      <c r="O151" s="253"/>
    </row>
    <row r="152" spans="1:80" x14ac:dyDescent="0.2">
      <c r="A152" s="262"/>
      <c r="B152" s="266"/>
      <c r="C152" s="345" t="s">
        <v>234</v>
      </c>
      <c r="D152" s="346"/>
      <c r="E152" s="267">
        <v>0</v>
      </c>
      <c r="F152" s="268"/>
      <c r="G152" s="269"/>
      <c r="H152" s="270"/>
      <c r="I152" s="264"/>
      <c r="J152" s="271"/>
      <c r="K152" s="264"/>
      <c r="M152" s="265" t="s">
        <v>234</v>
      </c>
      <c r="O152" s="253"/>
    </row>
    <row r="153" spans="1:80" x14ac:dyDescent="0.2">
      <c r="A153" s="272"/>
      <c r="B153" s="273" t="s">
        <v>100</v>
      </c>
      <c r="C153" s="274" t="s">
        <v>230</v>
      </c>
      <c r="D153" s="275"/>
      <c r="E153" s="276"/>
      <c r="F153" s="277"/>
      <c r="G153" s="278">
        <f>SUM(G118:G152)</f>
        <v>0</v>
      </c>
      <c r="H153" s="279"/>
      <c r="I153" s="280">
        <f>SUM(I118:I152)</f>
        <v>110.36024999996616</v>
      </c>
      <c r="J153" s="279"/>
      <c r="K153" s="280">
        <f>SUM(K118:K152)</f>
        <v>0</v>
      </c>
      <c r="O153" s="253">
        <v>4</v>
      </c>
      <c r="BA153" s="281">
        <f>SUM(BA118:BA152)</f>
        <v>0</v>
      </c>
      <c r="BB153" s="281">
        <f>SUM(BB118:BB152)</f>
        <v>0</v>
      </c>
      <c r="BC153" s="281">
        <f>SUM(BC118:BC152)</f>
        <v>0</v>
      </c>
      <c r="BD153" s="281">
        <f>SUM(BD118:BD152)</f>
        <v>0</v>
      </c>
      <c r="BE153" s="281">
        <f>SUM(BE118:BE152)</f>
        <v>0</v>
      </c>
    </row>
    <row r="154" spans="1:80" x14ac:dyDescent="0.2">
      <c r="A154" s="243" t="s">
        <v>97</v>
      </c>
      <c r="B154" s="244" t="s">
        <v>248</v>
      </c>
      <c r="C154" s="245" t="s">
        <v>249</v>
      </c>
      <c r="D154" s="246"/>
      <c r="E154" s="247"/>
      <c r="F154" s="247"/>
      <c r="G154" s="248"/>
      <c r="H154" s="249"/>
      <c r="I154" s="250"/>
      <c r="J154" s="251"/>
      <c r="K154" s="252"/>
      <c r="O154" s="253">
        <v>1</v>
      </c>
    </row>
    <row r="155" spans="1:80" x14ac:dyDescent="0.2">
      <c r="A155" s="254">
        <v>40</v>
      </c>
      <c r="B155" s="255" t="s">
        <v>251</v>
      </c>
      <c r="C155" s="256" t="s">
        <v>252</v>
      </c>
      <c r="D155" s="257" t="s">
        <v>108</v>
      </c>
      <c r="E155" s="258">
        <v>67</v>
      </c>
      <c r="F155" s="258"/>
      <c r="G155" s="259">
        <f>E155*F155</f>
        <v>0</v>
      </c>
      <c r="H155" s="260">
        <v>0.220499999999902</v>
      </c>
      <c r="I155" s="261">
        <f>E155*H155</f>
        <v>14.773499999993433</v>
      </c>
      <c r="J155" s="260">
        <v>0</v>
      </c>
      <c r="K155" s="261">
        <f>E155*J155</f>
        <v>0</v>
      </c>
      <c r="O155" s="253">
        <v>2</v>
      </c>
      <c r="AA155" s="226">
        <v>1</v>
      </c>
      <c r="AB155" s="226">
        <v>1</v>
      </c>
      <c r="AC155" s="226">
        <v>1</v>
      </c>
      <c r="AZ155" s="226">
        <v>1</v>
      </c>
      <c r="BA155" s="226">
        <f>IF(AZ155=1,G155,0)</f>
        <v>0</v>
      </c>
      <c r="BB155" s="226">
        <f>IF(AZ155=2,G155,0)</f>
        <v>0</v>
      </c>
      <c r="BC155" s="226">
        <f>IF(AZ155=3,G155,0)</f>
        <v>0</v>
      </c>
      <c r="BD155" s="226">
        <f>IF(AZ155=4,G155,0)</f>
        <v>0</v>
      </c>
      <c r="BE155" s="226">
        <f>IF(AZ155=5,G155,0)</f>
        <v>0</v>
      </c>
      <c r="CA155" s="253">
        <v>1</v>
      </c>
      <c r="CB155" s="253">
        <v>1</v>
      </c>
    </row>
    <row r="156" spans="1:80" ht="22.5" x14ac:dyDescent="0.2">
      <c r="A156" s="262"/>
      <c r="B156" s="266"/>
      <c r="C156" s="345" t="s">
        <v>253</v>
      </c>
      <c r="D156" s="346"/>
      <c r="E156" s="267">
        <v>67</v>
      </c>
      <c r="F156" s="268"/>
      <c r="G156" s="269"/>
      <c r="H156" s="270"/>
      <c r="I156" s="264"/>
      <c r="J156" s="271"/>
      <c r="K156" s="264"/>
      <c r="M156" s="265" t="s">
        <v>253</v>
      </c>
      <c r="O156" s="253"/>
    </row>
    <row r="157" spans="1:80" x14ac:dyDescent="0.2">
      <c r="A157" s="262"/>
      <c r="B157" s="266"/>
      <c r="C157" s="345" t="s">
        <v>182</v>
      </c>
      <c r="D157" s="346"/>
      <c r="E157" s="267">
        <v>0</v>
      </c>
      <c r="F157" s="268"/>
      <c r="G157" s="269"/>
      <c r="H157" s="270"/>
      <c r="I157" s="264"/>
      <c r="J157" s="271"/>
      <c r="K157" s="264"/>
      <c r="M157" s="265" t="s">
        <v>182</v>
      </c>
      <c r="O157" s="253"/>
    </row>
    <row r="158" spans="1:80" x14ac:dyDescent="0.2">
      <c r="A158" s="254">
        <v>41</v>
      </c>
      <c r="B158" s="255" t="s">
        <v>243</v>
      </c>
      <c r="C158" s="256" t="s">
        <v>244</v>
      </c>
      <c r="D158" s="257" t="s">
        <v>108</v>
      </c>
      <c r="E158" s="258">
        <v>70.349999999999994</v>
      </c>
      <c r="F158" s="258"/>
      <c r="G158" s="259">
        <f>E158*F158</f>
        <v>0</v>
      </c>
      <c r="H158" s="260">
        <v>0.33075000000007998</v>
      </c>
      <c r="I158" s="261">
        <f>E158*H158</f>
        <v>23.268262500005626</v>
      </c>
      <c r="J158" s="260">
        <v>0</v>
      </c>
      <c r="K158" s="261">
        <f>E158*J158</f>
        <v>0</v>
      </c>
      <c r="O158" s="253">
        <v>2</v>
      </c>
      <c r="AA158" s="226">
        <v>1</v>
      </c>
      <c r="AB158" s="226">
        <v>1</v>
      </c>
      <c r="AC158" s="226">
        <v>1</v>
      </c>
      <c r="AZ158" s="226">
        <v>1</v>
      </c>
      <c r="BA158" s="226">
        <f>IF(AZ158=1,G158,0)</f>
        <v>0</v>
      </c>
      <c r="BB158" s="226">
        <f>IF(AZ158=2,G158,0)</f>
        <v>0</v>
      </c>
      <c r="BC158" s="226">
        <f>IF(AZ158=3,G158,0)</f>
        <v>0</v>
      </c>
      <c r="BD158" s="226">
        <f>IF(AZ158=4,G158,0)</f>
        <v>0</v>
      </c>
      <c r="BE158" s="226">
        <f>IF(AZ158=5,G158,0)</f>
        <v>0</v>
      </c>
      <c r="CA158" s="253">
        <v>1</v>
      </c>
      <c r="CB158" s="253">
        <v>1</v>
      </c>
    </row>
    <row r="159" spans="1:80" ht="22.5" x14ac:dyDescent="0.2">
      <c r="A159" s="262"/>
      <c r="B159" s="266"/>
      <c r="C159" s="345" t="s">
        <v>254</v>
      </c>
      <c r="D159" s="346"/>
      <c r="E159" s="267">
        <v>70.349999999999994</v>
      </c>
      <c r="F159" s="268"/>
      <c r="G159" s="269"/>
      <c r="H159" s="270"/>
      <c r="I159" s="264"/>
      <c r="J159" s="271"/>
      <c r="K159" s="264"/>
      <c r="M159" s="265" t="s">
        <v>254</v>
      </c>
      <c r="O159" s="253"/>
    </row>
    <row r="160" spans="1:80" x14ac:dyDescent="0.2">
      <c r="A160" s="262"/>
      <c r="B160" s="266"/>
      <c r="C160" s="345" t="s">
        <v>182</v>
      </c>
      <c r="D160" s="346"/>
      <c r="E160" s="267">
        <v>0</v>
      </c>
      <c r="F160" s="268"/>
      <c r="G160" s="269"/>
      <c r="H160" s="270"/>
      <c r="I160" s="264"/>
      <c r="J160" s="271"/>
      <c r="K160" s="264"/>
      <c r="M160" s="265" t="s">
        <v>182</v>
      </c>
      <c r="O160" s="253"/>
    </row>
    <row r="161" spans="1:80" x14ac:dyDescent="0.2">
      <c r="A161" s="254">
        <v>42</v>
      </c>
      <c r="B161" s="255" t="s">
        <v>245</v>
      </c>
      <c r="C161" s="256" t="s">
        <v>246</v>
      </c>
      <c r="D161" s="257" t="s">
        <v>108</v>
      </c>
      <c r="E161" s="258">
        <v>94.5</v>
      </c>
      <c r="F161" s="258"/>
      <c r="G161" s="259">
        <f>E161*F161</f>
        <v>0</v>
      </c>
      <c r="H161" s="260">
        <v>0.44099999999980399</v>
      </c>
      <c r="I161" s="261">
        <f>E161*H161</f>
        <v>41.674499999981478</v>
      </c>
      <c r="J161" s="260">
        <v>0</v>
      </c>
      <c r="K161" s="261">
        <f>E161*J161</f>
        <v>0</v>
      </c>
      <c r="O161" s="253">
        <v>2</v>
      </c>
      <c r="AA161" s="226">
        <v>1</v>
      </c>
      <c r="AB161" s="226">
        <v>1</v>
      </c>
      <c r="AC161" s="226">
        <v>1</v>
      </c>
      <c r="AZ161" s="226">
        <v>1</v>
      </c>
      <c r="BA161" s="226">
        <f>IF(AZ161=1,G161,0)</f>
        <v>0</v>
      </c>
      <c r="BB161" s="226">
        <f>IF(AZ161=2,G161,0)</f>
        <v>0</v>
      </c>
      <c r="BC161" s="226">
        <f>IF(AZ161=3,G161,0)</f>
        <v>0</v>
      </c>
      <c r="BD161" s="226">
        <f>IF(AZ161=4,G161,0)</f>
        <v>0</v>
      </c>
      <c r="BE161" s="226">
        <f>IF(AZ161=5,G161,0)</f>
        <v>0</v>
      </c>
      <c r="CA161" s="253">
        <v>1</v>
      </c>
      <c r="CB161" s="253">
        <v>1</v>
      </c>
    </row>
    <row r="162" spans="1:80" ht="22.5" x14ac:dyDescent="0.2">
      <c r="A162" s="262"/>
      <c r="B162" s="266"/>
      <c r="C162" s="345" t="s">
        <v>255</v>
      </c>
      <c r="D162" s="346"/>
      <c r="E162" s="267">
        <v>94.5</v>
      </c>
      <c r="F162" s="268"/>
      <c r="G162" s="269"/>
      <c r="H162" s="270"/>
      <c r="I162" s="264"/>
      <c r="J162" s="271"/>
      <c r="K162" s="264"/>
      <c r="M162" s="265" t="s">
        <v>255</v>
      </c>
      <c r="O162" s="253"/>
    </row>
    <row r="163" spans="1:80" x14ac:dyDescent="0.2">
      <c r="A163" s="262"/>
      <c r="B163" s="266"/>
      <c r="C163" s="345" t="s">
        <v>182</v>
      </c>
      <c r="D163" s="346"/>
      <c r="E163" s="267">
        <v>0</v>
      </c>
      <c r="F163" s="268"/>
      <c r="G163" s="269"/>
      <c r="H163" s="270"/>
      <c r="I163" s="264"/>
      <c r="J163" s="271"/>
      <c r="K163" s="264"/>
      <c r="M163" s="265" t="s">
        <v>182</v>
      </c>
      <c r="O163" s="253"/>
    </row>
    <row r="164" spans="1:80" x14ac:dyDescent="0.2">
      <c r="A164" s="254">
        <v>43</v>
      </c>
      <c r="B164" s="255" t="s">
        <v>256</v>
      </c>
      <c r="C164" s="256" t="s">
        <v>257</v>
      </c>
      <c r="D164" s="257" t="s">
        <v>108</v>
      </c>
      <c r="E164" s="258">
        <v>91.8</v>
      </c>
      <c r="F164" s="258"/>
      <c r="G164" s="259">
        <f>E164*F164</f>
        <v>0</v>
      </c>
      <c r="H164" s="260">
        <v>0.53639999999995802</v>
      </c>
      <c r="I164" s="261">
        <f>E164*H164</f>
        <v>49.241519999996143</v>
      </c>
      <c r="J164" s="260">
        <v>0</v>
      </c>
      <c r="K164" s="261">
        <f>E164*J164</f>
        <v>0</v>
      </c>
      <c r="O164" s="253">
        <v>2</v>
      </c>
      <c r="AA164" s="226">
        <v>1</v>
      </c>
      <c r="AB164" s="226">
        <v>1</v>
      </c>
      <c r="AC164" s="226">
        <v>1</v>
      </c>
      <c r="AZ164" s="226">
        <v>1</v>
      </c>
      <c r="BA164" s="226">
        <f>IF(AZ164=1,G164,0)</f>
        <v>0</v>
      </c>
      <c r="BB164" s="226">
        <f>IF(AZ164=2,G164,0)</f>
        <v>0</v>
      </c>
      <c r="BC164" s="226">
        <f>IF(AZ164=3,G164,0)</f>
        <v>0</v>
      </c>
      <c r="BD164" s="226">
        <f>IF(AZ164=4,G164,0)</f>
        <v>0</v>
      </c>
      <c r="BE164" s="226">
        <f>IF(AZ164=5,G164,0)</f>
        <v>0</v>
      </c>
      <c r="CA164" s="253">
        <v>1</v>
      </c>
      <c r="CB164" s="253">
        <v>1</v>
      </c>
    </row>
    <row r="165" spans="1:80" ht="22.5" x14ac:dyDescent="0.2">
      <c r="A165" s="262"/>
      <c r="B165" s="266"/>
      <c r="C165" s="345" t="s">
        <v>258</v>
      </c>
      <c r="D165" s="346"/>
      <c r="E165" s="267">
        <v>91.8</v>
      </c>
      <c r="F165" s="268"/>
      <c r="G165" s="269"/>
      <c r="H165" s="270"/>
      <c r="I165" s="264"/>
      <c r="J165" s="271"/>
      <c r="K165" s="264"/>
      <c r="M165" s="265" t="s">
        <v>258</v>
      </c>
      <c r="O165" s="253"/>
    </row>
    <row r="166" spans="1:80" x14ac:dyDescent="0.2">
      <c r="A166" s="262"/>
      <c r="B166" s="266"/>
      <c r="C166" s="345" t="s">
        <v>182</v>
      </c>
      <c r="D166" s="346"/>
      <c r="E166" s="267">
        <v>0</v>
      </c>
      <c r="F166" s="268"/>
      <c r="G166" s="269"/>
      <c r="H166" s="270"/>
      <c r="I166" s="264"/>
      <c r="J166" s="271"/>
      <c r="K166" s="264"/>
      <c r="M166" s="265" t="s">
        <v>182</v>
      </c>
      <c r="O166" s="253"/>
    </row>
    <row r="167" spans="1:80" x14ac:dyDescent="0.2">
      <c r="A167" s="254">
        <v>44</v>
      </c>
      <c r="B167" s="255" t="s">
        <v>259</v>
      </c>
      <c r="C167" s="256" t="s">
        <v>260</v>
      </c>
      <c r="D167" s="257" t="s">
        <v>108</v>
      </c>
      <c r="E167" s="258">
        <v>27</v>
      </c>
      <c r="F167" s="258"/>
      <c r="G167" s="259">
        <f>E167*F167</f>
        <v>0</v>
      </c>
      <c r="H167" s="260">
        <v>6.09999999999999E-4</v>
      </c>
      <c r="I167" s="261">
        <f>E167*H167</f>
        <v>1.6469999999999974E-2</v>
      </c>
      <c r="J167" s="260">
        <v>0</v>
      </c>
      <c r="K167" s="261">
        <f>E167*J167</f>
        <v>0</v>
      </c>
      <c r="O167" s="253">
        <v>2</v>
      </c>
      <c r="AA167" s="226">
        <v>1</v>
      </c>
      <c r="AB167" s="226">
        <v>1</v>
      </c>
      <c r="AC167" s="226">
        <v>1</v>
      </c>
      <c r="AZ167" s="226">
        <v>1</v>
      </c>
      <c r="BA167" s="226">
        <f>IF(AZ167=1,G167,0)</f>
        <v>0</v>
      </c>
      <c r="BB167" s="226">
        <f>IF(AZ167=2,G167,0)</f>
        <v>0</v>
      </c>
      <c r="BC167" s="226">
        <f>IF(AZ167=3,G167,0)</f>
        <v>0</v>
      </c>
      <c r="BD167" s="226">
        <f>IF(AZ167=4,G167,0)</f>
        <v>0</v>
      </c>
      <c r="BE167" s="226">
        <f>IF(AZ167=5,G167,0)</f>
        <v>0</v>
      </c>
      <c r="CA167" s="253">
        <v>1</v>
      </c>
      <c r="CB167" s="253">
        <v>1</v>
      </c>
    </row>
    <row r="168" spans="1:80" ht="22.5" x14ac:dyDescent="0.2">
      <c r="A168" s="262"/>
      <c r="B168" s="266"/>
      <c r="C168" s="345" t="s">
        <v>261</v>
      </c>
      <c r="D168" s="346"/>
      <c r="E168" s="267">
        <v>27</v>
      </c>
      <c r="F168" s="268"/>
      <c r="G168" s="269"/>
      <c r="H168" s="270"/>
      <c r="I168" s="264"/>
      <c r="J168" s="271"/>
      <c r="K168" s="264"/>
      <c r="M168" s="265" t="s">
        <v>261</v>
      </c>
      <c r="O168" s="253"/>
    </row>
    <row r="169" spans="1:80" x14ac:dyDescent="0.2">
      <c r="A169" s="262"/>
      <c r="B169" s="266"/>
      <c r="C169" s="345" t="s">
        <v>182</v>
      </c>
      <c r="D169" s="346"/>
      <c r="E169" s="267">
        <v>0</v>
      </c>
      <c r="F169" s="268"/>
      <c r="G169" s="269"/>
      <c r="H169" s="270"/>
      <c r="I169" s="264"/>
      <c r="J169" s="271"/>
      <c r="K169" s="264"/>
      <c r="M169" s="265" t="s">
        <v>182</v>
      </c>
      <c r="O169" s="253"/>
    </row>
    <row r="170" spans="1:80" x14ac:dyDescent="0.2">
      <c r="A170" s="254">
        <v>45</v>
      </c>
      <c r="B170" s="255" t="s">
        <v>262</v>
      </c>
      <c r="C170" s="256" t="s">
        <v>263</v>
      </c>
      <c r="D170" s="257" t="s">
        <v>108</v>
      </c>
      <c r="E170" s="258">
        <v>27</v>
      </c>
      <c r="F170" s="258"/>
      <c r="G170" s="259">
        <f>E170*F170</f>
        <v>0</v>
      </c>
      <c r="H170" s="260">
        <v>0.12966000000005801</v>
      </c>
      <c r="I170" s="261">
        <f>E170*H170</f>
        <v>3.5008200000015663</v>
      </c>
      <c r="J170" s="260">
        <v>0</v>
      </c>
      <c r="K170" s="261">
        <f>E170*J170</f>
        <v>0</v>
      </c>
      <c r="O170" s="253">
        <v>2</v>
      </c>
      <c r="AA170" s="226">
        <v>1</v>
      </c>
      <c r="AB170" s="226">
        <v>1</v>
      </c>
      <c r="AC170" s="226">
        <v>1</v>
      </c>
      <c r="AZ170" s="226">
        <v>1</v>
      </c>
      <c r="BA170" s="226">
        <f>IF(AZ170=1,G170,0)</f>
        <v>0</v>
      </c>
      <c r="BB170" s="226">
        <f>IF(AZ170=2,G170,0)</f>
        <v>0</v>
      </c>
      <c r="BC170" s="226">
        <f>IF(AZ170=3,G170,0)</f>
        <v>0</v>
      </c>
      <c r="BD170" s="226">
        <f>IF(AZ170=4,G170,0)</f>
        <v>0</v>
      </c>
      <c r="BE170" s="226">
        <f>IF(AZ170=5,G170,0)</f>
        <v>0</v>
      </c>
      <c r="CA170" s="253">
        <v>1</v>
      </c>
      <c r="CB170" s="253">
        <v>1</v>
      </c>
    </row>
    <row r="171" spans="1:80" ht="22.5" x14ac:dyDescent="0.2">
      <c r="A171" s="262"/>
      <c r="B171" s="266"/>
      <c r="C171" s="345" t="s">
        <v>261</v>
      </c>
      <c r="D171" s="346"/>
      <c r="E171" s="267">
        <v>27</v>
      </c>
      <c r="F171" s="268"/>
      <c r="G171" s="269"/>
      <c r="H171" s="270"/>
      <c r="I171" s="264"/>
      <c r="J171" s="271"/>
      <c r="K171" s="264"/>
      <c r="M171" s="265" t="s">
        <v>261</v>
      </c>
      <c r="O171" s="253"/>
    </row>
    <row r="172" spans="1:80" x14ac:dyDescent="0.2">
      <c r="A172" s="262"/>
      <c r="B172" s="266"/>
      <c r="C172" s="345" t="s">
        <v>182</v>
      </c>
      <c r="D172" s="346"/>
      <c r="E172" s="267">
        <v>0</v>
      </c>
      <c r="F172" s="268"/>
      <c r="G172" s="269"/>
      <c r="H172" s="270"/>
      <c r="I172" s="264"/>
      <c r="J172" s="271"/>
      <c r="K172" s="264"/>
      <c r="M172" s="265" t="s">
        <v>182</v>
      </c>
      <c r="O172" s="253"/>
    </row>
    <row r="173" spans="1:80" x14ac:dyDescent="0.2">
      <c r="A173" s="254">
        <v>46</v>
      </c>
      <c r="B173" s="255" t="s">
        <v>264</v>
      </c>
      <c r="C173" s="256" t="s">
        <v>265</v>
      </c>
      <c r="D173" s="257" t="s">
        <v>108</v>
      </c>
      <c r="E173" s="258">
        <v>90</v>
      </c>
      <c r="F173" s="258"/>
      <c r="G173" s="259">
        <f>E173*F173</f>
        <v>0</v>
      </c>
      <c r="H173" s="260">
        <v>0.110000000000014</v>
      </c>
      <c r="I173" s="261">
        <f>E173*H173</f>
        <v>9.9000000000012598</v>
      </c>
      <c r="J173" s="260">
        <v>0</v>
      </c>
      <c r="K173" s="261">
        <f>E173*J173</f>
        <v>0</v>
      </c>
      <c r="O173" s="253">
        <v>2</v>
      </c>
      <c r="AA173" s="226">
        <v>1</v>
      </c>
      <c r="AB173" s="226">
        <v>1</v>
      </c>
      <c r="AC173" s="226">
        <v>1</v>
      </c>
      <c r="AZ173" s="226">
        <v>1</v>
      </c>
      <c r="BA173" s="226">
        <f>IF(AZ173=1,G173,0)</f>
        <v>0</v>
      </c>
      <c r="BB173" s="226">
        <f>IF(AZ173=2,G173,0)</f>
        <v>0</v>
      </c>
      <c r="BC173" s="226">
        <f>IF(AZ173=3,G173,0)</f>
        <v>0</v>
      </c>
      <c r="BD173" s="226">
        <f>IF(AZ173=4,G173,0)</f>
        <v>0</v>
      </c>
      <c r="BE173" s="226">
        <f>IF(AZ173=5,G173,0)</f>
        <v>0</v>
      </c>
      <c r="CA173" s="253">
        <v>1</v>
      </c>
      <c r="CB173" s="253">
        <v>1</v>
      </c>
    </row>
    <row r="174" spans="1:80" ht="22.5" x14ac:dyDescent="0.2">
      <c r="A174" s="262"/>
      <c r="B174" s="266"/>
      <c r="C174" s="345" t="s">
        <v>266</v>
      </c>
      <c r="D174" s="346"/>
      <c r="E174" s="267">
        <v>90</v>
      </c>
      <c r="F174" s="268"/>
      <c r="G174" s="269"/>
      <c r="H174" s="270"/>
      <c r="I174" s="264"/>
      <c r="J174" s="271"/>
      <c r="K174" s="264"/>
      <c r="M174" s="265" t="s">
        <v>266</v>
      </c>
      <c r="O174" s="253"/>
    </row>
    <row r="175" spans="1:80" x14ac:dyDescent="0.2">
      <c r="A175" s="262"/>
      <c r="B175" s="266"/>
      <c r="C175" s="345" t="s">
        <v>182</v>
      </c>
      <c r="D175" s="346"/>
      <c r="E175" s="267">
        <v>0</v>
      </c>
      <c r="F175" s="268"/>
      <c r="G175" s="269"/>
      <c r="H175" s="270"/>
      <c r="I175" s="264"/>
      <c r="J175" s="271"/>
      <c r="K175" s="264"/>
      <c r="M175" s="265" t="s">
        <v>182</v>
      </c>
      <c r="O175" s="253"/>
    </row>
    <row r="176" spans="1:80" x14ac:dyDescent="0.2">
      <c r="A176" s="254">
        <v>47</v>
      </c>
      <c r="B176" s="255" t="s">
        <v>267</v>
      </c>
      <c r="C176" s="256" t="s">
        <v>268</v>
      </c>
      <c r="D176" s="257" t="s">
        <v>108</v>
      </c>
      <c r="E176" s="258">
        <v>67</v>
      </c>
      <c r="F176" s="258"/>
      <c r="G176" s="259">
        <f>E176*F176</f>
        <v>0</v>
      </c>
      <c r="H176" s="260">
        <v>7.3899999999980495E-2</v>
      </c>
      <c r="I176" s="261">
        <f>E176*H176</f>
        <v>4.9512999999986933</v>
      </c>
      <c r="J176" s="260">
        <v>0</v>
      </c>
      <c r="K176" s="261">
        <f>E176*J176</f>
        <v>0</v>
      </c>
      <c r="O176" s="253">
        <v>2</v>
      </c>
      <c r="AA176" s="226">
        <v>1</v>
      </c>
      <c r="AB176" s="226">
        <v>1</v>
      </c>
      <c r="AC176" s="226">
        <v>1</v>
      </c>
      <c r="AZ176" s="226">
        <v>1</v>
      </c>
      <c r="BA176" s="226">
        <f>IF(AZ176=1,G176,0)</f>
        <v>0</v>
      </c>
      <c r="BB176" s="226">
        <f>IF(AZ176=2,G176,0)</f>
        <v>0</v>
      </c>
      <c r="BC176" s="226">
        <f>IF(AZ176=3,G176,0)</f>
        <v>0</v>
      </c>
      <c r="BD176" s="226">
        <f>IF(AZ176=4,G176,0)</f>
        <v>0</v>
      </c>
      <c r="BE176" s="226">
        <f>IF(AZ176=5,G176,0)</f>
        <v>0</v>
      </c>
      <c r="CA176" s="253">
        <v>1</v>
      </c>
      <c r="CB176" s="253">
        <v>1</v>
      </c>
    </row>
    <row r="177" spans="1:80" ht="22.5" x14ac:dyDescent="0.2">
      <c r="A177" s="262"/>
      <c r="B177" s="266"/>
      <c r="C177" s="345" t="s">
        <v>269</v>
      </c>
      <c r="D177" s="346"/>
      <c r="E177" s="267">
        <v>0</v>
      </c>
      <c r="F177" s="268"/>
      <c r="G177" s="269"/>
      <c r="H177" s="270"/>
      <c r="I177" s="264"/>
      <c r="J177" s="271"/>
      <c r="K177" s="264"/>
      <c r="M177" s="265" t="s">
        <v>269</v>
      </c>
      <c r="O177" s="253"/>
    </row>
    <row r="178" spans="1:80" x14ac:dyDescent="0.2">
      <c r="A178" s="262"/>
      <c r="B178" s="266"/>
      <c r="C178" s="345" t="s">
        <v>270</v>
      </c>
      <c r="D178" s="346"/>
      <c r="E178" s="267">
        <v>60</v>
      </c>
      <c r="F178" s="268"/>
      <c r="G178" s="269"/>
      <c r="H178" s="270"/>
      <c r="I178" s="264"/>
      <c r="J178" s="271"/>
      <c r="K178" s="264"/>
      <c r="M178" s="265" t="s">
        <v>270</v>
      </c>
      <c r="O178" s="253"/>
    </row>
    <row r="179" spans="1:80" x14ac:dyDescent="0.2">
      <c r="A179" s="262"/>
      <c r="B179" s="266"/>
      <c r="C179" s="345" t="s">
        <v>271</v>
      </c>
      <c r="D179" s="346"/>
      <c r="E179" s="267">
        <v>0</v>
      </c>
      <c r="F179" s="268"/>
      <c r="G179" s="269"/>
      <c r="H179" s="270"/>
      <c r="I179" s="264"/>
      <c r="J179" s="271"/>
      <c r="K179" s="264"/>
      <c r="M179" s="265" t="s">
        <v>271</v>
      </c>
      <c r="O179" s="253"/>
    </row>
    <row r="180" spans="1:80" x14ac:dyDescent="0.2">
      <c r="A180" s="262"/>
      <c r="B180" s="266"/>
      <c r="C180" s="345" t="s">
        <v>272</v>
      </c>
      <c r="D180" s="346"/>
      <c r="E180" s="267">
        <v>2</v>
      </c>
      <c r="F180" s="268"/>
      <c r="G180" s="269"/>
      <c r="H180" s="270"/>
      <c r="I180" s="264"/>
      <c r="J180" s="271"/>
      <c r="K180" s="264"/>
      <c r="M180" s="265" t="s">
        <v>272</v>
      </c>
      <c r="O180" s="253"/>
    </row>
    <row r="181" spans="1:80" x14ac:dyDescent="0.2">
      <c r="A181" s="262"/>
      <c r="B181" s="266"/>
      <c r="C181" s="345" t="s">
        <v>273</v>
      </c>
      <c r="D181" s="346"/>
      <c r="E181" s="267">
        <v>5</v>
      </c>
      <c r="F181" s="268"/>
      <c r="G181" s="269"/>
      <c r="H181" s="270"/>
      <c r="I181" s="264"/>
      <c r="J181" s="271"/>
      <c r="K181" s="264"/>
      <c r="M181" s="265" t="s">
        <v>273</v>
      </c>
      <c r="O181" s="253"/>
    </row>
    <row r="182" spans="1:80" x14ac:dyDescent="0.2">
      <c r="A182" s="262"/>
      <c r="B182" s="266"/>
      <c r="C182" s="345" t="s">
        <v>182</v>
      </c>
      <c r="D182" s="346"/>
      <c r="E182" s="267">
        <v>0</v>
      </c>
      <c r="F182" s="268"/>
      <c r="G182" s="269"/>
      <c r="H182" s="270"/>
      <c r="I182" s="264"/>
      <c r="J182" s="271"/>
      <c r="K182" s="264"/>
      <c r="M182" s="265" t="s">
        <v>182</v>
      </c>
      <c r="O182" s="253"/>
    </row>
    <row r="183" spans="1:80" x14ac:dyDescent="0.2">
      <c r="A183" s="254">
        <v>48</v>
      </c>
      <c r="B183" s="255" t="s">
        <v>274</v>
      </c>
      <c r="C183" s="256" t="s">
        <v>275</v>
      </c>
      <c r="D183" s="257" t="s">
        <v>108</v>
      </c>
      <c r="E183" s="258">
        <v>60</v>
      </c>
      <c r="F183" s="258"/>
      <c r="G183" s="259">
        <f>E183*F183</f>
        <v>0</v>
      </c>
      <c r="H183" s="260">
        <v>0</v>
      </c>
      <c r="I183" s="261">
        <f>E183*H183</f>
        <v>0</v>
      </c>
      <c r="J183" s="260">
        <v>0</v>
      </c>
      <c r="K183" s="261">
        <f>E183*J183</f>
        <v>0</v>
      </c>
      <c r="O183" s="253">
        <v>2</v>
      </c>
      <c r="AA183" s="226">
        <v>1</v>
      </c>
      <c r="AB183" s="226">
        <v>1</v>
      </c>
      <c r="AC183" s="226">
        <v>1</v>
      </c>
      <c r="AZ183" s="226">
        <v>1</v>
      </c>
      <c r="BA183" s="226">
        <f>IF(AZ183=1,G183,0)</f>
        <v>0</v>
      </c>
      <c r="BB183" s="226">
        <f>IF(AZ183=2,G183,0)</f>
        <v>0</v>
      </c>
      <c r="BC183" s="226">
        <f>IF(AZ183=3,G183,0)</f>
        <v>0</v>
      </c>
      <c r="BD183" s="226">
        <f>IF(AZ183=4,G183,0)</f>
        <v>0</v>
      </c>
      <c r="BE183" s="226">
        <f>IF(AZ183=5,G183,0)</f>
        <v>0</v>
      </c>
      <c r="CA183" s="253">
        <v>1</v>
      </c>
      <c r="CB183" s="253">
        <v>1</v>
      </c>
    </row>
    <row r="184" spans="1:80" x14ac:dyDescent="0.2">
      <c r="A184" s="262"/>
      <c r="B184" s="266"/>
      <c r="C184" s="345" t="s">
        <v>276</v>
      </c>
      <c r="D184" s="346"/>
      <c r="E184" s="267">
        <v>60</v>
      </c>
      <c r="F184" s="268"/>
      <c r="G184" s="269"/>
      <c r="H184" s="270"/>
      <c r="I184" s="264"/>
      <c r="J184" s="271"/>
      <c r="K184" s="264"/>
      <c r="M184" s="265" t="s">
        <v>276</v>
      </c>
      <c r="O184" s="253"/>
    </row>
    <row r="185" spans="1:80" x14ac:dyDescent="0.2">
      <c r="A185" s="254">
        <v>49</v>
      </c>
      <c r="B185" s="255" t="s">
        <v>277</v>
      </c>
      <c r="C185" s="256" t="s">
        <v>278</v>
      </c>
      <c r="D185" s="257" t="s">
        <v>108</v>
      </c>
      <c r="E185" s="258">
        <v>5.0999999999999996</v>
      </c>
      <c r="F185" s="258"/>
      <c r="G185" s="259">
        <f>E185*F185</f>
        <v>0</v>
      </c>
      <c r="H185" s="260">
        <v>0.128999999999905</v>
      </c>
      <c r="I185" s="261">
        <f>E185*H185</f>
        <v>0.65789999999951543</v>
      </c>
      <c r="J185" s="260"/>
      <c r="K185" s="261">
        <f>E185*J185</f>
        <v>0</v>
      </c>
      <c r="O185" s="253">
        <v>2</v>
      </c>
      <c r="AA185" s="226">
        <v>3</v>
      </c>
      <c r="AB185" s="226">
        <v>1</v>
      </c>
      <c r="AC185" s="226">
        <v>59245111</v>
      </c>
      <c r="AZ185" s="226">
        <v>1</v>
      </c>
      <c r="BA185" s="226">
        <f>IF(AZ185=1,G185,0)</f>
        <v>0</v>
      </c>
      <c r="BB185" s="226">
        <f>IF(AZ185=2,G185,0)</f>
        <v>0</v>
      </c>
      <c r="BC185" s="226">
        <f>IF(AZ185=3,G185,0)</f>
        <v>0</v>
      </c>
      <c r="BD185" s="226">
        <f>IF(AZ185=4,G185,0)</f>
        <v>0</v>
      </c>
      <c r="BE185" s="226">
        <f>IF(AZ185=5,G185,0)</f>
        <v>0</v>
      </c>
      <c r="CA185" s="253">
        <v>3</v>
      </c>
      <c r="CB185" s="253">
        <v>1</v>
      </c>
    </row>
    <row r="186" spans="1:80" ht="22.5" x14ac:dyDescent="0.2">
      <c r="A186" s="262"/>
      <c r="B186" s="266"/>
      <c r="C186" s="345" t="s">
        <v>279</v>
      </c>
      <c r="D186" s="346"/>
      <c r="E186" s="267">
        <v>5.0999999999999996</v>
      </c>
      <c r="F186" s="268"/>
      <c r="G186" s="269"/>
      <c r="H186" s="270"/>
      <c r="I186" s="264"/>
      <c r="J186" s="271"/>
      <c r="K186" s="264"/>
      <c r="M186" s="265" t="s">
        <v>279</v>
      </c>
      <c r="O186" s="253"/>
    </row>
    <row r="187" spans="1:80" x14ac:dyDescent="0.2">
      <c r="A187" s="262"/>
      <c r="B187" s="266"/>
      <c r="C187" s="345" t="s">
        <v>182</v>
      </c>
      <c r="D187" s="346"/>
      <c r="E187" s="267">
        <v>0</v>
      </c>
      <c r="F187" s="268"/>
      <c r="G187" s="269"/>
      <c r="H187" s="270"/>
      <c r="I187" s="264"/>
      <c r="J187" s="271"/>
      <c r="K187" s="264"/>
      <c r="M187" s="265" t="s">
        <v>182</v>
      </c>
      <c r="O187" s="253"/>
    </row>
    <row r="188" spans="1:80" x14ac:dyDescent="0.2">
      <c r="A188" s="254">
        <v>50</v>
      </c>
      <c r="B188" s="255" t="s">
        <v>280</v>
      </c>
      <c r="C188" s="256" t="s">
        <v>491</v>
      </c>
      <c r="D188" s="257" t="s">
        <v>108</v>
      </c>
      <c r="E188" s="258">
        <v>2.2031999999999998</v>
      </c>
      <c r="F188" s="258"/>
      <c r="G188" s="259">
        <f>E188*F188</f>
        <v>0</v>
      </c>
      <c r="H188" s="260">
        <v>0.12953999999990601</v>
      </c>
      <c r="I188" s="261">
        <f>E188*H188</f>
        <v>0.28540252799979288</v>
      </c>
      <c r="J188" s="260"/>
      <c r="K188" s="261">
        <f>E188*J188</f>
        <v>0</v>
      </c>
      <c r="O188" s="253">
        <v>2</v>
      </c>
      <c r="AA188" s="226">
        <v>3</v>
      </c>
      <c r="AB188" s="226">
        <v>1</v>
      </c>
      <c r="AC188" s="226">
        <v>592451184</v>
      </c>
      <c r="AZ188" s="226">
        <v>1</v>
      </c>
      <c r="BA188" s="226">
        <f>IF(AZ188=1,G188,0)</f>
        <v>0</v>
      </c>
      <c r="BB188" s="226">
        <f>IF(AZ188=2,G188,0)</f>
        <v>0</v>
      </c>
      <c r="BC188" s="226">
        <f>IF(AZ188=3,G188,0)</f>
        <v>0</v>
      </c>
      <c r="BD188" s="226">
        <f>IF(AZ188=4,G188,0)</f>
        <v>0</v>
      </c>
      <c r="BE188" s="226">
        <f>IF(AZ188=5,G188,0)</f>
        <v>0</v>
      </c>
      <c r="CA188" s="253">
        <v>3</v>
      </c>
      <c r="CB188" s="253">
        <v>1</v>
      </c>
    </row>
    <row r="189" spans="1:80" ht="22.5" x14ac:dyDescent="0.2">
      <c r="A189" s="262"/>
      <c r="B189" s="266"/>
      <c r="C189" s="345" t="s">
        <v>281</v>
      </c>
      <c r="D189" s="346"/>
      <c r="E189" s="267">
        <v>2.2031999999999998</v>
      </c>
      <c r="F189" s="268"/>
      <c r="G189" s="269"/>
      <c r="H189" s="270"/>
      <c r="I189" s="264"/>
      <c r="J189" s="271"/>
      <c r="K189" s="264"/>
      <c r="M189" s="265" t="s">
        <v>281</v>
      </c>
      <c r="O189" s="253"/>
    </row>
    <row r="190" spans="1:80" x14ac:dyDescent="0.2">
      <c r="A190" s="262"/>
      <c r="B190" s="266"/>
      <c r="C190" s="345" t="s">
        <v>282</v>
      </c>
      <c r="D190" s="346"/>
      <c r="E190" s="267">
        <v>0</v>
      </c>
      <c r="F190" s="268"/>
      <c r="G190" s="269"/>
      <c r="H190" s="270"/>
      <c r="I190" s="264"/>
      <c r="J190" s="271"/>
      <c r="K190" s="264"/>
      <c r="M190" s="265" t="s">
        <v>282</v>
      </c>
      <c r="O190" s="253"/>
    </row>
    <row r="191" spans="1:80" ht="22.5" x14ac:dyDescent="0.2">
      <c r="A191" s="262"/>
      <c r="B191" s="266"/>
      <c r="C191" s="345" t="s">
        <v>283</v>
      </c>
      <c r="D191" s="346"/>
      <c r="E191" s="267">
        <v>0</v>
      </c>
      <c r="F191" s="268"/>
      <c r="G191" s="269"/>
      <c r="H191" s="270"/>
      <c r="I191" s="264"/>
      <c r="J191" s="271"/>
      <c r="K191" s="264"/>
      <c r="M191" s="265" t="s">
        <v>283</v>
      </c>
      <c r="O191" s="253"/>
    </row>
    <row r="192" spans="1:80" x14ac:dyDescent="0.2">
      <c r="A192" s="254">
        <v>51</v>
      </c>
      <c r="B192" s="255" t="s">
        <v>284</v>
      </c>
      <c r="C192" s="256" t="s">
        <v>490</v>
      </c>
      <c r="D192" s="257" t="s">
        <v>108</v>
      </c>
      <c r="E192" s="258">
        <v>3.9167999999999998</v>
      </c>
      <c r="F192" s="258"/>
      <c r="G192" s="259">
        <f>E192*F192</f>
        <v>0</v>
      </c>
      <c r="H192" s="260">
        <v>0.13100000000008499</v>
      </c>
      <c r="I192" s="261">
        <f>E192*H192</f>
        <v>0.51310080000033287</v>
      </c>
      <c r="J192" s="260"/>
      <c r="K192" s="261">
        <f>E192*J192</f>
        <v>0</v>
      </c>
      <c r="O192" s="253">
        <v>2</v>
      </c>
      <c r="AA192" s="226">
        <v>3</v>
      </c>
      <c r="AB192" s="226">
        <v>1</v>
      </c>
      <c r="AC192" s="226">
        <v>5924511900</v>
      </c>
      <c r="AZ192" s="226">
        <v>1</v>
      </c>
      <c r="BA192" s="226">
        <f>IF(AZ192=1,G192,0)</f>
        <v>0</v>
      </c>
      <c r="BB192" s="226">
        <f>IF(AZ192=2,G192,0)</f>
        <v>0</v>
      </c>
      <c r="BC192" s="226">
        <f>IF(AZ192=3,G192,0)</f>
        <v>0</v>
      </c>
      <c r="BD192" s="226">
        <f>IF(AZ192=4,G192,0)</f>
        <v>0</v>
      </c>
      <c r="BE192" s="226">
        <f>IF(AZ192=5,G192,0)</f>
        <v>0</v>
      </c>
      <c r="CA192" s="253">
        <v>3</v>
      </c>
      <c r="CB192" s="253">
        <v>1</v>
      </c>
    </row>
    <row r="193" spans="1:80" ht="22.5" x14ac:dyDescent="0.2">
      <c r="A193" s="262"/>
      <c r="B193" s="266"/>
      <c r="C193" s="345" t="s">
        <v>285</v>
      </c>
      <c r="D193" s="346"/>
      <c r="E193" s="267">
        <v>3.9167999999999998</v>
      </c>
      <c r="F193" s="268"/>
      <c r="G193" s="269"/>
      <c r="H193" s="270"/>
      <c r="I193" s="264"/>
      <c r="J193" s="271"/>
      <c r="K193" s="264"/>
      <c r="M193" s="265" t="s">
        <v>285</v>
      </c>
      <c r="O193" s="253"/>
    </row>
    <row r="194" spans="1:80" x14ac:dyDescent="0.2">
      <c r="A194" s="262"/>
      <c r="B194" s="266"/>
      <c r="C194" s="345" t="s">
        <v>282</v>
      </c>
      <c r="D194" s="346"/>
      <c r="E194" s="267">
        <v>0</v>
      </c>
      <c r="F194" s="268"/>
      <c r="G194" s="269"/>
      <c r="H194" s="270"/>
      <c r="I194" s="264"/>
      <c r="J194" s="271"/>
      <c r="K194" s="264"/>
      <c r="M194" s="265" t="s">
        <v>282</v>
      </c>
      <c r="O194" s="253"/>
    </row>
    <row r="195" spans="1:80" ht="22.5" x14ac:dyDescent="0.2">
      <c r="A195" s="262"/>
      <c r="B195" s="266"/>
      <c r="C195" s="345" t="s">
        <v>283</v>
      </c>
      <c r="D195" s="346"/>
      <c r="E195" s="267">
        <v>0</v>
      </c>
      <c r="F195" s="268"/>
      <c r="G195" s="269"/>
      <c r="H195" s="270"/>
      <c r="I195" s="264"/>
      <c r="J195" s="271"/>
      <c r="K195" s="264"/>
      <c r="M195" s="265" t="s">
        <v>283</v>
      </c>
      <c r="O195" s="253"/>
    </row>
    <row r="196" spans="1:80" x14ac:dyDescent="0.2">
      <c r="A196" s="254">
        <v>52</v>
      </c>
      <c r="B196" s="255" t="s">
        <v>286</v>
      </c>
      <c r="C196" s="256" t="s">
        <v>287</v>
      </c>
      <c r="D196" s="257" t="s">
        <v>108</v>
      </c>
      <c r="E196" s="258">
        <v>2.04</v>
      </c>
      <c r="F196" s="258"/>
      <c r="G196" s="259">
        <f>E196*F196</f>
        <v>0</v>
      </c>
      <c r="H196" s="260">
        <v>0.13100000000008499</v>
      </c>
      <c r="I196" s="261">
        <f>E196*H196</f>
        <v>0.26724000000017339</v>
      </c>
      <c r="J196" s="260"/>
      <c r="K196" s="261">
        <f>E196*J196</f>
        <v>0</v>
      </c>
      <c r="O196" s="253">
        <v>2</v>
      </c>
      <c r="AA196" s="226">
        <v>3</v>
      </c>
      <c r="AB196" s="226">
        <v>1</v>
      </c>
      <c r="AC196" s="226">
        <v>59245267</v>
      </c>
      <c r="AZ196" s="226">
        <v>1</v>
      </c>
      <c r="BA196" s="226">
        <f>IF(AZ196=1,G196,0)</f>
        <v>0</v>
      </c>
      <c r="BB196" s="226">
        <f>IF(AZ196=2,G196,0)</f>
        <v>0</v>
      </c>
      <c r="BC196" s="226">
        <f>IF(AZ196=3,G196,0)</f>
        <v>0</v>
      </c>
      <c r="BD196" s="226">
        <f>IF(AZ196=4,G196,0)</f>
        <v>0</v>
      </c>
      <c r="BE196" s="226">
        <f>IF(AZ196=5,G196,0)</f>
        <v>0</v>
      </c>
      <c r="CA196" s="253">
        <v>3</v>
      </c>
      <c r="CB196" s="253">
        <v>1</v>
      </c>
    </row>
    <row r="197" spans="1:80" ht="22.5" x14ac:dyDescent="0.2">
      <c r="A197" s="262"/>
      <c r="B197" s="266"/>
      <c r="C197" s="345" t="s">
        <v>288</v>
      </c>
      <c r="D197" s="346"/>
      <c r="E197" s="267">
        <v>2.04</v>
      </c>
      <c r="F197" s="268"/>
      <c r="G197" s="269"/>
      <c r="H197" s="270"/>
      <c r="I197" s="264"/>
      <c r="J197" s="271"/>
      <c r="K197" s="264"/>
      <c r="M197" s="265" t="s">
        <v>288</v>
      </c>
      <c r="O197" s="253"/>
    </row>
    <row r="198" spans="1:80" x14ac:dyDescent="0.2">
      <c r="A198" s="262"/>
      <c r="B198" s="266"/>
      <c r="C198" s="345" t="s">
        <v>182</v>
      </c>
      <c r="D198" s="346"/>
      <c r="E198" s="267">
        <v>0</v>
      </c>
      <c r="F198" s="268"/>
      <c r="G198" s="269"/>
      <c r="H198" s="270"/>
      <c r="I198" s="264"/>
      <c r="J198" s="271"/>
      <c r="K198" s="264"/>
      <c r="M198" s="265" t="s">
        <v>182</v>
      </c>
      <c r="O198" s="253"/>
    </row>
    <row r="199" spans="1:80" x14ac:dyDescent="0.2">
      <c r="A199" s="272"/>
      <c r="B199" s="273" t="s">
        <v>100</v>
      </c>
      <c r="C199" s="274" t="s">
        <v>250</v>
      </c>
      <c r="D199" s="275"/>
      <c r="E199" s="276"/>
      <c r="F199" s="277"/>
      <c r="G199" s="278">
        <f>SUM(G154:G198)</f>
        <v>0</v>
      </c>
      <c r="H199" s="279"/>
      <c r="I199" s="280">
        <f>SUM(I154:I198)</f>
        <v>149.05001582797803</v>
      </c>
      <c r="J199" s="279"/>
      <c r="K199" s="280">
        <f>SUM(K154:K198)</f>
        <v>0</v>
      </c>
      <c r="O199" s="253">
        <v>4</v>
      </c>
      <c r="BA199" s="281">
        <f>SUM(BA154:BA198)</f>
        <v>0</v>
      </c>
      <c r="BB199" s="281">
        <f>SUM(BB154:BB198)</f>
        <v>0</v>
      </c>
      <c r="BC199" s="281">
        <f>SUM(BC154:BC198)</f>
        <v>0</v>
      </c>
      <c r="BD199" s="281">
        <f>SUM(BD154:BD198)</f>
        <v>0</v>
      </c>
      <c r="BE199" s="281">
        <f>SUM(BE154:BE198)</f>
        <v>0</v>
      </c>
    </row>
    <row r="200" spans="1:80" ht="13.5" customHeight="1" x14ac:dyDescent="0.2">
      <c r="A200" s="243" t="s">
        <v>97</v>
      </c>
      <c r="B200" s="244" t="s">
        <v>289</v>
      </c>
      <c r="C200" s="245" t="s">
        <v>290</v>
      </c>
      <c r="D200" s="246"/>
      <c r="E200" s="247"/>
      <c r="F200" s="247"/>
      <c r="G200" s="248"/>
      <c r="H200" s="249"/>
      <c r="I200" s="250"/>
      <c r="J200" s="251"/>
      <c r="K200" s="252"/>
      <c r="O200" s="253">
        <v>1</v>
      </c>
    </row>
    <row r="201" spans="1:80" s="300" customFormat="1" ht="22.5" x14ac:dyDescent="0.2">
      <c r="A201" s="292">
        <v>53</v>
      </c>
      <c r="B201" s="293" t="s">
        <v>292</v>
      </c>
      <c r="C201" s="294" t="s">
        <v>479</v>
      </c>
      <c r="D201" s="295" t="s">
        <v>152</v>
      </c>
      <c r="E201" s="296">
        <v>1</v>
      </c>
      <c r="F201" s="296"/>
      <c r="G201" s="297">
        <f>E201*F201</f>
        <v>0</v>
      </c>
      <c r="H201" s="298">
        <v>7.0199999999971396E-3</v>
      </c>
      <c r="I201" s="299">
        <f>E201*H201</f>
        <v>7.0199999999971396E-3</v>
      </c>
      <c r="J201" s="298">
        <v>0</v>
      </c>
      <c r="K201" s="299">
        <f>E201*J201</f>
        <v>0</v>
      </c>
      <c r="O201" s="301">
        <v>2</v>
      </c>
      <c r="AA201" s="300">
        <v>1</v>
      </c>
      <c r="AB201" s="300">
        <v>1</v>
      </c>
      <c r="AC201" s="300">
        <v>1</v>
      </c>
      <c r="AZ201" s="300">
        <v>1</v>
      </c>
      <c r="BA201" s="300">
        <f>IF(AZ201=1,G201,0)</f>
        <v>0</v>
      </c>
      <c r="BB201" s="300">
        <f>IF(AZ201=2,G201,0)</f>
        <v>0</v>
      </c>
      <c r="BC201" s="300">
        <f>IF(AZ201=3,G201,0)</f>
        <v>0</v>
      </c>
      <c r="BD201" s="300">
        <f>IF(AZ201=4,G201,0)</f>
        <v>0</v>
      </c>
      <c r="BE201" s="300">
        <f>IF(AZ201=5,G201,0)</f>
        <v>0</v>
      </c>
      <c r="CA201" s="301">
        <v>1</v>
      </c>
      <c r="CB201" s="301">
        <v>1</v>
      </c>
    </row>
    <row r="202" spans="1:80" s="300" customFormat="1" x14ac:dyDescent="0.2">
      <c r="A202" s="302"/>
      <c r="B202" s="303"/>
      <c r="C202" s="350" t="s">
        <v>293</v>
      </c>
      <c r="D202" s="351"/>
      <c r="E202" s="304">
        <v>1</v>
      </c>
      <c r="F202" s="305"/>
      <c r="G202" s="306"/>
      <c r="H202" s="307"/>
      <c r="I202" s="308"/>
      <c r="J202" s="309"/>
      <c r="K202" s="308"/>
      <c r="M202" s="310" t="s">
        <v>293</v>
      </c>
      <c r="O202" s="301"/>
    </row>
    <row r="203" spans="1:80" s="300" customFormat="1" x14ac:dyDescent="0.2">
      <c r="A203" s="302"/>
      <c r="B203" s="303"/>
      <c r="C203" s="350" t="s">
        <v>118</v>
      </c>
      <c r="D203" s="351"/>
      <c r="E203" s="304">
        <v>0</v>
      </c>
      <c r="F203" s="305"/>
      <c r="G203" s="306"/>
      <c r="H203" s="307"/>
      <c r="I203" s="308"/>
      <c r="J203" s="309"/>
      <c r="K203" s="308"/>
      <c r="M203" s="310" t="s">
        <v>118</v>
      </c>
      <c r="O203" s="301"/>
    </row>
    <row r="204" spans="1:80" ht="22.5" x14ac:dyDescent="0.2">
      <c r="A204" s="254">
        <v>54</v>
      </c>
      <c r="B204" s="255" t="s">
        <v>294</v>
      </c>
      <c r="C204" s="256" t="s">
        <v>295</v>
      </c>
      <c r="D204" s="257" t="s">
        <v>121</v>
      </c>
      <c r="E204" s="258">
        <v>55</v>
      </c>
      <c r="F204" s="258"/>
      <c r="G204" s="259">
        <f>E204*F204</f>
        <v>0</v>
      </c>
      <c r="H204" s="260">
        <v>0.43650999999999801</v>
      </c>
      <c r="I204" s="261">
        <f>E204*H204</f>
        <v>24.008049999999891</v>
      </c>
      <c r="J204" s="260">
        <v>0</v>
      </c>
      <c r="K204" s="261">
        <f>E204*J204</f>
        <v>0</v>
      </c>
      <c r="O204" s="253">
        <v>2</v>
      </c>
      <c r="AA204" s="226">
        <v>2</v>
      </c>
      <c r="AB204" s="226">
        <v>1</v>
      </c>
      <c r="AC204" s="226">
        <v>1</v>
      </c>
      <c r="AZ204" s="226">
        <v>1</v>
      </c>
      <c r="BA204" s="226">
        <f>IF(AZ204=1,G204,0)</f>
        <v>0</v>
      </c>
      <c r="BB204" s="226">
        <f>IF(AZ204=2,G204,0)</f>
        <v>0</v>
      </c>
      <c r="BC204" s="226">
        <f>IF(AZ204=3,G204,0)</f>
        <v>0</v>
      </c>
      <c r="BD204" s="226">
        <f>IF(AZ204=4,G204,0)</f>
        <v>0</v>
      </c>
      <c r="BE204" s="226">
        <f>IF(AZ204=5,G204,0)</f>
        <v>0</v>
      </c>
      <c r="CA204" s="253">
        <v>2</v>
      </c>
      <c r="CB204" s="253">
        <v>1</v>
      </c>
    </row>
    <row r="205" spans="1:80" x14ac:dyDescent="0.2">
      <c r="A205" s="262"/>
      <c r="B205" s="266"/>
      <c r="C205" s="345" t="s">
        <v>296</v>
      </c>
      <c r="D205" s="346"/>
      <c r="E205" s="267">
        <v>55</v>
      </c>
      <c r="F205" s="268"/>
      <c r="G205" s="269"/>
      <c r="H205" s="270"/>
      <c r="I205" s="264"/>
      <c r="J205" s="271"/>
      <c r="K205" s="264"/>
      <c r="M205" s="265" t="s">
        <v>296</v>
      </c>
      <c r="O205" s="253"/>
    </row>
    <row r="206" spans="1:80" x14ac:dyDescent="0.2">
      <c r="A206" s="262"/>
      <c r="B206" s="266"/>
      <c r="C206" s="345" t="s">
        <v>182</v>
      </c>
      <c r="D206" s="346"/>
      <c r="E206" s="267">
        <v>0</v>
      </c>
      <c r="F206" s="268"/>
      <c r="G206" s="269"/>
      <c r="H206" s="270"/>
      <c r="I206" s="264"/>
      <c r="J206" s="271"/>
      <c r="K206" s="264"/>
      <c r="M206" s="265" t="s">
        <v>182</v>
      </c>
      <c r="O206" s="253"/>
    </row>
    <row r="207" spans="1:80" ht="27" customHeight="1" x14ac:dyDescent="0.2">
      <c r="A207" s="254">
        <v>55</v>
      </c>
      <c r="B207" s="255" t="s">
        <v>297</v>
      </c>
      <c r="C207" s="256" t="s">
        <v>477</v>
      </c>
      <c r="D207" s="257" t="s">
        <v>121</v>
      </c>
      <c r="E207" s="258">
        <v>3</v>
      </c>
      <c r="F207" s="258"/>
      <c r="G207" s="259">
        <f>E207*F207</f>
        <v>0</v>
      </c>
      <c r="H207" s="260">
        <v>0.518900000000031</v>
      </c>
      <c r="I207" s="261">
        <f>E207*H207</f>
        <v>1.556700000000093</v>
      </c>
      <c r="J207" s="260">
        <v>0</v>
      </c>
      <c r="K207" s="261">
        <f>E207*J207</f>
        <v>0</v>
      </c>
      <c r="O207" s="253">
        <v>2</v>
      </c>
      <c r="AA207" s="226">
        <v>2</v>
      </c>
      <c r="AB207" s="226">
        <v>1</v>
      </c>
      <c r="AC207" s="226">
        <v>1</v>
      </c>
      <c r="AZ207" s="226">
        <v>1</v>
      </c>
      <c r="BA207" s="226">
        <f>IF(AZ207=1,G207,0)</f>
        <v>0</v>
      </c>
      <c r="BB207" s="226">
        <f>IF(AZ207=2,G207,0)</f>
        <v>0</v>
      </c>
      <c r="BC207" s="226">
        <f>IF(AZ207=3,G207,0)</f>
        <v>0</v>
      </c>
      <c r="BD207" s="226">
        <f>IF(AZ207=4,G207,0)</f>
        <v>0</v>
      </c>
      <c r="BE207" s="226">
        <f>IF(AZ207=5,G207,0)</f>
        <v>0</v>
      </c>
      <c r="CA207" s="253">
        <v>2</v>
      </c>
      <c r="CB207" s="253">
        <v>1</v>
      </c>
    </row>
    <row r="208" spans="1:80" x14ac:dyDescent="0.2">
      <c r="A208" s="262"/>
      <c r="B208" s="266"/>
      <c r="C208" s="345" t="s">
        <v>488</v>
      </c>
      <c r="D208" s="346"/>
      <c r="E208" s="267">
        <v>3</v>
      </c>
      <c r="F208" s="268"/>
      <c r="G208" s="269"/>
      <c r="H208" s="270"/>
      <c r="I208" s="264"/>
      <c r="J208" s="271"/>
      <c r="K208" s="264"/>
      <c r="M208" s="265" t="s">
        <v>298</v>
      </c>
      <c r="O208" s="253"/>
    </row>
    <row r="209" spans="1:80" x14ac:dyDescent="0.2">
      <c r="A209" s="262"/>
      <c r="B209" s="266"/>
      <c r="C209" s="345" t="s">
        <v>118</v>
      </c>
      <c r="D209" s="346"/>
      <c r="E209" s="267">
        <v>0</v>
      </c>
      <c r="F209" s="268"/>
      <c r="G209" s="269"/>
      <c r="H209" s="270"/>
      <c r="I209" s="264"/>
      <c r="J209" s="271"/>
      <c r="K209" s="264"/>
      <c r="M209" s="265" t="s">
        <v>118</v>
      </c>
      <c r="O209" s="253"/>
    </row>
    <row r="210" spans="1:80" s="300" customFormat="1" ht="22.5" x14ac:dyDescent="0.2">
      <c r="A210" s="292">
        <v>56</v>
      </c>
      <c r="B210" s="293" t="s">
        <v>299</v>
      </c>
      <c r="C210" s="294" t="s">
        <v>487</v>
      </c>
      <c r="D210" s="295" t="s">
        <v>152</v>
      </c>
      <c r="E210" s="296">
        <v>1</v>
      </c>
      <c r="F210" s="296"/>
      <c r="G210" s="297">
        <f>E210*F210</f>
        <v>0</v>
      </c>
      <c r="H210" s="298">
        <v>0.80965000000014697</v>
      </c>
      <c r="I210" s="299">
        <f>E210*H210</f>
        <v>0.80965000000014697</v>
      </c>
      <c r="J210" s="298">
        <v>0</v>
      </c>
      <c r="K210" s="299">
        <f>E210*J210</f>
        <v>0</v>
      </c>
      <c r="O210" s="301">
        <v>2</v>
      </c>
      <c r="AA210" s="300">
        <v>2</v>
      </c>
      <c r="AB210" s="300">
        <v>1</v>
      </c>
      <c r="AC210" s="300">
        <v>1</v>
      </c>
      <c r="AZ210" s="300">
        <v>1</v>
      </c>
      <c r="BA210" s="300">
        <f>IF(AZ210=1,G210,0)</f>
        <v>0</v>
      </c>
      <c r="BB210" s="300">
        <f>IF(AZ210=2,G210,0)</f>
        <v>0</v>
      </c>
      <c r="BC210" s="300">
        <f>IF(AZ210=3,G210,0)</f>
        <v>0</v>
      </c>
      <c r="BD210" s="300">
        <f>IF(AZ210=4,G210,0)</f>
        <v>0</v>
      </c>
      <c r="BE210" s="300">
        <f>IF(AZ210=5,G210,0)</f>
        <v>0</v>
      </c>
      <c r="CA210" s="301">
        <v>2</v>
      </c>
      <c r="CB210" s="301">
        <v>1</v>
      </c>
    </row>
    <row r="211" spans="1:80" s="300" customFormat="1" x14ac:dyDescent="0.2">
      <c r="A211" s="302"/>
      <c r="B211" s="303"/>
      <c r="C211" s="350" t="s">
        <v>300</v>
      </c>
      <c r="D211" s="351"/>
      <c r="E211" s="304">
        <v>1</v>
      </c>
      <c r="F211" s="305"/>
      <c r="G211" s="306"/>
      <c r="H211" s="307"/>
      <c r="I211" s="308"/>
      <c r="J211" s="309"/>
      <c r="K211" s="308"/>
      <c r="M211" s="310" t="s">
        <v>300</v>
      </c>
      <c r="O211" s="301"/>
    </row>
    <row r="212" spans="1:80" s="300" customFormat="1" x14ac:dyDescent="0.2">
      <c r="A212" s="302"/>
      <c r="B212" s="303"/>
      <c r="C212" s="350" t="s">
        <v>182</v>
      </c>
      <c r="D212" s="351"/>
      <c r="E212" s="304">
        <v>0</v>
      </c>
      <c r="F212" s="305"/>
      <c r="G212" s="306"/>
      <c r="H212" s="307"/>
      <c r="I212" s="308"/>
      <c r="J212" s="309"/>
      <c r="K212" s="308"/>
      <c r="M212" s="310" t="s">
        <v>182</v>
      </c>
      <c r="O212" s="301"/>
    </row>
    <row r="213" spans="1:80" x14ac:dyDescent="0.2">
      <c r="A213" s="254">
        <v>57</v>
      </c>
      <c r="B213" s="255" t="s">
        <v>301</v>
      </c>
      <c r="C213" s="256" t="s">
        <v>302</v>
      </c>
      <c r="D213" s="257" t="s">
        <v>152</v>
      </c>
      <c r="E213" s="258">
        <v>1</v>
      </c>
      <c r="F213" s="258"/>
      <c r="G213" s="259">
        <f>E213*F213</f>
        <v>0</v>
      </c>
      <c r="H213" s="260">
        <v>0.16599999999994</v>
      </c>
      <c r="I213" s="261">
        <f>E213*H213</f>
        <v>0.16599999999994</v>
      </c>
      <c r="J213" s="260"/>
      <c r="K213" s="261">
        <f>E213*J213</f>
        <v>0</v>
      </c>
      <c r="O213" s="253">
        <v>2</v>
      </c>
      <c r="AA213" s="226">
        <v>3</v>
      </c>
      <c r="AB213" s="226">
        <v>1</v>
      </c>
      <c r="AC213" s="226">
        <v>55340323</v>
      </c>
      <c r="AZ213" s="226">
        <v>1</v>
      </c>
      <c r="BA213" s="226">
        <f>IF(AZ213=1,G213,0)</f>
        <v>0</v>
      </c>
      <c r="BB213" s="226">
        <f>IF(AZ213=2,G213,0)</f>
        <v>0</v>
      </c>
      <c r="BC213" s="226">
        <f>IF(AZ213=3,G213,0)</f>
        <v>0</v>
      </c>
      <c r="BD213" s="226">
        <f>IF(AZ213=4,G213,0)</f>
        <v>0</v>
      </c>
      <c r="BE213" s="226">
        <f>IF(AZ213=5,G213,0)</f>
        <v>0</v>
      </c>
      <c r="CA213" s="253">
        <v>3</v>
      </c>
      <c r="CB213" s="253">
        <v>1</v>
      </c>
    </row>
    <row r="214" spans="1:80" x14ac:dyDescent="0.2">
      <c r="A214" s="262"/>
      <c r="B214" s="266"/>
      <c r="C214" s="345" t="s">
        <v>293</v>
      </c>
      <c r="D214" s="346"/>
      <c r="E214" s="267">
        <v>1</v>
      </c>
      <c r="F214" s="268"/>
      <c r="G214" s="269"/>
      <c r="H214" s="270"/>
      <c r="I214" s="264"/>
      <c r="J214" s="271"/>
      <c r="K214" s="264"/>
      <c r="M214" s="265" t="s">
        <v>293</v>
      </c>
      <c r="O214" s="253"/>
    </row>
    <row r="215" spans="1:80" x14ac:dyDescent="0.2">
      <c r="A215" s="262"/>
      <c r="B215" s="266"/>
      <c r="C215" s="345" t="s">
        <v>118</v>
      </c>
      <c r="D215" s="346"/>
      <c r="E215" s="267">
        <v>0</v>
      </c>
      <c r="F215" s="268"/>
      <c r="G215" s="269"/>
      <c r="H215" s="270"/>
      <c r="I215" s="264"/>
      <c r="J215" s="271"/>
      <c r="K215" s="264"/>
      <c r="M215" s="265" t="s">
        <v>118</v>
      </c>
      <c r="O215" s="253"/>
    </row>
    <row r="216" spans="1:80" x14ac:dyDescent="0.2">
      <c r="A216" s="272"/>
      <c r="B216" s="273" t="s">
        <v>100</v>
      </c>
      <c r="C216" s="274" t="s">
        <v>291</v>
      </c>
      <c r="D216" s="275"/>
      <c r="E216" s="276"/>
      <c r="F216" s="277"/>
      <c r="G216" s="278">
        <f>SUM(G200:G215)</f>
        <v>0</v>
      </c>
      <c r="H216" s="279"/>
      <c r="I216" s="280">
        <f>SUM(I200:I215)</f>
        <v>26.547420000000066</v>
      </c>
      <c r="J216" s="279"/>
      <c r="K216" s="280">
        <f>SUM(K200:K215)</f>
        <v>0</v>
      </c>
      <c r="O216" s="253">
        <v>4</v>
      </c>
      <c r="BA216" s="281">
        <f>SUM(BA200:BA215)</f>
        <v>0</v>
      </c>
      <c r="BB216" s="281">
        <f>SUM(BB200:BB215)</f>
        <v>0</v>
      </c>
      <c r="BC216" s="281">
        <f>SUM(BC200:BC215)</f>
        <v>0</v>
      </c>
      <c r="BD216" s="281">
        <f>SUM(BD200:BD215)</f>
        <v>0</v>
      </c>
      <c r="BE216" s="281">
        <f>SUM(BE200:BE215)</f>
        <v>0</v>
      </c>
    </row>
    <row r="217" spans="1:80" x14ac:dyDescent="0.2">
      <c r="A217" s="243" t="s">
        <v>97</v>
      </c>
      <c r="B217" s="244" t="s">
        <v>303</v>
      </c>
      <c r="C217" s="245" t="s">
        <v>304</v>
      </c>
      <c r="D217" s="246"/>
      <c r="E217" s="247"/>
      <c r="F217" s="247"/>
      <c r="G217" s="248"/>
      <c r="H217" s="249"/>
      <c r="I217" s="250"/>
      <c r="J217" s="251"/>
      <c r="K217" s="252"/>
      <c r="O217" s="253">
        <v>1</v>
      </c>
    </row>
    <row r="218" spans="1:80" x14ac:dyDescent="0.2">
      <c r="A218" s="254">
        <v>58</v>
      </c>
      <c r="B218" s="255" t="s">
        <v>306</v>
      </c>
      <c r="C218" s="256" t="s">
        <v>307</v>
      </c>
      <c r="D218" s="257" t="s">
        <v>121</v>
      </c>
      <c r="E218" s="258">
        <v>55</v>
      </c>
      <c r="F218" s="258"/>
      <c r="G218" s="259">
        <f>E218*F218</f>
        <v>0</v>
      </c>
      <c r="H218" s="260">
        <v>0</v>
      </c>
      <c r="I218" s="261">
        <f>E218*H218</f>
        <v>0</v>
      </c>
      <c r="J218" s="260">
        <v>0</v>
      </c>
      <c r="K218" s="261">
        <f>E218*J218</f>
        <v>0</v>
      </c>
      <c r="O218" s="253">
        <v>2</v>
      </c>
      <c r="AA218" s="226">
        <v>1</v>
      </c>
      <c r="AB218" s="226">
        <v>1</v>
      </c>
      <c r="AC218" s="226">
        <v>1</v>
      </c>
      <c r="AZ218" s="226">
        <v>1</v>
      </c>
      <c r="BA218" s="226">
        <f>IF(AZ218=1,G218,0)</f>
        <v>0</v>
      </c>
      <c r="BB218" s="226">
        <f>IF(AZ218=2,G218,0)</f>
        <v>0</v>
      </c>
      <c r="BC218" s="226">
        <f>IF(AZ218=3,G218,0)</f>
        <v>0</v>
      </c>
      <c r="BD218" s="226">
        <f>IF(AZ218=4,G218,0)</f>
        <v>0</v>
      </c>
      <c r="BE218" s="226">
        <f>IF(AZ218=5,G218,0)</f>
        <v>0</v>
      </c>
      <c r="CA218" s="253">
        <v>1</v>
      </c>
      <c r="CB218" s="253">
        <v>1</v>
      </c>
    </row>
    <row r="219" spans="1:80" x14ac:dyDescent="0.2">
      <c r="A219" s="262"/>
      <c r="B219" s="266"/>
      <c r="C219" s="345" t="s">
        <v>308</v>
      </c>
      <c r="D219" s="346"/>
      <c r="E219" s="267">
        <v>55</v>
      </c>
      <c r="F219" s="268"/>
      <c r="G219" s="269"/>
      <c r="H219" s="270"/>
      <c r="I219" s="264"/>
      <c r="J219" s="271"/>
      <c r="K219" s="264"/>
      <c r="M219" s="265" t="s">
        <v>308</v>
      </c>
      <c r="O219" s="253"/>
    </row>
    <row r="220" spans="1:80" x14ac:dyDescent="0.2">
      <c r="A220" s="262"/>
      <c r="B220" s="266"/>
      <c r="C220" s="345" t="s">
        <v>118</v>
      </c>
      <c r="D220" s="346"/>
      <c r="E220" s="267">
        <v>0</v>
      </c>
      <c r="F220" s="268"/>
      <c r="G220" s="269"/>
      <c r="H220" s="270"/>
      <c r="I220" s="264"/>
      <c r="J220" s="271"/>
      <c r="K220" s="264"/>
      <c r="M220" s="265" t="s">
        <v>118</v>
      </c>
      <c r="O220" s="253"/>
    </row>
    <row r="221" spans="1:80" x14ac:dyDescent="0.2">
      <c r="A221" s="254">
        <v>59</v>
      </c>
      <c r="B221" s="255" t="s">
        <v>309</v>
      </c>
      <c r="C221" s="256" t="s">
        <v>497</v>
      </c>
      <c r="D221" s="257" t="s">
        <v>152</v>
      </c>
      <c r="E221" s="258">
        <v>4</v>
      </c>
      <c r="F221" s="258"/>
      <c r="G221" s="259">
        <f>E221*F221</f>
        <v>0</v>
      </c>
      <c r="H221" s="260">
        <v>0</v>
      </c>
      <c r="I221" s="261">
        <f>E221*H221</f>
        <v>0</v>
      </c>
      <c r="J221" s="260">
        <v>-8.1999999999993606E-2</v>
      </c>
      <c r="K221" s="261">
        <f>E221*J221</f>
        <v>-0.32799999999997442</v>
      </c>
      <c r="O221" s="253">
        <v>2</v>
      </c>
      <c r="AA221" s="226">
        <v>1</v>
      </c>
      <c r="AB221" s="226">
        <v>1</v>
      </c>
      <c r="AC221" s="226">
        <v>1</v>
      </c>
      <c r="AZ221" s="226">
        <v>1</v>
      </c>
      <c r="BA221" s="226">
        <f>IF(AZ221=1,G221,0)</f>
        <v>0</v>
      </c>
      <c r="BB221" s="226">
        <f>IF(AZ221=2,G221,0)</f>
        <v>0</v>
      </c>
      <c r="BC221" s="226">
        <f>IF(AZ221=3,G221,0)</f>
        <v>0</v>
      </c>
      <c r="BD221" s="226">
        <f>IF(AZ221=4,G221,0)</f>
        <v>0</v>
      </c>
      <c r="BE221" s="226">
        <f>IF(AZ221=5,G221,0)</f>
        <v>0</v>
      </c>
      <c r="CA221" s="253">
        <v>1</v>
      </c>
      <c r="CB221" s="253">
        <v>1</v>
      </c>
    </row>
    <row r="222" spans="1:80" x14ac:dyDescent="0.2">
      <c r="A222" s="262"/>
      <c r="B222" s="266"/>
      <c r="C222" s="345"/>
      <c r="D222" s="346"/>
      <c r="E222" s="267">
        <v>4</v>
      </c>
      <c r="F222" s="268"/>
      <c r="G222" s="269"/>
      <c r="H222" s="270"/>
      <c r="I222" s="264"/>
      <c r="J222" s="271"/>
      <c r="K222" s="264"/>
      <c r="M222" s="265" t="s">
        <v>310</v>
      </c>
      <c r="O222" s="253"/>
    </row>
    <row r="223" spans="1:80" x14ac:dyDescent="0.2">
      <c r="A223" s="262"/>
      <c r="B223" s="266"/>
      <c r="C223" s="345" t="s">
        <v>118</v>
      </c>
      <c r="D223" s="346"/>
      <c r="E223" s="267">
        <v>0</v>
      </c>
      <c r="F223" s="268"/>
      <c r="G223" s="269"/>
      <c r="H223" s="270"/>
      <c r="I223" s="264"/>
      <c r="J223" s="271"/>
      <c r="K223" s="264"/>
      <c r="M223" s="265" t="s">
        <v>118</v>
      </c>
      <c r="O223" s="253"/>
    </row>
    <row r="224" spans="1:80" ht="22.5" x14ac:dyDescent="0.2">
      <c r="A224" s="254">
        <v>60</v>
      </c>
      <c r="B224" s="255" t="s">
        <v>311</v>
      </c>
      <c r="C224" s="256" t="s">
        <v>312</v>
      </c>
      <c r="D224" s="257" t="s">
        <v>313</v>
      </c>
      <c r="E224" s="258">
        <v>1</v>
      </c>
      <c r="F224" s="258"/>
      <c r="G224" s="259">
        <f>E224*F224</f>
        <v>0</v>
      </c>
      <c r="H224" s="260">
        <v>0</v>
      </c>
      <c r="I224" s="261">
        <f>E224*H224</f>
        <v>0</v>
      </c>
      <c r="J224" s="260"/>
      <c r="K224" s="261">
        <f>E224*J224</f>
        <v>0</v>
      </c>
      <c r="O224" s="253">
        <v>2</v>
      </c>
      <c r="AA224" s="226">
        <v>12</v>
      </c>
      <c r="AB224" s="226">
        <v>0</v>
      </c>
      <c r="AC224" s="226">
        <v>2</v>
      </c>
      <c r="AZ224" s="226">
        <v>1</v>
      </c>
      <c r="BA224" s="226">
        <f>IF(AZ224=1,G224,0)</f>
        <v>0</v>
      </c>
      <c r="BB224" s="226">
        <f>IF(AZ224=2,G224,0)</f>
        <v>0</v>
      </c>
      <c r="BC224" s="226">
        <f>IF(AZ224=3,G224,0)</f>
        <v>0</v>
      </c>
      <c r="BD224" s="226">
        <f>IF(AZ224=4,G224,0)</f>
        <v>0</v>
      </c>
      <c r="BE224" s="226">
        <f>IF(AZ224=5,G224,0)</f>
        <v>0</v>
      </c>
      <c r="CA224" s="253">
        <v>12</v>
      </c>
      <c r="CB224" s="253">
        <v>0</v>
      </c>
    </row>
    <row r="225" spans="1:80" ht="18" customHeight="1" x14ac:dyDescent="0.2">
      <c r="A225" s="262"/>
      <c r="B225" s="266"/>
      <c r="C225" s="345" t="s">
        <v>314</v>
      </c>
      <c r="D225" s="346"/>
      <c r="E225" s="267">
        <v>1</v>
      </c>
      <c r="F225" s="268"/>
      <c r="G225" s="269"/>
      <c r="H225" s="270"/>
      <c r="I225" s="264"/>
      <c r="J225" s="271"/>
      <c r="K225" s="264"/>
      <c r="M225" s="265" t="s">
        <v>314</v>
      </c>
      <c r="O225" s="253"/>
    </row>
    <row r="226" spans="1:80" x14ac:dyDescent="0.2">
      <c r="A226" s="262"/>
      <c r="B226" s="266"/>
      <c r="C226" s="345" t="s">
        <v>478</v>
      </c>
      <c r="D226" s="346"/>
      <c r="E226" s="267">
        <v>0</v>
      </c>
      <c r="F226" s="268"/>
      <c r="G226" s="269"/>
      <c r="H226" s="270"/>
      <c r="I226" s="264"/>
      <c r="J226" s="271"/>
      <c r="K226" s="264"/>
      <c r="M226" s="265" t="s">
        <v>315</v>
      </c>
      <c r="O226" s="253"/>
    </row>
    <row r="227" spans="1:80" x14ac:dyDescent="0.2">
      <c r="A227" s="262"/>
      <c r="B227" s="266"/>
      <c r="C227" s="345" t="s">
        <v>316</v>
      </c>
      <c r="D227" s="346"/>
      <c r="E227" s="267">
        <v>0</v>
      </c>
      <c r="F227" s="268"/>
      <c r="G227" s="269"/>
      <c r="H227" s="270"/>
      <c r="I227" s="264"/>
      <c r="J227" s="271"/>
      <c r="K227" s="264"/>
      <c r="M227" s="265" t="s">
        <v>316</v>
      </c>
      <c r="O227" s="253"/>
    </row>
    <row r="228" spans="1:80" x14ac:dyDescent="0.2">
      <c r="A228" s="262"/>
      <c r="B228" s="266"/>
      <c r="C228" s="345" t="s">
        <v>118</v>
      </c>
      <c r="D228" s="346"/>
      <c r="E228" s="267">
        <v>0</v>
      </c>
      <c r="F228" s="268"/>
      <c r="G228" s="269"/>
      <c r="H228" s="270"/>
      <c r="I228" s="264"/>
      <c r="J228" s="271"/>
      <c r="K228" s="264"/>
      <c r="M228" s="265" t="s">
        <v>118</v>
      </c>
      <c r="O228" s="253"/>
    </row>
    <row r="229" spans="1:80" x14ac:dyDescent="0.2">
      <c r="A229" s="272"/>
      <c r="B229" s="273" t="s">
        <v>100</v>
      </c>
      <c r="C229" s="274" t="s">
        <v>305</v>
      </c>
      <c r="D229" s="275"/>
      <c r="E229" s="276"/>
      <c r="F229" s="277"/>
      <c r="G229" s="278">
        <f>SUM(G217:G228)</f>
        <v>0</v>
      </c>
      <c r="H229" s="279"/>
      <c r="I229" s="280">
        <f>SUM(I217:I228)</f>
        <v>0</v>
      </c>
      <c r="J229" s="279"/>
      <c r="K229" s="280">
        <f>SUM(K217:K228)</f>
        <v>-0.32799999999997442</v>
      </c>
      <c r="O229" s="253">
        <v>4</v>
      </c>
      <c r="BA229" s="281">
        <f>SUM(BA217:BA228)</f>
        <v>0</v>
      </c>
      <c r="BB229" s="281">
        <f>SUM(BB217:BB228)</f>
        <v>0</v>
      </c>
      <c r="BC229" s="281">
        <f>SUM(BC217:BC228)</f>
        <v>0</v>
      </c>
      <c r="BD229" s="281">
        <f>SUM(BD217:BD228)</f>
        <v>0</v>
      </c>
      <c r="BE229" s="281">
        <f>SUM(BE217:BE228)</f>
        <v>0</v>
      </c>
    </row>
    <row r="230" spans="1:80" x14ac:dyDescent="0.2">
      <c r="A230" s="243" t="s">
        <v>97</v>
      </c>
      <c r="B230" s="244" t="s">
        <v>317</v>
      </c>
      <c r="C230" s="245" t="s">
        <v>318</v>
      </c>
      <c r="D230" s="246"/>
      <c r="E230" s="247"/>
      <c r="F230" s="247"/>
      <c r="G230" s="248"/>
      <c r="H230" s="249"/>
      <c r="I230" s="250"/>
      <c r="J230" s="251"/>
      <c r="K230" s="252"/>
      <c r="O230" s="253">
        <v>1</v>
      </c>
    </row>
    <row r="231" spans="1:80" x14ac:dyDescent="0.2">
      <c r="A231" s="254">
        <v>61</v>
      </c>
      <c r="B231" s="255" t="s">
        <v>243</v>
      </c>
      <c r="C231" s="256" t="s">
        <v>244</v>
      </c>
      <c r="D231" s="257" t="s">
        <v>108</v>
      </c>
      <c r="E231" s="258">
        <v>25.6</v>
      </c>
      <c r="F231" s="258"/>
      <c r="G231" s="259">
        <f>E231*F231</f>
        <v>0</v>
      </c>
      <c r="H231" s="260">
        <v>0.33075000000007998</v>
      </c>
      <c r="I231" s="261">
        <f>E231*H231</f>
        <v>8.4672000000020482</v>
      </c>
      <c r="J231" s="260">
        <v>0</v>
      </c>
      <c r="K231" s="261">
        <f>E231*J231</f>
        <v>0</v>
      </c>
      <c r="O231" s="253">
        <v>2</v>
      </c>
      <c r="AA231" s="226">
        <v>1</v>
      </c>
      <c r="AB231" s="226">
        <v>1</v>
      </c>
      <c r="AC231" s="226">
        <v>1</v>
      </c>
      <c r="AZ231" s="226">
        <v>1</v>
      </c>
      <c r="BA231" s="226">
        <f>IF(AZ231=1,G231,0)</f>
        <v>0</v>
      </c>
      <c r="BB231" s="226">
        <f>IF(AZ231=2,G231,0)</f>
        <v>0</v>
      </c>
      <c r="BC231" s="226">
        <f>IF(AZ231=3,G231,0)</f>
        <v>0</v>
      </c>
      <c r="BD231" s="226">
        <f>IF(AZ231=4,G231,0)</f>
        <v>0</v>
      </c>
      <c r="BE231" s="226">
        <f>IF(AZ231=5,G231,0)</f>
        <v>0</v>
      </c>
      <c r="CA231" s="253">
        <v>1</v>
      </c>
      <c r="CB231" s="253">
        <v>1</v>
      </c>
    </row>
    <row r="232" spans="1:80" x14ac:dyDescent="0.2">
      <c r="A232" s="262"/>
      <c r="B232" s="266"/>
      <c r="C232" s="345" t="s">
        <v>320</v>
      </c>
      <c r="D232" s="346"/>
      <c r="E232" s="267">
        <v>25.6</v>
      </c>
      <c r="F232" s="268"/>
      <c r="G232" s="269"/>
      <c r="H232" s="270"/>
      <c r="I232" s="264"/>
      <c r="J232" s="271"/>
      <c r="K232" s="264"/>
      <c r="M232" s="265" t="s">
        <v>320</v>
      </c>
      <c r="O232" s="253"/>
    </row>
    <row r="233" spans="1:80" x14ac:dyDescent="0.2">
      <c r="A233" s="254">
        <v>62</v>
      </c>
      <c r="B233" s="255" t="s">
        <v>321</v>
      </c>
      <c r="C233" s="256" t="s">
        <v>322</v>
      </c>
      <c r="D233" s="257" t="s">
        <v>152</v>
      </c>
      <c r="E233" s="258">
        <v>4</v>
      </c>
      <c r="F233" s="258"/>
      <c r="G233" s="259">
        <f>E233*F233</f>
        <v>0</v>
      </c>
      <c r="H233" s="260">
        <v>0.430940000000192</v>
      </c>
      <c r="I233" s="261">
        <f>E233*H233</f>
        <v>1.723760000000768</v>
      </c>
      <c r="J233" s="260">
        <v>0</v>
      </c>
      <c r="K233" s="261">
        <f>E233*J233</f>
        <v>0</v>
      </c>
      <c r="O233" s="253">
        <v>2</v>
      </c>
      <c r="AA233" s="226">
        <v>1</v>
      </c>
      <c r="AB233" s="226">
        <v>0</v>
      </c>
      <c r="AC233" s="226">
        <v>0</v>
      </c>
      <c r="AZ233" s="226">
        <v>1</v>
      </c>
      <c r="BA233" s="226">
        <f>IF(AZ233=1,G233,0)</f>
        <v>0</v>
      </c>
      <c r="BB233" s="226">
        <f>IF(AZ233=2,G233,0)</f>
        <v>0</v>
      </c>
      <c r="BC233" s="226">
        <f>IF(AZ233=3,G233,0)</f>
        <v>0</v>
      </c>
      <c r="BD233" s="226">
        <f>IF(AZ233=4,G233,0)</f>
        <v>0</v>
      </c>
      <c r="BE233" s="226">
        <f>IF(AZ233=5,G233,0)</f>
        <v>0</v>
      </c>
      <c r="CA233" s="253">
        <v>1</v>
      </c>
      <c r="CB233" s="253">
        <v>0</v>
      </c>
    </row>
    <row r="234" spans="1:80" x14ac:dyDescent="0.2">
      <c r="A234" s="262"/>
      <c r="B234" s="266"/>
      <c r="C234" s="345" t="s">
        <v>323</v>
      </c>
      <c r="D234" s="346"/>
      <c r="E234" s="267">
        <v>0</v>
      </c>
      <c r="F234" s="268"/>
      <c r="G234" s="269"/>
      <c r="H234" s="270"/>
      <c r="I234" s="264"/>
      <c r="J234" s="271"/>
      <c r="K234" s="264"/>
      <c r="M234" s="265" t="s">
        <v>323</v>
      </c>
      <c r="O234" s="253"/>
    </row>
    <row r="235" spans="1:80" x14ac:dyDescent="0.2">
      <c r="A235" s="262"/>
      <c r="B235" s="266"/>
      <c r="C235" s="345" t="s">
        <v>486</v>
      </c>
      <c r="D235" s="346"/>
      <c r="E235" s="267">
        <v>2</v>
      </c>
      <c r="F235" s="268"/>
      <c r="G235" s="269"/>
      <c r="H235" s="270"/>
      <c r="I235" s="264"/>
      <c r="J235" s="271"/>
      <c r="K235" s="264"/>
      <c r="M235" s="265" t="s">
        <v>324</v>
      </c>
      <c r="O235" s="253"/>
    </row>
    <row r="236" spans="1:80" x14ac:dyDescent="0.2">
      <c r="A236" s="262"/>
      <c r="B236" s="266"/>
      <c r="C236" s="345" t="s">
        <v>325</v>
      </c>
      <c r="D236" s="346"/>
      <c r="E236" s="267">
        <v>2</v>
      </c>
      <c r="F236" s="268"/>
      <c r="G236" s="269"/>
      <c r="H236" s="270"/>
      <c r="I236" s="264"/>
      <c r="J236" s="271"/>
      <c r="K236" s="264"/>
      <c r="M236" s="265" t="s">
        <v>325</v>
      </c>
      <c r="O236" s="253"/>
    </row>
    <row r="237" spans="1:80" x14ac:dyDescent="0.2">
      <c r="A237" s="262"/>
      <c r="B237" s="266"/>
      <c r="C237" s="345" t="s">
        <v>118</v>
      </c>
      <c r="D237" s="346"/>
      <c r="E237" s="267">
        <v>0</v>
      </c>
      <c r="F237" s="268"/>
      <c r="G237" s="269"/>
      <c r="H237" s="270"/>
      <c r="I237" s="264"/>
      <c r="J237" s="271"/>
      <c r="K237" s="264"/>
      <c r="M237" s="265" t="s">
        <v>118</v>
      </c>
      <c r="O237" s="253"/>
    </row>
    <row r="238" spans="1:80" x14ac:dyDescent="0.2">
      <c r="A238" s="254">
        <v>63</v>
      </c>
      <c r="B238" s="255" t="s">
        <v>326</v>
      </c>
      <c r="C238" s="256" t="s">
        <v>327</v>
      </c>
      <c r="D238" s="257" t="s">
        <v>152</v>
      </c>
      <c r="E238" s="258">
        <v>2</v>
      </c>
      <c r="F238" s="258"/>
      <c r="G238" s="259">
        <f>E238*F238</f>
        <v>0</v>
      </c>
      <c r="H238" s="260">
        <v>0.112499999999955</v>
      </c>
      <c r="I238" s="261">
        <f>E238*H238</f>
        <v>0.22499999999990999</v>
      </c>
      <c r="J238" s="260">
        <v>0</v>
      </c>
      <c r="K238" s="261">
        <f>E238*J238</f>
        <v>0</v>
      </c>
      <c r="O238" s="253">
        <v>2</v>
      </c>
      <c r="AA238" s="226">
        <v>1</v>
      </c>
      <c r="AB238" s="226">
        <v>1</v>
      </c>
      <c r="AC238" s="226">
        <v>1</v>
      </c>
      <c r="AZ238" s="226">
        <v>1</v>
      </c>
      <c r="BA238" s="226">
        <f>IF(AZ238=1,G238,0)</f>
        <v>0</v>
      </c>
      <c r="BB238" s="226">
        <f>IF(AZ238=2,G238,0)</f>
        <v>0</v>
      </c>
      <c r="BC238" s="226">
        <f>IF(AZ238=3,G238,0)</f>
        <v>0</v>
      </c>
      <c r="BD238" s="226">
        <f>IF(AZ238=4,G238,0)</f>
        <v>0</v>
      </c>
      <c r="BE238" s="226">
        <f>IF(AZ238=5,G238,0)</f>
        <v>0</v>
      </c>
      <c r="CA238" s="253">
        <v>1</v>
      </c>
      <c r="CB238" s="253">
        <v>1</v>
      </c>
    </row>
    <row r="239" spans="1:80" x14ac:dyDescent="0.2">
      <c r="A239" s="262"/>
      <c r="B239" s="266"/>
      <c r="C239" s="345" t="s">
        <v>328</v>
      </c>
      <c r="D239" s="346"/>
      <c r="E239" s="267">
        <v>1</v>
      </c>
      <c r="F239" s="268"/>
      <c r="G239" s="269"/>
      <c r="H239" s="270"/>
      <c r="I239" s="264"/>
      <c r="J239" s="271"/>
      <c r="K239" s="264"/>
      <c r="M239" s="265" t="s">
        <v>328</v>
      </c>
      <c r="O239" s="253"/>
    </row>
    <row r="240" spans="1:80" x14ac:dyDescent="0.2">
      <c r="A240" s="262"/>
      <c r="B240" s="266"/>
      <c r="C240" s="345" t="s">
        <v>310</v>
      </c>
      <c r="D240" s="346"/>
      <c r="E240" s="267">
        <v>1</v>
      </c>
      <c r="F240" s="268"/>
      <c r="G240" s="269"/>
      <c r="H240" s="270"/>
      <c r="I240" s="264"/>
      <c r="J240" s="271"/>
      <c r="K240" s="264"/>
      <c r="M240" s="265" t="s">
        <v>310</v>
      </c>
      <c r="O240" s="253"/>
    </row>
    <row r="241" spans="1:80" x14ac:dyDescent="0.2">
      <c r="A241" s="262"/>
      <c r="B241" s="266"/>
      <c r="C241" s="345" t="s">
        <v>118</v>
      </c>
      <c r="D241" s="346"/>
      <c r="E241" s="267">
        <v>0</v>
      </c>
      <c r="F241" s="268"/>
      <c r="G241" s="269"/>
      <c r="H241" s="270"/>
      <c r="I241" s="264"/>
      <c r="J241" s="271"/>
      <c r="K241" s="264"/>
      <c r="M241" s="265" t="s">
        <v>118</v>
      </c>
      <c r="O241" s="253"/>
    </row>
    <row r="242" spans="1:80" x14ac:dyDescent="0.2">
      <c r="A242" s="254">
        <v>64</v>
      </c>
      <c r="B242" s="255" t="s">
        <v>329</v>
      </c>
      <c r="C242" s="256" t="s">
        <v>330</v>
      </c>
      <c r="D242" s="257" t="s">
        <v>152</v>
      </c>
      <c r="E242" s="258">
        <v>2</v>
      </c>
      <c r="F242" s="258"/>
      <c r="G242" s="259">
        <f>E242*F242</f>
        <v>0</v>
      </c>
      <c r="H242" s="260">
        <v>0</v>
      </c>
      <c r="I242" s="261">
        <f>E242*H242</f>
        <v>0</v>
      </c>
      <c r="J242" s="260">
        <v>0</v>
      </c>
      <c r="K242" s="261">
        <f>E242*J242</f>
        <v>0</v>
      </c>
      <c r="O242" s="253">
        <v>2</v>
      </c>
      <c r="AA242" s="226">
        <v>1</v>
      </c>
      <c r="AB242" s="226">
        <v>1</v>
      </c>
      <c r="AC242" s="226">
        <v>1</v>
      </c>
      <c r="AZ242" s="226">
        <v>1</v>
      </c>
      <c r="BA242" s="226">
        <f>IF(AZ242=1,G242,0)</f>
        <v>0</v>
      </c>
      <c r="BB242" s="226">
        <f>IF(AZ242=2,G242,0)</f>
        <v>0</v>
      </c>
      <c r="BC242" s="226">
        <f>IF(AZ242=3,G242,0)</f>
        <v>0</v>
      </c>
      <c r="BD242" s="226">
        <f>IF(AZ242=4,G242,0)</f>
        <v>0</v>
      </c>
      <c r="BE242" s="226">
        <f>IF(AZ242=5,G242,0)</f>
        <v>0</v>
      </c>
      <c r="CA242" s="253">
        <v>1</v>
      </c>
      <c r="CB242" s="253">
        <v>1</v>
      </c>
    </row>
    <row r="243" spans="1:80" x14ac:dyDescent="0.2">
      <c r="A243" s="262"/>
      <c r="B243" s="266"/>
      <c r="C243" s="345" t="s">
        <v>328</v>
      </c>
      <c r="D243" s="346"/>
      <c r="E243" s="267">
        <v>1</v>
      </c>
      <c r="F243" s="268"/>
      <c r="G243" s="269"/>
      <c r="H243" s="270"/>
      <c r="I243" s="264"/>
      <c r="J243" s="271"/>
      <c r="K243" s="264"/>
      <c r="M243" s="265" t="s">
        <v>328</v>
      </c>
      <c r="O243" s="253"/>
    </row>
    <row r="244" spans="1:80" x14ac:dyDescent="0.2">
      <c r="A244" s="262"/>
      <c r="B244" s="266"/>
      <c r="C244" s="345" t="s">
        <v>310</v>
      </c>
      <c r="D244" s="346"/>
      <c r="E244" s="267">
        <v>1</v>
      </c>
      <c r="F244" s="268"/>
      <c r="G244" s="269"/>
      <c r="H244" s="270"/>
      <c r="I244" s="264"/>
      <c r="J244" s="271"/>
      <c r="K244" s="264"/>
      <c r="M244" s="265" t="s">
        <v>310</v>
      </c>
      <c r="O244" s="253"/>
    </row>
    <row r="245" spans="1:80" x14ac:dyDescent="0.2">
      <c r="A245" s="262"/>
      <c r="B245" s="266"/>
      <c r="C245" s="345" t="s">
        <v>118</v>
      </c>
      <c r="D245" s="346"/>
      <c r="E245" s="267">
        <v>0</v>
      </c>
      <c r="F245" s="268"/>
      <c r="G245" s="269"/>
      <c r="H245" s="270"/>
      <c r="I245" s="264"/>
      <c r="J245" s="271"/>
      <c r="K245" s="264"/>
      <c r="M245" s="265" t="s">
        <v>118</v>
      </c>
      <c r="O245" s="253"/>
    </row>
    <row r="246" spans="1:80" s="300" customFormat="1" ht="22.5" x14ac:dyDescent="0.2">
      <c r="A246" s="292">
        <v>65</v>
      </c>
      <c r="B246" s="293" t="s">
        <v>480</v>
      </c>
      <c r="C246" s="294" t="s">
        <v>485</v>
      </c>
      <c r="D246" s="295" t="s">
        <v>121</v>
      </c>
      <c r="E246" s="296">
        <v>39</v>
      </c>
      <c r="F246" s="296"/>
      <c r="G246" s="297">
        <f>E246*F246</f>
        <v>0</v>
      </c>
      <c r="H246" s="298">
        <v>9.0000000000034497E-5</v>
      </c>
      <c r="I246" s="299">
        <f>E246*H246</f>
        <v>3.5100000000013454E-3</v>
      </c>
      <c r="J246" s="298">
        <v>0</v>
      </c>
      <c r="K246" s="299">
        <f>E246*J246</f>
        <v>0</v>
      </c>
      <c r="O246" s="301">
        <v>2</v>
      </c>
      <c r="AA246" s="300">
        <v>1</v>
      </c>
      <c r="AB246" s="300">
        <v>1</v>
      </c>
      <c r="AC246" s="300">
        <v>1</v>
      </c>
      <c r="AZ246" s="300">
        <v>1</v>
      </c>
      <c r="BA246" s="300">
        <f>IF(AZ246=1,G246,0)</f>
        <v>0</v>
      </c>
      <c r="BB246" s="300">
        <f>IF(AZ246=2,G246,0)</f>
        <v>0</v>
      </c>
      <c r="BC246" s="300">
        <f>IF(AZ246=3,G246,0)</f>
        <v>0</v>
      </c>
      <c r="BD246" s="300">
        <f>IF(AZ246=4,G246,0)</f>
        <v>0</v>
      </c>
      <c r="BE246" s="300">
        <f>IF(AZ246=5,G246,0)</f>
        <v>0</v>
      </c>
      <c r="CA246" s="301">
        <v>1</v>
      </c>
      <c r="CB246" s="301">
        <v>1</v>
      </c>
    </row>
    <row r="247" spans="1:80" s="300" customFormat="1" x14ac:dyDescent="0.2">
      <c r="A247" s="302"/>
      <c r="B247" s="303"/>
      <c r="C247" s="350" t="s">
        <v>331</v>
      </c>
      <c r="D247" s="351"/>
      <c r="E247" s="304">
        <v>39</v>
      </c>
      <c r="F247" s="305"/>
      <c r="G247" s="306"/>
      <c r="H247" s="307"/>
      <c r="I247" s="308"/>
      <c r="J247" s="309"/>
      <c r="K247" s="308"/>
      <c r="M247" s="310" t="s">
        <v>331</v>
      </c>
      <c r="O247" s="301"/>
    </row>
    <row r="248" spans="1:80" s="300" customFormat="1" x14ac:dyDescent="0.2">
      <c r="A248" s="302"/>
      <c r="B248" s="303"/>
      <c r="C248" s="350" t="s">
        <v>118</v>
      </c>
      <c r="D248" s="351"/>
      <c r="E248" s="304">
        <v>0</v>
      </c>
      <c r="F248" s="305"/>
      <c r="G248" s="306"/>
      <c r="H248" s="307"/>
      <c r="I248" s="308"/>
      <c r="J248" s="309"/>
      <c r="K248" s="308"/>
      <c r="M248" s="310" t="s">
        <v>118</v>
      </c>
      <c r="O248" s="301"/>
    </row>
    <row r="249" spans="1:80" s="300" customFormat="1" x14ac:dyDescent="0.2">
      <c r="A249" s="292">
        <v>66</v>
      </c>
      <c r="B249" s="293" t="s">
        <v>481</v>
      </c>
      <c r="C249" s="294" t="s">
        <v>482</v>
      </c>
      <c r="D249" s="295" t="s">
        <v>121</v>
      </c>
      <c r="E249" s="296">
        <v>50</v>
      </c>
      <c r="F249" s="296"/>
      <c r="G249" s="297">
        <f>E249*F249</f>
        <v>0</v>
      </c>
      <c r="H249" s="298">
        <v>1.8000000000006899E-4</v>
      </c>
      <c r="I249" s="299">
        <f>E249*H249</f>
        <v>9.0000000000034497E-3</v>
      </c>
      <c r="J249" s="298">
        <v>0</v>
      </c>
      <c r="K249" s="299">
        <f>E249*J249</f>
        <v>0</v>
      </c>
      <c r="O249" s="301">
        <v>2</v>
      </c>
      <c r="AA249" s="300">
        <v>1</v>
      </c>
      <c r="AB249" s="300">
        <v>1</v>
      </c>
      <c r="AC249" s="300">
        <v>1</v>
      </c>
      <c r="AZ249" s="300">
        <v>1</v>
      </c>
      <c r="BA249" s="300">
        <f>IF(AZ249=1,G249,0)</f>
        <v>0</v>
      </c>
      <c r="BB249" s="300">
        <f>IF(AZ249=2,G249,0)</f>
        <v>0</v>
      </c>
      <c r="BC249" s="300">
        <f>IF(AZ249=3,G249,0)</f>
        <v>0</v>
      </c>
      <c r="BD249" s="300">
        <f>IF(AZ249=4,G249,0)</f>
        <v>0</v>
      </c>
      <c r="BE249" s="300">
        <f>IF(AZ249=5,G249,0)</f>
        <v>0</v>
      </c>
      <c r="CA249" s="301">
        <v>1</v>
      </c>
      <c r="CB249" s="301">
        <v>1</v>
      </c>
    </row>
    <row r="250" spans="1:80" s="300" customFormat="1" x14ac:dyDescent="0.2">
      <c r="A250" s="302"/>
      <c r="B250" s="303"/>
      <c r="C250" s="350" t="s">
        <v>332</v>
      </c>
      <c r="D250" s="351"/>
      <c r="E250" s="304">
        <v>12</v>
      </c>
      <c r="F250" s="305"/>
      <c r="G250" s="306"/>
      <c r="H250" s="307"/>
      <c r="I250" s="308"/>
      <c r="J250" s="309"/>
      <c r="K250" s="308"/>
      <c r="M250" s="310" t="s">
        <v>332</v>
      </c>
      <c r="O250" s="301"/>
    </row>
    <row r="251" spans="1:80" s="300" customFormat="1" x14ac:dyDescent="0.2">
      <c r="A251" s="302"/>
      <c r="B251" s="303"/>
      <c r="C251" s="350" t="s">
        <v>333</v>
      </c>
      <c r="D251" s="351"/>
      <c r="E251" s="304">
        <v>38</v>
      </c>
      <c r="F251" s="305"/>
      <c r="G251" s="306"/>
      <c r="H251" s="307"/>
      <c r="I251" s="308"/>
      <c r="J251" s="309"/>
      <c r="K251" s="308"/>
      <c r="M251" s="310" t="s">
        <v>333</v>
      </c>
      <c r="O251" s="301"/>
    </row>
    <row r="252" spans="1:80" s="300" customFormat="1" x14ac:dyDescent="0.2">
      <c r="A252" s="302"/>
      <c r="B252" s="303"/>
      <c r="C252" s="350" t="s">
        <v>118</v>
      </c>
      <c r="D252" s="351"/>
      <c r="E252" s="304">
        <v>0</v>
      </c>
      <c r="F252" s="305"/>
      <c r="G252" s="306"/>
      <c r="H252" s="307"/>
      <c r="I252" s="308"/>
      <c r="J252" s="309"/>
      <c r="K252" s="308"/>
      <c r="M252" s="310" t="s">
        <v>118</v>
      </c>
      <c r="O252" s="301"/>
    </row>
    <row r="253" spans="1:80" s="300" customFormat="1" x14ac:dyDescent="0.2">
      <c r="A253" s="292">
        <v>67</v>
      </c>
      <c r="B253" s="293" t="s">
        <v>483</v>
      </c>
      <c r="C253" s="294" t="s">
        <v>484</v>
      </c>
      <c r="D253" s="295" t="s">
        <v>108</v>
      </c>
      <c r="E253" s="296">
        <v>2</v>
      </c>
      <c r="F253" s="296"/>
      <c r="G253" s="297">
        <f>E253*F253</f>
        <v>0</v>
      </c>
      <c r="H253" s="298">
        <v>7.5999999999964995E-4</v>
      </c>
      <c r="I253" s="299">
        <f>E253*H253</f>
        <v>1.5199999999992999E-3</v>
      </c>
      <c r="J253" s="298">
        <v>0</v>
      </c>
      <c r="K253" s="299">
        <f>E253*J253</f>
        <v>0</v>
      </c>
      <c r="O253" s="301">
        <v>2</v>
      </c>
      <c r="AA253" s="300">
        <v>1</v>
      </c>
      <c r="AB253" s="300">
        <v>1</v>
      </c>
      <c r="AC253" s="300">
        <v>1</v>
      </c>
      <c r="AZ253" s="300">
        <v>1</v>
      </c>
      <c r="BA253" s="300">
        <f>IF(AZ253=1,G253,0)</f>
        <v>0</v>
      </c>
      <c r="BB253" s="300">
        <f>IF(AZ253=2,G253,0)</f>
        <v>0</v>
      </c>
      <c r="BC253" s="300">
        <f>IF(AZ253=3,G253,0)</f>
        <v>0</v>
      </c>
      <c r="BD253" s="300">
        <f>IF(AZ253=4,G253,0)</f>
        <v>0</v>
      </c>
      <c r="BE253" s="300">
        <f>IF(AZ253=5,G253,0)</f>
        <v>0</v>
      </c>
      <c r="CA253" s="301">
        <v>1</v>
      </c>
      <c r="CB253" s="301">
        <v>1</v>
      </c>
    </row>
    <row r="254" spans="1:80" s="300" customFormat="1" x14ac:dyDescent="0.2">
      <c r="A254" s="302"/>
      <c r="B254" s="303"/>
      <c r="C254" s="350" t="s">
        <v>334</v>
      </c>
      <c r="D254" s="351"/>
      <c r="E254" s="304">
        <v>2</v>
      </c>
      <c r="F254" s="305"/>
      <c r="G254" s="306"/>
      <c r="H254" s="307"/>
      <c r="I254" s="308"/>
      <c r="J254" s="309"/>
      <c r="K254" s="308"/>
      <c r="M254" s="310" t="s">
        <v>334</v>
      </c>
      <c r="O254" s="301"/>
    </row>
    <row r="255" spans="1:80" s="300" customFormat="1" x14ac:dyDescent="0.2">
      <c r="A255" s="302"/>
      <c r="B255" s="303"/>
      <c r="C255" s="350" t="s">
        <v>118</v>
      </c>
      <c r="D255" s="351"/>
      <c r="E255" s="304">
        <v>0</v>
      </c>
      <c r="F255" s="305"/>
      <c r="G255" s="306"/>
      <c r="H255" s="307"/>
      <c r="I255" s="308"/>
      <c r="J255" s="309"/>
      <c r="K255" s="308"/>
      <c r="M255" s="310" t="s">
        <v>118</v>
      </c>
      <c r="O255" s="301"/>
    </row>
    <row r="256" spans="1:80" x14ac:dyDescent="0.2">
      <c r="A256" s="254">
        <v>68</v>
      </c>
      <c r="B256" s="255" t="s">
        <v>335</v>
      </c>
      <c r="C256" s="256" t="s">
        <v>336</v>
      </c>
      <c r="D256" s="257" t="s">
        <v>121</v>
      </c>
      <c r="E256" s="258">
        <v>89</v>
      </c>
      <c r="F256" s="258"/>
      <c r="G256" s="259">
        <f>E256*F256</f>
        <v>0</v>
      </c>
      <c r="H256" s="260">
        <v>0</v>
      </c>
      <c r="I256" s="261">
        <f>E256*H256</f>
        <v>0</v>
      </c>
      <c r="J256" s="260">
        <v>0</v>
      </c>
      <c r="K256" s="261">
        <f>E256*J256</f>
        <v>0</v>
      </c>
      <c r="O256" s="253">
        <v>2</v>
      </c>
      <c r="AA256" s="226">
        <v>1</v>
      </c>
      <c r="AB256" s="226">
        <v>1</v>
      </c>
      <c r="AC256" s="226">
        <v>1</v>
      </c>
      <c r="AZ256" s="226">
        <v>1</v>
      </c>
      <c r="BA256" s="226">
        <f>IF(AZ256=1,G256,0)</f>
        <v>0</v>
      </c>
      <c r="BB256" s="226">
        <f>IF(AZ256=2,G256,0)</f>
        <v>0</v>
      </c>
      <c r="BC256" s="226">
        <f>IF(AZ256=3,G256,0)</f>
        <v>0</v>
      </c>
      <c r="BD256" s="226">
        <f>IF(AZ256=4,G256,0)</f>
        <v>0</v>
      </c>
      <c r="BE256" s="226">
        <f>IF(AZ256=5,G256,0)</f>
        <v>0</v>
      </c>
      <c r="CA256" s="253">
        <v>1</v>
      </c>
      <c r="CB256" s="253">
        <v>1</v>
      </c>
    </row>
    <row r="257" spans="1:80" x14ac:dyDescent="0.2">
      <c r="A257" s="262"/>
      <c r="B257" s="266"/>
      <c r="C257" s="345" t="s">
        <v>337</v>
      </c>
      <c r="D257" s="346"/>
      <c r="E257" s="267">
        <v>89</v>
      </c>
      <c r="F257" s="268"/>
      <c r="G257" s="269"/>
      <c r="H257" s="270"/>
      <c r="I257" s="264"/>
      <c r="J257" s="271"/>
      <c r="K257" s="264"/>
      <c r="M257" s="265" t="s">
        <v>337</v>
      </c>
      <c r="O257" s="253"/>
    </row>
    <row r="258" spans="1:80" x14ac:dyDescent="0.2">
      <c r="A258" s="262"/>
      <c r="B258" s="266"/>
      <c r="C258" s="345" t="s">
        <v>118</v>
      </c>
      <c r="D258" s="346"/>
      <c r="E258" s="267">
        <v>0</v>
      </c>
      <c r="F258" s="268"/>
      <c r="G258" s="269"/>
      <c r="H258" s="270"/>
      <c r="I258" s="264"/>
      <c r="J258" s="271"/>
      <c r="K258" s="264"/>
      <c r="M258" s="265" t="s">
        <v>118</v>
      </c>
      <c r="O258" s="253"/>
    </row>
    <row r="259" spans="1:80" x14ac:dyDescent="0.2">
      <c r="A259" s="254">
        <v>69</v>
      </c>
      <c r="B259" s="255" t="s">
        <v>338</v>
      </c>
      <c r="C259" s="256" t="s">
        <v>339</v>
      </c>
      <c r="D259" s="257" t="s">
        <v>108</v>
      </c>
      <c r="E259" s="258">
        <v>2</v>
      </c>
      <c r="F259" s="258"/>
      <c r="G259" s="259">
        <f>E259*F259</f>
        <v>0</v>
      </c>
      <c r="H259" s="260">
        <v>0</v>
      </c>
      <c r="I259" s="261">
        <f>E259*H259</f>
        <v>0</v>
      </c>
      <c r="J259" s="260">
        <v>0</v>
      </c>
      <c r="K259" s="261">
        <f>E259*J259</f>
        <v>0</v>
      </c>
      <c r="O259" s="253">
        <v>2</v>
      </c>
      <c r="AA259" s="226">
        <v>1</v>
      </c>
      <c r="AB259" s="226">
        <v>1</v>
      </c>
      <c r="AC259" s="226">
        <v>1</v>
      </c>
      <c r="AZ259" s="226">
        <v>1</v>
      </c>
      <c r="BA259" s="226">
        <f>IF(AZ259=1,G259,0)</f>
        <v>0</v>
      </c>
      <c r="BB259" s="226">
        <f>IF(AZ259=2,G259,0)</f>
        <v>0</v>
      </c>
      <c r="BC259" s="226">
        <f>IF(AZ259=3,G259,0)</f>
        <v>0</v>
      </c>
      <c r="BD259" s="226">
        <f>IF(AZ259=4,G259,0)</f>
        <v>0</v>
      </c>
      <c r="BE259" s="226">
        <f>IF(AZ259=5,G259,0)</f>
        <v>0</v>
      </c>
      <c r="CA259" s="253">
        <v>1</v>
      </c>
      <c r="CB259" s="253">
        <v>1</v>
      </c>
    </row>
    <row r="260" spans="1:80" x14ac:dyDescent="0.2">
      <c r="A260" s="262"/>
      <c r="B260" s="266"/>
      <c r="C260" s="345" t="s">
        <v>334</v>
      </c>
      <c r="D260" s="346"/>
      <c r="E260" s="267">
        <v>2</v>
      </c>
      <c r="F260" s="268"/>
      <c r="G260" s="269"/>
      <c r="H260" s="270"/>
      <c r="I260" s="264"/>
      <c r="J260" s="271"/>
      <c r="K260" s="264"/>
      <c r="M260" s="265" t="s">
        <v>334</v>
      </c>
      <c r="O260" s="253"/>
    </row>
    <row r="261" spans="1:80" x14ac:dyDescent="0.2">
      <c r="A261" s="262"/>
      <c r="B261" s="266"/>
      <c r="C261" s="345" t="s">
        <v>118</v>
      </c>
      <c r="D261" s="346"/>
      <c r="E261" s="267">
        <v>0</v>
      </c>
      <c r="F261" s="268"/>
      <c r="G261" s="269"/>
      <c r="H261" s="270"/>
      <c r="I261" s="264"/>
      <c r="J261" s="271"/>
      <c r="K261" s="264"/>
      <c r="M261" s="265" t="s">
        <v>118</v>
      </c>
      <c r="O261" s="253"/>
    </row>
    <row r="262" spans="1:80" s="300" customFormat="1" x14ac:dyDescent="0.2">
      <c r="A262" s="292">
        <v>70</v>
      </c>
      <c r="B262" s="293" t="s">
        <v>340</v>
      </c>
      <c r="C262" s="294" t="s">
        <v>341</v>
      </c>
      <c r="D262" s="295" t="s">
        <v>121</v>
      </c>
      <c r="E262" s="296">
        <v>108</v>
      </c>
      <c r="F262" s="296"/>
      <c r="G262" s="297">
        <f>E262*F262</f>
        <v>0</v>
      </c>
      <c r="H262" s="298">
        <v>7.9709999999977299E-2</v>
      </c>
      <c r="I262" s="299">
        <f>E262*H262</f>
        <v>8.6086799999975483</v>
      </c>
      <c r="J262" s="298">
        <v>0</v>
      </c>
      <c r="K262" s="299">
        <f>E262*J262</f>
        <v>0</v>
      </c>
      <c r="O262" s="301">
        <v>2</v>
      </c>
      <c r="AA262" s="300">
        <v>1</v>
      </c>
      <c r="AB262" s="300">
        <v>1</v>
      </c>
      <c r="AC262" s="300">
        <v>1</v>
      </c>
      <c r="AZ262" s="300">
        <v>1</v>
      </c>
      <c r="BA262" s="300">
        <f>IF(AZ262=1,G262,0)</f>
        <v>0</v>
      </c>
      <c r="BB262" s="300">
        <f>IF(AZ262=2,G262,0)</f>
        <v>0</v>
      </c>
      <c r="BC262" s="300">
        <f>IF(AZ262=3,G262,0)</f>
        <v>0</v>
      </c>
      <c r="BD262" s="300">
        <f>IF(AZ262=4,G262,0)</f>
        <v>0</v>
      </c>
      <c r="BE262" s="300">
        <f>IF(AZ262=5,G262,0)</f>
        <v>0</v>
      </c>
      <c r="CA262" s="301">
        <v>1</v>
      </c>
      <c r="CB262" s="301">
        <v>1</v>
      </c>
    </row>
    <row r="263" spans="1:80" x14ac:dyDescent="0.2">
      <c r="A263" s="262"/>
      <c r="B263" s="266"/>
      <c r="C263" s="345" t="s">
        <v>342</v>
      </c>
      <c r="D263" s="346"/>
      <c r="E263" s="267">
        <v>108</v>
      </c>
      <c r="F263" s="268"/>
      <c r="G263" s="269"/>
      <c r="H263" s="270"/>
      <c r="I263" s="264"/>
      <c r="J263" s="271"/>
      <c r="K263" s="264"/>
      <c r="M263" s="265" t="s">
        <v>342</v>
      </c>
      <c r="O263" s="253"/>
    </row>
    <row r="264" spans="1:80" x14ac:dyDescent="0.2">
      <c r="A264" s="262"/>
      <c r="B264" s="266"/>
      <c r="C264" s="345" t="s">
        <v>343</v>
      </c>
      <c r="D264" s="346"/>
      <c r="E264" s="267">
        <v>0</v>
      </c>
      <c r="F264" s="268"/>
      <c r="G264" s="269"/>
      <c r="H264" s="270"/>
      <c r="I264" s="264"/>
      <c r="J264" s="271"/>
      <c r="K264" s="264"/>
      <c r="M264" s="265" t="s">
        <v>343</v>
      </c>
      <c r="O264" s="253"/>
    </row>
    <row r="265" spans="1:80" x14ac:dyDescent="0.2">
      <c r="A265" s="262"/>
      <c r="B265" s="266"/>
      <c r="C265" s="345" t="s">
        <v>182</v>
      </c>
      <c r="D265" s="346"/>
      <c r="E265" s="267">
        <v>0</v>
      </c>
      <c r="F265" s="268"/>
      <c r="G265" s="269"/>
      <c r="H265" s="270"/>
      <c r="I265" s="264"/>
      <c r="J265" s="271"/>
      <c r="K265" s="264"/>
      <c r="M265" s="265" t="s">
        <v>182</v>
      </c>
      <c r="O265" s="253"/>
    </row>
    <row r="266" spans="1:80" x14ac:dyDescent="0.2">
      <c r="A266" s="254">
        <v>71</v>
      </c>
      <c r="B266" s="255" t="s">
        <v>344</v>
      </c>
      <c r="C266" s="256" t="s">
        <v>345</v>
      </c>
      <c r="D266" s="257" t="s">
        <v>121</v>
      </c>
      <c r="E266" s="258">
        <v>80</v>
      </c>
      <c r="F266" s="258"/>
      <c r="G266" s="259">
        <f>E266*F266</f>
        <v>0</v>
      </c>
      <c r="H266" s="260">
        <v>0.188000000000102</v>
      </c>
      <c r="I266" s="261">
        <f>E266*H266</f>
        <v>15.04000000000816</v>
      </c>
      <c r="J266" s="260">
        <v>0</v>
      </c>
      <c r="K266" s="261">
        <f>E266*J266</f>
        <v>0</v>
      </c>
      <c r="O266" s="253">
        <v>2</v>
      </c>
      <c r="AA266" s="226">
        <v>1</v>
      </c>
      <c r="AB266" s="226">
        <v>1</v>
      </c>
      <c r="AC266" s="226">
        <v>1</v>
      </c>
      <c r="AZ266" s="226">
        <v>1</v>
      </c>
      <c r="BA266" s="226">
        <f>IF(AZ266=1,G266,0)</f>
        <v>0</v>
      </c>
      <c r="BB266" s="226">
        <f>IF(AZ266=2,G266,0)</f>
        <v>0</v>
      </c>
      <c r="BC266" s="226">
        <f>IF(AZ266=3,G266,0)</f>
        <v>0</v>
      </c>
      <c r="BD266" s="226">
        <f>IF(AZ266=4,G266,0)</f>
        <v>0</v>
      </c>
      <c r="BE266" s="226">
        <f>IF(AZ266=5,G266,0)</f>
        <v>0</v>
      </c>
      <c r="CA266" s="253">
        <v>1</v>
      </c>
      <c r="CB266" s="253">
        <v>1</v>
      </c>
    </row>
    <row r="267" spans="1:80" ht="22.5" x14ac:dyDescent="0.2">
      <c r="A267" s="262"/>
      <c r="B267" s="266"/>
      <c r="C267" s="345" t="s">
        <v>346</v>
      </c>
      <c r="D267" s="346"/>
      <c r="E267" s="267">
        <v>38</v>
      </c>
      <c r="F267" s="268"/>
      <c r="G267" s="269"/>
      <c r="H267" s="270"/>
      <c r="I267" s="264"/>
      <c r="J267" s="271"/>
      <c r="K267" s="264"/>
      <c r="M267" s="265" t="s">
        <v>346</v>
      </c>
      <c r="O267" s="253"/>
    </row>
    <row r="268" spans="1:80" ht="22.5" x14ac:dyDescent="0.2">
      <c r="A268" s="262"/>
      <c r="B268" s="266"/>
      <c r="C268" s="345" t="s">
        <v>501</v>
      </c>
      <c r="D268" s="346"/>
      <c r="E268" s="267">
        <v>23</v>
      </c>
      <c r="F268" s="268"/>
      <c r="G268" s="269"/>
      <c r="H268" s="270"/>
      <c r="I268" s="264"/>
      <c r="J268" s="271"/>
      <c r="K268" s="264"/>
      <c r="M268" s="265" t="s">
        <v>347</v>
      </c>
      <c r="O268" s="253"/>
    </row>
    <row r="269" spans="1:80" ht="22.5" x14ac:dyDescent="0.2">
      <c r="A269" s="262"/>
      <c r="B269" s="266"/>
      <c r="C269" s="345" t="s">
        <v>502</v>
      </c>
      <c r="D269" s="346"/>
      <c r="E269" s="267">
        <v>19</v>
      </c>
      <c r="F269" s="268"/>
      <c r="G269" s="269"/>
      <c r="H269" s="270"/>
      <c r="I269" s="264"/>
      <c r="J269" s="271"/>
      <c r="K269" s="264"/>
      <c r="M269" s="265" t="s">
        <v>348</v>
      </c>
      <c r="O269" s="253"/>
    </row>
    <row r="270" spans="1:80" x14ac:dyDescent="0.2">
      <c r="A270" s="262"/>
      <c r="B270" s="266"/>
      <c r="C270" s="345" t="s">
        <v>182</v>
      </c>
      <c r="D270" s="346"/>
      <c r="E270" s="267">
        <v>0</v>
      </c>
      <c r="F270" s="268"/>
      <c r="G270" s="269"/>
      <c r="H270" s="270"/>
      <c r="I270" s="264"/>
      <c r="J270" s="271"/>
      <c r="K270" s="264"/>
      <c r="M270" s="265" t="s">
        <v>182</v>
      </c>
      <c r="O270" s="253"/>
    </row>
    <row r="271" spans="1:80" x14ac:dyDescent="0.2">
      <c r="A271" s="254">
        <v>72</v>
      </c>
      <c r="B271" s="255" t="s">
        <v>349</v>
      </c>
      <c r="C271" s="256" t="s">
        <v>350</v>
      </c>
      <c r="D271" s="257" t="s">
        <v>121</v>
      </c>
      <c r="E271" s="258">
        <v>16</v>
      </c>
      <c r="F271" s="258"/>
      <c r="G271" s="259">
        <f>E271*F271</f>
        <v>0</v>
      </c>
      <c r="H271" s="260">
        <v>0.224999999999909</v>
      </c>
      <c r="I271" s="261">
        <f>E271*H271</f>
        <v>3.5999999999985439</v>
      </c>
      <c r="J271" s="260">
        <v>0</v>
      </c>
      <c r="K271" s="261">
        <f>E271*J271</f>
        <v>0</v>
      </c>
      <c r="O271" s="253">
        <v>2</v>
      </c>
      <c r="AA271" s="226">
        <v>1</v>
      </c>
      <c r="AB271" s="226">
        <v>1</v>
      </c>
      <c r="AC271" s="226">
        <v>1</v>
      </c>
      <c r="AZ271" s="226">
        <v>1</v>
      </c>
      <c r="BA271" s="226">
        <f>IF(AZ271=1,G271,0)</f>
        <v>0</v>
      </c>
      <c r="BB271" s="226">
        <f>IF(AZ271=2,G271,0)</f>
        <v>0</v>
      </c>
      <c r="BC271" s="226">
        <f>IF(AZ271=3,G271,0)</f>
        <v>0</v>
      </c>
      <c r="BD271" s="226">
        <f>IF(AZ271=4,G271,0)</f>
        <v>0</v>
      </c>
      <c r="BE271" s="226">
        <f>IF(AZ271=5,G271,0)</f>
        <v>0</v>
      </c>
      <c r="CA271" s="253">
        <v>1</v>
      </c>
      <c r="CB271" s="253">
        <v>1</v>
      </c>
    </row>
    <row r="272" spans="1:80" ht="22.5" x14ac:dyDescent="0.2">
      <c r="A272" s="262"/>
      <c r="B272" s="266"/>
      <c r="C272" s="345" t="s">
        <v>351</v>
      </c>
      <c r="D272" s="346"/>
      <c r="E272" s="267">
        <v>16</v>
      </c>
      <c r="F272" s="268"/>
      <c r="G272" s="269"/>
      <c r="H272" s="270"/>
      <c r="I272" s="264"/>
      <c r="J272" s="271"/>
      <c r="K272" s="264"/>
      <c r="M272" s="265" t="s">
        <v>351</v>
      </c>
      <c r="O272" s="253"/>
    </row>
    <row r="273" spans="1:80" x14ac:dyDescent="0.2">
      <c r="A273" s="262"/>
      <c r="B273" s="266"/>
      <c r="C273" s="345" t="s">
        <v>182</v>
      </c>
      <c r="D273" s="346"/>
      <c r="E273" s="267">
        <v>0</v>
      </c>
      <c r="F273" s="268"/>
      <c r="G273" s="269"/>
      <c r="H273" s="270"/>
      <c r="I273" s="264"/>
      <c r="J273" s="271"/>
      <c r="K273" s="264"/>
      <c r="M273" s="265" t="s">
        <v>182</v>
      </c>
      <c r="O273" s="253"/>
    </row>
    <row r="274" spans="1:80" x14ac:dyDescent="0.2">
      <c r="A274" s="254">
        <v>73</v>
      </c>
      <c r="B274" s="255" t="s">
        <v>352</v>
      </c>
      <c r="C274" s="256" t="s">
        <v>353</v>
      </c>
      <c r="D274" s="257" t="s">
        <v>169</v>
      </c>
      <c r="E274" s="258">
        <v>0.5</v>
      </c>
      <c r="F274" s="258"/>
      <c r="G274" s="259">
        <f>E274*F274</f>
        <v>0</v>
      </c>
      <c r="H274" s="260">
        <v>2.5250000000014601</v>
      </c>
      <c r="I274" s="261">
        <f>E274*H274</f>
        <v>1.26250000000073</v>
      </c>
      <c r="J274" s="260">
        <v>0</v>
      </c>
      <c r="K274" s="261">
        <f>E274*J274</f>
        <v>0</v>
      </c>
      <c r="O274" s="253">
        <v>2</v>
      </c>
      <c r="AA274" s="226">
        <v>1</v>
      </c>
      <c r="AB274" s="226">
        <v>1</v>
      </c>
      <c r="AC274" s="226">
        <v>1</v>
      </c>
      <c r="AZ274" s="226">
        <v>1</v>
      </c>
      <c r="BA274" s="226">
        <f>IF(AZ274=1,G274,0)</f>
        <v>0</v>
      </c>
      <c r="BB274" s="226">
        <f>IF(AZ274=2,G274,0)</f>
        <v>0</v>
      </c>
      <c r="BC274" s="226">
        <f>IF(AZ274=3,G274,0)</f>
        <v>0</v>
      </c>
      <c r="BD274" s="226">
        <f>IF(AZ274=4,G274,0)</f>
        <v>0</v>
      </c>
      <c r="BE274" s="226">
        <f>IF(AZ274=5,G274,0)</f>
        <v>0</v>
      </c>
      <c r="CA274" s="253">
        <v>1</v>
      </c>
      <c r="CB274" s="253">
        <v>1</v>
      </c>
    </row>
    <row r="275" spans="1:80" x14ac:dyDescent="0.2">
      <c r="A275" s="262"/>
      <c r="B275" s="266"/>
      <c r="C275" s="345" t="s">
        <v>354</v>
      </c>
      <c r="D275" s="346"/>
      <c r="E275" s="267">
        <v>0.5</v>
      </c>
      <c r="F275" s="268"/>
      <c r="G275" s="269"/>
      <c r="H275" s="270"/>
      <c r="I275" s="264"/>
      <c r="J275" s="271"/>
      <c r="K275" s="264"/>
      <c r="M275" s="265" t="s">
        <v>354</v>
      </c>
      <c r="O275" s="253"/>
    </row>
    <row r="276" spans="1:80" x14ac:dyDescent="0.2">
      <c r="A276" s="262"/>
      <c r="B276" s="266"/>
      <c r="C276" s="345" t="s">
        <v>182</v>
      </c>
      <c r="D276" s="346"/>
      <c r="E276" s="267">
        <v>0</v>
      </c>
      <c r="F276" s="268"/>
      <c r="G276" s="269"/>
      <c r="H276" s="270"/>
      <c r="I276" s="264"/>
      <c r="J276" s="271"/>
      <c r="K276" s="264"/>
      <c r="M276" s="265" t="s">
        <v>182</v>
      </c>
      <c r="O276" s="253"/>
    </row>
    <row r="277" spans="1:80" x14ac:dyDescent="0.2">
      <c r="A277" s="254">
        <v>74</v>
      </c>
      <c r="B277" s="255" t="s">
        <v>355</v>
      </c>
      <c r="C277" s="256" t="s">
        <v>356</v>
      </c>
      <c r="D277" s="257" t="s">
        <v>121</v>
      </c>
      <c r="E277" s="258">
        <v>55</v>
      </c>
      <c r="F277" s="258"/>
      <c r="G277" s="259">
        <f>E277*F277</f>
        <v>0</v>
      </c>
      <c r="H277" s="260">
        <v>1.9999999999992199E-5</v>
      </c>
      <c r="I277" s="261">
        <f>E277*H277</f>
        <v>1.0999999999995709E-3</v>
      </c>
      <c r="J277" s="260">
        <v>0</v>
      </c>
      <c r="K277" s="261">
        <f>E277*J277</f>
        <v>0</v>
      </c>
      <c r="O277" s="253">
        <v>2</v>
      </c>
      <c r="AA277" s="226">
        <v>1</v>
      </c>
      <c r="AB277" s="226">
        <v>1</v>
      </c>
      <c r="AC277" s="226">
        <v>1</v>
      </c>
      <c r="AZ277" s="226">
        <v>1</v>
      </c>
      <c r="BA277" s="226">
        <f>IF(AZ277=1,G277,0)</f>
        <v>0</v>
      </c>
      <c r="BB277" s="226">
        <f>IF(AZ277=2,G277,0)</f>
        <v>0</v>
      </c>
      <c r="BC277" s="226">
        <f>IF(AZ277=3,G277,0)</f>
        <v>0</v>
      </c>
      <c r="BD277" s="226">
        <f>IF(AZ277=4,G277,0)</f>
        <v>0</v>
      </c>
      <c r="BE277" s="226">
        <f>IF(AZ277=5,G277,0)</f>
        <v>0</v>
      </c>
      <c r="CA277" s="253">
        <v>1</v>
      </c>
      <c r="CB277" s="253">
        <v>1</v>
      </c>
    </row>
    <row r="278" spans="1:80" ht="22.5" x14ac:dyDescent="0.2">
      <c r="A278" s="262"/>
      <c r="B278" s="266"/>
      <c r="C278" s="345" t="s">
        <v>357</v>
      </c>
      <c r="D278" s="346"/>
      <c r="E278" s="267">
        <v>55</v>
      </c>
      <c r="F278" s="268"/>
      <c r="G278" s="269"/>
      <c r="H278" s="270"/>
      <c r="I278" s="264"/>
      <c r="J278" s="271"/>
      <c r="K278" s="264"/>
      <c r="M278" s="265" t="s">
        <v>357</v>
      </c>
      <c r="O278" s="253"/>
    </row>
    <row r="279" spans="1:80" x14ac:dyDescent="0.2">
      <c r="A279" s="262"/>
      <c r="B279" s="266"/>
      <c r="C279" s="345" t="s">
        <v>118</v>
      </c>
      <c r="D279" s="346"/>
      <c r="E279" s="267">
        <v>0</v>
      </c>
      <c r="F279" s="268"/>
      <c r="G279" s="269"/>
      <c r="H279" s="270"/>
      <c r="I279" s="264"/>
      <c r="J279" s="271"/>
      <c r="K279" s="264"/>
      <c r="M279" s="265" t="s">
        <v>118</v>
      </c>
      <c r="O279" s="253"/>
    </row>
    <row r="280" spans="1:80" ht="22.5" x14ac:dyDescent="0.2">
      <c r="A280" s="254">
        <v>75</v>
      </c>
      <c r="B280" s="255" t="s">
        <v>358</v>
      </c>
      <c r="C280" s="256" t="s">
        <v>359</v>
      </c>
      <c r="D280" s="257" t="s">
        <v>169</v>
      </c>
      <c r="E280" s="258">
        <v>3</v>
      </c>
      <c r="F280" s="258"/>
      <c r="G280" s="259">
        <f>E280*F280</f>
        <v>0</v>
      </c>
      <c r="H280" s="260">
        <v>3.1690699999999201</v>
      </c>
      <c r="I280" s="261">
        <f>E280*H280</f>
        <v>9.5072099999997608</v>
      </c>
      <c r="J280" s="260">
        <v>0</v>
      </c>
      <c r="K280" s="261">
        <f>E280*J280</f>
        <v>0</v>
      </c>
      <c r="O280" s="253">
        <v>2</v>
      </c>
      <c r="AA280" s="226">
        <v>2</v>
      </c>
      <c r="AB280" s="226">
        <v>1</v>
      </c>
      <c r="AC280" s="226">
        <v>1</v>
      </c>
      <c r="AZ280" s="226">
        <v>1</v>
      </c>
      <c r="BA280" s="226">
        <f>IF(AZ280=1,G280,0)</f>
        <v>0</v>
      </c>
      <c r="BB280" s="226">
        <f>IF(AZ280=2,G280,0)</f>
        <v>0</v>
      </c>
      <c r="BC280" s="226">
        <f>IF(AZ280=3,G280,0)</f>
        <v>0</v>
      </c>
      <c r="BD280" s="226">
        <f>IF(AZ280=4,G280,0)</f>
        <v>0</v>
      </c>
      <c r="BE280" s="226">
        <f>IF(AZ280=5,G280,0)</f>
        <v>0</v>
      </c>
      <c r="CA280" s="253">
        <v>2</v>
      </c>
      <c r="CB280" s="253">
        <v>1</v>
      </c>
    </row>
    <row r="281" spans="1:80" ht="22.5" x14ac:dyDescent="0.2">
      <c r="A281" s="262"/>
      <c r="B281" s="266"/>
      <c r="C281" s="345" t="s">
        <v>360</v>
      </c>
      <c r="D281" s="346"/>
      <c r="E281" s="267">
        <v>3</v>
      </c>
      <c r="F281" s="268"/>
      <c r="G281" s="269"/>
      <c r="H281" s="270"/>
      <c r="I281" s="264"/>
      <c r="J281" s="271"/>
      <c r="K281" s="264"/>
      <c r="M281" s="265" t="s">
        <v>360</v>
      </c>
      <c r="O281" s="253"/>
    </row>
    <row r="282" spans="1:80" x14ac:dyDescent="0.2">
      <c r="A282" s="262"/>
      <c r="B282" s="266"/>
      <c r="C282" s="345" t="s">
        <v>182</v>
      </c>
      <c r="D282" s="346"/>
      <c r="E282" s="267">
        <v>0</v>
      </c>
      <c r="F282" s="268"/>
      <c r="G282" s="269"/>
      <c r="H282" s="270"/>
      <c r="I282" s="264"/>
      <c r="J282" s="271"/>
      <c r="K282" s="264"/>
      <c r="M282" s="265" t="s">
        <v>182</v>
      </c>
      <c r="O282" s="253"/>
    </row>
    <row r="283" spans="1:80" x14ac:dyDescent="0.2">
      <c r="A283" s="254">
        <v>76</v>
      </c>
      <c r="B283" s="255" t="s">
        <v>361</v>
      </c>
      <c r="C283" s="256" t="s">
        <v>362</v>
      </c>
      <c r="D283" s="257" t="s">
        <v>134</v>
      </c>
      <c r="E283" s="258">
        <v>0.13750000000000001</v>
      </c>
      <c r="F283" s="258"/>
      <c r="G283" s="259">
        <f>E283*F283</f>
        <v>0</v>
      </c>
      <c r="H283" s="260">
        <v>1</v>
      </c>
      <c r="I283" s="261">
        <f>E283*H283</f>
        <v>0.13750000000000001</v>
      </c>
      <c r="J283" s="260"/>
      <c r="K283" s="261">
        <f>E283*J283</f>
        <v>0</v>
      </c>
      <c r="O283" s="253">
        <v>2</v>
      </c>
      <c r="AA283" s="226">
        <v>3</v>
      </c>
      <c r="AB283" s="226">
        <v>1</v>
      </c>
      <c r="AC283" s="226">
        <v>11163611</v>
      </c>
      <c r="AZ283" s="226">
        <v>1</v>
      </c>
      <c r="BA283" s="226">
        <f>IF(AZ283=1,G283,0)</f>
        <v>0</v>
      </c>
      <c r="BB283" s="226">
        <f>IF(AZ283=2,G283,0)</f>
        <v>0</v>
      </c>
      <c r="BC283" s="226">
        <f>IF(AZ283=3,G283,0)</f>
        <v>0</v>
      </c>
      <c r="BD283" s="226">
        <f>IF(AZ283=4,G283,0)</f>
        <v>0</v>
      </c>
      <c r="BE283" s="226">
        <f>IF(AZ283=5,G283,0)</f>
        <v>0</v>
      </c>
      <c r="CA283" s="253">
        <v>3</v>
      </c>
      <c r="CB283" s="253">
        <v>1</v>
      </c>
    </row>
    <row r="284" spans="1:80" ht="22.5" x14ac:dyDescent="0.2">
      <c r="A284" s="262"/>
      <c r="B284" s="266"/>
      <c r="C284" s="345" t="s">
        <v>363</v>
      </c>
      <c r="D284" s="346"/>
      <c r="E284" s="267">
        <v>0.13750000000000001</v>
      </c>
      <c r="F284" s="268"/>
      <c r="G284" s="269"/>
      <c r="H284" s="270"/>
      <c r="I284" s="264"/>
      <c r="J284" s="271"/>
      <c r="K284" s="264"/>
      <c r="M284" s="265" t="s">
        <v>363</v>
      </c>
      <c r="O284" s="253"/>
    </row>
    <row r="285" spans="1:80" x14ac:dyDescent="0.2">
      <c r="A285" s="262"/>
      <c r="B285" s="266"/>
      <c r="C285" s="345" t="s">
        <v>182</v>
      </c>
      <c r="D285" s="346"/>
      <c r="E285" s="267">
        <v>0</v>
      </c>
      <c r="F285" s="268"/>
      <c r="G285" s="269"/>
      <c r="H285" s="270"/>
      <c r="I285" s="264"/>
      <c r="J285" s="271"/>
      <c r="K285" s="264"/>
      <c r="M285" s="265" t="s">
        <v>182</v>
      </c>
      <c r="O285" s="253"/>
    </row>
    <row r="286" spans="1:80" x14ac:dyDescent="0.2">
      <c r="A286" s="254">
        <v>77</v>
      </c>
      <c r="B286" s="255" t="s">
        <v>364</v>
      </c>
      <c r="C286" s="256" t="s">
        <v>365</v>
      </c>
      <c r="D286" s="257" t="s">
        <v>152</v>
      </c>
      <c r="E286" s="258">
        <v>1</v>
      </c>
      <c r="F286" s="258"/>
      <c r="G286" s="259">
        <f>E286*F286</f>
        <v>0</v>
      </c>
      <c r="H286" s="260">
        <v>5.0999999999987696E-3</v>
      </c>
      <c r="I286" s="261">
        <f>E286*H286</f>
        <v>5.0999999999987696E-3</v>
      </c>
      <c r="J286" s="260"/>
      <c r="K286" s="261">
        <f>E286*J286</f>
        <v>0</v>
      </c>
      <c r="O286" s="253">
        <v>2</v>
      </c>
      <c r="AA286" s="226">
        <v>3</v>
      </c>
      <c r="AB286" s="226">
        <v>1</v>
      </c>
      <c r="AC286" s="226" t="s">
        <v>364</v>
      </c>
      <c r="AZ286" s="226">
        <v>1</v>
      </c>
      <c r="BA286" s="226">
        <f>IF(AZ286=1,G286,0)</f>
        <v>0</v>
      </c>
      <c r="BB286" s="226">
        <f>IF(AZ286=2,G286,0)</f>
        <v>0</v>
      </c>
      <c r="BC286" s="226">
        <f>IF(AZ286=3,G286,0)</f>
        <v>0</v>
      </c>
      <c r="BD286" s="226">
        <f>IF(AZ286=4,G286,0)</f>
        <v>0</v>
      </c>
      <c r="BE286" s="226">
        <f>IF(AZ286=5,G286,0)</f>
        <v>0</v>
      </c>
      <c r="CA286" s="253">
        <v>3</v>
      </c>
      <c r="CB286" s="253">
        <v>1</v>
      </c>
    </row>
    <row r="287" spans="1:80" x14ac:dyDescent="0.2">
      <c r="A287" s="262"/>
      <c r="B287" s="266"/>
      <c r="C287" s="345" t="s">
        <v>366</v>
      </c>
      <c r="D287" s="346"/>
      <c r="E287" s="267">
        <v>1</v>
      </c>
      <c r="F287" s="268"/>
      <c r="G287" s="269"/>
      <c r="H287" s="270"/>
      <c r="I287" s="264"/>
      <c r="J287" s="271"/>
      <c r="K287" s="264"/>
      <c r="M287" s="265" t="s">
        <v>366</v>
      </c>
      <c r="O287" s="253"/>
    </row>
    <row r="288" spans="1:80" x14ac:dyDescent="0.2">
      <c r="A288" s="262"/>
      <c r="B288" s="266"/>
      <c r="C288" s="345" t="s">
        <v>118</v>
      </c>
      <c r="D288" s="346"/>
      <c r="E288" s="267">
        <v>0</v>
      </c>
      <c r="F288" s="268"/>
      <c r="G288" s="269"/>
      <c r="H288" s="270"/>
      <c r="I288" s="264"/>
      <c r="J288" s="271"/>
      <c r="K288" s="264"/>
      <c r="M288" s="265" t="s">
        <v>118</v>
      </c>
      <c r="O288" s="253"/>
    </row>
    <row r="289" spans="1:80" x14ac:dyDescent="0.2">
      <c r="A289" s="254">
        <v>78</v>
      </c>
      <c r="B289" s="255" t="s">
        <v>367</v>
      </c>
      <c r="C289" s="256" t="s">
        <v>368</v>
      </c>
      <c r="D289" s="257" t="s">
        <v>152</v>
      </c>
      <c r="E289" s="258">
        <v>2</v>
      </c>
      <c r="F289" s="258"/>
      <c r="G289" s="259">
        <f>E289*F289</f>
        <v>0</v>
      </c>
      <c r="H289" s="260">
        <v>5.49999999999784E-3</v>
      </c>
      <c r="I289" s="261">
        <f>E289*H289</f>
        <v>1.099999999999568E-2</v>
      </c>
      <c r="J289" s="260"/>
      <c r="K289" s="261">
        <f>E289*J289</f>
        <v>0</v>
      </c>
      <c r="O289" s="253">
        <v>2</v>
      </c>
      <c r="AA289" s="226">
        <v>3</v>
      </c>
      <c r="AB289" s="226">
        <v>1</v>
      </c>
      <c r="AC289" s="226">
        <v>40450215</v>
      </c>
      <c r="AZ289" s="226">
        <v>1</v>
      </c>
      <c r="BA289" s="226">
        <f>IF(AZ289=1,G289,0)</f>
        <v>0</v>
      </c>
      <c r="BB289" s="226">
        <f>IF(AZ289=2,G289,0)</f>
        <v>0</v>
      </c>
      <c r="BC289" s="226">
        <f>IF(AZ289=3,G289,0)</f>
        <v>0</v>
      </c>
      <c r="BD289" s="226">
        <f>IF(AZ289=4,G289,0)</f>
        <v>0</v>
      </c>
      <c r="BE289" s="226">
        <f>IF(AZ289=5,G289,0)</f>
        <v>0</v>
      </c>
      <c r="CA289" s="253">
        <v>3</v>
      </c>
      <c r="CB289" s="253">
        <v>1</v>
      </c>
    </row>
    <row r="290" spans="1:80" x14ac:dyDescent="0.2">
      <c r="A290" s="262"/>
      <c r="B290" s="266"/>
      <c r="C290" s="345" t="s">
        <v>328</v>
      </c>
      <c r="D290" s="346"/>
      <c r="E290" s="267">
        <v>1</v>
      </c>
      <c r="F290" s="268"/>
      <c r="G290" s="269"/>
      <c r="H290" s="270"/>
      <c r="I290" s="264"/>
      <c r="J290" s="271"/>
      <c r="K290" s="264"/>
      <c r="M290" s="265" t="s">
        <v>328</v>
      </c>
      <c r="O290" s="253"/>
    </row>
    <row r="291" spans="1:80" x14ac:dyDescent="0.2">
      <c r="A291" s="262"/>
      <c r="B291" s="266"/>
      <c r="C291" s="345" t="s">
        <v>310</v>
      </c>
      <c r="D291" s="346"/>
      <c r="E291" s="267">
        <v>1</v>
      </c>
      <c r="F291" s="268"/>
      <c r="G291" s="269"/>
      <c r="H291" s="270"/>
      <c r="I291" s="264"/>
      <c r="J291" s="271"/>
      <c r="K291" s="264"/>
      <c r="M291" s="265" t="s">
        <v>310</v>
      </c>
      <c r="O291" s="253"/>
    </row>
    <row r="292" spans="1:80" x14ac:dyDescent="0.2">
      <c r="A292" s="262"/>
      <c r="B292" s="266"/>
      <c r="C292" s="345" t="s">
        <v>118</v>
      </c>
      <c r="D292" s="346"/>
      <c r="E292" s="267">
        <v>0</v>
      </c>
      <c r="F292" s="268"/>
      <c r="G292" s="269"/>
      <c r="H292" s="270"/>
      <c r="I292" s="264"/>
      <c r="J292" s="271"/>
      <c r="K292" s="264"/>
      <c r="M292" s="265" t="s">
        <v>118</v>
      </c>
      <c r="O292" s="253"/>
    </row>
    <row r="293" spans="1:80" x14ac:dyDescent="0.2">
      <c r="A293" s="254">
        <v>79</v>
      </c>
      <c r="B293" s="255" t="s">
        <v>369</v>
      </c>
      <c r="C293" s="256" t="s">
        <v>370</v>
      </c>
      <c r="D293" s="257" t="s">
        <v>108</v>
      </c>
      <c r="E293" s="258">
        <v>9</v>
      </c>
      <c r="F293" s="258"/>
      <c r="G293" s="259">
        <f>E293*F293</f>
        <v>0</v>
      </c>
      <c r="H293" s="260">
        <v>9.9999999999944599E-4</v>
      </c>
      <c r="I293" s="261">
        <f>E293*H293</f>
        <v>8.9999999999950137E-3</v>
      </c>
      <c r="J293" s="260"/>
      <c r="K293" s="261">
        <f>E293*J293</f>
        <v>0</v>
      </c>
      <c r="O293" s="253">
        <v>2</v>
      </c>
      <c r="AA293" s="226">
        <v>3</v>
      </c>
      <c r="AB293" s="226">
        <v>1</v>
      </c>
      <c r="AC293" s="226">
        <v>53301769</v>
      </c>
      <c r="AZ293" s="226">
        <v>1</v>
      </c>
      <c r="BA293" s="226">
        <f>IF(AZ293=1,G293,0)</f>
        <v>0</v>
      </c>
      <c r="BB293" s="226">
        <f>IF(AZ293=2,G293,0)</f>
        <v>0</v>
      </c>
      <c r="BC293" s="226">
        <f>IF(AZ293=3,G293,0)</f>
        <v>0</v>
      </c>
      <c r="BD293" s="226">
        <f>IF(AZ293=4,G293,0)</f>
        <v>0</v>
      </c>
      <c r="BE293" s="226">
        <f>IF(AZ293=5,G293,0)</f>
        <v>0</v>
      </c>
      <c r="CA293" s="253">
        <v>3</v>
      </c>
      <c r="CB293" s="253">
        <v>1</v>
      </c>
    </row>
    <row r="294" spans="1:80" x14ac:dyDescent="0.2">
      <c r="A294" s="262"/>
      <c r="B294" s="266"/>
      <c r="C294" s="345" t="s">
        <v>371</v>
      </c>
      <c r="D294" s="346"/>
      <c r="E294" s="267">
        <v>9</v>
      </c>
      <c r="F294" s="268"/>
      <c r="G294" s="269"/>
      <c r="H294" s="270"/>
      <c r="I294" s="264"/>
      <c r="J294" s="271"/>
      <c r="K294" s="264"/>
      <c r="M294" s="265" t="s">
        <v>371</v>
      </c>
      <c r="O294" s="253"/>
    </row>
    <row r="295" spans="1:80" x14ac:dyDescent="0.2">
      <c r="A295" s="262"/>
      <c r="B295" s="266"/>
      <c r="C295" s="345" t="s">
        <v>182</v>
      </c>
      <c r="D295" s="346"/>
      <c r="E295" s="267">
        <v>0</v>
      </c>
      <c r="F295" s="268"/>
      <c r="G295" s="269"/>
      <c r="H295" s="270"/>
      <c r="I295" s="264"/>
      <c r="J295" s="271"/>
      <c r="K295" s="264"/>
      <c r="M295" s="265" t="s">
        <v>182</v>
      </c>
      <c r="O295" s="253"/>
    </row>
    <row r="296" spans="1:80" s="300" customFormat="1" x14ac:dyDescent="0.2">
      <c r="A296" s="292">
        <v>80</v>
      </c>
      <c r="B296" s="293" t="s">
        <v>372</v>
      </c>
      <c r="C296" s="294" t="s">
        <v>373</v>
      </c>
      <c r="D296" s="295" t="s">
        <v>108</v>
      </c>
      <c r="E296" s="296">
        <v>95.12</v>
      </c>
      <c r="F296" s="296"/>
      <c r="G296" s="297">
        <f>E296*F296</f>
        <v>0</v>
      </c>
      <c r="H296" s="298">
        <v>0.200000000000045</v>
      </c>
      <c r="I296" s="299">
        <f>E296*H296</f>
        <v>19.024000000004282</v>
      </c>
      <c r="J296" s="298"/>
      <c r="K296" s="299">
        <f>E296*J296</f>
        <v>0</v>
      </c>
      <c r="O296" s="301">
        <v>2</v>
      </c>
      <c r="AA296" s="300">
        <v>3</v>
      </c>
      <c r="AB296" s="300">
        <v>1</v>
      </c>
      <c r="AC296" s="300" t="s">
        <v>372</v>
      </c>
      <c r="AZ296" s="300">
        <v>1</v>
      </c>
      <c r="BA296" s="300">
        <f>IF(AZ296=1,G296,0)</f>
        <v>0</v>
      </c>
      <c r="BB296" s="300">
        <f>IF(AZ296=2,G296,0)</f>
        <v>0</v>
      </c>
      <c r="BC296" s="300">
        <f>IF(AZ296=3,G296,0)</f>
        <v>0</v>
      </c>
      <c r="BD296" s="300">
        <f>IF(AZ296=4,G296,0)</f>
        <v>0</v>
      </c>
      <c r="BE296" s="300">
        <f>IF(AZ296=5,G296,0)</f>
        <v>0</v>
      </c>
      <c r="CA296" s="301">
        <v>3</v>
      </c>
      <c r="CB296" s="301">
        <v>1</v>
      </c>
    </row>
    <row r="297" spans="1:80" ht="22.5" x14ac:dyDescent="0.2">
      <c r="A297" s="262"/>
      <c r="B297" s="266"/>
      <c r="C297" s="345" t="s">
        <v>258</v>
      </c>
      <c r="D297" s="346"/>
      <c r="E297" s="267">
        <v>91.8</v>
      </c>
      <c r="F297" s="268"/>
      <c r="G297" s="269"/>
      <c r="H297" s="270"/>
      <c r="I297" s="264"/>
      <c r="J297" s="271"/>
      <c r="K297" s="264"/>
      <c r="M297" s="265" t="s">
        <v>258</v>
      </c>
      <c r="O297" s="253"/>
    </row>
    <row r="298" spans="1:80" x14ac:dyDescent="0.2">
      <c r="A298" s="262"/>
      <c r="B298" s="266"/>
      <c r="C298" s="345" t="s">
        <v>374</v>
      </c>
      <c r="D298" s="346"/>
      <c r="E298" s="267">
        <v>11.016</v>
      </c>
      <c r="F298" s="268"/>
      <c r="G298" s="269"/>
      <c r="H298" s="270"/>
      <c r="I298" s="264"/>
      <c r="J298" s="271"/>
      <c r="K298" s="264"/>
      <c r="M298" s="265" t="s">
        <v>374</v>
      </c>
      <c r="O298" s="253"/>
    </row>
    <row r="299" spans="1:80" x14ac:dyDescent="0.2">
      <c r="A299" s="262"/>
      <c r="B299" s="266"/>
      <c r="C299" s="345" t="s">
        <v>375</v>
      </c>
      <c r="D299" s="346"/>
      <c r="E299" s="267">
        <v>0</v>
      </c>
      <c r="F299" s="268"/>
      <c r="G299" s="269"/>
      <c r="H299" s="270"/>
      <c r="I299" s="264"/>
      <c r="J299" s="271"/>
      <c r="K299" s="264"/>
      <c r="M299" s="265" t="s">
        <v>375</v>
      </c>
      <c r="O299" s="253"/>
    </row>
    <row r="300" spans="1:80" x14ac:dyDescent="0.2">
      <c r="A300" s="262"/>
      <c r="B300" s="266"/>
      <c r="C300" s="345" t="s">
        <v>489</v>
      </c>
      <c r="D300" s="346"/>
      <c r="E300" s="267">
        <v>-7.7</v>
      </c>
      <c r="F300" s="268"/>
      <c r="G300" s="269"/>
      <c r="H300" s="270"/>
      <c r="I300" s="264"/>
      <c r="J300" s="271"/>
      <c r="K300" s="264"/>
      <c r="M300" s="265" t="s">
        <v>376</v>
      </c>
      <c r="O300" s="253"/>
    </row>
    <row r="301" spans="1:80" x14ac:dyDescent="0.2">
      <c r="A301" s="262"/>
      <c r="B301" s="266"/>
      <c r="C301" s="345" t="s">
        <v>182</v>
      </c>
      <c r="D301" s="346"/>
      <c r="E301" s="267">
        <v>0</v>
      </c>
      <c r="F301" s="268"/>
      <c r="G301" s="269"/>
      <c r="H301" s="270"/>
      <c r="I301" s="264"/>
      <c r="J301" s="271"/>
      <c r="K301" s="264"/>
      <c r="M301" s="265" t="s">
        <v>182</v>
      </c>
      <c r="O301" s="253"/>
    </row>
    <row r="302" spans="1:80" s="300" customFormat="1" x14ac:dyDescent="0.2">
      <c r="A302" s="292">
        <v>81</v>
      </c>
      <c r="B302" s="293" t="s">
        <v>377</v>
      </c>
      <c r="C302" s="294" t="s">
        <v>496</v>
      </c>
      <c r="D302" s="295" t="s">
        <v>152</v>
      </c>
      <c r="E302" s="296">
        <v>85.68</v>
      </c>
      <c r="F302" s="296"/>
      <c r="G302" s="297">
        <f>E302*F302</f>
        <v>0</v>
      </c>
      <c r="H302" s="298">
        <v>5.4169999999999198E-2</v>
      </c>
      <c r="I302" s="299">
        <f>E302*H302</f>
        <v>4.6412855999999314</v>
      </c>
      <c r="J302" s="298"/>
      <c r="K302" s="299">
        <f>E302*J302</f>
        <v>0</v>
      </c>
      <c r="O302" s="301">
        <v>2</v>
      </c>
      <c r="AA302" s="300">
        <v>3</v>
      </c>
      <c r="AB302" s="300">
        <v>1</v>
      </c>
      <c r="AC302" s="300">
        <v>59217001</v>
      </c>
      <c r="AZ302" s="300">
        <v>1</v>
      </c>
      <c r="BA302" s="300">
        <f>IF(AZ302=1,G302,0)</f>
        <v>0</v>
      </c>
      <c r="BB302" s="300">
        <f>IF(AZ302=2,G302,0)</f>
        <v>0</v>
      </c>
      <c r="BC302" s="300">
        <f>IF(AZ302=3,G302,0)</f>
        <v>0</v>
      </c>
      <c r="BD302" s="300">
        <f>IF(AZ302=4,G302,0)</f>
        <v>0</v>
      </c>
      <c r="BE302" s="300">
        <f>IF(AZ302=5,G302,0)</f>
        <v>0</v>
      </c>
      <c r="CA302" s="301">
        <v>3</v>
      </c>
      <c r="CB302" s="301">
        <v>1</v>
      </c>
    </row>
    <row r="303" spans="1:80" s="300" customFormat="1" ht="22.5" x14ac:dyDescent="0.2">
      <c r="A303" s="302"/>
      <c r="B303" s="303"/>
      <c r="C303" s="350" t="s">
        <v>495</v>
      </c>
      <c r="D303" s="351"/>
      <c r="E303" s="304">
        <v>46.92</v>
      </c>
      <c r="F303" s="305"/>
      <c r="G303" s="306"/>
      <c r="H303" s="307"/>
      <c r="I303" s="308"/>
      <c r="J303" s="309"/>
      <c r="K303" s="308"/>
      <c r="M303" s="310" t="s">
        <v>378</v>
      </c>
      <c r="O303" s="301"/>
    </row>
    <row r="304" spans="1:80" s="300" customFormat="1" ht="22.5" x14ac:dyDescent="0.2">
      <c r="A304" s="302"/>
      <c r="B304" s="303"/>
      <c r="C304" s="350" t="s">
        <v>494</v>
      </c>
      <c r="D304" s="351"/>
      <c r="E304" s="304">
        <v>38.76</v>
      </c>
      <c r="F304" s="305"/>
      <c r="G304" s="306"/>
      <c r="H304" s="307"/>
      <c r="I304" s="308"/>
      <c r="J304" s="309"/>
      <c r="K304" s="308"/>
      <c r="M304" s="310" t="s">
        <v>379</v>
      </c>
      <c r="O304" s="301"/>
    </row>
    <row r="305" spans="1:80" s="300" customFormat="1" x14ac:dyDescent="0.2">
      <c r="A305" s="302"/>
      <c r="B305" s="303"/>
      <c r="C305" s="350" t="s">
        <v>182</v>
      </c>
      <c r="D305" s="351"/>
      <c r="E305" s="304">
        <v>0</v>
      </c>
      <c r="F305" s="305"/>
      <c r="G305" s="306"/>
      <c r="H305" s="307"/>
      <c r="I305" s="308"/>
      <c r="J305" s="309"/>
      <c r="K305" s="308"/>
      <c r="M305" s="310" t="s">
        <v>182</v>
      </c>
      <c r="O305" s="301"/>
    </row>
    <row r="306" spans="1:80" x14ac:dyDescent="0.2">
      <c r="A306" s="254">
        <v>82</v>
      </c>
      <c r="B306" s="255" t="s">
        <v>380</v>
      </c>
      <c r="C306" s="256" t="s">
        <v>381</v>
      </c>
      <c r="D306" s="257" t="s">
        <v>152</v>
      </c>
      <c r="E306" s="258">
        <v>38.76</v>
      </c>
      <c r="F306" s="258"/>
      <c r="G306" s="259">
        <f>E306*F306</f>
        <v>0</v>
      </c>
      <c r="H306" s="260">
        <v>8.1969999999955703E-2</v>
      </c>
      <c r="I306" s="261">
        <f>E306*H306</f>
        <v>3.1771571999982831</v>
      </c>
      <c r="J306" s="260"/>
      <c r="K306" s="261">
        <f>E306*J306</f>
        <v>0</v>
      </c>
      <c r="O306" s="253">
        <v>2</v>
      </c>
      <c r="AA306" s="226">
        <v>3</v>
      </c>
      <c r="AB306" s="226">
        <v>1</v>
      </c>
      <c r="AC306" s="226">
        <v>59217010</v>
      </c>
      <c r="AZ306" s="226">
        <v>1</v>
      </c>
      <c r="BA306" s="226">
        <f>IF(AZ306=1,G306,0)</f>
        <v>0</v>
      </c>
      <c r="BB306" s="226">
        <f>IF(AZ306=2,G306,0)</f>
        <v>0</v>
      </c>
      <c r="BC306" s="226">
        <f>IF(AZ306=3,G306,0)</f>
        <v>0</v>
      </c>
      <c r="BD306" s="226">
        <f>IF(AZ306=4,G306,0)</f>
        <v>0</v>
      </c>
      <c r="BE306" s="226">
        <f>IF(AZ306=5,G306,0)</f>
        <v>0</v>
      </c>
      <c r="CA306" s="253">
        <v>3</v>
      </c>
      <c r="CB306" s="253">
        <v>1</v>
      </c>
    </row>
    <row r="307" spans="1:80" ht="22.5" x14ac:dyDescent="0.2">
      <c r="A307" s="262"/>
      <c r="B307" s="266"/>
      <c r="C307" s="345" t="s">
        <v>382</v>
      </c>
      <c r="D307" s="346"/>
      <c r="E307" s="267">
        <v>38.76</v>
      </c>
      <c r="F307" s="268"/>
      <c r="G307" s="269"/>
      <c r="H307" s="270"/>
      <c r="I307" s="264"/>
      <c r="J307" s="271"/>
      <c r="K307" s="264"/>
      <c r="M307" s="265" t="s">
        <v>382</v>
      </c>
      <c r="O307" s="253"/>
    </row>
    <row r="308" spans="1:80" x14ac:dyDescent="0.2">
      <c r="A308" s="262"/>
      <c r="B308" s="266"/>
      <c r="C308" s="345" t="s">
        <v>182</v>
      </c>
      <c r="D308" s="346"/>
      <c r="E308" s="267">
        <v>0</v>
      </c>
      <c r="F308" s="268"/>
      <c r="G308" s="269"/>
      <c r="H308" s="270"/>
      <c r="I308" s="264"/>
      <c r="J308" s="271"/>
      <c r="K308" s="264"/>
      <c r="M308" s="265" t="s">
        <v>182</v>
      </c>
      <c r="O308" s="253"/>
    </row>
    <row r="309" spans="1:80" x14ac:dyDescent="0.2">
      <c r="A309" s="254">
        <v>83</v>
      </c>
      <c r="B309" s="255" t="s">
        <v>383</v>
      </c>
      <c r="C309" s="256" t="s">
        <v>384</v>
      </c>
      <c r="D309" s="257" t="s">
        <v>152</v>
      </c>
      <c r="E309" s="258">
        <v>2.04</v>
      </c>
      <c r="F309" s="258"/>
      <c r="G309" s="259">
        <f>E309*F309</f>
        <v>0</v>
      </c>
      <c r="H309" s="260">
        <v>0.16399999999998699</v>
      </c>
      <c r="I309" s="261">
        <f>E309*H309</f>
        <v>0.33455999999997349</v>
      </c>
      <c r="J309" s="260"/>
      <c r="K309" s="261">
        <f>E309*J309</f>
        <v>0</v>
      </c>
      <c r="O309" s="253">
        <v>2</v>
      </c>
      <c r="AA309" s="226">
        <v>3</v>
      </c>
      <c r="AB309" s="226">
        <v>1</v>
      </c>
      <c r="AC309" s="226">
        <v>59217120</v>
      </c>
      <c r="AZ309" s="226">
        <v>1</v>
      </c>
      <c r="BA309" s="226">
        <f>IF(AZ309=1,G309,0)</f>
        <v>0</v>
      </c>
      <c r="BB309" s="226">
        <f>IF(AZ309=2,G309,0)</f>
        <v>0</v>
      </c>
      <c r="BC309" s="226">
        <f>IF(AZ309=3,G309,0)</f>
        <v>0</v>
      </c>
      <c r="BD309" s="226">
        <f>IF(AZ309=4,G309,0)</f>
        <v>0</v>
      </c>
      <c r="BE309" s="226">
        <f>IF(AZ309=5,G309,0)</f>
        <v>0</v>
      </c>
      <c r="CA309" s="253">
        <v>3</v>
      </c>
      <c r="CB309" s="253">
        <v>1</v>
      </c>
    </row>
    <row r="310" spans="1:80" ht="22.5" x14ac:dyDescent="0.2">
      <c r="A310" s="262"/>
      <c r="B310" s="266"/>
      <c r="C310" s="345" t="s">
        <v>385</v>
      </c>
      <c r="D310" s="346"/>
      <c r="E310" s="267">
        <v>2.04</v>
      </c>
      <c r="F310" s="268"/>
      <c r="G310" s="269"/>
      <c r="H310" s="270"/>
      <c r="I310" s="264"/>
      <c r="J310" s="271"/>
      <c r="K310" s="264"/>
      <c r="M310" s="265" t="s">
        <v>385</v>
      </c>
      <c r="O310" s="253"/>
    </row>
    <row r="311" spans="1:80" x14ac:dyDescent="0.2">
      <c r="A311" s="262"/>
      <c r="B311" s="266"/>
      <c r="C311" s="345" t="s">
        <v>182</v>
      </c>
      <c r="D311" s="346"/>
      <c r="E311" s="267">
        <v>0</v>
      </c>
      <c r="F311" s="268"/>
      <c r="G311" s="269"/>
      <c r="H311" s="270"/>
      <c r="I311" s="264"/>
      <c r="J311" s="271"/>
      <c r="K311" s="264"/>
      <c r="M311" s="265" t="s">
        <v>182</v>
      </c>
      <c r="O311" s="253"/>
    </row>
    <row r="312" spans="1:80" x14ac:dyDescent="0.2">
      <c r="A312" s="254">
        <v>84</v>
      </c>
      <c r="B312" s="255" t="s">
        <v>386</v>
      </c>
      <c r="C312" s="256" t="s">
        <v>387</v>
      </c>
      <c r="D312" s="257" t="s">
        <v>152</v>
      </c>
      <c r="E312" s="258">
        <v>12.24</v>
      </c>
      <c r="F312" s="258"/>
      <c r="G312" s="259">
        <f>E312*F312</f>
        <v>0</v>
      </c>
      <c r="H312" s="260">
        <v>0.24800000000004699</v>
      </c>
      <c r="I312" s="261">
        <f>E312*H312</f>
        <v>3.0355200000005751</v>
      </c>
      <c r="J312" s="260"/>
      <c r="K312" s="261">
        <f>E312*J312</f>
        <v>0</v>
      </c>
      <c r="O312" s="253">
        <v>2</v>
      </c>
      <c r="AA312" s="226">
        <v>3</v>
      </c>
      <c r="AB312" s="226">
        <v>1</v>
      </c>
      <c r="AC312" s="226">
        <v>59217123</v>
      </c>
      <c r="AZ312" s="226">
        <v>1</v>
      </c>
      <c r="BA312" s="226">
        <f>IF(AZ312=1,G312,0)</f>
        <v>0</v>
      </c>
      <c r="BB312" s="226">
        <f>IF(AZ312=2,G312,0)</f>
        <v>0</v>
      </c>
      <c r="BC312" s="226">
        <f>IF(AZ312=3,G312,0)</f>
        <v>0</v>
      </c>
      <c r="BD312" s="226">
        <f>IF(AZ312=4,G312,0)</f>
        <v>0</v>
      </c>
      <c r="BE312" s="226">
        <f>IF(AZ312=5,G312,0)</f>
        <v>0</v>
      </c>
      <c r="CA312" s="253">
        <v>3</v>
      </c>
      <c r="CB312" s="253">
        <v>1</v>
      </c>
    </row>
    <row r="313" spans="1:80" ht="22.5" x14ac:dyDescent="0.2">
      <c r="A313" s="262"/>
      <c r="B313" s="266"/>
      <c r="C313" s="345" t="s">
        <v>388</v>
      </c>
      <c r="D313" s="346"/>
      <c r="E313" s="267">
        <v>12.24</v>
      </c>
      <c r="F313" s="268"/>
      <c r="G313" s="269"/>
      <c r="H313" s="270"/>
      <c r="I313" s="264"/>
      <c r="J313" s="271"/>
      <c r="K313" s="264"/>
      <c r="M313" s="265" t="s">
        <v>388</v>
      </c>
      <c r="O313" s="253"/>
    </row>
    <row r="314" spans="1:80" x14ac:dyDescent="0.2">
      <c r="A314" s="262"/>
      <c r="B314" s="266"/>
      <c r="C314" s="345" t="s">
        <v>182</v>
      </c>
      <c r="D314" s="346"/>
      <c r="E314" s="267">
        <v>0</v>
      </c>
      <c r="F314" s="268"/>
      <c r="G314" s="269"/>
      <c r="H314" s="270"/>
      <c r="I314" s="264"/>
      <c r="J314" s="271"/>
      <c r="K314" s="264"/>
      <c r="M314" s="265" t="s">
        <v>182</v>
      </c>
      <c r="O314" s="253"/>
    </row>
    <row r="315" spans="1:80" x14ac:dyDescent="0.2">
      <c r="A315" s="254">
        <v>85</v>
      </c>
      <c r="B315" s="255" t="s">
        <v>389</v>
      </c>
      <c r="C315" s="256" t="s">
        <v>390</v>
      </c>
      <c r="D315" s="257" t="s">
        <v>152</v>
      </c>
      <c r="E315" s="258">
        <v>2.04</v>
      </c>
      <c r="F315" s="258"/>
      <c r="G315" s="259">
        <f>E315*F315</f>
        <v>0</v>
      </c>
      <c r="H315" s="260">
        <v>0.24399999999991501</v>
      </c>
      <c r="I315" s="261">
        <f>E315*H315</f>
        <v>0.49775999999982662</v>
      </c>
      <c r="J315" s="260"/>
      <c r="K315" s="261">
        <f>E315*J315</f>
        <v>0</v>
      </c>
      <c r="O315" s="253">
        <v>2</v>
      </c>
      <c r="AA315" s="226">
        <v>3</v>
      </c>
      <c r="AB315" s="226">
        <v>1</v>
      </c>
      <c r="AC315" s="226">
        <v>59217125</v>
      </c>
      <c r="AZ315" s="226">
        <v>1</v>
      </c>
      <c r="BA315" s="226">
        <f>IF(AZ315=1,G315,0)</f>
        <v>0</v>
      </c>
      <c r="BB315" s="226">
        <f>IF(AZ315=2,G315,0)</f>
        <v>0</v>
      </c>
      <c r="BC315" s="226">
        <f>IF(AZ315=3,G315,0)</f>
        <v>0</v>
      </c>
      <c r="BD315" s="226">
        <f>IF(AZ315=4,G315,0)</f>
        <v>0</v>
      </c>
      <c r="BE315" s="226">
        <f>IF(AZ315=5,G315,0)</f>
        <v>0</v>
      </c>
      <c r="CA315" s="253">
        <v>3</v>
      </c>
      <c r="CB315" s="253">
        <v>1</v>
      </c>
    </row>
    <row r="316" spans="1:80" ht="22.5" x14ac:dyDescent="0.2">
      <c r="A316" s="262"/>
      <c r="B316" s="266"/>
      <c r="C316" s="345" t="s">
        <v>385</v>
      </c>
      <c r="D316" s="346"/>
      <c r="E316" s="267">
        <v>2.04</v>
      </c>
      <c r="F316" s="268"/>
      <c r="G316" s="269"/>
      <c r="H316" s="270"/>
      <c r="I316" s="264"/>
      <c r="J316" s="271"/>
      <c r="K316" s="264"/>
      <c r="M316" s="265" t="s">
        <v>385</v>
      </c>
      <c r="O316" s="253"/>
    </row>
    <row r="317" spans="1:80" x14ac:dyDescent="0.2">
      <c r="A317" s="262"/>
      <c r="B317" s="266"/>
      <c r="C317" s="345" t="s">
        <v>182</v>
      </c>
      <c r="D317" s="346"/>
      <c r="E317" s="267">
        <v>0</v>
      </c>
      <c r="F317" s="268"/>
      <c r="G317" s="269"/>
      <c r="H317" s="270"/>
      <c r="I317" s="264"/>
      <c r="J317" s="271"/>
      <c r="K317" s="264"/>
      <c r="M317" s="265" t="s">
        <v>182</v>
      </c>
      <c r="O317" s="253"/>
    </row>
    <row r="318" spans="1:80" x14ac:dyDescent="0.2">
      <c r="A318" s="272"/>
      <c r="B318" s="273" t="s">
        <v>100</v>
      </c>
      <c r="C318" s="274" t="s">
        <v>319</v>
      </c>
      <c r="D318" s="275"/>
      <c r="E318" s="276"/>
      <c r="F318" s="277"/>
      <c r="G318" s="278">
        <f>SUM(G230:G317)</f>
        <v>0</v>
      </c>
      <c r="H318" s="279"/>
      <c r="I318" s="280">
        <f>SUM(I230:I317)</f>
        <v>79.322362800010325</v>
      </c>
      <c r="J318" s="279"/>
      <c r="K318" s="280">
        <f>SUM(K230:K317)</f>
        <v>0</v>
      </c>
      <c r="O318" s="253">
        <v>4</v>
      </c>
      <c r="BA318" s="281">
        <f>SUM(BA230:BA317)</f>
        <v>0</v>
      </c>
      <c r="BB318" s="281">
        <f>SUM(BB230:BB317)</f>
        <v>0</v>
      </c>
      <c r="BC318" s="281">
        <f>SUM(BC230:BC317)</f>
        <v>0</v>
      </c>
      <c r="BD318" s="281">
        <f>SUM(BD230:BD317)</f>
        <v>0</v>
      </c>
      <c r="BE318" s="281">
        <f>SUM(BE230:BE317)</f>
        <v>0</v>
      </c>
    </row>
    <row r="319" spans="1:80" x14ac:dyDescent="0.2">
      <c r="A319" s="243" t="s">
        <v>97</v>
      </c>
      <c r="B319" s="244" t="s">
        <v>391</v>
      </c>
      <c r="C319" s="245" t="s">
        <v>392</v>
      </c>
      <c r="D319" s="246"/>
      <c r="E319" s="247"/>
      <c r="F319" s="247"/>
      <c r="G319" s="248"/>
      <c r="H319" s="249"/>
      <c r="I319" s="250"/>
      <c r="J319" s="251"/>
      <c r="K319" s="252"/>
      <c r="O319" s="253">
        <v>1</v>
      </c>
    </row>
    <row r="320" spans="1:80" ht="22.5" x14ac:dyDescent="0.2">
      <c r="A320" s="254">
        <v>86</v>
      </c>
      <c r="B320" s="255" t="s">
        <v>394</v>
      </c>
      <c r="C320" s="256" t="s">
        <v>395</v>
      </c>
      <c r="D320" s="257" t="s">
        <v>169</v>
      </c>
      <c r="E320" s="258">
        <v>0.64</v>
      </c>
      <c r="F320" s="258"/>
      <c r="G320" s="259">
        <f>E320*F320</f>
        <v>0</v>
      </c>
      <c r="H320" s="260">
        <v>2.9363400000001998</v>
      </c>
      <c r="I320" s="261">
        <f>E320*H320</f>
        <v>1.879257600000128</v>
      </c>
      <c r="J320" s="260">
        <v>0</v>
      </c>
      <c r="K320" s="261">
        <f>E320*J320</f>
        <v>0</v>
      </c>
      <c r="O320" s="253">
        <v>2</v>
      </c>
      <c r="AA320" s="226">
        <v>2</v>
      </c>
      <c r="AB320" s="226">
        <v>0</v>
      </c>
      <c r="AC320" s="226">
        <v>0</v>
      </c>
      <c r="AZ320" s="226">
        <v>1</v>
      </c>
      <c r="BA320" s="226">
        <f>IF(AZ320=1,G320,0)</f>
        <v>0</v>
      </c>
      <c r="BB320" s="226">
        <f>IF(AZ320=2,G320,0)</f>
        <v>0</v>
      </c>
      <c r="BC320" s="226">
        <f>IF(AZ320=3,G320,0)</f>
        <v>0</v>
      </c>
      <c r="BD320" s="226">
        <f>IF(AZ320=4,G320,0)</f>
        <v>0</v>
      </c>
      <c r="BE320" s="226">
        <f>IF(AZ320=5,G320,0)</f>
        <v>0</v>
      </c>
      <c r="CA320" s="253">
        <v>2</v>
      </c>
      <c r="CB320" s="253">
        <v>0</v>
      </c>
    </row>
    <row r="321" spans="1:80" x14ac:dyDescent="0.2">
      <c r="A321" s="262"/>
      <c r="B321" s="266"/>
      <c r="C321" s="345" t="s">
        <v>396</v>
      </c>
      <c r="D321" s="346"/>
      <c r="E321" s="267">
        <v>0.64</v>
      </c>
      <c r="F321" s="268"/>
      <c r="G321" s="269"/>
      <c r="H321" s="270"/>
      <c r="I321" s="264"/>
      <c r="J321" s="271"/>
      <c r="K321" s="264"/>
      <c r="M321" s="265" t="s">
        <v>396</v>
      </c>
      <c r="O321" s="253"/>
    </row>
    <row r="322" spans="1:80" x14ac:dyDescent="0.2">
      <c r="A322" s="262"/>
      <c r="B322" s="266"/>
      <c r="C322" s="345" t="s">
        <v>397</v>
      </c>
      <c r="D322" s="346"/>
      <c r="E322" s="267">
        <v>0</v>
      </c>
      <c r="F322" s="268"/>
      <c r="G322" s="269"/>
      <c r="H322" s="270"/>
      <c r="I322" s="264"/>
      <c r="J322" s="271"/>
      <c r="K322" s="264"/>
      <c r="M322" s="265" t="s">
        <v>397</v>
      </c>
      <c r="O322" s="253"/>
    </row>
    <row r="323" spans="1:80" ht="22.5" x14ac:dyDescent="0.2">
      <c r="A323" s="254">
        <v>87</v>
      </c>
      <c r="B323" s="255" t="s">
        <v>398</v>
      </c>
      <c r="C323" s="256" t="s">
        <v>399</v>
      </c>
      <c r="D323" s="257" t="s">
        <v>313</v>
      </c>
      <c r="E323" s="258">
        <v>1</v>
      </c>
      <c r="F323" s="258"/>
      <c r="G323" s="259">
        <f>E323*F323</f>
        <v>0</v>
      </c>
      <c r="H323" s="260">
        <v>1.99999999999978E-4</v>
      </c>
      <c r="I323" s="261">
        <f>E323*H323</f>
        <v>1.99999999999978E-4</v>
      </c>
      <c r="J323" s="260"/>
      <c r="K323" s="261">
        <f>E323*J323</f>
        <v>0</v>
      </c>
      <c r="O323" s="253">
        <v>2</v>
      </c>
      <c r="AA323" s="226">
        <v>12</v>
      </c>
      <c r="AB323" s="226">
        <v>0</v>
      </c>
      <c r="AC323" s="226">
        <v>100</v>
      </c>
      <c r="AZ323" s="226">
        <v>1</v>
      </c>
      <c r="BA323" s="226">
        <f>IF(AZ323=1,G323,0)</f>
        <v>0</v>
      </c>
      <c r="BB323" s="226">
        <f>IF(AZ323=2,G323,0)</f>
        <v>0</v>
      </c>
      <c r="BC323" s="226">
        <f>IF(AZ323=3,G323,0)</f>
        <v>0</v>
      </c>
      <c r="BD323" s="226">
        <f>IF(AZ323=4,G323,0)</f>
        <v>0</v>
      </c>
      <c r="BE323" s="226">
        <f>IF(AZ323=5,G323,0)</f>
        <v>0</v>
      </c>
      <c r="CA323" s="253">
        <v>12</v>
      </c>
      <c r="CB323" s="253">
        <v>0</v>
      </c>
    </row>
    <row r="324" spans="1:80" ht="22.5" x14ac:dyDescent="0.2">
      <c r="A324" s="262"/>
      <c r="B324" s="266"/>
      <c r="C324" s="345" t="s">
        <v>400</v>
      </c>
      <c r="D324" s="346"/>
      <c r="E324" s="267">
        <v>1</v>
      </c>
      <c r="F324" s="268"/>
      <c r="G324" s="269"/>
      <c r="H324" s="270"/>
      <c r="I324" s="264"/>
      <c r="J324" s="271"/>
      <c r="K324" s="264"/>
      <c r="M324" s="265" t="s">
        <v>400</v>
      </c>
      <c r="O324" s="253"/>
    </row>
    <row r="325" spans="1:80" x14ac:dyDescent="0.2">
      <c r="A325" s="262"/>
      <c r="B325" s="266"/>
      <c r="C325" s="345" t="s">
        <v>401</v>
      </c>
      <c r="D325" s="346"/>
      <c r="E325" s="267">
        <v>0</v>
      </c>
      <c r="F325" s="268"/>
      <c r="G325" s="269"/>
      <c r="H325" s="270"/>
      <c r="I325" s="264"/>
      <c r="J325" s="271"/>
      <c r="K325" s="264"/>
      <c r="M325" s="265" t="s">
        <v>401</v>
      </c>
      <c r="O325" s="253"/>
    </row>
    <row r="326" spans="1:80" x14ac:dyDescent="0.2">
      <c r="A326" s="254">
        <v>88</v>
      </c>
      <c r="B326" s="255" t="s">
        <v>402</v>
      </c>
      <c r="C326" s="256" t="s">
        <v>403</v>
      </c>
      <c r="D326" s="257" t="s">
        <v>313</v>
      </c>
      <c r="E326" s="258">
        <v>1</v>
      </c>
      <c r="F326" s="258"/>
      <c r="G326" s="259">
        <f>E326*F326</f>
        <v>0</v>
      </c>
      <c r="H326" s="260">
        <v>0.44000000000005501</v>
      </c>
      <c r="I326" s="261">
        <f>E326*H326</f>
        <v>0.44000000000005501</v>
      </c>
      <c r="J326" s="260"/>
      <c r="K326" s="261">
        <f>E326*J326</f>
        <v>0</v>
      </c>
      <c r="O326" s="253">
        <v>2</v>
      </c>
      <c r="AA326" s="226">
        <v>12</v>
      </c>
      <c r="AB326" s="226">
        <v>0</v>
      </c>
      <c r="AC326" s="226">
        <v>4</v>
      </c>
      <c r="AZ326" s="226">
        <v>1</v>
      </c>
      <c r="BA326" s="226">
        <f>IF(AZ326=1,G326,0)</f>
        <v>0</v>
      </c>
      <c r="BB326" s="226">
        <f>IF(AZ326=2,G326,0)</f>
        <v>0</v>
      </c>
      <c r="BC326" s="226">
        <f>IF(AZ326=3,G326,0)</f>
        <v>0</v>
      </c>
      <c r="BD326" s="226">
        <f>IF(AZ326=4,G326,0)</f>
        <v>0</v>
      </c>
      <c r="BE326" s="226">
        <f>IF(AZ326=5,G326,0)</f>
        <v>0</v>
      </c>
      <c r="CA326" s="253">
        <v>12</v>
      </c>
      <c r="CB326" s="253">
        <v>0</v>
      </c>
    </row>
    <row r="327" spans="1:80" ht="22.5" x14ac:dyDescent="0.2">
      <c r="A327" s="262"/>
      <c r="B327" s="266"/>
      <c r="C327" s="345" t="s">
        <v>404</v>
      </c>
      <c r="D327" s="346"/>
      <c r="E327" s="267">
        <v>1</v>
      </c>
      <c r="F327" s="268"/>
      <c r="G327" s="269"/>
      <c r="H327" s="270"/>
      <c r="I327" s="264"/>
      <c r="J327" s="271"/>
      <c r="K327" s="264"/>
      <c r="M327" s="265" t="s">
        <v>404</v>
      </c>
      <c r="O327" s="253"/>
    </row>
    <row r="328" spans="1:80" x14ac:dyDescent="0.2">
      <c r="A328" s="262"/>
      <c r="B328" s="266"/>
      <c r="C328" s="345" t="s">
        <v>397</v>
      </c>
      <c r="D328" s="346"/>
      <c r="E328" s="267">
        <v>0</v>
      </c>
      <c r="F328" s="268"/>
      <c r="G328" s="269"/>
      <c r="H328" s="270"/>
      <c r="I328" s="264"/>
      <c r="J328" s="271"/>
      <c r="K328" s="264"/>
      <c r="M328" s="265" t="s">
        <v>397</v>
      </c>
      <c r="O328" s="253"/>
    </row>
    <row r="329" spans="1:80" ht="22.5" x14ac:dyDescent="0.2">
      <c r="A329" s="254">
        <v>89</v>
      </c>
      <c r="B329" s="255" t="s">
        <v>405</v>
      </c>
      <c r="C329" s="256" t="s">
        <v>406</v>
      </c>
      <c r="D329" s="257" t="s">
        <v>152</v>
      </c>
      <c r="E329" s="258">
        <v>1</v>
      </c>
      <c r="F329" s="258"/>
      <c r="G329" s="259">
        <f>E329*F329</f>
        <v>0</v>
      </c>
      <c r="H329" s="260">
        <v>7.2869999999966198E-2</v>
      </c>
      <c r="I329" s="261">
        <f>E329*H329</f>
        <v>7.2869999999966198E-2</v>
      </c>
      <c r="J329" s="260"/>
      <c r="K329" s="261">
        <f>E329*J329</f>
        <v>0</v>
      </c>
      <c r="O329" s="253">
        <v>2</v>
      </c>
      <c r="AA329" s="226">
        <v>12</v>
      </c>
      <c r="AB329" s="226">
        <v>0</v>
      </c>
      <c r="AC329" s="226">
        <v>5</v>
      </c>
      <c r="AZ329" s="226">
        <v>1</v>
      </c>
      <c r="BA329" s="226">
        <f>IF(AZ329=1,G329,0)</f>
        <v>0</v>
      </c>
      <c r="BB329" s="226">
        <f>IF(AZ329=2,G329,0)</f>
        <v>0</v>
      </c>
      <c r="BC329" s="226">
        <f>IF(AZ329=3,G329,0)</f>
        <v>0</v>
      </c>
      <c r="BD329" s="226">
        <f>IF(AZ329=4,G329,0)</f>
        <v>0</v>
      </c>
      <c r="BE329" s="226">
        <f>IF(AZ329=5,G329,0)</f>
        <v>0</v>
      </c>
      <c r="CA329" s="253">
        <v>12</v>
      </c>
      <c r="CB329" s="253">
        <v>0</v>
      </c>
    </row>
    <row r="330" spans="1:80" ht="33.75" x14ac:dyDescent="0.2">
      <c r="A330" s="262"/>
      <c r="B330" s="266"/>
      <c r="C330" s="345" t="s">
        <v>407</v>
      </c>
      <c r="D330" s="346"/>
      <c r="E330" s="267">
        <v>1</v>
      </c>
      <c r="F330" s="268"/>
      <c r="G330" s="269"/>
      <c r="H330" s="270"/>
      <c r="I330" s="264"/>
      <c r="J330" s="271"/>
      <c r="K330" s="264"/>
      <c r="M330" s="265" t="s">
        <v>407</v>
      </c>
      <c r="O330" s="253"/>
    </row>
    <row r="331" spans="1:80" x14ac:dyDescent="0.2">
      <c r="A331" s="262"/>
      <c r="B331" s="266"/>
      <c r="C331" s="345" t="s">
        <v>397</v>
      </c>
      <c r="D331" s="346"/>
      <c r="E331" s="267">
        <v>0</v>
      </c>
      <c r="F331" s="268"/>
      <c r="G331" s="269"/>
      <c r="H331" s="270"/>
      <c r="I331" s="264"/>
      <c r="J331" s="271"/>
      <c r="K331" s="264"/>
      <c r="M331" s="265" t="s">
        <v>397</v>
      </c>
      <c r="O331" s="253"/>
    </row>
    <row r="332" spans="1:80" ht="22.5" x14ac:dyDescent="0.2">
      <c r="A332" s="254">
        <v>90</v>
      </c>
      <c r="B332" s="255" t="s">
        <v>408</v>
      </c>
      <c r="C332" s="256" t="s">
        <v>492</v>
      </c>
      <c r="D332" s="257" t="s">
        <v>152</v>
      </c>
      <c r="E332" s="258">
        <v>1</v>
      </c>
      <c r="F332" s="258"/>
      <c r="G332" s="259">
        <f>E332*F332</f>
        <v>0</v>
      </c>
      <c r="H332" s="260">
        <v>0.349999999999909</v>
      </c>
      <c r="I332" s="261">
        <f>E332*H332</f>
        <v>0.349999999999909</v>
      </c>
      <c r="J332" s="260"/>
      <c r="K332" s="261">
        <f>E332*J332</f>
        <v>0</v>
      </c>
      <c r="O332" s="253">
        <v>2</v>
      </c>
      <c r="AA332" s="226">
        <v>3</v>
      </c>
      <c r="AB332" s="226">
        <v>1</v>
      </c>
      <c r="AC332" s="226" t="s">
        <v>408</v>
      </c>
      <c r="AZ332" s="226">
        <v>1</v>
      </c>
      <c r="BA332" s="226">
        <f>IF(AZ332=1,G332,0)</f>
        <v>0</v>
      </c>
      <c r="BB332" s="226">
        <f>IF(AZ332=2,G332,0)</f>
        <v>0</v>
      </c>
      <c r="BC332" s="226">
        <f>IF(AZ332=3,G332,0)</f>
        <v>0</v>
      </c>
      <c r="BD332" s="226">
        <f>IF(AZ332=4,G332,0)</f>
        <v>0</v>
      </c>
      <c r="BE332" s="226">
        <f>IF(AZ332=5,G332,0)</f>
        <v>0</v>
      </c>
      <c r="CA332" s="253">
        <v>3</v>
      </c>
      <c r="CB332" s="253">
        <v>1</v>
      </c>
    </row>
    <row r="333" spans="1:80" ht="22.5" x14ac:dyDescent="0.2">
      <c r="A333" s="262"/>
      <c r="B333" s="266"/>
      <c r="C333" s="345" t="s">
        <v>409</v>
      </c>
      <c r="D333" s="346"/>
      <c r="E333" s="267">
        <v>1</v>
      </c>
      <c r="F333" s="268"/>
      <c r="G333" s="269"/>
      <c r="H333" s="270"/>
      <c r="I333" s="264"/>
      <c r="J333" s="271"/>
      <c r="K333" s="264"/>
      <c r="M333" s="265" t="s">
        <v>409</v>
      </c>
      <c r="O333" s="253"/>
    </row>
    <row r="334" spans="1:80" x14ac:dyDescent="0.2">
      <c r="A334" s="262"/>
      <c r="B334" s="266"/>
      <c r="C334" s="345" t="s">
        <v>410</v>
      </c>
      <c r="D334" s="346"/>
      <c r="E334" s="267">
        <v>0</v>
      </c>
      <c r="F334" s="268"/>
      <c r="G334" s="269"/>
      <c r="H334" s="270"/>
      <c r="I334" s="264"/>
      <c r="J334" s="271"/>
      <c r="K334" s="264"/>
      <c r="M334" s="265" t="s">
        <v>410</v>
      </c>
      <c r="O334" s="253"/>
    </row>
    <row r="335" spans="1:80" x14ac:dyDescent="0.2">
      <c r="A335" s="262"/>
      <c r="B335" s="266"/>
      <c r="C335" s="345" t="s">
        <v>411</v>
      </c>
      <c r="D335" s="346"/>
      <c r="E335" s="267">
        <v>0</v>
      </c>
      <c r="F335" s="268"/>
      <c r="G335" s="269"/>
      <c r="H335" s="270"/>
      <c r="I335" s="264"/>
      <c r="J335" s="271"/>
      <c r="K335" s="264"/>
      <c r="M335" s="265" t="s">
        <v>411</v>
      </c>
      <c r="O335" s="253"/>
    </row>
    <row r="336" spans="1:80" ht="22.5" x14ac:dyDescent="0.2">
      <c r="A336" s="262"/>
      <c r="B336" s="266"/>
      <c r="C336" s="345" t="s">
        <v>493</v>
      </c>
      <c r="D336" s="346"/>
      <c r="E336" s="267">
        <v>0</v>
      </c>
      <c r="F336" s="268"/>
      <c r="G336" s="269"/>
      <c r="H336" s="270"/>
      <c r="I336" s="264"/>
      <c r="J336" s="271"/>
      <c r="K336" s="264"/>
      <c r="M336" s="265" t="s">
        <v>412</v>
      </c>
      <c r="O336" s="253"/>
    </row>
    <row r="337" spans="1:80" x14ac:dyDescent="0.2">
      <c r="A337" s="262"/>
      <c r="B337" s="266"/>
      <c r="C337" s="345" t="s">
        <v>470</v>
      </c>
      <c r="D337" s="346"/>
      <c r="E337" s="267">
        <v>0</v>
      </c>
      <c r="F337" s="268"/>
      <c r="G337" s="269"/>
      <c r="H337" s="270"/>
      <c r="I337" s="264"/>
      <c r="J337" s="271"/>
      <c r="K337" s="264"/>
      <c r="M337" s="265" t="s">
        <v>413</v>
      </c>
      <c r="O337" s="253"/>
    </row>
    <row r="338" spans="1:80" x14ac:dyDescent="0.2">
      <c r="A338" s="262"/>
      <c r="B338" s="266"/>
      <c r="C338" s="345" t="s">
        <v>397</v>
      </c>
      <c r="D338" s="346"/>
      <c r="E338" s="267">
        <v>0</v>
      </c>
      <c r="F338" s="268"/>
      <c r="G338" s="269"/>
      <c r="H338" s="270"/>
      <c r="I338" s="264"/>
      <c r="J338" s="271"/>
      <c r="K338" s="264"/>
      <c r="M338" s="265" t="s">
        <v>397</v>
      </c>
      <c r="O338" s="253"/>
    </row>
    <row r="339" spans="1:80" ht="22.5" x14ac:dyDescent="0.2">
      <c r="A339" s="254">
        <v>91</v>
      </c>
      <c r="B339" s="255" t="s">
        <v>414</v>
      </c>
      <c r="C339" s="256" t="s">
        <v>415</v>
      </c>
      <c r="D339" s="257" t="s">
        <v>152</v>
      </c>
      <c r="E339" s="258">
        <v>1</v>
      </c>
      <c r="F339" s="258"/>
      <c r="G339" s="259">
        <f>E339*F339</f>
        <v>0</v>
      </c>
      <c r="H339" s="260">
        <v>5.4500000000018603E-2</v>
      </c>
      <c r="I339" s="261">
        <f>E339*H339</f>
        <v>5.4500000000018603E-2</v>
      </c>
      <c r="J339" s="260"/>
      <c r="K339" s="261">
        <f>E339*J339</f>
        <v>0</v>
      </c>
      <c r="O339" s="253">
        <v>2</v>
      </c>
      <c r="AA339" s="226">
        <v>3</v>
      </c>
      <c r="AB339" s="226">
        <v>1</v>
      </c>
      <c r="AC339" s="226" t="s">
        <v>414</v>
      </c>
      <c r="AZ339" s="226">
        <v>1</v>
      </c>
      <c r="BA339" s="226">
        <f>IF(AZ339=1,G339,0)</f>
        <v>0</v>
      </c>
      <c r="BB339" s="226">
        <f>IF(AZ339=2,G339,0)</f>
        <v>0</v>
      </c>
      <c r="BC339" s="226">
        <f>IF(AZ339=3,G339,0)</f>
        <v>0</v>
      </c>
      <c r="BD339" s="226">
        <f>IF(AZ339=4,G339,0)</f>
        <v>0</v>
      </c>
      <c r="BE339" s="226">
        <f>IF(AZ339=5,G339,0)</f>
        <v>0</v>
      </c>
      <c r="CA339" s="253">
        <v>3</v>
      </c>
      <c r="CB339" s="253">
        <v>1</v>
      </c>
    </row>
    <row r="340" spans="1:80" ht="33.75" x14ac:dyDescent="0.2">
      <c r="A340" s="262"/>
      <c r="B340" s="266"/>
      <c r="C340" s="345" t="s">
        <v>416</v>
      </c>
      <c r="D340" s="346"/>
      <c r="E340" s="267">
        <v>1</v>
      </c>
      <c r="F340" s="268"/>
      <c r="G340" s="269"/>
      <c r="H340" s="270"/>
      <c r="I340" s="264"/>
      <c r="J340" s="271"/>
      <c r="K340" s="264"/>
      <c r="M340" s="265" t="s">
        <v>416</v>
      </c>
      <c r="O340" s="253"/>
    </row>
    <row r="341" spans="1:80" x14ac:dyDescent="0.2">
      <c r="A341" s="262"/>
      <c r="B341" s="266"/>
      <c r="C341" s="345" t="s">
        <v>397</v>
      </c>
      <c r="D341" s="346"/>
      <c r="E341" s="267">
        <v>0</v>
      </c>
      <c r="F341" s="268"/>
      <c r="G341" s="269"/>
      <c r="H341" s="270"/>
      <c r="I341" s="264"/>
      <c r="J341" s="271"/>
      <c r="K341" s="264"/>
      <c r="M341" s="265" t="s">
        <v>397</v>
      </c>
      <c r="O341" s="253"/>
    </row>
    <row r="342" spans="1:80" x14ac:dyDescent="0.2">
      <c r="A342" s="272"/>
      <c r="B342" s="273" t="s">
        <v>100</v>
      </c>
      <c r="C342" s="274" t="s">
        <v>393</v>
      </c>
      <c r="D342" s="275"/>
      <c r="E342" s="276"/>
      <c r="F342" s="277"/>
      <c r="G342" s="278">
        <f>SUM(G319:G341)</f>
        <v>0</v>
      </c>
      <c r="H342" s="279"/>
      <c r="I342" s="280">
        <f>SUM(I319:I341)</f>
        <v>2.7968276000000767</v>
      </c>
      <c r="J342" s="279"/>
      <c r="K342" s="280">
        <f>SUM(K319:K341)</f>
        <v>0</v>
      </c>
      <c r="O342" s="253">
        <v>4</v>
      </c>
      <c r="BA342" s="281">
        <f>SUM(BA319:BA341)</f>
        <v>0</v>
      </c>
      <c r="BB342" s="281">
        <f>SUM(BB319:BB341)</f>
        <v>0</v>
      </c>
      <c r="BC342" s="281">
        <f>SUM(BC319:BC341)</f>
        <v>0</v>
      </c>
      <c r="BD342" s="281">
        <f>SUM(BD319:BD341)</f>
        <v>0</v>
      </c>
      <c r="BE342" s="281">
        <f>SUM(BE319:BE341)</f>
        <v>0</v>
      </c>
    </row>
    <row r="343" spans="1:80" x14ac:dyDescent="0.2">
      <c r="A343" s="243" t="s">
        <v>97</v>
      </c>
      <c r="B343" s="244" t="s">
        <v>417</v>
      </c>
      <c r="C343" s="245" t="s">
        <v>418</v>
      </c>
      <c r="D343" s="246"/>
      <c r="E343" s="247"/>
      <c r="F343" s="247"/>
      <c r="G343" s="248"/>
      <c r="H343" s="249"/>
      <c r="I343" s="250"/>
      <c r="J343" s="251"/>
      <c r="K343" s="252"/>
      <c r="O343" s="253">
        <v>1</v>
      </c>
    </row>
    <row r="344" spans="1:80" x14ac:dyDescent="0.2">
      <c r="A344" s="254">
        <v>92</v>
      </c>
      <c r="B344" s="255" t="s">
        <v>420</v>
      </c>
      <c r="C344" s="256" t="s">
        <v>421</v>
      </c>
      <c r="D344" s="257" t="s">
        <v>134</v>
      </c>
      <c r="E344" s="258">
        <v>327.12372582795399</v>
      </c>
      <c r="F344" s="258"/>
      <c r="G344" s="259">
        <f>E344*F344</f>
        <v>0</v>
      </c>
      <c r="H344" s="260">
        <v>0</v>
      </c>
      <c r="I344" s="261">
        <f>E344*H344</f>
        <v>0</v>
      </c>
      <c r="J344" s="260"/>
      <c r="K344" s="261">
        <f>E344*J344</f>
        <v>0</v>
      </c>
      <c r="O344" s="253">
        <v>2</v>
      </c>
      <c r="AA344" s="226">
        <v>7</v>
      </c>
      <c r="AB344" s="226">
        <v>1</v>
      </c>
      <c r="AC344" s="226">
        <v>2</v>
      </c>
      <c r="AZ344" s="226">
        <v>1</v>
      </c>
      <c r="BA344" s="226">
        <f>IF(AZ344=1,G344,0)</f>
        <v>0</v>
      </c>
      <c r="BB344" s="226">
        <f>IF(AZ344=2,G344,0)</f>
        <v>0</v>
      </c>
      <c r="BC344" s="226">
        <f>IF(AZ344=3,G344,0)</f>
        <v>0</v>
      </c>
      <c r="BD344" s="226">
        <f>IF(AZ344=4,G344,0)</f>
        <v>0</v>
      </c>
      <c r="BE344" s="226">
        <f>IF(AZ344=5,G344,0)</f>
        <v>0</v>
      </c>
      <c r="CA344" s="253">
        <v>7</v>
      </c>
      <c r="CB344" s="253">
        <v>1</v>
      </c>
    </row>
    <row r="345" spans="1:80" x14ac:dyDescent="0.2">
      <c r="A345" s="272"/>
      <c r="B345" s="273" t="s">
        <v>100</v>
      </c>
      <c r="C345" s="274" t="s">
        <v>419</v>
      </c>
      <c r="D345" s="275"/>
      <c r="E345" s="276"/>
      <c r="F345" s="277"/>
      <c r="G345" s="278">
        <f>SUM(G343:G344)</f>
        <v>0</v>
      </c>
      <c r="H345" s="279"/>
      <c r="I345" s="280">
        <f>SUM(I343:I344)</f>
        <v>0</v>
      </c>
      <c r="J345" s="279"/>
      <c r="K345" s="280">
        <f>SUM(K343:K344)</f>
        <v>0</v>
      </c>
      <c r="O345" s="253">
        <v>4</v>
      </c>
      <c r="BA345" s="281">
        <f>SUM(BA343:BA344)</f>
        <v>0</v>
      </c>
      <c r="BB345" s="281">
        <f>SUM(BB343:BB344)</f>
        <v>0</v>
      </c>
      <c r="BC345" s="281">
        <f>SUM(BC343:BC344)</f>
        <v>0</v>
      </c>
      <c r="BD345" s="281">
        <f>SUM(BD343:BD344)</f>
        <v>0</v>
      </c>
      <c r="BE345" s="281">
        <f>SUM(BE343:BE344)</f>
        <v>0</v>
      </c>
    </row>
    <row r="346" spans="1:80" x14ac:dyDescent="0.2">
      <c r="A346" s="243" t="s">
        <v>97</v>
      </c>
      <c r="B346" s="244" t="s">
        <v>422</v>
      </c>
      <c r="C346" s="245" t="s">
        <v>423</v>
      </c>
      <c r="D346" s="246"/>
      <c r="E346" s="247"/>
      <c r="F346" s="247"/>
      <c r="G346" s="248"/>
      <c r="H346" s="249"/>
      <c r="I346" s="250"/>
      <c r="J346" s="251"/>
      <c r="K346" s="252"/>
      <c r="O346" s="253">
        <v>1</v>
      </c>
    </row>
    <row r="347" spans="1:80" x14ac:dyDescent="0.2">
      <c r="A347" s="254">
        <v>96</v>
      </c>
      <c r="B347" s="255" t="s">
        <v>132</v>
      </c>
      <c r="C347" s="256" t="s">
        <v>471</v>
      </c>
      <c r="D347" s="257" t="s">
        <v>134</v>
      </c>
      <c r="E347" s="258">
        <v>55.556999999992499</v>
      </c>
      <c r="F347" s="258"/>
      <c r="G347" s="259">
        <f>E347*F347</f>
        <v>0</v>
      </c>
      <c r="H347" s="249"/>
      <c r="I347" s="250"/>
      <c r="J347" s="251"/>
      <c r="K347" s="252"/>
      <c r="O347" s="253"/>
    </row>
    <row r="348" spans="1:80" x14ac:dyDescent="0.2">
      <c r="A348" s="254">
        <v>97</v>
      </c>
      <c r="B348" s="255" t="s">
        <v>499</v>
      </c>
      <c r="C348" s="256" t="s">
        <v>500</v>
      </c>
      <c r="D348" s="257" t="s">
        <v>134</v>
      </c>
      <c r="E348" s="258">
        <v>55.56</v>
      </c>
      <c r="F348" s="258"/>
      <c r="G348" s="259">
        <f>E348*F348</f>
        <v>0</v>
      </c>
      <c r="H348" s="260">
        <v>0</v>
      </c>
      <c r="I348" s="261">
        <f>E347*H348</f>
        <v>0</v>
      </c>
      <c r="J348" s="260"/>
      <c r="K348" s="261">
        <f>E347*J348</f>
        <v>0</v>
      </c>
      <c r="O348" s="253">
        <v>2</v>
      </c>
      <c r="AA348" s="226">
        <v>8</v>
      </c>
      <c r="AB348" s="226">
        <v>0</v>
      </c>
      <c r="AC348" s="226">
        <v>3</v>
      </c>
      <c r="AZ348" s="226">
        <v>1</v>
      </c>
      <c r="BA348" s="226">
        <f>IF(AZ348=1,G347,0)</f>
        <v>0</v>
      </c>
      <c r="BB348" s="226">
        <f>IF(AZ348=2,G347,0)</f>
        <v>0</v>
      </c>
      <c r="BC348" s="226">
        <f>IF(AZ348=3,G347,0)</f>
        <v>0</v>
      </c>
      <c r="BD348" s="226">
        <f>IF(AZ348=4,G347,0)</f>
        <v>0</v>
      </c>
      <c r="BE348" s="226">
        <f>IF(AZ348=5,G347,0)</f>
        <v>0</v>
      </c>
      <c r="CA348" s="253">
        <v>8</v>
      </c>
      <c r="CB348" s="253">
        <v>0</v>
      </c>
    </row>
    <row r="349" spans="1:80" x14ac:dyDescent="0.2">
      <c r="A349" s="272"/>
      <c r="B349" s="273" t="s">
        <v>100</v>
      </c>
      <c r="C349" s="274" t="s">
        <v>424</v>
      </c>
      <c r="D349" s="275"/>
      <c r="E349" s="276"/>
      <c r="F349" s="277"/>
      <c r="G349" s="278">
        <f>SUM(G347:G348)</f>
        <v>0</v>
      </c>
      <c r="H349" s="279"/>
      <c r="I349" s="280">
        <f>SUM(I346:I348)</f>
        <v>0</v>
      </c>
      <c r="J349" s="279"/>
      <c r="K349" s="280">
        <f>SUM(K346:K348)</f>
        <v>0</v>
      </c>
      <c r="O349" s="253">
        <v>4</v>
      </c>
      <c r="BA349" s="281">
        <f>SUM(BA346:BA348)</f>
        <v>0</v>
      </c>
      <c r="BB349" s="281">
        <f>SUM(BB346:BB348)</f>
        <v>0</v>
      </c>
      <c r="BC349" s="281">
        <f>SUM(BC346:BC348)</f>
        <v>0</v>
      </c>
      <c r="BD349" s="281">
        <f>SUM(BD346:BD348)</f>
        <v>0</v>
      </c>
      <c r="BE349" s="281">
        <f>SUM(BE346:BE348)</f>
        <v>0</v>
      </c>
    </row>
    <row r="350" spans="1:80" x14ac:dyDescent="0.2">
      <c r="E350" s="226"/>
    </row>
    <row r="351" spans="1:80" x14ac:dyDescent="0.2">
      <c r="E351" s="226"/>
    </row>
    <row r="352" spans="1:80" x14ac:dyDescent="0.2">
      <c r="E352" s="226"/>
    </row>
    <row r="353" spans="5:5" x14ac:dyDescent="0.2">
      <c r="E353" s="226"/>
    </row>
    <row r="354" spans="5:5" x14ac:dyDescent="0.2">
      <c r="E354" s="226"/>
    </row>
    <row r="355" spans="5:5" x14ac:dyDescent="0.2">
      <c r="E355" s="226"/>
    </row>
    <row r="356" spans="5:5" x14ac:dyDescent="0.2">
      <c r="E356" s="226"/>
    </row>
    <row r="357" spans="5:5" x14ac:dyDescent="0.2">
      <c r="E357" s="226"/>
    </row>
    <row r="358" spans="5:5" x14ac:dyDescent="0.2">
      <c r="E358" s="226"/>
    </row>
    <row r="359" spans="5:5" x14ac:dyDescent="0.2">
      <c r="E359" s="226"/>
    </row>
    <row r="360" spans="5:5" x14ac:dyDescent="0.2">
      <c r="E360" s="226"/>
    </row>
    <row r="361" spans="5:5" x14ac:dyDescent="0.2">
      <c r="E361" s="226"/>
    </row>
    <row r="362" spans="5:5" x14ac:dyDescent="0.2">
      <c r="E362" s="226"/>
    </row>
    <row r="363" spans="5:5" x14ac:dyDescent="0.2">
      <c r="E363" s="226"/>
    </row>
    <row r="364" spans="5:5" x14ac:dyDescent="0.2">
      <c r="E364" s="226"/>
    </row>
    <row r="365" spans="5:5" x14ac:dyDescent="0.2">
      <c r="E365" s="226"/>
    </row>
    <row r="366" spans="5:5" x14ac:dyDescent="0.2">
      <c r="E366" s="226"/>
    </row>
    <row r="367" spans="5:5" x14ac:dyDescent="0.2">
      <c r="E367" s="226"/>
    </row>
    <row r="368" spans="5:5" x14ac:dyDescent="0.2">
      <c r="E368" s="226"/>
    </row>
    <row r="369" spans="1:7" x14ac:dyDescent="0.2">
      <c r="E369" s="226"/>
    </row>
    <row r="370" spans="1:7" x14ac:dyDescent="0.2">
      <c r="E370" s="226"/>
    </row>
    <row r="371" spans="1:7" x14ac:dyDescent="0.2">
      <c r="E371" s="226"/>
    </row>
    <row r="372" spans="1:7" x14ac:dyDescent="0.2">
      <c r="E372" s="226"/>
    </row>
    <row r="373" spans="1:7" x14ac:dyDescent="0.2">
      <c r="A373" s="271"/>
      <c r="B373" s="271"/>
      <c r="C373" s="271"/>
      <c r="D373" s="271"/>
      <c r="E373" s="271"/>
      <c r="F373" s="271"/>
      <c r="G373" s="271"/>
    </row>
    <row r="374" spans="1:7" x14ac:dyDescent="0.2">
      <c r="A374" s="271"/>
      <c r="B374" s="271"/>
      <c r="C374" s="271"/>
      <c r="D374" s="271"/>
      <c r="E374" s="271"/>
      <c r="F374" s="271"/>
      <c r="G374" s="271"/>
    </row>
    <row r="375" spans="1:7" x14ac:dyDescent="0.2">
      <c r="A375" s="271"/>
      <c r="B375" s="271"/>
      <c r="C375" s="271"/>
      <c r="D375" s="271"/>
      <c r="E375" s="271"/>
      <c r="F375" s="271"/>
      <c r="G375" s="271"/>
    </row>
    <row r="376" spans="1:7" x14ac:dyDescent="0.2">
      <c r="A376" s="271"/>
      <c r="B376" s="271"/>
      <c r="C376" s="271"/>
      <c r="D376" s="271"/>
      <c r="E376" s="271"/>
      <c r="F376" s="271"/>
      <c r="G376" s="271"/>
    </row>
    <row r="377" spans="1:7" x14ac:dyDescent="0.2">
      <c r="E377" s="226"/>
    </row>
    <row r="378" spans="1:7" x14ac:dyDescent="0.2">
      <c r="E378" s="226"/>
    </row>
    <row r="379" spans="1:7" x14ac:dyDescent="0.2">
      <c r="E379" s="226"/>
    </row>
    <row r="380" spans="1:7" x14ac:dyDescent="0.2">
      <c r="E380" s="226"/>
    </row>
    <row r="381" spans="1:7" x14ac:dyDescent="0.2">
      <c r="E381" s="226"/>
    </row>
    <row r="382" spans="1:7" x14ac:dyDescent="0.2">
      <c r="E382" s="226"/>
    </row>
    <row r="383" spans="1:7" x14ac:dyDescent="0.2">
      <c r="E383" s="226"/>
    </row>
    <row r="384" spans="1:7" x14ac:dyDescent="0.2">
      <c r="E384" s="226"/>
    </row>
    <row r="385" spans="5:5" x14ac:dyDescent="0.2">
      <c r="E385" s="226"/>
    </row>
    <row r="386" spans="5:5" x14ac:dyDescent="0.2">
      <c r="E386" s="226"/>
    </row>
    <row r="387" spans="5:5" x14ac:dyDescent="0.2">
      <c r="E387" s="226"/>
    </row>
    <row r="388" spans="5:5" x14ac:dyDescent="0.2">
      <c r="E388" s="226"/>
    </row>
    <row r="389" spans="5:5" x14ac:dyDescent="0.2">
      <c r="E389" s="226"/>
    </row>
    <row r="390" spans="5:5" x14ac:dyDescent="0.2">
      <c r="E390" s="226"/>
    </row>
    <row r="391" spans="5:5" x14ac:dyDescent="0.2">
      <c r="E391" s="226"/>
    </row>
    <row r="392" spans="5:5" x14ac:dyDescent="0.2">
      <c r="E392" s="226"/>
    </row>
    <row r="393" spans="5:5" x14ac:dyDescent="0.2">
      <c r="E393" s="226"/>
    </row>
    <row r="394" spans="5:5" x14ac:dyDescent="0.2">
      <c r="E394" s="226"/>
    </row>
    <row r="395" spans="5:5" x14ac:dyDescent="0.2">
      <c r="E395" s="226"/>
    </row>
    <row r="396" spans="5:5" x14ac:dyDescent="0.2">
      <c r="E396" s="226"/>
    </row>
    <row r="397" spans="5:5" x14ac:dyDescent="0.2">
      <c r="E397" s="226"/>
    </row>
    <row r="398" spans="5:5" x14ac:dyDescent="0.2">
      <c r="E398" s="226"/>
    </row>
    <row r="399" spans="5:5" x14ac:dyDescent="0.2">
      <c r="E399" s="226"/>
    </row>
    <row r="400" spans="5:5" x14ac:dyDescent="0.2">
      <c r="E400" s="226"/>
    </row>
    <row r="401" spans="1:7" x14ac:dyDescent="0.2">
      <c r="E401" s="226"/>
    </row>
    <row r="402" spans="1:7" x14ac:dyDescent="0.2">
      <c r="E402" s="226"/>
    </row>
    <row r="403" spans="1:7" x14ac:dyDescent="0.2">
      <c r="E403" s="226"/>
    </row>
    <row r="404" spans="1:7" x14ac:dyDescent="0.2">
      <c r="E404" s="226"/>
    </row>
    <row r="405" spans="1:7" x14ac:dyDescent="0.2">
      <c r="E405" s="226"/>
    </row>
    <row r="406" spans="1:7" x14ac:dyDescent="0.2">
      <c r="E406" s="226"/>
    </row>
    <row r="407" spans="1:7" x14ac:dyDescent="0.2">
      <c r="E407" s="226"/>
    </row>
    <row r="408" spans="1:7" x14ac:dyDescent="0.2">
      <c r="A408" s="282"/>
      <c r="B408" s="282"/>
    </row>
    <row r="409" spans="1:7" x14ac:dyDescent="0.2">
      <c r="A409" s="271"/>
      <c r="B409" s="271"/>
      <c r="C409" s="283"/>
      <c r="D409" s="283"/>
      <c r="E409" s="284"/>
      <c r="F409" s="283"/>
      <c r="G409" s="285"/>
    </row>
    <row r="410" spans="1:7" x14ac:dyDescent="0.2">
      <c r="A410" s="286"/>
      <c r="B410" s="286"/>
      <c r="C410" s="271"/>
      <c r="D410" s="271"/>
      <c r="E410" s="287"/>
      <c r="F410" s="271"/>
      <c r="G410" s="271"/>
    </row>
    <row r="411" spans="1:7" x14ac:dyDescent="0.2">
      <c r="A411" s="271"/>
      <c r="B411" s="271"/>
      <c r="C411" s="271"/>
      <c r="D411" s="271"/>
      <c r="E411" s="287"/>
      <c r="F411" s="271"/>
      <c r="G411" s="271"/>
    </row>
    <row r="412" spans="1:7" x14ac:dyDescent="0.2">
      <c r="A412" s="271"/>
      <c r="B412" s="271"/>
      <c r="C412" s="271"/>
      <c r="D412" s="271"/>
      <c r="E412" s="287"/>
      <c r="F412" s="271"/>
      <c r="G412" s="271"/>
    </row>
    <row r="413" spans="1:7" x14ac:dyDescent="0.2">
      <c r="A413" s="271"/>
      <c r="B413" s="271"/>
      <c r="C413" s="271"/>
      <c r="D413" s="271"/>
      <c r="E413" s="287"/>
      <c r="F413" s="271"/>
      <c r="G413" s="271"/>
    </row>
    <row r="414" spans="1:7" x14ac:dyDescent="0.2">
      <c r="A414" s="271"/>
      <c r="B414" s="271"/>
      <c r="C414" s="271"/>
      <c r="D414" s="271"/>
      <c r="E414" s="287"/>
      <c r="F414" s="271"/>
      <c r="G414" s="271"/>
    </row>
    <row r="415" spans="1:7" x14ac:dyDescent="0.2">
      <c r="A415" s="271"/>
      <c r="B415" s="271"/>
      <c r="C415" s="271"/>
      <c r="D415" s="271"/>
      <c r="E415" s="287"/>
      <c r="F415" s="271"/>
      <c r="G415" s="271"/>
    </row>
    <row r="416" spans="1:7" x14ac:dyDescent="0.2">
      <c r="A416" s="271"/>
      <c r="B416" s="271"/>
      <c r="C416" s="271"/>
      <c r="D416" s="271"/>
      <c r="E416" s="287"/>
      <c r="F416" s="271"/>
      <c r="G416" s="271"/>
    </row>
    <row r="417" spans="1:7" x14ac:dyDescent="0.2">
      <c r="A417" s="271"/>
      <c r="B417" s="271"/>
      <c r="C417" s="271"/>
      <c r="D417" s="271"/>
      <c r="E417" s="287"/>
      <c r="F417" s="271"/>
      <c r="G417" s="271"/>
    </row>
    <row r="418" spans="1:7" x14ac:dyDescent="0.2">
      <c r="A418" s="271"/>
      <c r="B418" s="271"/>
      <c r="C418" s="271"/>
      <c r="D418" s="271"/>
      <c r="E418" s="287"/>
      <c r="F418" s="271"/>
      <c r="G418" s="271"/>
    </row>
    <row r="419" spans="1:7" x14ac:dyDescent="0.2">
      <c r="A419" s="271"/>
      <c r="B419" s="271"/>
      <c r="C419" s="271"/>
      <c r="D419" s="271"/>
      <c r="E419" s="287"/>
      <c r="F419" s="271"/>
      <c r="G419" s="271"/>
    </row>
    <row r="420" spans="1:7" x14ac:dyDescent="0.2">
      <c r="A420" s="271"/>
      <c r="B420" s="271"/>
      <c r="C420" s="271"/>
      <c r="D420" s="271"/>
      <c r="E420" s="287"/>
      <c r="F420" s="271"/>
      <c r="G420" s="271"/>
    </row>
    <row r="421" spans="1:7" x14ac:dyDescent="0.2">
      <c r="A421" s="271"/>
      <c r="B421" s="271"/>
      <c r="C421" s="271"/>
      <c r="D421" s="271"/>
      <c r="E421" s="287"/>
      <c r="F421" s="271"/>
      <c r="G421" s="271"/>
    </row>
    <row r="422" spans="1:7" x14ac:dyDescent="0.2">
      <c r="A422" s="271"/>
      <c r="B422" s="271"/>
      <c r="C422" s="271"/>
      <c r="D422" s="271"/>
      <c r="E422" s="287"/>
      <c r="F422" s="271"/>
      <c r="G422" s="271"/>
    </row>
  </sheetData>
  <mergeCells count="231">
    <mergeCell ref="C340:D340"/>
    <mergeCell ref="C341:D341"/>
    <mergeCell ref="C333:D333"/>
    <mergeCell ref="C334:D334"/>
    <mergeCell ref="C335:D335"/>
    <mergeCell ref="C336:D336"/>
    <mergeCell ref="C337:D337"/>
    <mergeCell ref="C338:D338"/>
    <mergeCell ref="C321:D321"/>
    <mergeCell ref="C322:D322"/>
    <mergeCell ref="C324:D324"/>
    <mergeCell ref="C325:D325"/>
    <mergeCell ref="C327:D327"/>
    <mergeCell ref="C328:D328"/>
    <mergeCell ref="C330:D330"/>
    <mergeCell ref="C331:D331"/>
    <mergeCell ref="C310:D310"/>
    <mergeCell ref="C311:D311"/>
    <mergeCell ref="C313:D313"/>
    <mergeCell ref="C314:D314"/>
    <mergeCell ref="C316:D316"/>
    <mergeCell ref="C317:D317"/>
    <mergeCell ref="C301:D301"/>
    <mergeCell ref="C303:D303"/>
    <mergeCell ref="C304:D304"/>
    <mergeCell ref="C305:D305"/>
    <mergeCell ref="C307:D307"/>
    <mergeCell ref="C308:D308"/>
    <mergeCell ref="C294:D294"/>
    <mergeCell ref="C295:D295"/>
    <mergeCell ref="C297:D297"/>
    <mergeCell ref="C298:D298"/>
    <mergeCell ref="C299:D299"/>
    <mergeCell ref="C300:D300"/>
    <mergeCell ref="C285:D285"/>
    <mergeCell ref="C287:D287"/>
    <mergeCell ref="C288:D288"/>
    <mergeCell ref="C290:D290"/>
    <mergeCell ref="C291:D291"/>
    <mergeCell ref="C292:D292"/>
    <mergeCell ref="C276:D276"/>
    <mergeCell ref="C278:D278"/>
    <mergeCell ref="C279:D279"/>
    <mergeCell ref="C281:D281"/>
    <mergeCell ref="C282:D282"/>
    <mergeCell ref="C284:D284"/>
    <mergeCell ref="C268:D268"/>
    <mergeCell ref="C269:D269"/>
    <mergeCell ref="C270:D270"/>
    <mergeCell ref="C272:D272"/>
    <mergeCell ref="C273:D273"/>
    <mergeCell ref="C275:D275"/>
    <mergeCell ref="C260:D260"/>
    <mergeCell ref="C261:D261"/>
    <mergeCell ref="C263:D263"/>
    <mergeCell ref="C264:D264"/>
    <mergeCell ref="C265:D265"/>
    <mergeCell ref="C267:D267"/>
    <mergeCell ref="C251:D251"/>
    <mergeCell ref="C252:D252"/>
    <mergeCell ref="C254:D254"/>
    <mergeCell ref="C255:D255"/>
    <mergeCell ref="C257:D257"/>
    <mergeCell ref="C258:D258"/>
    <mergeCell ref="C243:D243"/>
    <mergeCell ref="C244:D244"/>
    <mergeCell ref="C245:D245"/>
    <mergeCell ref="C247:D247"/>
    <mergeCell ref="C248:D248"/>
    <mergeCell ref="C250:D250"/>
    <mergeCell ref="C232:D232"/>
    <mergeCell ref="C234:D234"/>
    <mergeCell ref="C235:D235"/>
    <mergeCell ref="C236:D236"/>
    <mergeCell ref="C237:D237"/>
    <mergeCell ref="C239:D239"/>
    <mergeCell ref="C240:D240"/>
    <mergeCell ref="C241:D241"/>
    <mergeCell ref="C219:D219"/>
    <mergeCell ref="C220:D220"/>
    <mergeCell ref="C222:D222"/>
    <mergeCell ref="C223:D223"/>
    <mergeCell ref="C225:D225"/>
    <mergeCell ref="C226:D226"/>
    <mergeCell ref="C227:D227"/>
    <mergeCell ref="C228:D228"/>
    <mergeCell ref="C202:D202"/>
    <mergeCell ref="C203:D203"/>
    <mergeCell ref="C205:D205"/>
    <mergeCell ref="C206:D206"/>
    <mergeCell ref="C208:D208"/>
    <mergeCell ref="C209:D209"/>
    <mergeCell ref="C211:D211"/>
    <mergeCell ref="C212:D212"/>
    <mergeCell ref="C214:D214"/>
    <mergeCell ref="C193:D193"/>
    <mergeCell ref="C194:D194"/>
    <mergeCell ref="C195:D195"/>
    <mergeCell ref="C197:D197"/>
    <mergeCell ref="C198:D198"/>
    <mergeCell ref="C215:D215"/>
    <mergeCell ref="C184:D184"/>
    <mergeCell ref="C186:D186"/>
    <mergeCell ref="C187:D187"/>
    <mergeCell ref="C189:D189"/>
    <mergeCell ref="C190:D190"/>
    <mergeCell ref="C191:D191"/>
    <mergeCell ref="C177:D177"/>
    <mergeCell ref="C178:D178"/>
    <mergeCell ref="C179:D179"/>
    <mergeCell ref="C180:D180"/>
    <mergeCell ref="C181:D181"/>
    <mergeCell ref="C182:D182"/>
    <mergeCell ref="C168:D168"/>
    <mergeCell ref="C169:D169"/>
    <mergeCell ref="C171:D171"/>
    <mergeCell ref="C172:D172"/>
    <mergeCell ref="C174:D174"/>
    <mergeCell ref="C175:D175"/>
    <mergeCell ref="C156:D156"/>
    <mergeCell ref="C157:D157"/>
    <mergeCell ref="C159:D159"/>
    <mergeCell ref="C160:D160"/>
    <mergeCell ref="C162:D162"/>
    <mergeCell ref="C163:D163"/>
    <mergeCell ref="C165:D165"/>
    <mergeCell ref="C166:D166"/>
    <mergeCell ref="C146:D146"/>
    <mergeCell ref="C147:D147"/>
    <mergeCell ref="C148:D148"/>
    <mergeCell ref="C150:D150"/>
    <mergeCell ref="C151:D151"/>
    <mergeCell ref="C152:D152"/>
    <mergeCell ref="C138:D138"/>
    <mergeCell ref="C139:D139"/>
    <mergeCell ref="C141:D141"/>
    <mergeCell ref="C142:D142"/>
    <mergeCell ref="C143:D143"/>
    <mergeCell ref="C144:D144"/>
    <mergeCell ref="C130:D130"/>
    <mergeCell ref="C131:D131"/>
    <mergeCell ref="C133:D133"/>
    <mergeCell ref="C134:D134"/>
    <mergeCell ref="C135:D135"/>
    <mergeCell ref="C137:D137"/>
    <mergeCell ref="C120:D120"/>
    <mergeCell ref="C121:D121"/>
    <mergeCell ref="C122:D122"/>
    <mergeCell ref="C123:D123"/>
    <mergeCell ref="C125:D125"/>
    <mergeCell ref="C126:D126"/>
    <mergeCell ref="C127:D127"/>
    <mergeCell ref="C129:D129"/>
    <mergeCell ref="C109:D109"/>
    <mergeCell ref="C111:D111"/>
    <mergeCell ref="C112:D112"/>
    <mergeCell ref="C113:D113"/>
    <mergeCell ref="C115:D115"/>
    <mergeCell ref="C116:D116"/>
    <mergeCell ref="C100:D100"/>
    <mergeCell ref="C102:D102"/>
    <mergeCell ref="C103:D103"/>
    <mergeCell ref="C105:D105"/>
    <mergeCell ref="C106:D106"/>
    <mergeCell ref="C108:D108"/>
    <mergeCell ref="C92:D92"/>
    <mergeCell ref="C93:D93"/>
    <mergeCell ref="C95:D95"/>
    <mergeCell ref="C96:D96"/>
    <mergeCell ref="C98:D98"/>
    <mergeCell ref="C99:D99"/>
    <mergeCell ref="C84:D84"/>
    <mergeCell ref="C85:D85"/>
    <mergeCell ref="C87:D87"/>
    <mergeCell ref="C88:D88"/>
    <mergeCell ref="C89:D89"/>
    <mergeCell ref="C91:D91"/>
    <mergeCell ref="C75:D75"/>
    <mergeCell ref="C77:D77"/>
    <mergeCell ref="C78:D78"/>
    <mergeCell ref="C80:D80"/>
    <mergeCell ref="C81:D81"/>
    <mergeCell ref="C82:D82"/>
    <mergeCell ref="C66:D66"/>
    <mergeCell ref="C68:D68"/>
    <mergeCell ref="C70:D70"/>
    <mergeCell ref="C71:D71"/>
    <mergeCell ref="C72:D72"/>
    <mergeCell ref="C73:D73"/>
    <mergeCell ref="C59:D59"/>
    <mergeCell ref="C60:D60"/>
    <mergeCell ref="C62:D62"/>
    <mergeCell ref="C63:D63"/>
    <mergeCell ref="C64:D64"/>
    <mergeCell ref="C65:D65"/>
    <mergeCell ref="C51:D51"/>
    <mergeCell ref="C52:D52"/>
    <mergeCell ref="C54:D54"/>
    <mergeCell ref="C55:D55"/>
    <mergeCell ref="C56:D56"/>
    <mergeCell ref="C58:D58"/>
    <mergeCell ref="C36:G36"/>
    <mergeCell ref="C41:D41"/>
    <mergeCell ref="C42:D42"/>
    <mergeCell ref="C44:D44"/>
    <mergeCell ref="C45:D45"/>
    <mergeCell ref="C46:D46"/>
    <mergeCell ref="C48:D48"/>
    <mergeCell ref="C49:D49"/>
    <mergeCell ref="C23:D23"/>
    <mergeCell ref="C24:D24"/>
    <mergeCell ref="C26:G26"/>
    <mergeCell ref="C30:D30"/>
    <mergeCell ref="C31:D31"/>
    <mergeCell ref="C33:D33"/>
    <mergeCell ref="C34:D34"/>
    <mergeCell ref="C14:D14"/>
    <mergeCell ref="C15:D15"/>
    <mergeCell ref="C16:D16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2:D12"/>
    <mergeCell ref="C22:D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showZeros="0" zoomScaleNormal="100" workbookViewId="0">
      <selection activeCell="C16" sqref="C16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7" t="s">
        <v>32</v>
      </c>
      <c r="B1" s="88"/>
      <c r="C1" s="88"/>
      <c r="D1" s="88"/>
      <c r="E1" s="88"/>
      <c r="F1" s="88"/>
      <c r="G1" s="88"/>
    </row>
    <row r="2" spans="1:57" ht="12.75" customHeight="1" x14ac:dyDescent="0.2">
      <c r="A2" s="89" t="s">
        <v>33</v>
      </c>
      <c r="B2" s="90"/>
      <c r="C2" s="91" t="s">
        <v>426</v>
      </c>
      <c r="D2" s="91" t="s">
        <v>427</v>
      </c>
      <c r="E2" s="92"/>
      <c r="F2" s="93" t="s">
        <v>34</v>
      </c>
      <c r="G2" s="94" t="s">
        <v>107</v>
      </c>
    </row>
    <row r="3" spans="1:57" ht="3" hidden="1" customHeight="1" x14ac:dyDescent="0.2">
      <c r="A3" s="95"/>
      <c r="B3" s="96"/>
      <c r="C3" s="97"/>
      <c r="D3" s="97"/>
      <c r="E3" s="98"/>
      <c r="F3" s="99"/>
      <c r="G3" s="100"/>
    </row>
    <row r="4" spans="1:57" ht="12" customHeight="1" x14ac:dyDescent="0.2">
      <c r="A4" s="101" t="s">
        <v>35</v>
      </c>
      <c r="B4" s="96"/>
      <c r="C4" s="97"/>
      <c r="D4" s="97"/>
      <c r="E4" s="98"/>
      <c r="F4" s="99" t="s">
        <v>36</v>
      </c>
      <c r="G4" s="102"/>
    </row>
    <row r="5" spans="1:57" ht="12.95" customHeight="1" x14ac:dyDescent="0.2">
      <c r="A5" s="103" t="s">
        <v>104</v>
      </c>
      <c r="B5" s="104"/>
      <c r="C5" s="105" t="s">
        <v>105</v>
      </c>
      <c r="D5" s="106"/>
      <c r="E5" s="104"/>
      <c r="F5" s="99" t="s">
        <v>37</v>
      </c>
      <c r="G5" s="100" t="s">
        <v>108</v>
      </c>
    </row>
    <row r="6" spans="1:57" ht="12.95" customHeight="1" x14ac:dyDescent="0.2">
      <c r="A6" s="101" t="s">
        <v>38</v>
      </c>
      <c r="B6" s="96"/>
      <c r="C6" s="97"/>
      <c r="D6" s="97"/>
      <c r="E6" s="98"/>
      <c r="F6" s="107" t="s">
        <v>39</v>
      </c>
      <c r="G6" s="108">
        <v>184</v>
      </c>
      <c r="O6" s="109"/>
    </row>
    <row r="7" spans="1:57" ht="12.95" customHeight="1" x14ac:dyDescent="0.2">
      <c r="A7" s="110" t="s">
        <v>101</v>
      </c>
      <c r="B7" s="111"/>
      <c r="C7" s="112" t="s">
        <v>102</v>
      </c>
      <c r="D7" s="113"/>
      <c r="E7" s="113"/>
      <c r="F7" s="114" t="s">
        <v>40</v>
      </c>
      <c r="G7" s="108">
        <f>IF(G6=0,,ROUND((F30+F32)/G6,1))</f>
        <v>0</v>
      </c>
    </row>
    <row r="8" spans="1:57" x14ac:dyDescent="0.2">
      <c r="A8" s="115" t="s">
        <v>41</v>
      </c>
      <c r="B8" s="99"/>
      <c r="C8" s="322"/>
      <c r="D8" s="322"/>
      <c r="E8" s="323"/>
      <c r="F8" s="116" t="s">
        <v>42</v>
      </c>
      <c r="G8" s="117"/>
      <c r="H8" s="118"/>
      <c r="I8" s="119"/>
    </row>
    <row r="9" spans="1:57" x14ac:dyDescent="0.2">
      <c r="A9" s="115" t="s">
        <v>43</v>
      </c>
      <c r="B9" s="99"/>
      <c r="C9" s="322"/>
      <c r="D9" s="322"/>
      <c r="E9" s="323"/>
      <c r="F9" s="99"/>
      <c r="G9" s="120"/>
      <c r="H9" s="121"/>
    </row>
    <row r="10" spans="1:57" x14ac:dyDescent="0.2">
      <c r="A10" s="115" t="s">
        <v>44</v>
      </c>
      <c r="B10" s="99"/>
      <c r="C10" s="322"/>
      <c r="D10" s="322"/>
      <c r="E10" s="322"/>
      <c r="F10" s="122"/>
      <c r="G10" s="123"/>
      <c r="H10" s="124"/>
    </row>
    <row r="11" spans="1:57" ht="13.5" customHeight="1" x14ac:dyDescent="0.2">
      <c r="A11" s="115" t="s">
        <v>45</v>
      </c>
      <c r="B11" s="99"/>
      <c r="C11" s="322"/>
      <c r="D11" s="322"/>
      <c r="E11" s="322"/>
      <c r="F11" s="125" t="s">
        <v>46</v>
      </c>
      <c r="G11" s="126"/>
      <c r="H11" s="121"/>
      <c r="BA11" s="127"/>
      <c r="BB11" s="127"/>
      <c r="BC11" s="127"/>
      <c r="BD11" s="127"/>
      <c r="BE11" s="127"/>
    </row>
    <row r="12" spans="1:57" ht="12.75" customHeight="1" x14ac:dyDescent="0.2">
      <c r="A12" s="128" t="s">
        <v>47</v>
      </c>
      <c r="B12" s="96"/>
      <c r="C12" s="324"/>
      <c r="D12" s="324"/>
      <c r="E12" s="324"/>
      <c r="F12" s="129" t="s">
        <v>48</v>
      </c>
      <c r="G12" s="130"/>
      <c r="H12" s="121"/>
    </row>
    <row r="13" spans="1:57" ht="28.5" customHeight="1" thickBot="1" x14ac:dyDescent="0.25">
      <c r="A13" s="131" t="s">
        <v>49</v>
      </c>
      <c r="B13" s="132"/>
      <c r="C13" s="132"/>
      <c r="D13" s="132"/>
      <c r="E13" s="133"/>
      <c r="F13" s="133"/>
      <c r="G13" s="134"/>
      <c r="H13" s="121"/>
    </row>
    <row r="14" spans="1:57" ht="17.25" customHeight="1" thickBot="1" x14ac:dyDescent="0.25">
      <c r="A14" s="135" t="s">
        <v>50</v>
      </c>
      <c r="B14" s="136"/>
      <c r="C14" s="137"/>
      <c r="D14" s="138" t="s">
        <v>51</v>
      </c>
      <c r="E14" s="139"/>
      <c r="F14" s="139"/>
      <c r="G14" s="137"/>
    </row>
    <row r="15" spans="1:57" ht="15.95" customHeight="1" x14ac:dyDescent="0.2">
      <c r="A15" s="140"/>
      <c r="B15" s="141" t="s">
        <v>52</v>
      </c>
      <c r="C15" s="142">
        <f>'SO105a VNON Rek'!E8</f>
        <v>0</v>
      </c>
      <c r="D15" s="143"/>
      <c r="E15" s="144"/>
      <c r="F15" s="145"/>
      <c r="G15" s="142"/>
    </row>
    <row r="16" spans="1:57" ht="15.95" customHeight="1" x14ac:dyDescent="0.2">
      <c r="A16" s="140" t="s">
        <v>53</v>
      </c>
      <c r="B16" s="141" t="s">
        <v>54</v>
      </c>
      <c r="C16" s="142">
        <f>'SO105a VNON Rek'!F8</f>
        <v>0</v>
      </c>
      <c r="D16" s="95"/>
      <c r="E16" s="146"/>
      <c r="F16" s="147"/>
      <c r="G16" s="142"/>
    </row>
    <row r="17" spans="1:7" ht="15.95" customHeight="1" x14ac:dyDescent="0.2">
      <c r="A17" s="140" t="s">
        <v>55</v>
      </c>
      <c r="B17" s="141" t="s">
        <v>56</v>
      </c>
      <c r="C17" s="142">
        <f>'SO105a VNON Rek'!H8</f>
        <v>0</v>
      </c>
      <c r="D17" s="95"/>
      <c r="E17" s="146"/>
      <c r="F17" s="147"/>
      <c r="G17" s="142"/>
    </row>
    <row r="18" spans="1:7" ht="15.95" customHeight="1" x14ac:dyDescent="0.2">
      <c r="A18" s="148" t="s">
        <v>57</v>
      </c>
      <c r="B18" s="149" t="s">
        <v>58</v>
      </c>
      <c r="C18" s="142">
        <f>'SO105a VNON Rek'!G8</f>
        <v>0</v>
      </c>
      <c r="D18" s="95"/>
      <c r="E18" s="146"/>
      <c r="F18" s="147"/>
      <c r="G18" s="142"/>
    </row>
    <row r="19" spans="1:7" ht="15.95" customHeight="1" x14ac:dyDescent="0.2">
      <c r="A19" s="150" t="s">
        <v>59</v>
      </c>
      <c r="B19" s="141"/>
      <c r="C19" s="142">
        <f>SUM(C15:C18)</f>
        <v>0</v>
      </c>
      <c r="D19" s="95"/>
      <c r="E19" s="146"/>
      <c r="F19" s="147"/>
      <c r="G19" s="142"/>
    </row>
    <row r="20" spans="1:7" ht="15.95" customHeight="1" x14ac:dyDescent="0.2">
      <c r="A20" s="150"/>
      <c r="B20" s="141"/>
      <c r="C20" s="142"/>
      <c r="D20" s="95"/>
      <c r="E20" s="146"/>
      <c r="F20" s="147"/>
      <c r="G20" s="142"/>
    </row>
    <row r="21" spans="1:7" ht="15.95" customHeight="1" x14ac:dyDescent="0.2">
      <c r="A21" s="150" t="s">
        <v>29</v>
      </c>
      <c r="B21" s="141"/>
      <c r="C21" s="142">
        <f>'SO105a VNON Rek'!I8</f>
        <v>0</v>
      </c>
      <c r="D21" s="95"/>
      <c r="E21" s="146"/>
      <c r="F21" s="147"/>
      <c r="G21" s="142"/>
    </row>
    <row r="22" spans="1:7" ht="15.95" customHeight="1" x14ac:dyDescent="0.2">
      <c r="A22" s="151" t="s">
        <v>60</v>
      </c>
      <c r="B22" s="121"/>
      <c r="C22" s="142">
        <f>C19+C21</f>
        <v>0</v>
      </c>
      <c r="D22" s="95"/>
      <c r="E22" s="146"/>
      <c r="F22" s="147"/>
      <c r="G22" s="142"/>
    </row>
    <row r="23" spans="1:7" ht="15.95" customHeight="1" thickBot="1" x14ac:dyDescent="0.25">
      <c r="A23" s="320" t="s">
        <v>61</v>
      </c>
      <c r="B23" s="321"/>
      <c r="C23" s="152">
        <f>C22+G23</f>
        <v>0</v>
      </c>
      <c r="D23" s="153"/>
      <c r="E23" s="154"/>
      <c r="F23" s="155"/>
      <c r="G23" s="142"/>
    </row>
    <row r="24" spans="1:7" x14ac:dyDescent="0.2">
      <c r="A24" s="156" t="s">
        <v>62</v>
      </c>
      <c r="B24" s="157"/>
      <c r="C24" s="158"/>
      <c r="D24" s="157" t="s">
        <v>63</v>
      </c>
      <c r="E24" s="157"/>
      <c r="F24" s="159" t="s">
        <v>64</v>
      </c>
      <c r="G24" s="160"/>
    </row>
    <row r="25" spans="1:7" x14ac:dyDescent="0.2">
      <c r="A25" s="151" t="s">
        <v>65</v>
      </c>
      <c r="B25" s="121"/>
      <c r="C25" s="161"/>
      <c r="D25" s="121" t="s">
        <v>65</v>
      </c>
      <c r="F25" s="162" t="s">
        <v>65</v>
      </c>
      <c r="G25" s="163"/>
    </row>
    <row r="26" spans="1:7" ht="37.5" customHeight="1" x14ac:dyDescent="0.2">
      <c r="A26" s="151" t="s">
        <v>66</v>
      </c>
      <c r="B26" s="164"/>
      <c r="C26" s="161"/>
      <c r="D26" s="121" t="s">
        <v>66</v>
      </c>
      <c r="F26" s="162" t="s">
        <v>66</v>
      </c>
      <c r="G26" s="163"/>
    </row>
    <row r="27" spans="1:7" x14ac:dyDescent="0.2">
      <c r="A27" s="151"/>
      <c r="B27" s="165"/>
      <c r="C27" s="161"/>
      <c r="D27" s="121"/>
      <c r="F27" s="162"/>
      <c r="G27" s="163"/>
    </row>
    <row r="28" spans="1:7" x14ac:dyDescent="0.2">
      <c r="A28" s="151" t="s">
        <v>67</v>
      </c>
      <c r="B28" s="121"/>
      <c r="C28" s="161"/>
      <c r="D28" s="162" t="s">
        <v>68</v>
      </c>
      <c r="E28" s="161"/>
      <c r="F28" s="166" t="s">
        <v>68</v>
      </c>
      <c r="G28" s="163"/>
    </row>
    <row r="29" spans="1:7" ht="69" customHeight="1" x14ac:dyDescent="0.2">
      <c r="A29" s="151"/>
      <c r="B29" s="121"/>
      <c r="C29" s="167"/>
      <c r="D29" s="168"/>
      <c r="E29" s="167"/>
      <c r="F29" s="121"/>
      <c r="G29" s="163"/>
    </row>
    <row r="30" spans="1:7" x14ac:dyDescent="0.2">
      <c r="A30" s="169" t="s">
        <v>11</v>
      </c>
      <c r="B30" s="170"/>
      <c r="C30" s="171">
        <v>21</v>
      </c>
      <c r="D30" s="170" t="s">
        <v>69</v>
      </c>
      <c r="E30" s="172"/>
      <c r="F30" s="326">
        <f>C23-F32</f>
        <v>0</v>
      </c>
      <c r="G30" s="327"/>
    </row>
    <row r="31" spans="1:7" x14ac:dyDescent="0.2">
      <c r="A31" s="169" t="s">
        <v>70</v>
      </c>
      <c r="B31" s="170"/>
      <c r="C31" s="171">
        <f>C30</f>
        <v>21</v>
      </c>
      <c r="D31" s="170" t="s">
        <v>71</v>
      </c>
      <c r="E31" s="172"/>
      <c r="F31" s="326">
        <f>ROUND(PRODUCT(F30,C31/100),0)</f>
        <v>0</v>
      </c>
      <c r="G31" s="327"/>
    </row>
    <row r="32" spans="1:7" x14ac:dyDescent="0.2">
      <c r="A32" s="169" t="s">
        <v>11</v>
      </c>
      <c r="B32" s="170"/>
      <c r="C32" s="171">
        <v>0</v>
      </c>
      <c r="D32" s="170" t="s">
        <v>71</v>
      </c>
      <c r="E32" s="172"/>
      <c r="F32" s="326">
        <v>0</v>
      </c>
      <c r="G32" s="327"/>
    </row>
    <row r="33" spans="1:8" x14ac:dyDescent="0.2">
      <c r="A33" s="169" t="s">
        <v>70</v>
      </c>
      <c r="B33" s="173"/>
      <c r="C33" s="174">
        <f>C32</f>
        <v>0</v>
      </c>
      <c r="D33" s="170" t="s">
        <v>71</v>
      </c>
      <c r="E33" s="147"/>
      <c r="F33" s="326">
        <f>ROUND(PRODUCT(F32,C33/100),0)</f>
        <v>0</v>
      </c>
      <c r="G33" s="327"/>
    </row>
    <row r="34" spans="1:8" s="178" customFormat="1" ht="19.5" customHeight="1" thickBot="1" x14ac:dyDescent="0.3">
      <c r="A34" s="175" t="s">
        <v>72</v>
      </c>
      <c r="B34" s="176"/>
      <c r="C34" s="176"/>
      <c r="D34" s="176"/>
      <c r="E34" s="177"/>
      <c r="F34" s="328">
        <f>ROUND(SUM(F30:F33),0)</f>
        <v>0</v>
      </c>
      <c r="G34" s="329"/>
    </row>
    <row r="36" spans="1:8" x14ac:dyDescent="0.2">
      <c r="A36" s="2" t="s">
        <v>73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30" t="s">
        <v>464</v>
      </c>
      <c r="C37" s="330"/>
      <c r="D37" s="330"/>
      <c r="E37" s="330"/>
      <c r="F37" s="330"/>
      <c r="G37" s="330"/>
      <c r="H37" s="1" t="s">
        <v>1</v>
      </c>
    </row>
    <row r="38" spans="1:8" ht="12.75" customHeight="1" x14ac:dyDescent="0.2">
      <c r="A38" s="179"/>
      <c r="B38" s="330"/>
      <c r="C38" s="330"/>
      <c r="D38" s="330"/>
      <c r="E38" s="330"/>
      <c r="F38" s="330"/>
      <c r="G38" s="330"/>
      <c r="H38" s="1" t="s">
        <v>1</v>
      </c>
    </row>
    <row r="39" spans="1:8" x14ac:dyDescent="0.2">
      <c r="A39" s="179"/>
      <c r="B39" s="330"/>
      <c r="C39" s="330"/>
      <c r="D39" s="330"/>
      <c r="E39" s="330"/>
      <c r="F39" s="330"/>
      <c r="G39" s="330"/>
      <c r="H39" s="1" t="s">
        <v>1</v>
      </c>
    </row>
    <row r="40" spans="1:8" x14ac:dyDescent="0.2">
      <c r="A40" s="179"/>
      <c r="B40" s="330"/>
      <c r="C40" s="330"/>
      <c r="D40" s="330"/>
      <c r="E40" s="330"/>
      <c r="F40" s="330"/>
      <c r="G40" s="330"/>
      <c r="H40" s="1" t="s">
        <v>1</v>
      </c>
    </row>
    <row r="41" spans="1:8" x14ac:dyDescent="0.2">
      <c r="A41" s="179"/>
      <c r="B41" s="330"/>
      <c r="C41" s="330"/>
      <c r="D41" s="330"/>
      <c r="E41" s="330"/>
      <c r="F41" s="330"/>
      <c r="G41" s="330"/>
      <c r="H41" s="1" t="s">
        <v>1</v>
      </c>
    </row>
    <row r="42" spans="1:8" x14ac:dyDescent="0.2">
      <c r="A42" s="179"/>
      <c r="B42" s="330"/>
      <c r="C42" s="330"/>
      <c r="D42" s="330"/>
      <c r="E42" s="330"/>
      <c r="F42" s="330"/>
      <c r="G42" s="330"/>
      <c r="H42" s="1" t="s">
        <v>1</v>
      </c>
    </row>
    <row r="43" spans="1:8" x14ac:dyDescent="0.2">
      <c r="A43" s="179"/>
      <c r="B43" s="330"/>
      <c r="C43" s="330"/>
      <c r="D43" s="330"/>
      <c r="E43" s="330"/>
      <c r="F43" s="330"/>
      <c r="G43" s="330"/>
      <c r="H43" s="1" t="s">
        <v>1</v>
      </c>
    </row>
    <row r="44" spans="1:8" ht="12.75" customHeight="1" x14ac:dyDescent="0.2">
      <c r="A44" s="179"/>
      <c r="B44" s="330"/>
      <c r="C44" s="330"/>
      <c r="D44" s="330"/>
      <c r="E44" s="330"/>
      <c r="F44" s="330"/>
      <c r="G44" s="330"/>
      <c r="H44" s="1" t="s">
        <v>1</v>
      </c>
    </row>
    <row r="45" spans="1:8" ht="12.75" customHeight="1" x14ac:dyDescent="0.2">
      <c r="A45" s="179"/>
      <c r="B45" s="330"/>
      <c r="C45" s="330"/>
      <c r="D45" s="330"/>
      <c r="E45" s="330"/>
      <c r="F45" s="330"/>
      <c r="G45" s="330"/>
      <c r="H45" s="1" t="s">
        <v>1</v>
      </c>
    </row>
    <row r="46" spans="1:8" x14ac:dyDescent="0.2">
      <c r="B46" s="325"/>
      <c r="C46" s="325"/>
      <c r="D46" s="325"/>
      <c r="E46" s="325"/>
      <c r="F46" s="325"/>
      <c r="G46" s="325"/>
    </row>
    <row r="47" spans="1:8" x14ac:dyDescent="0.2">
      <c r="B47" s="325"/>
      <c r="C47" s="325"/>
      <c r="D47" s="325"/>
      <c r="E47" s="325"/>
      <c r="F47" s="325"/>
      <c r="G47" s="325"/>
    </row>
    <row r="48" spans="1:8" x14ac:dyDescent="0.2">
      <c r="B48" s="325"/>
      <c r="C48" s="325"/>
      <c r="D48" s="325"/>
      <c r="E48" s="325"/>
      <c r="F48" s="325"/>
      <c r="G48" s="325"/>
    </row>
    <row r="49" spans="2:7" x14ac:dyDescent="0.2">
      <c r="B49" s="325"/>
      <c r="C49" s="325"/>
      <c r="D49" s="325"/>
      <c r="E49" s="325"/>
      <c r="F49" s="325"/>
      <c r="G49" s="325"/>
    </row>
    <row r="50" spans="2:7" x14ac:dyDescent="0.2">
      <c r="B50" s="325"/>
      <c r="C50" s="325"/>
      <c r="D50" s="325"/>
      <c r="E50" s="325"/>
      <c r="F50" s="325"/>
      <c r="G50" s="325"/>
    </row>
    <row r="51" spans="2:7" x14ac:dyDescent="0.2">
      <c r="B51" s="325"/>
      <c r="C51" s="325"/>
      <c r="D51" s="325"/>
      <c r="E51" s="325"/>
      <c r="F51" s="325"/>
      <c r="G51" s="32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65"/>
  <sheetViews>
    <sheetView showZeros="0" workbookViewId="0">
      <selection activeCell="F8" sqref="F8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31" t="s">
        <v>2</v>
      </c>
      <c r="B1" s="332"/>
      <c r="C1" s="180" t="s">
        <v>103</v>
      </c>
      <c r="D1" s="181"/>
      <c r="E1" s="182"/>
      <c r="F1" s="181"/>
      <c r="G1" s="183" t="s">
        <v>74</v>
      </c>
      <c r="H1" s="184" t="s">
        <v>426</v>
      </c>
      <c r="I1" s="185"/>
    </row>
    <row r="2" spans="1:57" ht="13.5" thickBot="1" x14ac:dyDescent="0.25">
      <c r="A2" s="333" t="s">
        <v>75</v>
      </c>
      <c r="B2" s="334"/>
      <c r="C2" s="186" t="s">
        <v>106</v>
      </c>
      <c r="D2" s="187"/>
      <c r="E2" s="188"/>
      <c r="F2" s="187"/>
      <c r="G2" s="335" t="s">
        <v>427</v>
      </c>
      <c r="H2" s="336"/>
      <c r="I2" s="337"/>
    </row>
    <row r="3" spans="1:57" ht="13.5" thickTop="1" x14ac:dyDescent="0.2">
      <c r="F3" s="121"/>
    </row>
    <row r="4" spans="1:57" ht="19.5" customHeight="1" x14ac:dyDescent="0.25">
      <c r="A4" s="189" t="s">
        <v>76</v>
      </c>
      <c r="B4" s="190"/>
      <c r="C4" s="190"/>
      <c r="D4" s="190"/>
      <c r="E4" s="191"/>
      <c r="F4" s="190"/>
      <c r="G4" s="190"/>
      <c r="H4" s="190"/>
      <c r="I4" s="190"/>
    </row>
    <row r="5" spans="1:57" ht="13.5" thickBot="1" x14ac:dyDescent="0.25"/>
    <row r="6" spans="1:57" s="121" customFormat="1" ht="13.5" thickBot="1" x14ac:dyDescent="0.25">
      <c r="A6" s="192"/>
      <c r="B6" s="193" t="s">
        <v>77</v>
      </c>
      <c r="C6" s="193"/>
      <c r="D6" s="194"/>
      <c r="E6" s="195" t="s">
        <v>25</v>
      </c>
      <c r="F6" s="196" t="s">
        <v>26</v>
      </c>
      <c r="G6" s="196" t="s">
        <v>27</v>
      </c>
      <c r="H6" s="196" t="s">
        <v>28</v>
      </c>
      <c r="I6" s="197" t="s">
        <v>29</v>
      </c>
    </row>
    <row r="7" spans="1:57" s="121" customFormat="1" ht="13.5" thickBot="1" x14ac:dyDescent="0.25">
      <c r="A7" s="288" t="str">
        <f>'SO105a VNON Pol'!B7</f>
        <v>_OVN</v>
      </c>
      <c r="B7" s="60" t="str">
        <f>'SO105a VNON Pol'!C7</f>
        <v>Ostatní a Vedlejší náklady</v>
      </c>
      <c r="D7" s="198"/>
      <c r="E7" s="289">
        <f>'SO105a VNON Pol'!BA29</f>
        <v>0</v>
      </c>
      <c r="F7" s="290">
        <f>'SO105a VNON Pol'!G29</f>
        <v>0</v>
      </c>
      <c r="G7" s="290">
        <f>'SO105a VNON Pol'!BC29</f>
        <v>0</v>
      </c>
      <c r="H7" s="290">
        <f>'SO105a VNON Pol'!BD29</f>
        <v>0</v>
      </c>
      <c r="I7" s="291">
        <f>'SO105a VNON Pol'!BE29</f>
        <v>0</v>
      </c>
    </row>
    <row r="8" spans="1:57" s="12" customFormat="1" ht="13.5" thickBot="1" x14ac:dyDescent="0.25">
      <c r="A8" s="199"/>
      <c r="B8" s="200" t="s">
        <v>78</v>
      </c>
      <c r="C8" s="200"/>
      <c r="D8" s="201"/>
      <c r="E8" s="202">
        <f>SUM(E7:E7)</f>
        <v>0</v>
      </c>
      <c r="F8" s="203">
        <f>SUM(F7:F7)</f>
        <v>0</v>
      </c>
      <c r="G8" s="203">
        <f>SUM(G7:G7)</f>
        <v>0</v>
      </c>
      <c r="H8" s="203">
        <f>SUM(H7:H7)</f>
        <v>0</v>
      </c>
      <c r="I8" s="204">
        <f>SUM(I7:I7)</f>
        <v>0</v>
      </c>
    </row>
    <row r="9" spans="1:57" x14ac:dyDescent="0.2">
      <c r="A9" s="121"/>
      <c r="B9" s="121"/>
      <c r="C9" s="121"/>
      <c r="D9" s="121"/>
      <c r="E9" s="121"/>
      <c r="F9" s="121"/>
      <c r="G9" s="121"/>
      <c r="H9" s="121"/>
      <c r="I9" s="121"/>
    </row>
    <row r="10" spans="1:57" ht="19.5" hidden="1" customHeight="1" x14ac:dyDescent="0.25">
      <c r="A10" s="190" t="s">
        <v>79</v>
      </c>
      <c r="B10" s="190"/>
      <c r="C10" s="190"/>
      <c r="D10" s="190"/>
      <c r="E10" s="190"/>
      <c r="F10" s="190"/>
      <c r="G10" s="205"/>
      <c r="H10" s="190"/>
      <c r="I10" s="190"/>
      <c r="BA10" s="127"/>
      <c r="BB10" s="127"/>
      <c r="BC10" s="127"/>
      <c r="BD10" s="127"/>
      <c r="BE10" s="127"/>
    </row>
    <row r="11" spans="1:57" ht="13.5" hidden="1" thickBot="1" x14ac:dyDescent="0.25"/>
    <row r="12" spans="1:57" hidden="1" x14ac:dyDescent="0.2">
      <c r="A12" s="156" t="s">
        <v>80</v>
      </c>
      <c r="B12" s="157"/>
      <c r="C12" s="157"/>
      <c r="D12" s="206"/>
      <c r="E12" s="207" t="s">
        <v>81</v>
      </c>
      <c r="F12" s="208" t="s">
        <v>12</v>
      </c>
      <c r="G12" s="209" t="s">
        <v>82</v>
      </c>
      <c r="H12" s="210"/>
      <c r="I12" s="211" t="s">
        <v>81</v>
      </c>
    </row>
    <row r="13" spans="1:57" hidden="1" x14ac:dyDescent="0.2">
      <c r="A13" s="150"/>
      <c r="B13" s="141"/>
      <c r="C13" s="141"/>
      <c r="D13" s="212"/>
      <c r="E13" s="213"/>
      <c r="F13" s="214"/>
      <c r="G13" s="215">
        <f>CHOOSE(BA13+1,E8+F8,E8+F8+H8,E8+F8+G8+H8,E8,F8,H8,G8,H8+G8,0)</f>
        <v>0</v>
      </c>
      <c r="H13" s="216"/>
      <c r="I13" s="217">
        <f>E13+F13*G13/100</f>
        <v>0</v>
      </c>
      <c r="BA13" s="1">
        <v>8</v>
      </c>
    </row>
    <row r="14" spans="1:57" ht="13.5" hidden="1" thickBot="1" x14ac:dyDescent="0.25">
      <c r="A14" s="218"/>
      <c r="B14" s="219" t="s">
        <v>83</v>
      </c>
      <c r="C14" s="220"/>
      <c r="D14" s="221"/>
      <c r="E14" s="222"/>
      <c r="F14" s="223"/>
      <c r="G14" s="223"/>
      <c r="H14" s="338">
        <f>SUM(I13:I13)</f>
        <v>0</v>
      </c>
      <c r="I14" s="339"/>
    </row>
    <row r="16" spans="1:57" x14ac:dyDescent="0.2">
      <c r="B16" s="12"/>
      <c r="F16" s="224"/>
      <c r="G16" s="225"/>
      <c r="H16" s="225"/>
      <c r="I16" s="44"/>
    </row>
    <row r="17" spans="6:9" x14ac:dyDescent="0.2">
      <c r="F17" s="224"/>
      <c r="G17" s="225"/>
      <c r="H17" s="225"/>
      <c r="I17" s="44"/>
    </row>
    <row r="18" spans="6:9" x14ac:dyDescent="0.2">
      <c r="F18" s="224"/>
      <c r="G18" s="225"/>
      <c r="H18" s="225"/>
      <c r="I18" s="44"/>
    </row>
    <row r="19" spans="6:9" x14ac:dyDescent="0.2">
      <c r="F19" s="224"/>
      <c r="G19" s="225"/>
      <c r="H19" s="225"/>
      <c r="I19" s="44"/>
    </row>
    <row r="20" spans="6:9" x14ac:dyDescent="0.2">
      <c r="F20" s="224"/>
      <c r="G20" s="225"/>
      <c r="H20" s="225"/>
      <c r="I20" s="44"/>
    </row>
    <row r="21" spans="6:9" x14ac:dyDescent="0.2">
      <c r="F21" s="224"/>
      <c r="G21" s="225"/>
      <c r="H21" s="225"/>
      <c r="I21" s="44"/>
    </row>
    <row r="22" spans="6:9" x14ac:dyDescent="0.2">
      <c r="F22" s="224"/>
      <c r="G22" s="225"/>
      <c r="H22" s="225"/>
      <c r="I22" s="44"/>
    </row>
    <row r="23" spans="6:9" x14ac:dyDescent="0.2">
      <c r="F23" s="224"/>
      <c r="G23" s="225"/>
      <c r="H23" s="225"/>
      <c r="I23" s="44"/>
    </row>
    <row r="24" spans="6:9" x14ac:dyDescent="0.2">
      <c r="F24" s="224"/>
      <c r="G24" s="225"/>
      <c r="H24" s="225"/>
      <c r="I24" s="44"/>
    </row>
    <row r="25" spans="6:9" x14ac:dyDescent="0.2">
      <c r="F25" s="224"/>
      <c r="G25" s="225"/>
      <c r="H25" s="225"/>
      <c r="I25" s="44"/>
    </row>
    <row r="26" spans="6:9" x14ac:dyDescent="0.2">
      <c r="F26" s="224"/>
      <c r="G26" s="225"/>
      <c r="H26" s="225"/>
      <c r="I26" s="44"/>
    </row>
    <row r="27" spans="6:9" x14ac:dyDescent="0.2">
      <c r="F27" s="224"/>
      <c r="G27" s="225"/>
      <c r="H27" s="225"/>
      <c r="I27" s="44"/>
    </row>
    <row r="28" spans="6:9" x14ac:dyDescent="0.2">
      <c r="F28" s="224"/>
      <c r="G28" s="225"/>
      <c r="H28" s="225"/>
      <c r="I28" s="44"/>
    </row>
    <row r="29" spans="6:9" x14ac:dyDescent="0.2">
      <c r="F29" s="224"/>
      <c r="G29" s="225"/>
      <c r="H29" s="225"/>
      <c r="I29" s="44"/>
    </row>
    <row r="30" spans="6:9" x14ac:dyDescent="0.2">
      <c r="F30" s="224"/>
      <c r="G30" s="225"/>
      <c r="H30" s="225"/>
      <c r="I30" s="44"/>
    </row>
    <row r="31" spans="6:9" x14ac:dyDescent="0.2">
      <c r="F31" s="224"/>
      <c r="G31" s="225"/>
      <c r="H31" s="225"/>
      <c r="I31" s="44"/>
    </row>
    <row r="32" spans="6:9" x14ac:dyDescent="0.2">
      <c r="F32" s="224"/>
      <c r="G32" s="225"/>
      <c r="H32" s="225"/>
      <c r="I32" s="44"/>
    </row>
    <row r="33" spans="6:9" x14ac:dyDescent="0.2">
      <c r="F33" s="224"/>
      <c r="G33" s="225"/>
      <c r="H33" s="225"/>
      <c r="I33" s="44"/>
    </row>
    <row r="34" spans="6:9" x14ac:dyDescent="0.2">
      <c r="F34" s="224"/>
      <c r="G34" s="225"/>
      <c r="H34" s="225"/>
      <c r="I34" s="44"/>
    </row>
    <row r="35" spans="6:9" x14ac:dyDescent="0.2">
      <c r="F35" s="224"/>
      <c r="G35" s="225"/>
      <c r="H35" s="225"/>
      <c r="I35" s="44"/>
    </row>
    <row r="36" spans="6:9" x14ac:dyDescent="0.2">
      <c r="F36" s="224"/>
      <c r="G36" s="225"/>
      <c r="H36" s="225"/>
      <c r="I36" s="44"/>
    </row>
    <row r="37" spans="6:9" x14ac:dyDescent="0.2">
      <c r="F37" s="224"/>
      <c r="G37" s="225"/>
      <c r="H37" s="225"/>
      <c r="I37" s="44"/>
    </row>
    <row r="38" spans="6:9" x14ac:dyDescent="0.2">
      <c r="F38" s="224"/>
      <c r="G38" s="225"/>
      <c r="H38" s="225"/>
      <c r="I38" s="44"/>
    </row>
    <row r="39" spans="6:9" x14ac:dyDescent="0.2">
      <c r="F39" s="224"/>
      <c r="G39" s="225"/>
      <c r="H39" s="225"/>
      <c r="I39" s="44"/>
    </row>
    <row r="40" spans="6:9" x14ac:dyDescent="0.2">
      <c r="F40" s="224"/>
      <c r="G40" s="225"/>
      <c r="H40" s="225"/>
      <c r="I40" s="44"/>
    </row>
    <row r="41" spans="6:9" x14ac:dyDescent="0.2">
      <c r="F41" s="224"/>
      <c r="G41" s="225"/>
      <c r="H41" s="225"/>
      <c r="I41" s="44"/>
    </row>
    <row r="42" spans="6:9" x14ac:dyDescent="0.2">
      <c r="F42" s="224"/>
      <c r="G42" s="225"/>
      <c r="H42" s="225"/>
      <c r="I42" s="44"/>
    </row>
    <row r="43" spans="6:9" x14ac:dyDescent="0.2">
      <c r="F43" s="224"/>
      <c r="G43" s="225"/>
      <c r="H43" s="225"/>
      <c r="I43" s="44"/>
    </row>
    <row r="44" spans="6:9" x14ac:dyDescent="0.2">
      <c r="F44" s="224"/>
      <c r="G44" s="225"/>
      <c r="H44" s="225"/>
      <c r="I44" s="44"/>
    </row>
    <row r="45" spans="6:9" x14ac:dyDescent="0.2">
      <c r="F45" s="224"/>
      <c r="G45" s="225"/>
      <c r="H45" s="225"/>
      <c r="I45" s="44"/>
    </row>
    <row r="46" spans="6:9" x14ac:dyDescent="0.2">
      <c r="F46" s="224"/>
      <c r="G46" s="225"/>
      <c r="H46" s="225"/>
      <c r="I46" s="44"/>
    </row>
    <row r="47" spans="6:9" x14ac:dyDescent="0.2">
      <c r="F47" s="224"/>
      <c r="G47" s="225"/>
      <c r="H47" s="225"/>
      <c r="I47" s="44"/>
    </row>
    <row r="48" spans="6:9" x14ac:dyDescent="0.2">
      <c r="F48" s="224"/>
      <c r="G48" s="225"/>
      <c r="H48" s="225"/>
      <c r="I48" s="44"/>
    </row>
    <row r="49" spans="6:9" x14ac:dyDescent="0.2">
      <c r="F49" s="224"/>
      <c r="G49" s="225"/>
      <c r="H49" s="225"/>
      <c r="I49" s="44"/>
    </row>
    <row r="50" spans="6:9" x14ac:dyDescent="0.2">
      <c r="F50" s="224"/>
      <c r="G50" s="225"/>
      <c r="H50" s="225"/>
      <c r="I50" s="44"/>
    </row>
    <row r="51" spans="6:9" x14ac:dyDescent="0.2">
      <c r="F51" s="224"/>
      <c r="G51" s="225"/>
      <c r="H51" s="225"/>
      <c r="I51" s="44"/>
    </row>
    <row r="52" spans="6:9" x14ac:dyDescent="0.2">
      <c r="F52" s="224"/>
      <c r="G52" s="225"/>
      <c r="H52" s="225"/>
      <c r="I52" s="44"/>
    </row>
    <row r="53" spans="6:9" x14ac:dyDescent="0.2">
      <c r="F53" s="224"/>
      <c r="G53" s="225"/>
      <c r="H53" s="225"/>
      <c r="I53" s="44"/>
    </row>
    <row r="54" spans="6:9" x14ac:dyDescent="0.2">
      <c r="F54" s="224"/>
      <c r="G54" s="225"/>
      <c r="H54" s="225"/>
      <c r="I54" s="44"/>
    </row>
    <row r="55" spans="6:9" x14ac:dyDescent="0.2">
      <c r="F55" s="224"/>
      <c r="G55" s="225"/>
      <c r="H55" s="225"/>
      <c r="I55" s="44"/>
    </row>
    <row r="56" spans="6:9" x14ac:dyDescent="0.2">
      <c r="F56" s="224"/>
      <c r="G56" s="225"/>
      <c r="H56" s="225"/>
      <c r="I56" s="44"/>
    </row>
    <row r="57" spans="6:9" x14ac:dyDescent="0.2">
      <c r="F57" s="224"/>
      <c r="G57" s="225"/>
      <c r="H57" s="225"/>
      <c r="I57" s="44"/>
    </row>
    <row r="58" spans="6:9" x14ac:dyDescent="0.2">
      <c r="F58" s="224"/>
      <c r="G58" s="225"/>
      <c r="H58" s="225"/>
      <c r="I58" s="44"/>
    </row>
    <row r="59" spans="6:9" x14ac:dyDescent="0.2">
      <c r="F59" s="224"/>
      <c r="G59" s="225"/>
      <c r="H59" s="225"/>
      <c r="I59" s="44"/>
    </row>
    <row r="60" spans="6:9" x14ac:dyDescent="0.2">
      <c r="F60" s="224"/>
      <c r="G60" s="225"/>
      <c r="H60" s="225"/>
      <c r="I60" s="44"/>
    </row>
    <row r="61" spans="6:9" x14ac:dyDescent="0.2">
      <c r="F61" s="224"/>
      <c r="G61" s="225"/>
      <c r="H61" s="225"/>
      <c r="I61" s="44"/>
    </row>
    <row r="62" spans="6:9" x14ac:dyDescent="0.2">
      <c r="F62" s="224"/>
      <c r="G62" s="225"/>
      <c r="H62" s="225"/>
      <c r="I62" s="44"/>
    </row>
    <row r="63" spans="6:9" x14ac:dyDescent="0.2">
      <c r="F63" s="224"/>
      <c r="G63" s="225"/>
      <c r="H63" s="225"/>
      <c r="I63" s="44"/>
    </row>
    <row r="64" spans="6:9" x14ac:dyDescent="0.2">
      <c r="F64" s="224"/>
      <c r="G64" s="225"/>
      <c r="H64" s="225"/>
      <c r="I64" s="44"/>
    </row>
    <row r="65" spans="6:9" x14ac:dyDescent="0.2">
      <c r="F65" s="224"/>
      <c r="G65" s="225"/>
      <c r="H65" s="225"/>
      <c r="I65" s="44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02"/>
  <sheetViews>
    <sheetView showGridLines="0" showZeros="0" tabSelected="1" zoomScaleNormal="100" zoomScaleSheetLayoutView="100" workbookViewId="0">
      <selection activeCell="F26" sqref="F26"/>
    </sheetView>
  </sheetViews>
  <sheetFormatPr defaultRowHeight="12.75" x14ac:dyDescent="0.2"/>
  <cols>
    <col min="1" max="1" width="4.42578125" style="226" customWidth="1"/>
    <col min="2" max="2" width="11.5703125" style="226" customWidth="1"/>
    <col min="3" max="3" width="40.42578125" style="226" customWidth="1"/>
    <col min="4" max="4" width="5.5703125" style="226" customWidth="1"/>
    <col min="5" max="5" width="8.5703125" style="236" customWidth="1"/>
    <col min="6" max="6" width="9.85546875" style="226" customWidth="1"/>
    <col min="7" max="7" width="13.85546875" style="226" customWidth="1"/>
    <col min="8" max="8" width="11.7109375" style="226" hidden="1" customWidth="1"/>
    <col min="9" max="9" width="11.5703125" style="226" hidden="1" customWidth="1"/>
    <col min="10" max="10" width="11" style="226" hidden="1" customWidth="1"/>
    <col min="11" max="11" width="10.42578125" style="226" hidden="1" customWidth="1"/>
    <col min="12" max="12" width="75.42578125" style="226" customWidth="1"/>
    <col min="13" max="13" width="45.28515625" style="226" customWidth="1"/>
    <col min="14" max="16384" width="9.140625" style="226"/>
  </cols>
  <sheetData>
    <row r="1" spans="1:80" ht="15.75" x14ac:dyDescent="0.25">
      <c r="A1" s="340" t="s">
        <v>84</v>
      </c>
      <c r="B1" s="340"/>
      <c r="C1" s="340"/>
      <c r="D1" s="340"/>
      <c r="E1" s="340"/>
      <c r="F1" s="340"/>
      <c r="G1" s="340"/>
    </row>
    <row r="2" spans="1:80" ht="14.25" customHeight="1" thickBot="1" x14ac:dyDescent="0.25">
      <c r="B2" s="227"/>
      <c r="C2" s="228"/>
      <c r="D2" s="228"/>
      <c r="E2" s="229"/>
      <c r="F2" s="228"/>
      <c r="G2" s="228"/>
    </row>
    <row r="3" spans="1:80" ht="13.5" thickTop="1" x14ac:dyDescent="0.2">
      <c r="A3" s="331" t="s">
        <v>2</v>
      </c>
      <c r="B3" s="332"/>
      <c r="C3" s="180" t="s">
        <v>103</v>
      </c>
      <c r="D3" s="230"/>
      <c r="E3" s="231" t="s">
        <v>85</v>
      </c>
      <c r="F3" s="232" t="str">
        <f>'SO105a VNON Rek'!H1</f>
        <v>VNON</v>
      </c>
      <c r="G3" s="233"/>
    </row>
    <row r="4" spans="1:80" ht="13.5" thickBot="1" x14ac:dyDescent="0.25">
      <c r="A4" s="341" t="s">
        <v>75</v>
      </c>
      <c r="B4" s="334"/>
      <c r="C4" s="186" t="s">
        <v>106</v>
      </c>
      <c r="D4" s="234"/>
      <c r="E4" s="342" t="str">
        <f>'SO105a VNON Rek'!G2</f>
        <v>Vedlejší a Ostatní náklady</v>
      </c>
      <c r="F4" s="343"/>
      <c r="G4" s="344"/>
    </row>
    <row r="5" spans="1:80" ht="13.5" thickTop="1" x14ac:dyDescent="0.2">
      <c r="A5" s="235"/>
      <c r="G5" s="237"/>
    </row>
    <row r="6" spans="1:80" ht="27" customHeight="1" x14ac:dyDescent="0.2">
      <c r="A6" s="238" t="s">
        <v>86</v>
      </c>
      <c r="B6" s="239" t="s">
        <v>87</v>
      </c>
      <c r="C6" s="239" t="s">
        <v>88</v>
      </c>
      <c r="D6" s="239" t="s">
        <v>89</v>
      </c>
      <c r="E6" s="240" t="s">
        <v>90</v>
      </c>
      <c r="F6" s="239" t="s">
        <v>91</v>
      </c>
      <c r="G6" s="241" t="s">
        <v>92</v>
      </c>
      <c r="H6" s="242" t="s">
        <v>93</v>
      </c>
      <c r="I6" s="242" t="s">
        <v>94</v>
      </c>
      <c r="J6" s="242" t="s">
        <v>95</v>
      </c>
      <c r="K6" s="242" t="s">
        <v>96</v>
      </c>
    </row>
    <row r="7" spans="1:80" x14ac:dyDescent="0.2">
      <c r="A7" s="243" t="s">
        <v>97</v>
      </c>
      <c r="B7" s="244" t="s">
        <v>428</v>
      </c>
      <c r="C7" s="245" t="s">
        <v>429</v>
      </c>
      <c r="D7" s="246"/>
      <c r="E7" s="247"/>
      <c r="F7" s="247"/>
      <c r="G7" s="248"/>
      <c r="H7" s="249"/>
      <c r="I7" s="250"/>
      <c r="J7" s="251"/>
      <c r="K7" s="252"/>
      <c r="O7" s="253">
        <v>1</v>
      </c>
    </row>
    <row r="8" spans="1:80" ht="22.5" x14ac:dyDescent="0.2">
      <c r="A8" s="254">
        <v>1</v>
      </c>
      <c r="B8" s="255" t="s">
        <v>431</v>
      </c>
      <c r="C8" s="256" t="s">
        <v>432</v>
      </c>
      <c r="D8" s="257" t="s">
        <v>313</v>
      </c>
      <c r="E8" s="258">
        <v>1</v>
      </c>
      <c r="F8" s="258"/>
      <c r="G8" s="259">
        <f>E8*F8</f>
        <v>0</v>
      </c>
      <c r="H8" s="260">
        <v>0</v>
      </c>
      <c r="I8" s="261">
        <f>E8*H8</f>
        <v>0</v>
      </c>
      <c r="J8" s="260"/>
      <c r="K8" s="261">
        <f>E8*J8</f>
        <v>0</v>
      </c>
      <c r="O8" s="253">
        <v>2</v>
      </c>
      <c r="AA8" s="226">
        <v>12</v>
      </c>
      <c r="AB8" s="226">
        <v>0</v>
      </c>
      <c r="AC8" s="226">
        <v>1</v>
      </c>
      <c r="AZ8" s="226">
        <v>2</v>
      </c>
      <c r="BA8" s="226">
        <f>IF(AZ8=1,G8,0)</f>
        <v>0</v>
      </c>
      <c r="BB8" s="226">
        <f>IF(AZ8=2,G8,0)</f>
        <v>0</v>
      </c>
      <c r="BC8" s="226">
        <f>IF(AZ8=3,G8,0)</f>
        <v>0</v>
      </c>
      <c r="BD8" s="226">
        <f>IF(AZ8=4,G8,0)</f>
        <v>0</v>
      </c>
      <c r="BE8" s="226">
        <f>IF(AZ8=5,G8,0)</f>
        <v>0</v>
      </c>
      <c r="CA8" s="253">
        <v>12</v>
      </c>
      <c r="CB8" s="253">
        <v>0</v>
      </c>
    </row>
    <row r="9" spans="1:80" x14ac:dyDescent="0.2">
      <c r="A9" s="262"/>
      <c r="B9" s="263"/>
      <c r="C9" s="347" t="s">
        <v>433</v>
      </c>
      <c r="D9" s="348"/>
      <c r="E9" s="348"/>
      <c r="F9" s="348"/>
      <c r="G9" s="349"/>
      <c r="I9" s="264"/>
      <c r="K9" s="264"/>
      <c r="L9" s="265" t="s">
        <v>433</v>
      </c>
      <c r="O9" s="253">
        <v>3</v>
      </c>
    </row>
    <row r="10" spans="1:80" x14ac:dyDescent="0.2">
      <c r="A10" s="254">
        <v>2</v>
      </c>
      <c r="B10" s="255" t="s">
        <v>434</v>
      </c>
      <c r="C10" s="256" t="s">
        <v>435</v>
      </c>
      <c r="D10" s="257" t="s">
        <v>313</v>
      </c>
      <c r="E10" s="258">
        <v>1</v>
      </c>
      <c r="F10" s="258"/>
      <c r="G10" s="259">
        <f>E10*F10</f>
        <v>0</v>
      </c>
      <c r="H10" s="260">
        <v>0</v>
      </c>
      <c r="I10" s="261">
        <f>E10*H10</f>
        <v>0</v>
      </c>
      <c r="J10" s="260"/>
      <c r="K10" s="261">
        <f>E10*J10</f>
        <v>0</v>
      </c>
      <c r="O10" s="253">
        <v>2</v>
      </c>
      <c r="AA10" s="226">
        <v>12</v>
      </c>
      <c r="AB10" s="226">
        <v>0</v>
      </c>
      <c r="AC10" s="226">
        <v>2</v>
      </c>
      <c r="AZ10" s="226">
        <v>2</v>
      </c>
      <c r="BA10" s="226">
        <f>IF(AZ10=1,G10,0)</f>
        <v>0</v>
      </c>
      <c r="BB10" s="226">
        <f>IF(AZ10=2,G10,0)</f>
        <v>0</v>
      </c>
      <c r="BC10" s="226">
        <f>IF(AZ10=3,G10,0)</f>
        <v>0</v>
      </c>
      <c r="BD10" s="226">
        <f>IF(AZ10=4,G10,0)</f>
        <v>0</v>
      </c>
      <c r="BE10" s="226">
        <f>IF(AZ10=5,G10,0)</f>
        <v>0</v>
      </c>
      <c r="CA10" s="253">
        <v>12</v>
      </c>
      <c r="CB10" s="253">
        <v>0</v>
      </c>
    </row>
    <row r="11" spans="1:80" ht="22.5" x14ac:dyDescent="0.2">
      <c r="A11" s="262"/>
      <c r="B11" s="263"/>
      <c r="C11" s="347" t="s">
        <v>436</v>
      </c>
      <c r="D11" s="348"/>
      <c r="E11" s="348"/>
      <c r="F11" s="348"/>
      <c r="G11" s="349"/>
      <c r="I11" s="264"/>
      <c r="K11" s="264"/>
      <c r="L11" s="265" t="s">
        <v>436</v>
      </c>
      <c r="O11" s="253">
        <v>3</v>
      </c>
    </row>
    <row r="12" spans="1:80" x14ac:dyDescent="0.2">
      <c r="A12" s="254">
        <v>3</v>
      </c>
      <c r="B12" s="255" t="s">
        <v>437</v>
      </c>
      <c r="C12" s="256" t="s">
        <v>465</v>
      </c>
      <c r="D12" s="257" t="s">
        <v>313</v>
      </c>
      <c r="E12" s="258">
        <v>1</v>
      </c>
      <c r="F12" s="258"/>
      <c r="G12" s="259">
        <f>E12*F12</f>
        <v>0</v>
      </c>
      <c r="H12" s="260">
        <v>0</v>
      </c>
      <c r="I12" s="261">
        <f>E12*H12</f>
        <v>0</v>
      </c>
      <c r="J12" s="260"/>
      <c r="K12" s="261">
        <f>E12*J12</f>
        <v>0</v>
      </c>
      <c r="O12" s="253">
        <v>2</v>
      </c>
      <c r="AA12" s="226">
        <v>12</v>
      </c>
      <c r="AB12" s="226">
        <v>0</v>
      </c>
      <c r="AC12" s="226">
        <v>3</v>
      </c>
      <c r="AZ12" s="226">
        <v>2</v>
      </c>
      <c r="BA12" s="226">
        <f>IF(AZ12=1,G12,0)</f>
        <v>0</v>
      </c>
      <c r="BB12" s="226">
        <f>IF(AZ12=2,G12,0)</f>
        <v>0</v>
      </c>
      <c r="BC12" s="226">
        <f>IF(AZ12=3,G12,0)</f>
        <v>0</v>
      </c>
      <c r="BD12" s="226">
        <f>IF(AZ12=4,G12,0)</f>
        <v>0</v>
      </c>
      <c r="BE12" s="226">
        <f>IF(AZ12=5,G12,0)</f>
        <v>0</v>
      </c>
      <c r="CA12" s="253">
        <v>12</v>
      </c>
      <c r="CB12" s="253">
        <v>0</v>
      </c>
    </row>
    <row r="13" spans="1:80" ht="22.5" x14ac:dyDescent="0.2">
      <c r="A13" s="262"/>
      <c r="B13" s="263"/>
      <c r="C13" s="347" t="s">
        <v>438</v>
      </c>
      <c r="D13" s="348"/>
      <c r="E13" s="348"/>
      <c r="F13" s="348"/>
      <c r="G13" s="349"/>
      <c r="I13" s="264"/>
      <c r="K13" s="264"/>
      <c r="L13" s="265" t="s">
        <v>438</v>
      </c>
      <c r="O13" s="253">
        <v>3</v>
      </c>
    </row>
    <row r="14" spans="1:80" x14ac:dyDescent="0.2">
      <c r="A14" s="254">
        <v>4</v>
      </c>
      <c r="B14" s="255" t="s">
        <v>439</v>
      </c>
      <c r="C14" s="256" t="s">
        <v>440</v>
      </c>
      <c r="D14" s="257" t="s">
        <v>313</v>
      </c>
      <c r="E14" s="258">
        <v>1</v>
      </c>
      <c r="F14" s="258"/>
      <c r="G14" s="259">
        <f>E14*F14</f>
        <v>0</v>
      </c>
      <c r="H14" s="260">
        <v>0</v>
      </c>
      <c r="I14" s="261">
        <f>E14*H14</f>
        <v>0</v>
      </c>
      <c r="J14" s="260"/>
      <c r="K14" s="261">
        <f>E14*J14</f>
        <v>0</v>
      </c>
      <c r="O14" s="253">
        <v>2</v>
      </c>
      <c r="AA14" s="226">
        <v>12</v>
      </c>
      <c r="AB14" s="226">
        <v>0</v>
      </c>
      <c r="AC14" s="226">
        <v>4</v>
      </c>
      <c r="AZ14" s="226">
        <v>2</v>
      </c>
      <c r="BA14" s="226">
        <f>IF(AZ14=1,G14,0)</f>
        <v>0</v>
      </c>
      <c r="BB14" s="226">
        <f>IF(AZ14=2,G14,0)</f>
        <v>0</v>
      </c>
      <c r="BC14" s="226">
        <f>IF(AZ14=3,G14,0)</f>
        <v>0</v>
      </c>
      <c r="BD14" s="226">
        <f>IF(AZ14=4,G14,0)</f>
        <v>0</v>
      </c>
      <c r="BE14" s="226">
        <f>IF(AZ14=5,G14,0)</f>
        <v>0</v>
      </c>
      <c r="CA14" s="253">
        <v>12</v>
      </c>
      <c r="CB14" s="253">
        <v>0</v>
      </c>
    </row>
    <row r="15" spans="1:80" ht="22.5" x14ac:dyDescent="0.2">
      <c r="A15" s="262"/>
      <c r="B15" s="263"/>
      <c r="C15" s="347" t="s">
        <v>441</v>
      </c>
      <c r="D15" s="348"/>
      <c r="E15" s="348"/>
      <c r="F15" s="348"/>
      <c r="G15" s="349"/>
      <c r="I15" s="264"/>
      <c r="K15" s="264"/>
      <c r="L15" s="265" t="s">
        <v>441</v>
      </c>
      <c r="O15" s="253">
        <v>3</v>
      </c>
    </row>
    <row r="16" spans="1:80" ht="22.5" x14ac:dyDescent="0.2">
      <c r="A16" s="254">
        <v>5</v>
      </c>
      <c r="B16" s="255" t="s">
        <v>442</v>
      </c>
      <c r="C16" s="256" t="s">
        <v>443</v>
      </c>
      <c r="D16" s="257" t="s">
        <v>313</v>
      </c>
      <c r="E16" s="258">
        <v>1</v>
      </c>
      <c r="F16" s="258"/>
      <c r="G16" s="259">
        <f>E16*F16</f>
        <v>0</v>
      </c>
      <c r="H16" s="260">
        <v>0</v>
      </c>
      <c r="I16" s="261">
        <f>E16*H16</f>
        <v>0</v>
      </c>
      <c r="J16" s="260"/>
      <c r="K16" s="261">
        <f>E16*J16</f>
        <v>0</v>
      </c>
      <c r="O16" s="253">
        <v>2</v>
      </c>
      <c r="AA16" s="226">
        <v>12</v>
      </c>
      <c r="AB16" s="226">
        <v>0</v>
      </c>
      <c r="AC16" s="226">
        <v>5</v>
      </c>
      <c r="AZ16" s="226">
        <v>2</v>
      </c>
      <c r="BA16" s="226">
        <f>IF(AZ16=1,G16,0)</f>
        <v>0</v>
      </c>
      <c r="BB16" s="226">
        <f>IF(AZ16=2,G16,0)</f>
        <v>0</v>
      </c>
      <c r="BC16" s="226">
        <f>IF(AZ16=3,G16,0)</f>
        <v>0</v>
      </c>
      <c r="BD16" s="226">
        <f>IF(AZ16=4,G16,0)</f>
        <v>0</v>
      </c>
      <c r="BE16" s="226">
        <f>IF(AZ16=5,G16,0)</f>
        <v>0</v>
      </c>
      <c r="CA16" s="253">
        <v>12</v>
      </c>
      <c r="CB16" s="253">
        <v>0</v>
      </c>
    </row>
    <row r="17" spans="1:80" ht="22.5" x14ac:dyDescent="0.2">
      <c r="A17" s="254">
        <v>6</v>
      </c>
      <c r="B17" s="255" t="s">
        <v>444</v>
      </c>
      <c r="C17" s="256" t="s">
        <v>445</v>
      </c>
      <c r="D17" s="257" t="s">
        <v>313</v>
      </c>
      <c r="E17" s="258">
        <v>1</v>
      </c>
      <c r="F17" s="258"/>
      <c r="G17" s="259">
        <f>E17*F17</f>
        <v>0</v>
      </c>
      <c r="H17" s="260">
        <v>0</v>
      </c>
      <c r="I17" s="261">
        <f>E17*H17</f>
        <v>0</v>
      </c>
      <c r="J17" s="260"/>
      <c r="K17" s="261">
        <f>E17*J17</f>
        <v>0</v>
      </c>
      <c r="O17" s="253">
        <v>2</v>
      </c>
      <c r="AA17" s="226">
        <v>12</v>
      </c>
      <c r="AB17" s="226">
        <v>0</v>
      </c>
      <c r="AC17" s="226">
        <v>6</v>
      </c>
      <c r="AZ17" s="226">
        <v>2</v>
      </c>
      <c r="BA17" s="226">
        <f>IF(AZ17=1,G17,0)</f>
        <v>0</v>
      </c>
      <c r="BB17" s="226">
        <f>IF(AZ17=2,G17,0)</f>
        <v>0</v>
      </c>
      <c r="BC17" s="226">
        <f>IF(AZ17=3,G17,0)</f>
        <v>0</v>
      </c>
      <c r="BD17" s="226">
        <f>IF(AZ17=4,G17,0)</f>
        <v>0</v>
      </c>
      <c r="BE17" s="226">
        <f>IF(AZ17=5,G17,0)</f>
        <v>0</v>
      </c>
      <c r="CA17" s="253">
        <v>12</v>
      </c>
      <c r="CB17" s="253">
        <v>0</v>
      </c>
    </row>
    <row r="18" spans="1:80" ht="22.5" x14ac:dyDescent="0.2">
      <c r="A18" s="262"/>
      <c r="B18" s="263"/>
      <c r="C18" s="347" t="s">
        <v>446</v>
      </c>
      <c r="D18" s="348"/>
      <c r="E18" s="348"/>
      <c r="F18" s="348"/>
      <c r="G18" s="349"/>
      <c r="I18" s="264"/>
      <c r="K18" s="264"/>
      <c r="L18" s="265" t="s">
        <v>446</v>
      </c>
      <c r="O18" s="253">
        <v>3</v>
      </c>
    </row>
    <row r="19" spans="1:80" x14ac:dyDescent="0.2">
      <c r="A19" s="254">
        <v>7</v>
      </c>
      <c r="B19" s="255" t="s">
        <v>447</v>
      </c>
      <c r="C19" s="256" t="s">
        <v>448</v>
      </c>
      <c r="D19" s="257" t="s">
        <v>313</v>
      </c>
      <c r="E19" s="258">
        <v>1</v>
      </c>
      <c r="F19" s="258"/>
      <c r="G19" s="259">
        <f>E19*F19</f>
        <v>0</v>
      </c>
      <c r="H19" s="260">
        <v>0</v>
      </c>
      <c r="I19" s="261">
        <f>E19*H19</f>
        <v>0</v>
      </c>
      <c r="J19" s="260"/>
      <c r="K19" s="261">
        <f>E19*J19</f>
        <v>0</v>
      </c>
      <c r="O19" s="253">
        <v>2</v>
      </c>
      <c r="AA19" s="226">
        <v>12</v>
      </c>
      <c r="AB19" s="226">
        <v>0</v>
      </c>
      <c r="AC19" s="226">
        <v>7</v>
      </c>
      <c r="AZ19" s="226">
        <v>2</v>
      </c>
      <c r="BA19" s="226">
        <f>IF(AZ19=1,G19,0)</f>
        <v>0</v>
      </c>
      <c r="BB19" s="226">
        <f>IF(AZ19=2,G19,0)</f>
        <v>0</v>
      </c>
      <c r="BC19" s="226">
        <f>IF(AZ19=3,G19,0)</f>
        <v>0</v>
      </c>
      <c r="BD19" s="226">
        <f>IF(AZ19=4,G19,0)</f>
        <v>0</v>
      </c>
      <c r="BE19" s="226">
        <f>IF(AZ19=5,G19,0)</f>
        <v>0</v>
      </c>
      <c r="CA19" s="253">
        <v>12</v>
      </c>
      <c r="CB19" s="253">
        <v>0</v>
      </c>
    </row>
    <row r="20" spans="1:80" ht="24" customHeight="1" x14ac:dyDescent="0.2">
      <c r="A20" s="262"/>
      <c r="B20" s="263"/>
      <c r="C20" s="347" t="s">
        <v>466</v>
      </c>
      <c r="D20" s="348"/>
      <c r="E20" s="348"/>
      <c r="F20" s="348"/>
      <c r="G20" s="349"/>
      <c r="I20" s="264"/>
      <c r="K20" s="264"/>
      <c r="L20" s="265" t="s">
        <v>449</v>
      </c>
      <c r="O20" s="253">
        <v>3</v>
      </c>
    </row>
    <row r="21" spans="1:80" x14ac:dyDescent="0.2">
      <c r="A21" s="254">
        <v>8</v>
      </c>
      <c r="B21" s="255" t="s">
        <v>450</v>
      </c>
      <c r="C21" s="256" t="s">
        <v>451</v>
      </c>
      <c r="D21" s="257" t="s">
        <v>313</v>
      </c>
      <c r="E21" s="258">
        <v>1</v>
      </c>
      <c r="F21" s="258"/>
      <c r="G21" s="259">
        <f>E21*F21</f>
        <v>0</v>
      </c>
      <c r="H21" s="260">
        <v>0</v>
      </c>
      <c r="I21" s="261">
        <f>E21*H21</f>
        <v>0</v>
      </c>
      <c r="J21" s="260"/>
      <c r="K21" s="261">
        <f>E21*J21</f>
        <v>0</v>
      </c>
      <c r="O21" s="253">
        <v>2</v>
      </c>
      <c r="AA21" s="226">
        <v>12</v>
      </c>
      <c r="AB21" s="226">
        <v>0</v>
      </c>
      <c r="AC21" s="226">
        <v>8</v>
      </c>
      <c r="AZ21" s="226">
        <v>2</v>
      </c>
      <c r="BA21" s="226">
        <f>IF(AZ21=1,G21,0)</f>
        <v>0</v>
      </c>
      <c r="BB21" s="226">
        <f>IF(AZ21=2,G21,0)</f>
        <v>0</v>
      </c>
      <c r="BC21" s="226">
        <f>IF(AZ21=3,G21,0)</f>
        <v>0</v>
      </c>
      <c r="BD21" s="226">
        <f>IF(AZ21=4,G21,0)</f>
        <v>0</v>
      </c>
      <c r="BE21" s="226">
        <f>IF(AZ21=5,G21,0)</f>
        <v>0</v>
      </c>
      <c r="CA21" s="253">
        <v>12</v>
      </c>
      <c r="CB21" s="253">
        <v>0</v>
      </c>
    </row>
    <row r="22" spans="1:80" ht="33.75" x14ac:dyDescent="0.2">
      <c r="A22" s="262"/>
      <c r="B22" s="263"/>
      <c r="C22" s="347" t="s">
        <v>452</v>
      </c>
      <c r="D22" s="348"/>
      <c r="E22" s="348"/>
      <c r="F22" s="348"/>
      <c r="G22" s="349"/>
      <c r="I22" s="264"/>
      <c r="K22" s="264"/>
      <c r="L22" s="265" t="s">
        <v>452</v>
      </c>
      <c r="O22" s="253">
        <v>3</v>
      </c>
    </row>
    <row r="23" spans="1:80" x14ac:dyDescent="0.2">
      <c r="A23" s="254">
        <v>9</v>
      </c>
      <c r="B23" s="255" t="s">
        <v>453</v>
      </c>
      <c r="C23" s="256" t="s">
        <v>454</v>
      </c>
      <c r="D23" s="257" t="s">
        <v>313</v>
      </c>
      <c r="E23" s="258">
        <v>1</v>
      </c>
      <c r="F23" s="258"/>
      <c r="G23" s="259">
        <f>E23*F23</f>
        <v>0</v>
      </c>
      <c r="H23" s="260">
        <v>0</v>
      </c>
      <c r="I23" s="261">
        <f>E23*H23</f>
        <v>0</v>
      </c>
      <c r="J23" s="260"/>
      <c r="K23" s="261">
        <f>E23*J23</f>
        <v>0</v>
      </c>
      <c r="O23" s="253">
        <v>2</v>
      </c>
      <c r="AA23" s="226">
        <v>12</v>
      </c>
      <c r="AB23" s="226">
        <v>0</v>
      </c>
      <c r="AC23" s="226">
        <v>9</v>
      </c>
      <c r="AZ23" s="226">
        <v>2</v>
      </c>
      <c r="BA23" s="226">
        <f>IF(AZ23=1,G23,0)</f>
        <v>0</v>
      </c>
      <c r="BB23" s="226">
        <f>IF(AZ23=2,G23,0)</f>
        <v>0</v>
      </c>
      <c r="BC23" s="226">
        <f>IF(AZ23=3,G23,0)</f>
        <v>0</v>
      </c>
      <c r="BD23" s="226">
        <f>IF(AZ23=4,G23,0)</f>
        <v>0</v>
      </c>
      <c r="BE23" s="226">
        <f>IF(AZ23=5,G23,0)</f>
        <v>0</v>
      </c>
      <c r="CA23" s="253">
        <v>12</v>
      </c>
      <c r="CB23" s="253">
        <v>0</v>
      </c>
    </row>
    <row r="24" spans="1:80" ht="22.5" x14ac:dyDescent="0.2">
      <c r="A24" s="254">
        <v>10</v>
      </c>
      <c r="B24" s="255" t="s">
        <v>455</v>
      </c>
      <c r="C24" s="256" t="s">
        <v>456</v>
      </c>
      <c r="D24" s="257" t="s">
        <v>313</v>
      </c>
      <c r="E24" s="258">
        <v>1</v>
      </c>
      <c r="F24" s="258"/>
      <c r="G24" s="259">
        <f t="shared" ref="G24:G27" si="0">E24*F24</f>
        <v>0</v>
      </c>
      <c r="H24" s="260">
        <v>0</v>
      </c>
      <c r="I24" s="261">
        <f>E24*H24</f>
        <v>0</v>
      </c>
      <c r="J24" s="260"/>
      <c r="K24" s="261">
        <f>E24*J24</f>
        <v>0</v>
      </c>
      <c r="O24" s="253">
        <v>2</v>
      </c>
      <c r="AA24" s="226">
        <v>12</v>
      </c>
      <c r="AB24" s="226">
        <v>0</v>
      </c>
      <c r="AC24" s="226">
        <v>10</v>
      </c>
      <c r="AZ24" s="226">
        <v>2</v>
      </c>
      <c r="BA24" s="226">
        <f>IF(AZ24=1,G24,0)</f>
        <v>0</v>
      </c>
      <c r="BB24" s="226">
        <f>IF(AZ24=2,G24,0)</f>
        <v>0</v>
      </c>
      <c r="BC24" s="226">
        <f>IF(AZ24=3,G24,0)</f>
        <v>0</v>
      </c>
      <c r="BD24" s="226">
        <f>IF(AZ24=4,G24,0)</f>
        <v>0</v>
      </c>
      <c r="BE24" s="226">
        <f>IF(AZ24=5,G24,0)</f>
        <v>0</v>
      </c>
      <c r="CA24" s="253">
        <v>12</v>
      </c>
      <c r="CB24" s="253">
        <v>0</v>
      </c>
    </row>
    <row r="25" spans="1:80" x14ac:dyDescent="0.2">
      <c r="A25" s="254">
        <v>11</v>
      </c>
      <c r="B25" s="255" t="s">
        <v>457</v>
      </c>
      <c r="C25" s="256" t="s">
        <v>458</v>
      </c>
      <c r="D25" s="257" t="s">
        <v>313</v>
      </c>
      <c r="E25" s="258">
        <v>1</v>
      </c>
      <c r="F25" s="258"/>
      <c r="G25" s="259">
        <f t="shared" si="0"/>
        <v>0</v>
      </c>
      <c r="H25" s="260">
        <v>0</v>
      </c>
      <c r="I25" s="261">
        <f>E25*H25</f>
        <v>0</v>
      </c>
      <c r="J25" s="260"/>
      <c r="K25" s="261">
        <f>E25*J25</f>
        <v>0</v>
      </c>
      <c r="O25" s="253">
        <v>2</v>
      </c>
      <c r="AA25" s="226">
        <v>12</v>
      </c>
      <c r="AB25" s="226">
        <v>0</v>
      </c>
      <c r="AC25" s="226">
        <v>11</v>
      </c>
      <c r="AZ25" s="226">
        <v>2</v>
      </c>
      <c r="BA25" s="226">
        <f>IF(AZ25=1,G25,0)</f>
        <v>0</v>
      </c>
      <c r="BB25" s="226">
        <f>IF(AZ25=2,G25,0)</f>
        <v>0</v>
      </c>
      <c r="BC25" s="226">
        <f>IF(AZ25=3,G25,0)</f>
        <v>0</v>
      </c>
      <c r="BD25" s="226">
        <f>IF(AZ25=4,G25,0)</f>
        <v>0</v>
      </c>
      <c r="BE25" s="226">
        <f>IF(AZ25=5,G25,0)</f>
        <v>0</v>
      </c>
      <c r="CA25" s="253">
        <v>12</v>
      </c>
      <c r="CB25" s="253">
        <v>0</v>
      </c>
    </row>
    <row r="26" spans="1:80" ht="33.75" customHeight="1" x14ac:dyDescent="0.2">
      <c r="A26" s="254">
        <v>12</v>
      </c>
      <c r="B26" s="255"/>
      <c r="C26" s="256" t="s">
        <v>469</v>
      </c>
      <c r="D26" s="257" t="s">
        <v>313</v>
      </c>
      <c r="E26" s="258">
        <v>1</v>
      </c>
      <c r="F26" s="258"/>
      <c r="G26" s="259">
        <f t="shared" si="0"/>
        <v>0</v>
      </c>
      <c r="H26" s="260"/>
      <c r="I26" s="261"/>
      <c r="J26" s="260"/>
      <c r="K26" s="261"/>
      <c r="O26" s="253"/>
      <c r="CA26" s="253"/>
      <c r="CB26" s="253"/>
    </row>
    <row r="27" spans="1:80" x14ac:dyDescent="0.2">
      <c r="A27" s="254">
        <v>13</v>
      </c>
      <c r="B27" s="255" t="s">
        <v>459</v>
      </c>
      <c r="C27" s="256" t="s">
        <v>467</v>
      </c>
      <c r="D27" s="257" t="s">
        <v>313</v>
      </c>
      <c r="E27" s="258">
        <v>1</v>
      </c>
      <c r="F27" s="258"/>
      <c r="G27" s="259">
        <f t="shared" si="0"/>
        <v>0</v>
      </c>
      <c r="H27" s="260">
        <v>0</v>
      </c>
      <c r="I27" s="261">
        <f>E27*H27</f>
        <v>0</v>
      </c>
      <c r="J27" s="260"/>
      <c r="K27" s="261">
        <f>E27*J27</f>
        <v>0</v>
      </c>
      <c r="O27" s="253">
        <v>2</v>
      </c>
      <c r="AA27" s="226">
        <v>12</v>
      </c>
      <c r="AB27" s="226">
        <v>0</v>
      </c>
      <c r="AC27" s="226">
        <v>16</v>
      </c>
      <c r="AZ27" s="226">
        <v>2</v>
      </c>
      <c r="BA27" s="226">
        <f>IF(AZ27=1,G27,0)</f>
        <v>0</v>
      </c>
      <c r="BB27" s="226">
        <f>IF(AZ27=2,G27,0)</f>
        <v>0</v>
      </c>
      <c r="BC27" s="226">
        <f>IF(AZ27=3,G27,0)</f>
        <v>0</v>
      </c>
      <c r="BD27" s="226">
        <f>IF(AZ27=4,G27,0)</f>
        <v>0</v>
      </c>
      <c r="BE27" s="226">
        <f>IF(AZ27=5,G27,0)</f>
        <v>0</v>
      </c>
      <c r="CA27" s="253">
        <v>12</v>
      </c>
      <c r="CB27" s="253">
        <v>0</v>
      </c>
    </row>
    <row r="28" spans="1:80" ht="22.5" customHeight="1" x14ac:dyDescent="0.2">
      <c r="A28" s="262"/>
      <c r="B28" s="263"/>
      <c r="C28" s="347" t="s">
        <v>468</v>
      </c>
      <c r="D28" s="348"/>
      <c r="E28" s="348"/>
      <c r="F28" s="348"/>
      <c r="G28" s="349"/>
      <c r="I28" s="264"/>
      <c r="K28" s="264"/>
      <c r="L28" s="265" t="s">
        <v>460</v>
      </c>
      <c r="O28" s="253">
        <v>3</v>
      </c>
    </row>
    <row r="29" spans="1:80" x14ac:dyDescent="0.2">
      <c r="A29" s="272"/>
      <c r="B29" s="273" t="s">
        <v>100</v>
      </c>
      <c r="C29" s="274" t="s">
        <v>430</v>
      </c>
      <c r="D29" s="275"/>
      <c r="E29" s="276"/>
      <c r="F29" s="277"/>
      <c r="G29" s="278">
        <f>SUM(G7:G28)</f>
        <v>0</v>
      </c>
      <c r="H29" s="279"/>
      <c r="I29" s="280">
        <f>SUM(I7:I28)</f>
        <v>0</v>
      </c>
      <c r="J29" s="279"/>
      <c r="K29" s="280">
        <f>SUM(K7:K28)</f>
        <v>0</v>
      </c>
      <c r="O29" s="253">
        <v>4</v>
      </c>
      <c r="BA29" s="281">
        <f>SUM(BA7:BA28)</f>
        <v>0</v>
      </c>
      <c r="BB29" s="281">
        <f>SUM(BB7:BB28)</f>
        <v>0</v>
      </c>
      <c r="BC29" s="281">
        <f>SUM(BC7:BC28)</f>
        <v>0</v>
      </c>
      <c r="BD29" s="281">
        <f>SUM(BD7:BD28)</f>
        <v>0</v>
      </c>
      <c r="BE29" s="281">
        <f>SUM(BE7:BE28)</f>
        <v>0</v>
      </c>
    </row>
    <row r="30" spans="1:80" x14ac:dyDescent="0.2">
      <c r="E30" s="226"/>
    </row>
    <row r="31" spans="1:80" x14ac:dyDescent="0.2">
      <c r="E31" s="226"/>
    </row>
    <row r="32" spans="1:80" x14ac:dyDescent="0.2">
      <c r="E32" s="226"/>
    </row>
    <row r="33" spans="5:5" x14ac:dyDescent="0.2">
      <c r="E33" s="226"/>
    </row>
    <row r="34" spans="5:5" x14ac:dyDescent="0.2">
      <c r="E34" s="226"/>
    </row>
    <row r="35" spans="5:5" x14ac:dyDescent="0.2">
      <c r="E35" s="226"/>
    </row>
    <row r="36" spans="5:5" x14ac:dyDescent="0.2">
      <c r="E36" s="226"/>
    </row>
    <row r="37" spans="5:5" x14ac:dyDescent="0.2">
      <c r="E37" s="226"/>
    </row>
    <row r="38" spans="5:5" x14ac:dyDescent="0.2">
      <c r="E38" s="226"/>
    </row>
    <row r="39" spans="5:5" x14ac:dyDescent="0.2">
      <c r="E39" s="226"/>
    </row>
    <row r="40" spans="5:5" x14ac:dyDescent="0.2">
      <c r="E40" s="226"/>
    </row>
    <row r="41" spans="5:5" x14ac:dyDescent="0.2">
      <c r="E41" s="226"/>
    </row>
    <row r="42" spans="5:5" x14ac:dyDescent="0.2">
      <c r="E42" s="226"/>
    </row>
    <row r="43" spans="5:5" x14ac:dyDescent="0.2">
      <c r="E43" s="226"/>
    </row>
    <row r="44" spans="5:5" x14ac:dyDescent="0.2">
      <c r="E44" s="226"/>
    </row>
    <row r="45" spans="5:5" x14ac:dyDescent="0.2">
      <c r="E45" s="226"/>
    </row>
    <row r="46" spans="5:5" x14ac:dyDescent="0.2">
      <c r="E46" s="226"/>
    </row>
    <row r="47" spans="5:5" x14ac:dyDescent="0.2">
      <c r="E47" s="226"/>
    </row>
    <row r="48" spans="5:5" x14ac:dyDescent="0.2">
      <c r="E48" s="226"/>
    </row>
    <row r="49" spans="1:7" x14ac:dyDescent="0.2">
      <c r="E49" s="226"/>
    </row>
    <row r="50" spans="1:7" x14ac:dyDescent="0.2">
      <c r="E50" s="226"/>
    </row>
    <row r="51" spans="1:7" x14ac:dyDescent="0.2">
      <c r="E51" s="226"/>
    </row>
    <row r="52" spans="1:7" x14ac:dyDescent="0.2">
      <c r="E52" s="226"/>
    </row>
    <row r="53" spans="1:7" x14ac:dyDescent="0.2">
      <c r="A53" s="271"/>
      <c r="B53" s="271"/>
      <c r="C53" s="271"/>
      <c r="D53" s="271"/>
      <c r="E53" s="271"/>
      <c r="F53" s="271"/>
      <c r="G53" s="271"/>
    </row>
    <row r="54" spans="1:7" x14ac:dyDescent="0.2">
      <c r="A54" s="271"/>
      <c r="B54" s="271"/>
      <c r="C54" s="271"/>
      <c r="D54" s="271"/>
      <c r="E54" s="271"/>
      <c r="F54" s="271"/>
      <c r="G54" s="271"/>
    </row>
    <row r="55" spans="1:7" x14ac:dyDescent="0.2">
      <c r="A55" s="271"/>
      <c r="B55" s="271"/>
      <c r="C55" s="271"/>
      <c r="D55" s="271"/>
      <c r="E55" s="271"/>
      <c r="F55" s="271"/>
      <c r="G55" s="271"/>
    </row>
    <row r="56" spans="1:7" x14ac:dyDescent="0.2">
      <c r="A56" s="271"/>
      <c r="B56" s="271"/>
      <c r="C56" s="271"/>
      <c r="D56" s="271"/>
      <c r="E56" s="271"/>
      <c r="F56" s="271"/>
      <c r="G56" s="271"/>
    </row>
    <row r="57" spans="1:7" x14ac:dyDescent="0.2">
      <c r="E57" s="226"/>
    </row>
    <row r="58" spans="1:7" x14ac:dyDescent="0.2">
      <c r="E58" s="226"/>
    </row>
    <row r="59" spans="1:7" x14ac:dyDescent="0.2">
      <c r="E59" s="226"/>
    </row>
    <row r="60" spans="1:7" x14ac:dyDescent="0.2">
      <c r="E60" s="226"/>
    </row>
    <row r="61" spans="1:7" x14ac:dyDescent="0.2">
      <c r="E61" s="226"/>
    </row>
    <row r="62" spans="1:7" x14ac:dyDescent="0.2">
      <c r="E62" s="226"/>
    </row>
    <row r="63" spans="1:7" x14ac:dyDescent="0.2">
      <c r="E63" s="226"/>
    </row>
    <row r="64" spans="1:7" x14ac:dyDescent="0.2">
      <c r="E64" s="226"/>
    </row>
    <row r="65" spans="5:5" x14ac:dyDescent="0.2">
      <c r="E65" s="226"/>
    </row>
    <row r="66" spans="5:5" x14ac:dyDescent="0.2">
      <c r="E66" s="226"/>
    </row>
    <row r="67" spans="5:5" x14ac:dyDescent="0.2">
      <c r="E67" s="226"/>
    </row>
    <row r="68" spans="5:5" x14ac:dyDescent="0.2">
      <c r="E68" s="226"/>
    </row>
    <row r="69" spans="5:5" x14ac:dyDescent="0.2">
      <c r="E69" s="226"/>
    </row>
    <row r="70" spans="5:5" x14ac:dyDescent="0.2">
      <c r="E70" s="226"/>
    </row>
    <row r="71" spans="5:5" x14ac:dyDescent="0.2">
      <c r="E71" s="226"/>
    </row>
    <row r="72" spans="5:5" x14ac:dyDescent="0.2">
      <c r="E72" s="226"/>
    </row>
    <row r="73" spans="5:5" x14ac:dyDescent="0.2">
      <c r="E73" s="226"/>
    </row>
    <row r="74" spans="5:5" x14ac:dyDescent="0.2">
      <c r="E74" s="226"/>
    </row>
    <row r="75" spans="5:5" x14ac:dyDescent="0.2">
      <c r="E75" s="226"/>
    </row>
    <row r="76" spans="5:5" x14ac:dyDescent="0.2">
      <c r="E76" s="226"/>
    </row>
    <row r="77" spans="5:5" x14ac:dyDescent="0.2">
      <c r="E77" s="226"/>
    </row>
    <row r="78" spans="5:5" x14ac:dyDescent="0.2">
      <c r="E78" s="226"/>
    </row>
    <row r="79" spans="5:5" x14ac:dyDescent="0.2">
      <c r="E79" s="226"/>
    </row>
    <row r="80" spans="5:5" x14ac:dyDescent="0.2">
      <c r="E80" s="226"/>
    </row>
    <row r="81" spans="1:7" x14ac:dyDescent="0.2">
      <c r="E81" s="226"/>
    </row>
    <row r="82" spans="1:7" x14ac:dyDescent="0.2">
      <c r="E82" s="226"/>
    </row>
    <row r="83" spans="1:7" x14ac:dyDescent="0.2">
      <c r="E83" s="226"/>
    </row>
    <row r="84" spans="1:7" x14ac:dyDescent="0.2">
      <c r="E84" s="226"/>
    </row>
    <row r="85" spans="1:7" x14ac:dyDescent="0.2">
      <c r="E85" s="226"/>
    </row>
    <row r="86" spans="1:7" x14ac:dyDescent="0.2">
      <c r="E86" s="226"/>
    </row>
    <row r="87" spans="1:7" x14ac:dyDescent="0.2">
      <c r="E87" s="226"/>
    </row>
    <row r="88" spans="1:7" x14ac:dyDescent="0.2">
      <c r="A88" s="282"/>
      <c r="B88" s="282"/>
    </row>
    <row r="89" spans="1:7" x14ac:dyDescent="0.2">
      <c r="A89" s="271"/>
      <c r="B89" s="271"/>
      <c r="C89" s="283"/>
      <c r="D89" s="283"/>
      <c r="E89" s="284"/>
      <c r="F89" s="283"/>
      <c r="G89" s="285"/>
    </row>
    <row r="90" spans="1:7" x14ac:dyDescent="0.2">
      <c r="A90" s="286"/>
      <c r="B90" s="286"/>
      <c r="C90" s="271"/>
      <c r="D90" s="271"/>
      <c r="E90" s="287"/>
      <c r="F90" s="271"/>
      <c r="G90" s="271"/>
    </row>
    <row r="91" spans="1:7" x14ac:dyDescent="0.2">
      <c r="A91" s="271"/>
      <c r="B91" s="271"/>
      <c r="C91" s="271"/>
      <c r="D91" s="271"/>
      <c r="E91" s="287"/>
      <c r="F91" s="271"/>
      <c r="G91" s="271"/>
    </row>
    <row r="92" spans="1:7" x14ac:dyDescent="0.2">
      <c r="A92" s="271"/>
      <c r="B92" s="271"/>
      <c r="C92" s="271"/>
      <c r="D92" s="271"/>
      <c r="E92" s="287"/>
      <c r="F92" s="271"/>
      <c r="G92" s="271"/>
    </row>
    <row r="93" spans="1:7" x14ac:dyDescent="0.2">
      <c r="A93" s="271"/>
      <c r="B93" s="271"/>
      <c r="C93" s="271"/>
      <c r="D93" s="271"/>
      <c r="E93" s="287"/>
      <c r="F93" s="271"/>
      <c r="G93" s="271"/>
    </row>
    <row r="94" spans="1:7" x14ac:dyDescent="0.2">
      <c r="A94" s="271"/>
      <c r="B94" s="271"/>
      <c r="C94" s="271"/>
      <c r="D94" s="271"/>
      <c r="E94" s="287"/>
      <c r="F94" s="271"/>
      <c r="G94" s="271"/>
    </row>
    <row r="95" spans="1:7" x14ac:dyDescent="0.2">
      <c r="A95" s="271"/>
      <c r="B95" s="271"/>
      <c r="C95" s="271"/>
      <c r="D95" s="271"/>
      <c r="E95" s="287"/>
      <c r="F95" s="271"/>
      <c r="G95" s="271"/>
    </row>
    <row r="96" spans="1:7" x14ac:dyDescent="0.2">
      <c r="A96" s="271"/>
      <c r="B96" s="271"/>
      <c r="C96" s="271"/>
      <c r="D96" s="271"/>
      <c r="E96" s="287"/>
      <c r="F96" s="271"/>
      <c r="G96" s="271"/>
    </row>
    <row r="97" spans="1:7" x14ac:dyDescent="0.2">
      <c r="A97" s="271"/>
      <c r="B97" s="271"/>
      <c r="C97" s="271"/>
      <c r="D97" s="271"/>
      <c r="E97" s="287"/>
      <c r="F97" s="271"/>
      <c r="G97" s="271"/>
    </row>
    <row r="98" spans="1:7" x14ac:dyDescent="0.2">
      <c r="A98" s="271"/>
      <c r="B98" s="271"/>
      <c r="C98" s="271"/>
      <c r="D98" s="271"/>
      <c r="E98" s="287"/>
      <c r="F98" s="271"/>
      <c r="G98" s="271"/>
    </row>
    <row r="99" spans="1:7" x14ac:dyDescent="0.2">
      <c r="A99" s="271"/>
      <c r="B99" s="271"/>
      <c r="C99" s="271"/>
      <c r="D99" s="271"/>
      <c r="E99" s="287"/>
      <c r="F99" s="271"/>
      <c r="G99" s="271"/>
    </row>
    <row r="100" spans="1:7" x14ac:dyDescent="0.2">
      <c r="A100" s="271"/>
      <c r="B100" s="271"/>
      <c r="C100" s="271"/>
      <c r="D100" s="271"/>
      <c r="E100" s="287"/>
      <c r="F100" s="271"/>
      <c r="G100" s="271"/>
    </row>
    <row r="101" spans="1:7" x14ac:dyDescent="0.2">
      <c r="A101" s="271"/>
      <c r="B101" s="271"/>
      <c r="C101" s="271"/>
      <c r="D101" s="271"/>
      <c r="E101" s="287"/>
      <c r="F101" s="271"/>
      <c r="G101" s="271"/>
    </row>
    <row r="102" spans="1:7" x14ac:dyDescent="0.2">
      <c r="A102" s="271"/>
      <c r="B102" s="271"/>
      <c r="C102" s="271"/>
      <c r="D102" s="271"/>
      <c r="E102" s="287"/>
      <c r="F102" s="271"/>
      <c r="G102" s="271"/>
    </row>
  </sheetData>
  <mergeCells count="12">
    <mergeCell ref="C28:G28"/>
    <mergeCell ref="C18:G18"/>
    <mergeCell ref="C20:G20"/>
    <mergeCell ref="C22:G22"/>
    <mergeCell ref="C11:G11"/>
    <mergeCell ref="C13:G13"/>
    <mergeCell ref="C15:G15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SO105a 105 a KL</vt:lpstr>
      <vt:lpstr>SO105a 105 a Rek</vt:lpstr>
      <vt:lpstr>SO105a 105 a Pol</vt:lpstr>
      <vt:lpstr>SO105a VNON KL</vt:lpstr>
      <vt:lpstr>SO105a VNON Rek</vt:lpstr>
      <vt:lpstr>SO105a VNON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'SO105a 105 a Pol'!Názvy_tisku</vt:lpstr>
      <vt:lpstr>'SO105a 105 a Rek'!Názvy_tisku</vt:lpstr>
      <vt:lpstr>'SO105a VNON Pol'!Názvy_tisku</vt:lpstr>
      <vt:lpstr>'SO105a VNON Rek'!Názvy_tisku</vt:lpstr>
      <vt:lpstr>Stavba!Objednatel</vt:lpstr>
      <vt:lpstr>Stavba!Objekt</vt:lpstr>
      <vt:lpstr>'SO105a 105 a KL'!Oblast_tisku</vt:lpstr>
      <vt:lpstr>'SO105a 105 a Pol'!Oblast_tisku</vt:lpstr>
      <vt:lpstr>'SO105a 105 a Rek'!Oblast_tisku</vt:lpstr>
      <vt:lpstr>'SO105a VNON KL'!Oblast_tisku</vt:lpstr>
      <vt:lpstr>'SO105a VNON Pol'!Oblast_tisku</vt:lpstr>
      <vt:lpstr>'SO105a VNON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R.Gregar</dc:creator>
  <cp:lastModifiedBy>Libor Obadal</cp:lastModifiedBy>
  <cp:lastPrinted>2016-07-07T08:20:12Z</cp:lastPrinted>
  <dcterms:created xsi:type="dcterms:W3CDTF">2016-06-19T14:14:53Z</dcterms:created>
  <dcterms:modified xsi:type="dcterms:W3CDTF">2018-04-20T10:37:15Z</dcterms:modified>
</cp:coreProperties>
</file>