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360" yWindow="270" windowWidth="18735" windowHeight="12210" firstSheet="1" activeTab="3"/>
  </bookViews>
  <sheets>
    <sheet name="Pokyny pro vyplnění" sheetId="11" state="hidden" r:id="rId1"/>
    <sheet name="Stavba" sheetId="1" r:id="rId2"/>
    <sheet name="VzorPolozky" sheetId="10" state="hidden" r:id="rId3"/>
    <sheet name="Rozpočet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Pol'!$A$1:$U$130</definedName>
    <definedName name="_xlnm.Print_Area" localSheetId="1">Stavba!$A$1:$J$52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krouhleni">Stavba!$G$27</definedName>
    <definedName name="Zhotovitel">Stavba!$D$11:$G$11</definedName>
  </definedNames>
  <calcPr calcId="14562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8" i="12" l="1"/>
  <c r="I9" i="12"/>
  <c r="K9" i="12"/>
  <c r="M9" i="12"/>
  <c r="O9" i="12"/>
  <c r="Q9" i="12"/>
  <c r="U9" i="12"/>
  <c r="I16" i="12"/>
  <c r="K16" i="12"/>
  <c r="M16" i="12"/>
  <c r="O16" i="12"/>
  <c r="Q16" i="12"/>
  <c r="U16" i="12"/>
  <c r="I22" i="12"/>
  <c r="K22" i="12"/>
  <c r="M22" i="12"/>
  <c r="O22" i="12"/>
  <c r="Q22" i="12"/>
  <c r="U22" i="12"/>
  <c r="I28" i="12"/>
  <c r="K28" i="12"/>
  <c r="M28" i="12"/>
  <c r="O28" i="12"/>
  <c r="Q28" i="12"/>
  <c r="U28" i="12"/>
  <c r="I33" i="12"/>
  <c r="K33" i="12"/>
  <c r="M33" i="12"/>
  <c r="O33" i="12"/>
  <c r="Q33" i="12"/>
  <c r="U33" i="12"/>
  <c r="I38" i="12"/>
  <c r="K38" i="12"/>
  <c r="M38" i="12"/>
  <c r="O38" i="12"/>
  <c r="Q38" i="12"/>
  <c r="U38" i="12"/>
  <c r="I42" i="12"/>
  <c r="K42" i="12"/>
  <c r="M42" i="12"/>
  <c r="O42" i="12"/>
  <c r="Q42" i="12"/>
  <c r="U42" i="12"/>
  <c r="I52" i="12"/>
  <c r="I51" i="12" s="1"/>
  <c r="K52" i="12"/>
  <c r="K51" i="12" s="1"/>
  <c r="M52" i="12"/>
  <c r="M51" i="12" s="1"/>
  <c r="O52" i="12"/>
  <c r="O51" i="12" s="1"/>
  <c r="Q52" i="12"/>
  <c r="Q51" i="12" s="1"/>
  <c r="U52" i="12"/>
  <c r="U51" i="12" s="1"/>
  <c r="I64" i="12"/>
  <c r="I63" i="12" s="1"/>
  <c r="K64" i="12"/>
  <c r="K63" i="12" s="1"/>
  <c r="M64" i="12"/>
  <c r="M63" i="12" s="1"/>
  <c r="O64" i="12"/>
  <c r="O63" i="12" s="1"/>
  <c r="Q64" i="12"/>
  <c r="Q63" i="12" s="1"/>
  <c r="U64" i="12"/>
  <c r="U63" i="12" s="1"/>
  <c r="I68" i="12"/>
  <c r="K68" i="12"/>
  <c r="M68" i="12"/>
  <c r="O68" i="12"/>
  <c r="Q68" i="12"/>
  <c r="U68" i="12"/>
  <c r="I72" i="12"/>
  <c r="K72" i="12"/>
  <c r="M72" i="12"/>
  <c r="O72" i="12"/>
  <c r="Q72" i="12"/>
  <c r="U72" i="12"/>
  <c r="I76" i="12"/>
  <c r="K76" i="12"/>
  <c r="M76" i="12"/>
  <c r="O76" i="12"/>
  <c r="Q76" i="12"/>
  <c r="U76" i="12"/>
  <c r="I80" i="12"/>
  <c r="K80" i="12"/>
  <c r="M80" i="12"/>
  <c r="O80" i="12"/>
  <c r="Q80" i="12"/>
  <c r="U80" i="12"/>
  <c r="I84" i="12"/>
  <c r="K84" i="12"/>
  <c r="M84" i="12"/>
  <c r="O84" i="12"/>
  <c r="Q84" i="12"/>
  <c r="U84" i="12"/>
  <c r="I88" i="12"/>
  <c r="K88" i="12"/>
  <c r="M88" i="12"/>
  <c r="O88" i="12"/>
  <c r="Q88" i="12"/>
  <c r="U88" i="12"/>
  <c r="I92" i="12"/>
  <c r="K92" i="12"/>
  <c r="M92" i="12"/>
  <c r="O92" i="12"/>
  <c r="Q92" i="12"/>
  <c r="U92" i="12"/>
  <c r="I96" i="12"/>
  <c r="K96" i="12"/>
  <c r="M96" i="12"/>
  <c r="O96" i="12"/>
  <c r="Q96" i="12"/>
  <c r="U96" i="12"/>
  <c r="I98" i="12"/>
  <c r="K98" i="12"/>
  <c r="M98" i="12"/>
  <c r="O98" i="12"/>
  <c r="Q98" i="12"/>
  <c r="U98" i="12"/>
  <c r="I101" i="12"/>
  <c r="K101" i="12"/>
  <c r="M101" i="12"/>
  <c r="O101" i="12"/>
  <c r="Q101" i="12"/>
  <c r="U101" i="12"/>
  <c r="I102" i="12"/>
  <c r="K102" i="12"/>
  <c r="M102" i="12"/>
  <c r="O102" i="12"/>
  <c r="Q102" i="12"/>
  <c r="U102" i="12"/>
  <c r="I103" i="12"/>
  <c r="K103" i="12"/>
  <c r="M103" i="12"/>
  <c r="O103" i="12"/>
  <c r="Q103" i="12"/>
  <c r="U103" i="12"/>
  <c r="I104" i="12"/>
  <c r="K104" i="12"/>
  <c r="M104" i="12"/>
  <c r="O104" i="12"/>
  <c r="Q104" i="12"/>
  <c r="U104" i="12"/>
  <c r="I105" i="12"/>
  <c r="K105" i="12"/>
  <c r="M105" i="12"/>
  <c r="O105" i="12"/>
  <c r="Q105" i="12"/>
  <c r="U105" i="12"/>
  <c r="I106" i="12"/>
  <c r="K106" i="12"/>
  <c r="M106" i="12"/>
  <c r="O106" i="12"/>
  <c r="Q106" i="12"/>
  <c r="U106" i="12"/>
  <c r="I108" i="12"/>
  <c r="K108" i="12"/>
  <c r="M108" i="12"/>
  <c r="O108" i="12"/>
  <c r="Q108" i="12"/>
  <c r="U108" i="12"/>
  <c r="I122" i="12"/>
  <c r="K122" i="12"/>
  <c r="M122" i="12"/>
  <c r="O122" i="12"/>
  <c r="Q122" i="12"/>
  <c r="U122" i="12"/>
  <c r="I127" i="12"/>
  <c r="K127" i="12"/>
  <c r="M127" i="12"/>
  <c r="O127" i="12"/>
  <c r="Q127" i="12"/>
  <c r="U127" i="12"/>
  <c r="I128" i="12"/>
  <c r="K128" i="12"/>
  <c r="M128" i="12"/>
  <c r="O128" i="12"/>
  <c r="Q128" i="12"/>
  <c r="U128" i="12"/>
  <c r="F40" i="1"/>
  <c r="G40" i="1"/>
  <c r="H40" i="1"/>
  <c r="I40" i="1"/>
  <c r="J40" i="1"/>
  <c r="J39" i="1"/>
  <c r="J28" i="1"/>
  <c r="J26" i="1"/>
  <c r="G38" i="1"/>
  <c r="F38" i="1"/>
  <c r="H32" i="1"/>
  <c r="J23" i="1"/>
  <c r="J24" i="1"/>
  <c r="J25" i="1"/>
  <c r="J27" i="1"/>
  <c r="E24" i="1"/>
  <c r="E26" i="1"/>
  <c r="M67" i="12" l="1"/>
  <c r="O100" i="12"/>
  <c r="U100" i="12"/>
  <c r="K100" i="12"/>
  <c r="Q8" i="12"/>
  <c r="I8" i="12"/>
  <c r="M8" i="12"/>
  <c r="U67" i="12"/>
  <c r="K67" i="12"/>
  <c r="O67" i="12"/>
  <c r="O8" i="12"/>
  <c r="U8" i="12"/>
  <c r="K8" i="12"/>
  <c r="Q67" i="12"/>
  <c r="I67" i="12"/>
  <c r="Q100" i="12"/>
  <c r="I100" i="12"/>
  <c r="M100" i="12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<sst xmlns="http://schemas.openxmlformats.org/spreadsheetml/2006/main" count="405" uniqueCount="182">
  <si>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</si>
  <si>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</si>
  <si>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</si>
  <si>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</si>
  <si>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</si>
  <si>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</si>
  <si>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</si>
  <si>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</si>
  <si>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</si>
  <si>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</si>
  <si>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</si>
  <si>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</si>
  <si>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</si>
  <si>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</si>
  <si>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</si>
  <si>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</si>
  <si>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</si>
  <si>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</si>
  <si>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</si>
  <si>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</si>
  <si>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</si>
  <si>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</si>
  <si>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</si>
  <si>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</si>
  <si>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</si>
  <si>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</si>
  <si>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</si>
  <si>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</si>
  <si>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</si>
  <si>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</si>
  <si>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</si>
  <si>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</si>
  <si>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</si>
  <si>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</si>
  <si>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</si>
  <si>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</si>
  <si>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</si>
  <si>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</si>
  <si>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</si>
  <si>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</si>
  <si>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</si>
  <si>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</si>
  <si>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</si>
  <si>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PAR.Č.2705, K.Ú. ZNOJMO</t>
  </si>
  <si>
    <t>Rozpočet:</t>
  </si>
  <si>
    <t>Misto</t>
  </si>
  <si>
    <t>2019-03-02 DEMOLICE OBJEKTU PRAŽSKÁ 21</t>
  </si>
  <si>
    <t>KÄSTNER PROJEKT s.r.o.</t>
  </si>
  <si>
    <t>náměstí Svobody 2029/14</t>
  </si>
  <si>
    <t>Znojmo</t>
  </si>
  <si>
    <t>66902</t>
  </si>
  <si>
    <t>26224291</t>
  </si>
  <si>
    <t>Rozpočet</t>
  </si>
  <si>
    <t>Celkem za stavbu</t>
  </si>
  <si>
    <t>CZK</t>
  </si>
  <si>
    <t>Rekapitulace dílů</t>
  </si>
  <si>
    <t>Typ dílu</t>
  </si>
  <si>
    <t>94</t>
  </si>
  <si>
    <t>Lešení a stavební výtahy</t>
  </si>
  <si>
    <t>98</t>
  </si>
  <si>
    <t>Demolice</t>
  </si>
  <si>
    <t>99</t>
  </si>
  <si>
    <t>Staveništní přesun hmot</t>
  </si>
  <si>
    <t>D96</t>
  </si>
  <si>
    <t>Přesuny sutí a vybouraných hmot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</si>
  <si>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</si>
  <si>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</si>
  <si>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</si>
  <si>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</si>
  <si>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</si>
  <si>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</si>
  <si>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</si>
  <si>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</si>
  <si>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</si>
  <si>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</si>
  <si>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</si>
  <si>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</si>
  <si>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</si>
  <si>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</si>
  <si>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</si>
  <si>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</si>
  <si>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</si>
  <si>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</si>
  <si>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</si>
  <si>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</si>
  <si>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</si>
  <si>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</si>
  <si>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</si>
  <si>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</si>
  <si>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</si>
  <si>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</si>
  <si>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</si>
  <si>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</si>
  <si>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</si>
  <si>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Montáž lešení těž.,řad.s pod.š.2,5, H 10 m,300 kg</t>
  </si>
  <si>
    <t>m2</t>
  </si>
  <si>
    <t>POL1_0</t>
  </si>
  <si>
    <t>Včetně kotvení lešení.:</t>
  </si>
  <si>
    <t>VV</t>
  </si>
  <si>
    <t>plocha od sousedního objektu demolice ::</t>
  </si>
  <si>
    <t>pro dočištění fasády sousedního objektu : 12,8*10:12,8*10</t>
  </si>
  <si>
    <t>plocha od sousední komunikace : 33*10:33*10</t>
  </si>
  <si>
    <t>plocha od sousední jednosměrné komunikace : 17*10:17*10</t>
  </si>
  <si>
    <t>plocha dvorní : 33*10:33*10</t>
  </si>
  <si>
    <t>Příplatek za každý měsíc použití lešení k pol.1021</t>
  </si>
  <si>
    <t>pro dočištění fasády sousedního objektu : 12,8*10*2:12,8*10*2</t>
  </si>
  <si>
    <t>plocha dvorní : 33*10: 33*10</t>
  </si>
  <si>
    <t>Demontáž lešení těž.řad.s pod.š.2,5, H 10 m,300 kg</t>
  </si>
  <si>
    <t>pro dočištění fasády sousedního objektu : 12,8*10: 12,8*10</t>
  </si>
  <si>
    <t>plocha od sousední komunikace : 33*10: 33*10</t>
  </si>
  <si>
    <t>Montáž ochranné sítě z umělých vláken</t>
  </si>
  <si>
    <t>Příplatek za každý měsíc použití sítí k pol. 4011</t>
  </si>
  <si>
    <t>Montáž záchytné sítě z umělých vláken nebo drátů</t>
  </si>
  <si>
    <t>plocha od sousední parcely - komunikace  ::</t>
  </si>
  <si>
    <t>Demontáž ochranné sítě z umělých vláken</t>
  </si>
  <si>
    <t>sítě z drátů:</t>
  </si>
  <si>
    <t>Demolice budov,zdivo,podíl kce.do 30%,MVC,post.roz</t>
  </si>
  <si>
    <t>m3</t>
  </si>
  <si>
    <t>ROZPIS M3 ::</t>
  </si>
  <si>
    <t>1.PZ : 40,6*4:40,6*4</t>
  </si>
  <si>
    <t>35,4*4,15:35,4*4,15</t>
  </si>
  <si>
    <t>(425-40,6-35,4)*0,5:(425-40,6-35,4)*0,5</t>
  </si>
  <si>
    <t>1.NP : 425*3,45:425*3,45</t>
  </si>
  <si>
    <t>2.NP : 390,5*3,3:390,5*3,3</t>
  </si>
  <si>
    <t>STŘECHA : 385*5,2/2:385*5,2/2</t>
  </si>
  <si>
    <t>7,5*1,75:7,5*1,75</t>
  </si>
  <si>
    <t>25,5*1,56:25,5*1,56</t>
  </si>
  <si>
    <t>27,49*0,5:27,49*0,5</t>
  </si>
  <si>
    <t>Přesun hmot pro opravy a údržbu do výšky 12 m</t>
  </si>
  <si>
    <t>t</t>
  </si>
  <si>
    <t>34,73</t>
  </si>
  <si>
    <t>4,17</t>
  </si>
  <si>
    <t>Poplatek za skládku suti - stavební keramika</t>
  </si>
  <si>
    <t>Demontážní hmotnosti z položek s pořadovými čísly: ::</t>
  </si>
  <si>
    <t>1, ::</t>
  </si>
  <si>
    <t>Součet:0,5% : 2368.49800*0,005:2368.49800*0,005</t>
  </si>
  <si>
    <t>Poplatek za skládku suti - dřevo</t>
  </si>
  <si>
    <t>Součet:POMĚR 10% : 2368.49800*0,1:2368.49800*0,1</t>
  </si>
  <si>
    <t>Poplatek za skládku suti - plast+sklo</t>
  </si>
  <si>
    <t>Součet:POMĚR 0,15% : 2368.49800*0,0015: 2368.49800*0,0015</t>
  </si>
  <si>
    <t>Poplatek za skládku suti - PVC podlahová krytina</t>
  </si>
  <si>
    <t>Součet:0.5% : 2368.49800*0,005:2368.49800*0,005</t>
  </si>
  <si>
    <t>Svislá doprava suti a vybouraných hmot shozem</t>
  </si>
  <si>
    <t>Součet: - 30% : 2368.49800*0,3:2368.49800*0,3</t>
  </si>
  <si>
    <t>Vnitrostaveništní doprava suti do 10 m</t>
  </si>
  <si>
    <t>Poplatek za sklád.suti-směs bet.a cihel do 30x30cm</t>
  </si>
  <si>
    <t/>
  </si>
  <si>
    <t>Součet: : 2368.49800:2368.49</t>
  </si>
  <si>
    <t>Odvoz suti a vybour. hmot na skládku do 1 km</t>
  </si>
  <si>
    <t>2368.498:2368.498</t>
  </si>
  <si>
    <t>Příplatek k odvozu za každý další 1 km</t>
  </si>
  <si>
    <t>dalších 8:2368.498*8</t>
  </si>
  <si>
    <t>Vybudování zařízení staveniště</t>
  </si>
  <si>
    <t>ks</t>
  </si>
  <si>
    <t xml:space="preserve">Provoz zařízení staveniště </t>
  </si>
  <si>
    <t>Odstranění zařízení staveniště</t>
  </si>
  <si>
    <t>Koordinační činnost</t>
  </si>
  <si>
    <t>Vzpěry - pomocné konstrukce</t>
  </si>
  <si>
    <t>Individuální a komplexní vyzkoušení</t>
  </si>
  <si>
    <t>kotvící plán lešení  včetně zkoušek : 1:1</t>
  </si>
  <si>
    <t>Provozní řády</t>
  </si>
  <si>
    <t>Poznámka .  ::</t>
  </si>
  <si>
    <t>Platí pro celou stavbu :  ::</t>
  </si>
  <si>
    <t>a) veškeré položky na přípomoce, dopravu, montáž , zpevněné montážní plochy, atd. ..zahrnout do jednotlivých cen ::</t>
  </si>
  <si>
    <t>b)součástí prací jsou veškeré zkoušky, potřebná měření, inspekce, uvedení zařízení do provozu, zaškolení obsluhy,  provozní řády, manuály ::</t>
  </si>
  <si>
    <t>a revize v českém jazyce. Za kompletní vyzkoušení se považuje bezporuchový provoz po dobu minimálně 96hod.  ::</t>
  </si>
  <si>
    <t>c)součástí dodávky je zpracování veškeré dílenské dokumentace a dokumentace skutečného provedení ::</t>
  </si>
  <si>
    <t>d) součástí dodávky je kompletní dokladová část díla  ::</t>
  </si>
  <si>
    <t>e) v rozsahu prací zhotovitele jsou rovněž jakékoliv prvky, zařízení, práce a pomocné materiály neuvedené v tomto soupisu výkonů, které jsou ale nebytně nutné k dodání , instalaci, dokončení a provozování díla, včetněw ztratného a prožezů ::</t>
  </si>
  <si>
    <t>f)součástí dodávky jsou veškerá geodetická měření jako například vytyčení konstrukcí, kontrolní měření, zaměření skutečného stavu apod. ::</t>
  </si>
  <si>
    <t>g) součástí dodávky jsou i nákladyna případná opatření související s ochranou stávajících sítí, komunikací či staveb ::</t>
  </si>
  <si>
    <t>h)součástí jednotlivých cen jsou i vícenáklady související s výstavbou v zimním odbodí, průběžný úklid staveniště a přilehlých komunikací, likvidaci odpadů, dočasná dopravní omezení atd.  ::</t>
  </si>
  <si>
    <t>ch)pokud se v  dokumentaci vyksytují obchodní názvy, jedná se o vymezení minimálních požadovaných standardů výrobku, technologie či materiálu a zadavatel připouští pužití i jiného, kvalitativně či technologicky obdobného řešení, které splňuje minimál :  ::</t>
  </si>
  <si>
    <t>Nedílnou součástí výkazu výměr ( slepého rozpočtu) je projektová dokumentace!! ::</t>
  </si>
  <si>
    <t xml:space="preserve">Dočasná dopravní opatření </t>
  </si>
  <si>
    <t>- zřízení dopravního svislého značení pro chodce : ze 4 stran:1</t>
  </si>
  <si>
    <t>- zřízení dopravního značení světelné - ze 3 stran- křižovatka ::</t>
  </si>
  <si>
    <t>-zřízení dopravního svislého značení pro jednosměrku ::</t>
  </si>
  <si>
    <t>- zřízení doprvního svislého značení - pro křižovatku ze 3 stran:</t>
  </si>
  <si>
    <t>Ochrana stávajících inženýrských sítí na staveništ</t>
  </si>
  <si>
    <t xml:space="preserve">Užívání veřejných ploch a prostranství  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</si>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</sst>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2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0" fillId="0" borderId="0" xfId="0" applyNumberFormat="1"/>
    <xf numFmtId="4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4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29" xfId="0" applyNumberFormat="1" applyBorder="1" applyAlignment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4" borderId="30" xfId="0" applyNumberFormat="1" applyFill="1" applyBorder="1" applyAlignment="1">
      <alignment wrapText="1" shrinkToFit="1"/>
    </xf>
    <xf numFmtId="3" fontId="0" fillId="4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5" fillId="3" borderId="36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7" fillId="4" borderId="10" xfId="0" applyFont="1" applyFill="1" applyBorder="1"/>
    <xf numFmtId="0" fontId="7" fillId="4" borderId="6" xfId="0" applyFont="1" applyFill="1" applyBorder="1"/>
    <xf numFmtId="0" fontId="15" fillId="3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8" xfId="0" applyNumberFormat="1" applyFont="1" applyBorder="1" applyAlignment="1">
      <alignment horizontal="center" vertical="center"/>
    </xf>
    <xf numFmtId="4" fontId="7" fillId="0" borderId="38" xfId="0" applyNumberFormat="1" applyFont="1" applyBorder="1" applyAlignment="1">
      <alignment vertical="center"/>
    </xf>
    <xf numFmtId="4" fontId="7" fillId="4" borderId="38" xfId="0" applyNumberFormat="1" applyFont="1" applyFill="1" applyBorder="1" applyAlignment="1">
      <alignment horizontal="center"/>
    </xf>
    <xf numFmtId="4" fontId="7" fillId="4" borderId="38" xfId="0" applyNumberFormat="1" applyFont="1" applyFill="1" applyBorder="1" applyAlignmen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0" borderId="39" xfId="0" applyNumberFormat="1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3" xfId="0" applyFon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3" borderId="45" xfId="0" applyFill="1" applyBorder="1"/>
    <xf numFmtId="49" fontId="0" fillId="3" borderId="42" xfId="0" applyNumberFormat="1" applyFill="1" applyBorder="1" applyAlignment="1"/>
    <xf numFmtId="49" fontId="0" fillId="3" borderId="42" xfId="0" applyNumberFormat="1" applyFill="1" applyBorder="1"/>
    <xf numFmtId="0" fontId="0" fillId="3" borderId="42" xfId="0" applyFill="1" applyBorder="1"/>
    <xf numFmtId="0" fontId="0" fillId="3" borderId="41" xfId="0" applyFill="1" applyBorder="1"/>
    <xf numFmtId="0" fontId="0" fillId="3" borderId="36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8" xfId="0" applyFill="1" applyBorder="1" applyAlignment="1">
      <alignment vertical="top"/>
    </xf>
    <xf numFmtId="0" fontId="0" fillId="3" borderId="49" xfId="0" applyFill="1" applyBorder="1" applyAlignment="1">
      <alignment wrapText="1"/>
    </xf>
    <xf numFmtId="0" fontId="16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6" fillId="0" borderId="34" xfId="0" applyFont="1" applyBorder="1" applyAlignment="1">
      <alignment vertical="top" shrinkToFit="1"/>
    </xf>
    <xf numFmtId="0" fontId="16" fillId="0" borderId="33" xfId="0" applyFont="1" applyBorder="1" applyAlignment="1">
      <alignment vertical="top" shrinkToFit="1"/>
    </xf>
    <xf numFmtId="0" fontId="16" fillId="0" borderId="26" xfId="0" applyFont="1" applyBorder="1" applyAlignment="1">
      <alignment vertical="top" shrinkToFit="1"/>
    </xf>
    <xf numFmtId="0" fontId="17" fillId="0" borderId="34" xfId="0" applyNumberFormat="1" applyFont="1" applyBorder="1" applyAlignment="1">
      <alignment vertical="top" wrapText="1" shrinkToFit="1"/>
    </xf>
    <xf numFmtId="0" fontId="0" fillId="3" borderId="37" xfId="0" applyFill="1" applyBorder="1" applyAlignment="1">
      <alignment vertical="top" shrinkToFit="1"/>
    </xf>
    <xf numFmtId="0" fontId="0" fillId="3" borderId="38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164" fontId="16" fillId="0" borderId="33" xfId="0" applyNumberFormat="1" applyFont="1" applyBorder="1" applyAlignment="1">
      <alignment vertical="top" shrinkToFit="1"/>
    </xf>
    <xf numFmtId="164" fontId="17" fillId="0" borderId="33" xfId="0" applyNumberFormat="1" applyFont="1" applyBorder="1" applyAlignment="1">
      <alignment vertical="top" wrapText="1" shrinkToFit="1"/>
    </xf>
    <xf numFmtId="164" fontId="0" fillId="3" borderId="38" xfId="0" applyNumberFormat="1" applyFill="1" applyBorder="1" applyAlignment="1">
      <alignment vertical="top" shrinkToFit="1"/>
    </xf>
    <xf numFmtId="4" fontId="16" fillId="0" borderId="33" xfId="0" applyNumberFormat="1" applyFont="1" applyBorder="1" applyAlignment="1">
      <alignment vertical="top" shrinkToFit="1"/>
    </xf>
    <xf numFmtId="4" fontId="0" fillId="3" borderId="38" xfId="0" applyNumberFormat="1" applyFill="1" applyBorder="1" applyAlignment="1">
      <alignment vertical="top" shrinkToFit="1"/>
    </xf>
    <xf numFmtId="0" fontId="0" fillId="3" borderId="50" xfId="0" applyFill="1" applyBorder="1"/>
    <xf numFmtId="0" fontId="0" fillId="3" borderId="51" xfId="0" applyFill="1" applyBorder="1" applyAlignment="1">
      <alignment wrapText="1"/>
    </xf>
    <xf numFmtId="0" fontId="0" fillId="3" borderId="52" xfId="0" applyFill="1" applyBorder="1" applyAlignment="1">
      <alignment vertical="top"/>
    </xf>
    <xf numFmtId="49" fontId="0" fillId="3" borderId="52" xfId="0" applyNumberFormat="1" applyFill="1" applyBorder="1" applyAlignment="1">
      <alignment vertical="top"/>
    </xf>
    <xf numFmtId="49" fontId="0" fillId="3" borderId="48" xfId="0" applyNumberFormat="1" applyFill="1" applyBorder="1" applyAlignment="1">
      <alignment vertical="top"/>
    </xf>
    <xf numFmtId="0" fontId="0" fillId="3" borderId="53" xfId="0" applyFill="1" applyBorder="1" applyAlignment="1">
      <alignment vertical="top"/>
    </xf>
    <xf numFmtId="164" fontId="0" fillId="3" borderId="48" xfId="0" applyNumberFormat="1" applyFill="1" applyBorder="1" applyAlignment="1">
      <alignment vertical="top"/>
    </xf>
    <xf numFmtId="4" fontId="0" fillId="3" borderId="48" xfId="0" applyNumberFormat="1" applyFill="1" applyBorder="1" applyAlignment="1">
      <alignment vertical="top"/>
    </xf>
    <xf numFmtId="0" fontId="16" fillId="0" borderId="10" xfId="0" applyFont="1" applyBorder="1" applyAlignment="1">
      <alignment vertical="top"/>
    </xf>
    <xf numFmtId="0" fontId="16" fillId="0" borderId="10" xfId="0" applyNumberFormat="1" applyFont="1" applyBorder="1" applyAlignment="1">
      <alignment vertical="top"/>
    </xf>
    <xf numFmtId="0" fontId="16" fillId="0" borderId="37" xfId="0" applyFont="1" applyBorder="1" applyAlignment="1">
      <alignment vertical="top" shrinkToFit="1"/>
    </xf>
    <xf numFmtId="164" fontId="16" fillId="0" borderId="38" xfId="0" applyNumberFormat="1" applyFont="1" applyBorder="1" applyAlignment="1">
      <alignment vertical="top" shrinkToFit="1"/>
    </xf>
    <xf numFmtId="4" fontId="16" fillId="0" borderId="38" xfId="0" applyNumberFormat="1" applyFont="1" applyBorder="1" applyAlignment="1">
      <alignment vertical="top" shrinkToFit="1"/>
    </xf>
    <xf numFmtId="0" fontId="16" fillId="0" borderId="38" xfId="0" applyFont="1" applyBorder="1" applyAlignment="1">
      <alignment vertical="top" shrinkToFit="1"/>
    </xf>
    <xf numFmtId="0" fontId="16" fillId="0" borderId="10" xfId="0" applyFont="1" applyBorder="1" applyAlignment="1">
      <alignment vertical="top" shrinkToFit="1"/>
    </xf>
    <xf numFmtId="0" fontId="16" fillId="0" borderId="33" xfId="0" applyNumberFormat="1" applyFont="1" applyBorder="1" applyAlignment="1">
      <alignment horizontal="left" vertical="top" wrapText="1"/>
    </xf>
    <xf numFmtId="0" fontId="17" fillId="0" borderId="33" xfId="0" quotePrefix="1" applyNumberFormat="1" applyFont="1" applyBorder="1" applyAlignment="1">
      <alignment horizontal="left" vertical="top" wrapText="1"/>
    </xf>
    <xf numFmtId="0" fontId="0" fillId="3" borderId="38" xfId="0" applyNumberFormat="1" applyFill="1" applyBorder="1" applyAlignment="1">
      <alignment horizontal="left" vertical="top" wrapText="1"/>
    </xf>
    <xf numFmtId="0" fontId="16" fillId="0" borderId="38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" fontId="7" fillId="4" borderId="38" xfId="0" applyNumberFormat="1" applyFont="1" applyFill="1" applyBorder="1" applyAlignment="1"/>
    <xf numFmtId="4" fontId="7" fillId="0" borderId="33" xfId="0" applyNumberFormat="1" applyFont="1" applyBorder="1" applyAlignment="1">
      <alignment vertical="center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4" fontId="7" fillId="0" borderId="38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4" borderId="31" xfId="0" applyNumberFormat="1" applyFill="1" applyBorder="1"/>
    <xf numFmtId="3" fontId="0" fillId="4" borderId="12" xfId="0" applyNumberFormat="1" applyFill="1" applyBorder="1"/>
    <xf numFmtId="3" fontId="0" fillId="4" borderId="32" xfId="0" applyNumberFormat="1" applyFill="1" applyBorder="1"/>
    <xf numFmtId="0" fontId="15" fillId="3" borderId="35" xfId="0" applyFont="1" applyFill="1" applyBorder="1" applyAlignment="1">
      <alignment horizontal="center" vertical="center" wrapText="1"/>
    </xf>
    <xf numFmtId="4" fontId="7" fillId="0" borderId="35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49" fontId="8" fillId="0" borderId="18" xfId="0" applyNumberFormat="1" applyFont="1" applyBorder="1" applyAlignment="1">
      <alignment horizontal="left" vertical="center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22" xfId="0" applyNumberFormat="1" applyFont="1" applyBorder="1" applyAlignment="1">
      <alignment horizontal="right" vertical="center" indent="1"/>
    </xf>
    <xf numFmtId="2" fontId="12" fillId="3" borderId="7" xfId="0" applyNumberFormat="1" applyFont="1" applyFill="1" applyBorder="1" applyAlignment="1">
      <alignment horizontal="right" vertical="center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left" vertical="center"/>
    </xf>
    <xf numFmtId="49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39" xfId="0" applyNumberFormat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6" xfId="0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avitel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37" t="s">
        <v>38</v>
      </c>
    </row>
    <row r="2" spans="1:7" ht="57.75" customHeight="1" x14ac:dyDescent="0.2">
      <c r="A2" s="193" t="s">
        <v>39</v>
      </c>
      <c r="B2" s="193"/>
      <c r="C2" s="193"/>
      <c r="D2" s="193"/>
      <c r="E2" s="193"/>
      <c r="F2" s="193"/>
      <c r="G2" s="193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55"/>
  <sheetViews>
    <sheetView showGridLines="0" topLeftCell="B29" zoomScaleNormal="100" zoomScaleSheetLayoutView="75" workbookViewId="0">
      <selection activeCell="I58" sqref="I58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 x14ac:dyDescent="0.2">
      <c r="A1" s="73" t="s">
        <v>36</v>
      </c>
      <c r="B1" s="225" t="s">
        <v>42</v>
      </c>
      <c r="C1" s="226"/>
      <c r="D1" s="226"/>
      <c r="E1" s="226"/>
      <c r="F1" s="226"/>
      <c r="G1" s="226"/>
      <c r="H1" s="226"/>
      <c r="I1" s="226"/>
      <c r="J1" s="227"/>
    </row>
    <row r="2" spans="1:15" ht="23.25" customHeight="1" x14ac:dyDescent="0.2">
      <c r="A2" s="4"/>
      <c r="B2" s="81" t="s">
        <v>40</v>
      </c>
      <c r="C2" s="82"/>
      <c r="D2" s="210" t="s">
        <v>46</v>
      </c>
      <c r="E2" s="211"/>
      <c r="F2" s="211"/>
      <c r="G2" s="211"/>
      <c r="H2" s="211"/>
      <c r="I2" s="211"/>
      <c r="J2" s="212"/>
      <c r="O2" s="2"/>
    </row>
    <row r="3" spans="1:15" ht="23.25" customHeight="1" x14ac:dyDescent="0.2">
      <c r="A3" s="4"/>
      <c r="B3" s="83" t="s">
        <v>45</v>
      </c>
      <c r="C3" s="84"/>
      <c r="D3" s="238" t="s">
        <v>43</v>
      </c>
      <c r="E3" s="239"/>
      <c r="F3" s="239"/>
      <c r="G3" s="239"/>
      <c r="H3" s="239"/>
      <c r="I3" s="239"/>
      <c r="J3" s="240"/>
    </row>
    <row r="4" spans="1:15" ht="23.25" hidden="1" customHeight="1" x14ac:dyDescent="0.2">
      <c r="A4" s="4"/>
      <c r="B4" s="85" t="s">
        <v>44</v>
      </c>
      <c r="C4" s="86"/>
      <c r="D4" s="87"/>
      <c r="E4" s="87"/>
      <c r="F4" s="88"/>
      <c r="G4" s="89"/>
      <c r="H4" s="88"/>
      <c r="I4" s="89"/>
      <c r="J4" s="90"/>
    </row>
    <row r="5" spans="1:15" ht="24" customHeight="1" x14ac:dyDescent="0.2">
      <c r="A5" s="4"/>
      <c r="B5" s="47" t="s">
        <v>21</v>
      </c>
      <c r="C5" s="5"/>
      <c r="D5" s="91"/>
      <c r="E5" s="26"/>
      <c r="F5" s="26"/>
      <c r="G5" s="26"/>
      <c r="H5" s="28" t="s">
        <v>33</v>
      </c>
      <c r="I5" s="91"/>
      <c r="J5" s="11"/>
    </row>
    <row r="6" spans="1:15" ht="15.75" customHeight="1" x14ac:dyDescent="0.2">
      <c r="A6" s="4"/>
      <c r="B6" s="41"/>
      <c r="C6" s="26"/>
      <c r="D6" s="91"/>
      <c r="E6" s="26"/>
      <c r="F6" s="26"/>
      <c r="G6" s="26"/>
      <c r="H6" s="28" t="s">
        <v>34</v>
      </c>
      <c r="I6" s="91"/>
      <c r="J6" s="11"/>
    </row>
    <row r="7" spans="1:15" ht="15.75" customHeight="1" x14ac:dyDescent="0.2">
      <c r="A7" s="4"/>
      <c r="B7" s="42"/>
      <c r="C7" s="92"/>
      <c r="D7" s="80"/>
      <c r="E7" s="34"/>
      <c r="F7" s="34"/>
      <c r="G7" s="34"/>
      <c r="H7" s="36"/>
      <c r="I7" s="34"/>
      <c r="J7" s="51"/>
    </row>
    <row r="8" spans="1:15" ht="24" hidden="1" customHeight="1" x14ac:dyDescent="0.2">
      <c r="A8" s="4"/>
      <c r="B8" s="47" t="s">
        <v>19</v>
      </c>
      <c r="C8" s="5"/>
      <c r="D8" s="35"/>
      <c r="E8" s="5"/>
      <c r="F8" s="5"/>
      <c r="G8" s="45"/>
      <c r="H8" s="28" t="s">
        <v>33</v>
      </c>
      <c r="I8" s="33"/>
      <c r="J8" s="11"/>
    </row>
    <row r="9" spans="1:15" ht="15.75" hidden="1" customHeight="1" x14ac:dyDescent="0.2">
      <c r="A9" s="4"/>
      <c r="B9" s="4"/>
      <c r="C9" s="5"/>
      <c r="D9" s="35"/>
      <c r="E9" s="5"/>
      <c r="F9" s="5"/>
      <c r="G9" s="45"/>
      <c r="H9" s="28" t="s">
        <v>34</v>
      </c>
      <c r="I9" s="33"/>
      <c r="J9" s="11"/>
    </row>
    <row r="10" spans="1:15" ht="15.75" hidden="1" customHeight="1" x14ac:dyDescent="0.2">
      <c r="A10" s="4"/>
      <c r="B10" s="52"/>
      <c r="C10" s="27"/>
      <c r="D10" s="46"/>
      <c r="E10" s="55"/>
      <c r="F10" s="55"/>
      <c r="G10" s="53"/>
      <c r="H10" s="53"/>
      <c r="I10" s="54"/>
      <c r="J10" s="51"/>
    </row>
    <row r="11" spans="1:15" ht="24" customHeight="1" x14ac:dyDescent="0.2">
      <c r="A11" s="4"/>
      <c r="B11" s="47" t="s">
        <v>18</v>
      </c>
      <c r="C11" s="5"/>
      <c r="D11" s="217" t="s">
        <v>47</v>
      </c>
      <c r="E11" s="217"/>
      <c r="F11" s="217"/>
      <c r="G11" s="217"/>
      <c r="H11" s="28" t="s">
        <v>33</v>
      </c>
      <c r="I11" s="91" t="s">
        <v>51</v>
      </c>
      <c r="J11" s="11"/>
    </row>
    <row r="12" spans="1:15" ht="15.75" customHeight="1" x14ac:dyDescent="0.2">
      <c r="A12" s="4"/>
      <c r="B12" s="41"/>
      <c r="C12" s="26"/>
      <c r="D12" s="236" t="s">
        <v>48</v>
      </c>
      <c r="E12" s="236"/>
      <c r="F12" s="236"/>
      <c r="G12" s="236"/>
      <c r="H12" s="28" t="s">
        <v>34</v>
      </c>
      <c r="I12" s="91"/>
      <c r="J12" s="11"/>
    </row>
    <row r="13" spans="1:15" ht="15.75" customHeight="1" x14ac:dyDescent="0.2">
      <c r="A13" s="4"/>
      <c r="B13" s="42"/>
      <c r="C13" s="92" t="s">
        <v>50</v>
      </c>
      <c r="D13" s="237" t="s">
        <v>49</v>
      </c>
      <c r="E13" s="237"/>
      <c r="F13" s="237"/>
      <c r="G13" s="237"/>
      <c r="H13" s="29"/>
      <c r="I13" s="34"/>
      <c r="J13" s="51"/>
    </row>
    <row r="14" spans="1:15" ht="24" customHeight="1" x14ac:dyDescent="0.2">
      <c r="A14" s="4"/>
      <c r="B14" s="66" t="s">
        <v>20</v>
      </c>
      <c r="C14" s="67"/>
      <c r="D14" s="68"/>
      <c r="E14" s="69"/>
      <c r="F14" s="69"/>
      <c r="G14" s="69"/>
      <c r="H14" s="70"/>
      <c r="I14" s="69"/>
      <c r="J14" s="71"/>
    </row>
    <row r="15" spans="1:15" ht="32.25" customHeight="1" x14ac:dyDescent="0.2">
      <c r="A15" s="4"/>
      <c r="B15" s="52" t="s">
        <v>31</v>
      </c>
      <c r="C15" s="72"/>
      <c r="D15" s="53"/>
      <c r="E15" s="216"/>
      <c r="F15" s="216"/>
      <c r="G15" s="234"/>
      <c r="H15" s="234"/>
      <c r="I15" s="234" t="s">
        <v>28</v>
      </c>
      <c r="J15" s="235"/>
    </row>
    <row r="16" spans="1:15" ht="23.25" customHeight="1" x14ac:dyDescent="0.2">
      <c r="A16" s="139" t="s">
        <v>23</v>
      </c>
      <c r="B16" s="140" t="s">
        <v>23</v>
      </c>
      <c r="C16" s="58"/>
      <c r="D16" s="59"/>
      <c r="E16" s="213"/>
      <c r="F16" s="214"/>
      <c r="G16" s="213"/>
      <c r="H16" s="214"/>
      <c r="I16" s="213">
        <v>0</v>
      </c>
      <c r="J16" s="215"/>
    </row>
    <row r="17" spans="1:10" ht="23.25" customHeight="1" x14ac:dyDescent="0.2">
      <c r="A17" s="139" t="s">
        <v>24</v>
      </c>
      <c r="B17" s="140" t="s">
        <v>24</v>
      </c>
      <c r="C17" s="58"/>
      <c r="D17" s="59"/>
      <c r="E17" s="213"/>
      <c r="F17" s="214"/>
      <c r="G17" s="213"/>
      <c r="H17" s="214"/>
      <c r="I17" s="213">
        <v>0</v>
      </c>
      <c r="J17" s="215"/>
    </row>
    <row r="18" spans="1:10" ht="23.25" customHeight="1" x14ac:dyDescent="0.2">
      <c r="A18" s="139" t="s">
        <v>25</v>
      </c>
      <c r="B18" s="140" t="s">
        <v>25</v>
      </c>
      <c r="C18" s="58"/>
      <c r="D18" s="59"/>
      <c r="E18" s="213"/>
      <c r="F18" s="214"/>
      <c r="G18" s="213"/>
      <c r="H18" s="214"/>
      <c r="I18" s="213">
        <v>0</v>
      </c>
      <c r="J18" s="215"/>
    </row>
    <row r="19" spans="1:10" ht="23.25" customHeight="1" x14ac:dyDescent="0.2">
      <c r="A19" s="139" t="s">
        <v>65</v>
      </c>
      <c r="B19" s="140" t="s">
        <v>26</v>
      </c>
      <c r="C19" s="58"/>
      <c r="D19" s="59"/>
      <c r="E19" s="213"/>
      <c r="F19" s="214"/>
      <c r="G19" s="213"/>
      <c r="H19" s="214"/>
      <c r="I19" s="213">
        <v>0</v>
      </c>
      <c r="J19" s="215"/>
    </row>
    <row r="20" spans="1:10" ht="23.25" customHeight="1" x14ac:dyDescent="0.2">
      <c r="A20" s="139" t="s">
        <v>66</v>
      </c>
      <c r="B20" s="140" t="s">
        <v>27</v>
      </c>
      <c r="C20" s="58"/>
      <c r="D20" s="59"/>
      <c r="E20" s="213"/>
      <c r="F20" s="214"/>
      <c r="G20" s="213"/>
      <c r="H20" s="214"/>
      <c r="I20" s="213">
        <v>0</v>
      </c>
      <c r="J20" s="215"/>
    </row>
    <row r="21" spans="1:10" ht="23.25" customHeight="1" x14ac:dyDescent="0.2">
      <c r="A21" s="4"/>
      <c r="B21" s="74" t="s">
        <v>28</v>
      </c>
      <c r="C21" s="75"/>
      <c r="D21" s="76"/>
      <c r="E21" s="223"/>
      <c r="F21" s="232"/>
      <c r="G21" s="223"/>
      <c r="H21" s="232"/>
      <c r="I21" s="223">
        <v>0</v>
      </c>
      <c r="J21" s="224"/>
    </row>
    <row r="22" spans="1:10" ht="33" customHeight="1" x14ac:dyDescent="0.2">
      <c r="A22" s="4"/>
      <c r="B22" s="65" t="s">
        <v>32</v>
      </c>
      <c r="C22" s="58"/>
      <c r="D22" s="59"/>
      <c r="E22" s="64"/>
      <c r="F22" s="61"/>
      <c r="G22" s="50"/>
      <c r="H22" s="50"/>
      <c r="I22" s="50"/>
      <c r="J22" s="62"/>
    </row>
    <row r="23" spans="1:10" ht="23.25" customHeight="1" x14ac:dyDescent="0.2">
      <c r="A23" s="4"/>
      <c r="B23" s="57" t="s">
        <v>11</v>
      </c>
      <c r="C23" s="58"/>
      <c r="D23" s="59"/>
      <c r="E23" s="60">
        <v>15</v>
      </c>
      <c r="F23" s="61" t="s">
        <v>0</v>
      </c>
      <c r="G23" s="221">
        <v>0</v>
      </c>
      <c r="H23" s="222"/>
      <c r="I23" s="222"/>
      <c r="J23" s="62" t="str">
        <f t="shared" ref="J23:J28" si="0">Mena</f>
        <v>CZK</v>
      </c>
    </row>
    <row r="24" spans="1:10" ht="23.25" customHeight="1" x14ac:dyDescent="0.2">
      <c r="A24" s="4"/>
      <c r="B24" s="57" t="s">
        <v>12</v>
      </c>
      <c r="C24" s="58"/>
      <c r="D24" s="59"/>
      <c r="E24" s="60">
        <f>SazbaDPH1</f>
        <v>15</v>
      </c>
      <c r="F24" s="61" t="s">
        <v>0</v>
      </c>
      <c r="G24" s="219">
        <v>0</v>
      </c>
      <c r="H24" s="220"/>
      <c r="I24" s="220"/>
      <c r="J24" s="62" t="str">
        <f t="shared" si="0"/>
        <v>CZK</v>
      </c>
    </row>
    <row r="25" spans="1:10" ht="23.25" customHeight="1" x14ac:dyDescent="0.2">
      <c r="A25" s="4"/>
      <c r="B25" s="57" t="s">
        <v>13</v>
      </c>
      <c r="C25" s="58"/>
      <c r="D25" s="59"/>
      <c r="E25" s="60">
        <v>21</v>
      </c>
      <c r="F25" s="61" t="s">
        <v>0</v>
      </c>
      <c r="G25" s="221">
        <v>0</v>
      </c>
      <c r="H25" s="222"/>
      <c r="I25" s="222"/>
      <c r="J25" s="62" t="str">
        <f t="shared" si="0"/>
        <v>CZK</v>
      </c>
    </row>
    <row r="26" spans="1:10" ht="23.25" customHeight="1" x14ac:dyDescent="0.2">
      <c r="A26" s="4"/>
      <c r="B26" s="49" t="s">
        <v>14</v>
      </c>
      <c r="C26" s="22"/>
      <c r="D26" s="18"/>
      <c r="E26" s="43">
        <f>SazbaDPH2</f>
        <v>21</v>
      </c>
      <c r="F26" s="44" t="s">
        <v>0</v>
      </c>
      <c r="G26" s="228">
        <v>0</v>
      </c>
      <c r="H26" s="229"/>
      <c r="I26" s="229"/>
      <c r="J26" s="56" t="str">
        <f t="shared" si="0"/>
        <v>CZK</v>
      </c>
    </row>
    <row r="27" spans="1:10" ht="23.25" customHeight="1" thickBot="1" x14ac:dyDescent="0.25">
      <c r="A27" s="4"/>
      <c r="B27" s="48" t="s">
        <v>4</v>
      </c>
      <c r="C27" s="20"/>
      <c r="D27" s="23"/>
      <c r="E27" s="20"/>
      <c r="F27" s="21"/>
      <c r="G27" s="230">
        <v>0</v>
      </c>
      <c r="H27" s="230"/>
      <c r="I27" s="230"/>
      <c r="J27" s="63" t="str">
        <f t="shared" si="0"/>
        <v>CZK</v>
      </c>
    </row>
    <row r="28" spans="1:10" ht="27.75" hidden="1" customHeight="1" thickBot="1" x14ac:dyDescent="0.25">
      <c r="A28" s="4"/>
      <c r="B28" s="112" t="s">
        <v>22</v>
      </c>
      <c r="C28" s="113"/>
      <c r="D28" s="113"/>
      <c r="E28" s="114"/>
      <c r="F28" s="115"/>
      <c r="G28" s="231">
        <v>3478347.75</v>
      </c>
      <c r="H28" s="233"/>
      <c r="I28" s="233"/>
      <c r="J28" s="116" t="str">
        <f t="shared" si="0"/>
        <v>CZK</v>
      </c>
    </row>
    <row r="29" spans="1:10" ht="27.75" customHeight="1" thickBot="1" x14ac:dyDescent="0.25">
      <c r="A29" s="4"/>
      <c r="B29" s="112" t="s">
        <v>35</v>
      </c>
      <c r="C29" s="117"/>
      <c r="D29" s="117"/>
      <c r="E29" s="117"/>
      <c r="F29" s="117"/>
      <c r="G29" s="231">
        <v>0</v>
      </c>
      <c r="H29" s="231"/>
      <c r="I29" s="231"/>
      <c r="J29" s="118" t="s">
        <v>54</v>
      </c>
    </row>
    <row r="30" spans="1:10" ht="12.75" customHeight="1" x14ac:dyDescent="0.2">
      <c r="A30" s="4"/>
      <c r="B30" s="4"/>
      <c r="C30" s="5"/>
      <c r="D30" s="5"/>
      <c r="E30" s="5"/>
      <c r="F30" s="5"/>
      <c r="G30" s="45"/>
      <c r="H30" s="5"/>
      <c r="I30" s="45"/>
      <c r="J30" s="12"/>
    </row>
    <row r="31" spans="1:10" ht="30" customHeight="1" x14ac:dyDescent="0.2">
      <c r="A31" s="4"/>
      <c r="B31" s="4"/>
      <c r="C31" s="5"/>
      <c r="D31" s="5"/>
      <c r="E31" s="5"/>
      <c r="F31" s="5"/>
      <c r="G31" s="45"/>
      <c r="H31" s="5"/>
      <c r="I31" s="45"/>
      <c r="J31" s="12"/>
    </row>
    <row r="32" spans="1:10" ht="18.75" customHeight="1" x14ac:dyDescent="0.2">
      <c r="A32" s="4"/>
      <c r="B32" s="24"/>
      <c r="C32" s="19" t="s">
        <v>10</v>
      </c>
      <c r="D32" s="39"/>
      <c r="E32" s="39"/>
      <c r="F32" s="19" t="s">
        <v>9</v>
      </c>
      <c r="G32" s="39"/>
      <c r="H32" s="40">
        <f ca="1">TODAY()</f>
        <v>43549</v>
      </c>
      <c r="I32" s="39"/>
      <c r="J32" s="12"/>
    </row>
    <row r="33" spans="1:10" ht="47.25" customHeight="1" x14ac:dyDescent="0.2">
      <c r="A33" s="4"/>
      <c r="B33" s="4"/>
      <c r="C33" s="5"/>
      <c r="D33" s="5"/>
      <c r="E33" s="5"/>
      <c r="F33" s="5"/>
      <c r="G33" s="45"/>
      <c r="H33" s="5"/>
      <c r="I33" s="45"/>
      <c r="J33" s="12"/>
    </row>
    <row r="34" spans="1:10" s="37" customFormat="1" ht="18.75" customHeight="1" x14ac:dyDescent="0.2">
      <c r="A34" s="30"/>
      <c r="B34" s="30"/>
      <c r="C34" s="31"/>
      <c r="D34" s="25"/>
      <c r="E34" s="25"/>
      <c r="F34" s="31"/>
      <c r="G34" s="32"/>
      <c r="H34" s="25"/>
      <c r="I34" s="32"/>
      <c r="J34" s="38"/>
    </row>
    <row r="35" spans="1:10" ht="12.75" customHeight="1" x14ac:dyDescent="0.2">
      <c r="A35" s="4"/>
      <c r="B35" s="4"/>
      <c r="C35" s="5"/>
      <c r="D35" s="218" t="s">
        <v>2</v>
      </c>
      <c r="E35" s="218"/>
      <c r="F35" s="5"/>
      <c r="G35" s="45"/>
      <c r="H35" s="13" t="s">
        <v>3</v>
      </c>
      <c r="I35" s="45"/>
      <c r="J35" s="12"/>
    </row>
    <row r="36" spans="1:10" ht="13.5" customHeight="1" thickBot="1" x14ac:dyDescent="0.25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hidden="1" customHeight="1" x14ac:dyDescent="0.25">
      <c r="B37" s="77" t="s">
        <v>15</v>
      </c>
      <c r="C37" s="3"/>
      <c r="D37" s="3"/>
      <c r="E37" s="3"/>
      <c r="F37" s="104"/>
      <c r="G37" s="104"/>
      <c r="H37" s="104"/>
      <c r="I37" s="104"/>
      <c r="J37" s="3"/>
    </row>
    <row r="38" spans="1:10" ht="25.5" hidden="1" customHeight="1" x14ac:dyDescent="0.2">
      <c r="A38" s="96" t="s">
        <v>37</v>
      </c>
      <c r="B38" s="98" t="s">
        <v>16</v>
      </c>
      <c r="C38" s="99" t="s">
        <v>5</v>
      </c>
      <c r="D38" s="100"/>
      <c r="E38" s="100"/>
      <c r="F38" s="105" t="str">
        <f>B23</f>
        <v>Základ pro sníženou DPH</v>
      </c>
      <c r="G38" s="105" t="str">
        <f>B25</f>
        <v>Základ pro základní DPH</v>
      </c>
      <c r="H38" s="106" t="s">
        <v>17</v>
      </c>
      <c r="I38" s="106" t="s">
        <v>1</v>
      </c>
      <c r="J38" s="101" t="s">
        <v>0</v>
      </c>
    </row>
    <row r="39" spans="1:10" ht="25.5" hidden="1" customHeight="1" x14ac:dyDescent="0.2">
      <c r="A39" s="96">
        <v>0</v>
      </c>
      <c r="B39" s="102" t="s">
        <v>52</v>
      </c>
      <c r="C39" s="201" t="s">
        <v>46</v>
      </c>
      <c r="D39" s="202"/>
      <c r="E39" s="202"/>
      <c r="F39" s="107">
        <v>0</v>
      </c>
      <c r="G39" s="108">
        <v>3478347.75</v>
      </c>
      <c r="H39" s="109">
        <v>730453</v>
      </c>
      <c r="I39" s="109">
        <v>4208800.75</v>
      </c>
      <c r="J39" s="103" t="str">
        <f>IF(CenaCelkemVypocet=0,"",I39/CenaCelkemVypocet*100)</f>
        <v/>
      </c>
    </row>
    <row r="40" spans="1:10" ht="25.5" hidden="1" customHeight="1" x14ac:dyDescent="0.2">
      <c r="A40" s="96"/>
      <c r="B40" s="203" t="s">
        <v>53</v>
      </c>
      <c r="C40" s="204"/>
      <c r="D40" s="204"/>
      <c r="E40" s="205"/>
      <c r="F40" s="110">
        <f>SUMIF(A39:A39,"=1",F39:F39)</f>
        <v>0</v>
      </c>
      <c r="G40" s="111">
        <f>SUMIF(A39:A39,"=1",G39:G39)</f>
        <v>0</v>
      </c>
      <c r="H40" s="111">
        <f>SUMIF(A39:A39,"=1",H39:H39)</f>
        <v>0</v>
      </c>
      <c r="I40" s="111">
        <f>SUMIF(A39:A39,"=1",I39:I39)</f>
        <v>0</v>
      </c>
      <c r="J40" s="97">
        <f>SUMIF(A39:A39,"=1",J39:J39)</f>
        <v>0</v>
      </c>
    </row>
    <row r="44" spans="1:10" ht="15.75" x14ac:dyDescent="0.25">
      <c r="B44" s="119" t="s">
        <v>55</v>
      </c>
    </row>
    <row r="46" spans="1:10" ht="25.5" customHeight="1" x14ac:dyDescent="0.2">
      <c r="A46" s="120"/>
      <c r="B46" s="124" t="s">
        <v>16</v>
      </c>
      <c r="C46" s="124" t="s">
        <v>5</v>
      </c>
      <c r="D46" s="125"/>
      <c r="E46" s="125"/>
      <c r="F46" s="128" t="s">
        <v>56</v>
      </c>
      <c r="G46" s="128"/>
      <c r="H46" s="128"/>
      <c r="I46" s="206" t="s">
        <v>28</v>
      </c>
      <c r="J46" s="206"/>
    </row>
    <row r="47" spans="1:10" ht="25.5" customHeight="1" x14ac:dyDescent="0.2">
      <c r="A47" s="121"/>
      <c r="B47" s="129" t="s">
        <v>57</v>
      </c>
      <c r="C47" s="208" t="s">
        <v>58</v>
      </c>
      <c r="D47" s="209"/>
      <c r="E47" s="209"/>
      <c r="F47" s="131" t="s">
        <v>23</v>
      </c>
      <c r="G47" s="132"/>
      <c r="H47" s="132"/>
      <c r="I47" s="207">
        <v>0</v>
      </c>
      <c r="J47" s="207"/>
    </row>
    <row r="48" spans="1:10" ht="25.5" customHeight="1" x14ac:dyDescent="0.2">
      <c r="A48" s="121"/>
      <c r="B48" s="123" t="s">
        <v>59</v>
      </c>
      <c r="C48" s="196" t="s">
        <v>60</v>
      </c>
      <c r="D48" s="197"/>
      <c r="E48" s="197"/>
      <c r="F48" s="133" t="s">
        <v>23</v>
      </c>
      <c r="G48" s="134"/>
      <c r="H48" s="134"/>
      <c r="I48" s="195">
        <v>0</v>
      </c>
      <c r="J48" s="195"/>
    </row>
    <row r="49" spans="1:10" ht="25.5" customHeight="1" x14ac:dyDescent="0.2">
      <c r="A49" s="121"/>
      <c r="B49" s="123" t="s">
        <v>61</v>
      </c>
      <c r="C49" s="196" t="s">
        <v>62</v>
      </c>
      <c r="D49" s="197"/>
      <c r="E49" s="197"/>
      <c r="F49" s="133" t="s">
        <v>23</v>
      </c>
      <c r="G49" s="134"/>
      <c r="H49" s="134"/>
      <c r="I49" s="195">
        <v>0</v>
      </c>
      <c r="J49" s="195"/>
    </row>
    <row r="50" spans="1:10" ht="25.5" customHeight="1" x14ac:dyDescent="0.2">
      <c r="A50" s="121"/>
      <c r="B50" s="123" t="s">
        <v>63</v>
      </c>
      <c r="C50" s="196" t="s">
        <v>64</v>
      </c>
      <c r="D50" s="197"/>
      <c r="E50" s="197"/>
      <c r="F50" s="133" t="s">
        <v>23</v>
      </c>
      <c r="G50" s="134"/>
      <c r="H50" s="134"/>
      <c r="I50" s="195">
        <v>0</v>
      </c>
      <c r="J50" s="195"/>
    </row>
    <row r="51" spans="1:10" ht="25.5" customHeight="1" x14ac:dyDescent="0.2">
      <c r="A51" s="121"/>
      <c r="B51" s="130" t="s">
        <v>65</v>
      </c>
      <c r="C51" s="199" t="s">
        <v>26</v>
      </c>
      <c r="D51" s="200"/>
      <c r="E51" s="200"/>
      <c r="F51" s="135" t="s">
        <v>65</v>
      </c>
      <c r="G51" s="136"/>
      <c r="H51" s="136"/>
      <c r="I51" s="198">
        <v>0</v>
      </c>
      <c r="J51" s="198"/>
    </row>
    <row r="52" spans="1:10" ht="25.5" customHeight="1" x14ac:dyDescent="0.2">
      <c r="A52" s="122"/>
      <c r="B52" s="126" t="s">
        <v>1</v>
      </c>
      <c r="C52" s="126"/>
      <c r="D52" s="127"/>
      <c r="E52" s="127"/>
      <c r="F52" s="137"/>
      <c r="G52" s="138"/>
      <c r="H52" s="138"/>
      <c r="I52" s="194">
        <v>0</v>
      </c>
      <c r="J52" s="194"/>
    </row>
    <row r="53" spans="1:10" x14ac:dyDescent="0.2">
      <c r="F53" s="94"/>
      <c r="G53" s="95"/>
      <c r="H53" s="94"/>
      <c r="I53" s="95"/>
      <c r="J53" s="95"/>
    </row>
    <row r="54" spans="1:10" x14ac:dyDescent="0.2">
      <c r="F54" s="94"/>
      <c r="G54" s="95"/>
      <c r="H54" s="94"/>
      <c r="I54" s="95"/>
      <c r="J54" s="95"/>
    </row>
    <row r="55" spans="1:10" x14ac:dyDescent="0.2">
      <c r="F55" s="94"/>
      <c r="G55" s="95"/>
      <c r="H55" s="94"/>
      <c r="I55" s="95"/>
      <c r="J55" s="95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49"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G15:H15"/>
    <mergeCell ref="I15:J15"/>
    <mergeCell ref="E16:F16"/>
    <mergeCell ref="D12:G12"/>
    <mergeCell ref="D13:G13"/>
    <mergeCell ref="D3:J3"/>
    <mergeCell ref="E20:F20"/>
    <mergeCell ref="I20:J20"/>
    <mergeCell ref="I21:J21"/>
    <mergeCell ref="G19:H19"/>
    <mergeCell ref="G20:H20"/>
    <mergeCell ref="I48:J48"/>
    <mergeCell ref="C48:E48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11:G11"/>
    <mergeCell ref="D35:E35"/>
    <mergeCell ref="G24:I24"/>
    <mergeCell ref="G23:I23"/>
    <mergeCell ref="E19:F19"/>
    <mergeCell ref="C39:E39"/>
    <mergeCell ref="B40:E40"/>
    <mergeCell ref="I46:J46"/>
    <mergeCell ref="I47:J47"/>
    <mergeCell ref="C47:E47"/>
    <mergeCell ref="I52:J52"/>
    <mergeCell ref="I49:J49"/>
    <mergeCell ref="C49:E49"/>
    <mergeCell ref="I50:J50"/>
    <mergeCell ref="C50:E50"/>
    <mergeCell ref="I51:J51"/>
    <mergeCell ref="C51:E5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A5" sqref="A5:IV5"/>
    </sheetView>
  </sheetViews>
  <sheetFormatPr defaultRowHeight="12.75" x14ac:dyDescent="0.2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 x14ac:dyDescent="0.2">
      <c r="A1" s="241" t="s">
        <v>6</v>
      </c>
      <c r="B1" s="241"/>
      <c r="C1" s="242"/>
      <c r="D1" s="241"/>
      <c r="E1" s="241"/>
      <c r="F1" s="241"/>
      <c r="G1" s="241"/>
    </row>
    <row r="2" spans="1:7" ht="24.95" customHeight="1" x14ac:dyDescent="0.2">
      <c r="A2" s="79" t="s">
        <v>41</v>
      </c>
      <c r="B2" s="78"/>
      <c r="C2" s="243"/>
      <c r="D2" s="243"/>
      <c r="E2" s="243"/>
      <c r="F2" s="243"/>
      <c r="G2" s="244"/>
    </row>
    <row r="3" spans="1:7" ht="24.95" hidden="1" customHeight="1" x14ac:dyDescent="0.2">
      <c r="A3" s="79" t="s">
        <v>7</v>
      </c>
      <c r="B3" s="78"/>
      <c r="C3" s="243"/>
      <c r="D3" s="243"/>
      <c r="E3" s="243"/>
      <c r="F3" s="243"/>
      <c r="G3" s="244"/>
    </row>
    <row r="4" spans="1:7" ht="24.95" hidden="1" customHeight="1" x14ac:dyDescent="0.2">
      <c r="A4" s="79" t="s">
        <v>8</v>
      </c>
      <c r="B4" s="78"/>
      <c r="C4" s="243"/>
      <c r="D4" s="243"/>
      <c r="E4" s="243"/>
      <c r="F4" s="243"/>
      <c r="G4" s="244"/>
    </row>
    <row r="5" spans="1:7" hidden="1" x14ac:dyDescent="0.2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130"/>
  <sheetViews>
    <sheetView tabSelected="1" topLeftCell="A111" workbookViewId="0">
      <selection activeCell="G128" sqref="G128"/>
    </sheetView>
  </sheetViews>
  <sheetFormatPr defaultRowHeight="12.75" outlineLevelRow="1" x14ac:dyDescent="0.2"/>
  <cols>
    <col min="1" max="1" width="4.28515625" customWidth="1"/>
    <col min="2" max="2" width="14.42578125" style="93" customWidth="1"/>
    <col min="3" max="3" width="38.28515625" style="93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8" max="21" width="0" hidden="1" customWidth="1"/>
    <col min="29" max="39" width="0" hidden="1" customWidth="1"/>
  </cols>
  <sheetData>
    <row r="1" spans="1:60" ht="15.75" customHeight="1" x14ac:dyDescent="0.25">
      <c r="A1" s="245" t="s">
        <v>6</v>
      </c>
      <c r="B1" s="245"/>
      <c r="C1" s="245"/>
      <c r="D1" s="245"/>
      <c r="E1" s="245"/>
      <c r="F1" s="245"/>
      <c r="G1" s="245"/>
      <c r="AE1" t="s">
        <v>68</v>
      </c>
    </row>
    <row r="2" spans="1:60" ht="24.95" customHeight="1" x14ac:dyDescent="0.2">
      <c r="A2" s="143" t="s">
        <v>67</v>
      </c>
      <c r="B2" s="141"/>
      <c r="C2" s="246" t="s">
        <v>46</v>
      </c>
      <c r="D2" s="247"/>
      <c r="E2" s="247"/>
      <c r="F2" s="247"/>
      <c r="G2" s="248"/>
      <c r="AE2" t="s">
        <v>69</v>
      </c>
    </row>
    <row r="3" spans="1:60" ht="24.95" customHeight="1" x14ac:dyDescent="0.2">
      <c r="A3" s="144" t="s">
        <v>7</v>
      </c>
      <c r="B3" s="142"/>
      <c r="C3" s="249" t="s">
        <v>43</v>
      </c>
      <c r="D3" s="250"/>
      <c r="E3" s="250"/>
      <c r="F3" s="250"/>
      <c r="G3" s="251"/>
      <c r="AE3" t="s">
        <v>70</v>
      </c>
    </row>
    <row r="4" spans="1:60" ht="24.95" hidden="1" customHeight="1" x14ac:dyDescent="0.2">
      <c r="A4" s="144" t="s">
        <v>8</v>
      </c>
      <c r="B4" s="142"/>
      <c r="C4" s="249"/>
      <c r="D4" s="250"/>
      <c r="E4" s="250"/>
      <c r="F4" s="250"/>
      <c r="G4" s="251"/>
      <c r="AE4" t="s">
        <v>71</v>
      </c>
    </row>
    <row r="5" spans="1:60" hidden="1" x14ac:dyDescent="0.2">
      <c r="A5" s="145" t="s">
        <v>72</v>
      </c>
      <c r="B5" s="146"/>
      <c r="C5" s="147"/>
      <c r="D5" s="148"/>
      <c r="E5" s="148"/>
      <c r="F5" s="148"/>
      <c r="G5" s="149"/>
      <c r="AE5" t="s">
        <v>73</v>
      </c>
    </row>
    <row r="7" spans="1:60" ht="38.25" x14ac:dyDescent="0.2">
      <c r="A7" s="154" t="s">
        <v>74</v>
      </c>
      <c r="B7" s="155" t="s">
        <v>75</v>
      </c>
      <c r="C7" s="155" t="s">
        <v>76</v>
      </c>
      <c r="D7" s="154" t="s">
        <v>77</v>
      </c>
      <c r="E7" s="154" t="s">
        <v>78</v>
      </c>
      <c r="F7" s="150" t="s">
        <v>79</v>
      </c>
      <c r="G7" s="172" t="s">
        <v>28</v>
      </c>
      <c r="H7" s="173" t="s">
        <v>29</v>
      </c>
      <c r="I7" s="173" t="s">
        <v>80</v>
      </c>
      <c r="J7" s="173" t="s">
        <v>30</v>
      </c>
      <c r="K7" s="173" t="s">
        <v>81</v>
      </c>
      <c r="L7" s="173" t="s">
        <v>82</v>
      </c>
      <c r="M7" s="173" t="s">
        <v>83</v>
      </c>
      <c r="N7" s="173" t="s">
        <v>84</v>
      </c>
      <c r="O7" s="173" t="s">
        <v>85</v>
      </c>
      <c r="P7" s="173" t="s">
        <v>86</v>
      </c>
      <c r="Q7" s="173" t="s">
        <v>87</v>
      </c>
      <c r="R7" s="173" t="s">
        <v>88</v>
      </c>
      <c r="S7" s="173" t="s">
        <v>89</v>
      </c>
      <c r="T7" s="173" t="s">
        <v>90</v>
      </c>
      <c r="U7" s="157" t="s">
        <v>91</v>
      </c>
    </row>
    <row r="8" spans="1:60" x14ac:dyDescent="0.2">
      <c r="A8" s="174" t="s">
        <v>92</v>
      </c>
      <c r="B8" s="175" t="s">
        <v>57</v>
      </c>
      <c r="C8" s="176" t="s">
        <v>58</v>
      </c>
      <c r="D8" s="177"/>
      <c r="E8" s="178"/>
      <c r="F8" s="179"/>
      <c r="G8" s="179">
        <f>SUMIF(AE9:AE50,"&lt;&gt;NOR",G9:G50)</f>
        <v>0</v>
      </c>
      <c r="H8" s="179"/>
      <c r="I8" s="179">
        <f>SUM(I9:I50)</f>
        <v>69076.92</v>
      </c>
      <c r="J8" s="179"/>
      <c r="K8" s="179">
        <f>SUM(K9:K50)</f>
        <v>169352.48</v>
      </c>
      <c r="L8" s="179"/>
      <c r="M8" s="179">
        <f>SUM(M9:M50)</f>
        <v>0</v>
      </c>
      <c r="N8" s="156"/>
      <c r="O8" s="156">
        <f>SUM(O9:O50)</f>
        <v>34.730219999999996</v>
      </c>
      <c r="P8" s="156"/>
      <c r="Q8" s="156">
        <f>SUM(Q9:Q50)</f>
        <v>0</v>
      </c>
      <c r="R8" s="156"/>
      <c r="S8" s="156"/>
      <c r="T8" s="174"/>
      <c r="U8" s="156">
        <f>SUM(U9:U50)</f>
        <v>612.18000000000006</v>
      </c>
      <c r="AE8" t="s">
        <v>93</v>
      </c>
    </row>
    <row r="9" spans="1:60" outlineLevel="1" x14ac:dyDescent="0.2">
      <c r="A9" s="152">
        <v>1</v>
      </c>
      <c r="B9" s="158"/>
      <c r="C9" s="187" t="s">
        <v>94</v>
      </c>
      <c r="D9" s="160" t="s">
        <v>95</v>
      </c>
      <c r="E9" s="167">
        <v>958</v>
      </c>
      <c r="F9" s="170">
        <v>56.9</v>
      </c>
      <c r="G9" s="170">
        <v>0</v>
      </c>
      <c r="H9" s="170">
        <v>0.88</v>
      </c>
      <c r="I9" s="170">
        <f>ROUND(E9*H9,2)</f>
        <v>843.04</v>
      </c>
      <c r="J9" s="170">
        <v>56.019999999999996</v>
      </c>
      <c r="K9" s="170">
        <f>ROUND(E9*J9,2)</f>
        <v>53667.16</v>
      </c>
      <c r="L9" s="170">
        <v>21</v>
      </c>
      <c r="M9" s="170">
        <f>G9*(1+L9/100)</f>
        <v>0</v>
      </c>
      <c r="N9" s="161">
        <v>3.3099999999999997E-2</v>
      </c>
      <c r="O9" s="161">
        <f>ROUND(E9*N9,5)</f>
        <v>31.709800000000001</v>
      </c>
      <c r="P9" s="161">
        <v>0</v>
      </c>
      <c r="Q9" s="161">
        <f>ROUND(E9*P9,5)</f>
        <v>0</v>
      </c>
      <c r="R9" s="161"/>
      <c r="S9" s="161"/>
      <c r="T9" s="162">
        <v>0.24299999999999999</v>
      </c>
      <c r="U9" s="161">
        <f>ROUND(E9*T9,2)</f>
        <v>232.79</v>
      </c>
      <c r="V9" s="151"/>
      <c r="W9" s="151"/>
      <c r="X9" s="151"/>
      <c r="Y9" s="151"/>
      <c r="Z9" s="151"/>
      <c r="AA9" s="151"/>
      <c r="AB9" s="151"/>
      <c r="AC9" s="151"/>
      <c r="AD9" s="151"/>
      <c r="AE9" s="151" t="s">
        <v>96</v>
      </c>
      <c r="AF9" s="151"/>
      <c r="AG9" s="151"/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outlineLevel="1" x14ac:dyDescent="0.2">
      <c r="A10" s="152"/>
      <c r="B10" s="158"/>
      <c r="C10" s="188" t="s">
        <v>97</v>
      </c>
      <c r="D10" s="163"/>
      <c r="E10" s="168"/>
      <c r="F10" s="170"/>
      <c r="G10" s="170"/>
      <c r="H10" s="170"/>
      <c r="I10" s="170"/>
      <c r="J10" s="170"/>
      <c r="K10" s="170"/>
      <c r="L10" s="170"/>
      <c r="M10" s="170"/>
      <c r="N10" s="161"/>
      <c r="O10" s="161"/>
      <c r="P10" s="161"/>
      <c r="Q10" s="161"/>
      <c r="R10" s="161"/>
      <c r="S10" s="161"/>
      <c r="T10" s="162"/>
      <c r="U10" s="161"/>
      <c r="V10" s="151"/>
      <c r="W10" s="151"/>
      <c r="X10" s="151"/>
      <c r="Y10" s="151"/>
      <c r="Z10" s="151"/>
      <c r="AA10" s="151"/>
      <c r="AB10" s="151"/>
      <c r="AC10" s="151"/>
      <c r="AD10" s="151"/>
      <c r="AE10" s="151" t="s">
        <v>98</v>
      </c>
      <c r="AF10" s="151">
        <v>0</v>
      </c>
      <c r="AG10" s="151"/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</row>
    <row r="11" spans="1:60" outlineLevel="1" x14ac:dyDescent="0.2">
      <c r="A11" s="152"/>
      <c r="B11" s="158"/>
      <c r="C11" s="188" t="s">
        <v>99</v>
      </c>
      <c r="D11" s="163"/>
      <c r="E11" s="168"/>
      <c r="F11" s="170"/>
      <c r="G11" s="170"/>
      <c r="H11" s="170"/>
      <c r="I11" s="170"/>
      <c r="J11" s="170"/>
      <c r="K11" s="170"/>
      <c r="L11" s="170"/>
      <c r="M11" s="170"/>
      <c r="N11" s="161"/>
      <c r="O11" s="161"/>
      <c r="P11" s="161"/>
      <c r="Q11" s="161"/>
      <c r="R11" s="161"/>
      <c r="S11" s="161"/>
      <c r="T11" s="162"/>
      <c r="U11" s="161"/>
      <c r="V11" s="151"/>
      <c r="W11" s="151"/>
      <c r="X11" s="151"/>
      <c r="Y11" s="151"/>
      <c r="Z11" s="151"/>
      <c r="AA11" s="151"/>
      <c r="AB11" s="151"/>
      <c r="AC11" s="151"/>
      <c r="AD11" s="151"/>
      <c r="AE11" s="151" t="s">
        <v>98</v>
      </c>
      <c r="AF11" s="151">
        <v>0</v>
      </c>
      <c r="AG11" s="151"/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</row>
    <row r="12" spans="1:60" ht="22.5" outlineLevel="1" x14ac:dyDescent="0.2">
      <c r="A12" s="152"/>
      <c r="B12" s="158"/>
      <c r="C12" s="188" t="s">
        <v>100</v>
      </c>
      <c r="D12" s="163"/>
      <c r="E12" s="168">
        <v>128</v>
      </c>
      <c r="F12" s="170"/>
      <c r="G12" s="170"/>
      <c r="H12" s="170"/>
      <c r="I12" s="170"/>
      <c r="J12" s="170"/>
      <c r="K12" s="170"/>
      <c r="L12" s="170"/>
      <c r="M12" s="170"/>
      <c r="N12" s="161"/>
      <c r="O12" s="161"/>
      <c r="P12" s="161"/>
      <c r="Q12" s="161"/>
      <c r="R12" s="161"/>
      <c r="S12" s="161"/>
      <c r="T12" s="162"/>
      <c r="U12" s="161"/>
      <c r="V12" s="151"/>
      <c r="W12" s="151"/>
      <c r="X12" s="151"/>
      <c r="Y12" s="151"/>
      <c r="Z12" s="151"/>
      <c r="AA12" s="151"/>
      <c r="AB12" s="151"/>
      <c r="AC12" s="151"/>
      <c r="AD12" s="151"/>
      <c r="AE12" s="151" t="s">
        <v>98</v>
      </c>
      <c r="AF12" s="151">
        <v>0</v>
      </c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</row>
    <row r="13" spans="1:60" outlineLevel="1" x14ac:dyDescent="0.2">
      <c r="A13" s="152"/>
      <c r="B13" s="158"/>
      <c r="C13" s="188" t="s">
        <v>101</v>
      </c>
      <c r="D13" s="163"/>
      <c r="E13" s="168">
        <v>330</v>
      </c>
      <c r="F13" s="170"/>
      <c r="G13" s="170"/>
      <c r="H13" s="170"/>
      <c r="I13" s="170"/>
      <c r="J13" s="170"/>
      <c r="K13" s="170"/>
      <c r="L13" s="170"/>
      <c r="M13" s="170"/>
      <c r="N13" s="161"/>
      <c r="O13" s="161"/>
      <c r="P13" s="161"/>
      <c r="Q13" s="161"/>
      <c r="R13" s="161"/>
      <c r="S13" s="161"/>
      <c r="T13" s="162"/>
      <c r="U13" s="161"/>
      <c r="V13" s="151"/>
      <c r="W13" s="151"/>
      <c r="X13" s="151"/>
      <c r="Y13" s="151"/>
      <c r="Z13" s="151"/>
      <c r="AA13" s="151"/>
      <c r="AB13" s="151"/>
      <c r="AC13" s="151"/>
      <c r="AD13" s="151"/>
      <c r="AE13" s="151" t="s">
        <v>98</v>
      </c>
      <c r="AF13" s="151">
        <v>0</v>
      </c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</row>
    <row r="14" spans="1:60" ht="22.5" outlineLevel="1" x14ac:dyDescent="0.2">
      <c r="A14" s="152"/>
      <c r="B14" s="158"/>
      <c r="C14" s="188" t="s">
        <v>102</v>
      </c>
      <c r="D14" s="163"/>
      <c r="E14" s="168">
        <v>170</v>
      </c>
      <c r="F14" s="170"/>
      <c r="G14" s="170"/>
      <c r="H14" s="170"/>
      <c r="I14" s="170"/>
      <c r="J14" s="170"/>
      <c r="K14" s="170"/>
      <c r="L14" s="170"/>
      <c r="M14" s="170"/>
      <c r="N14" s="161"/>
      <c r="O14" s="161"/>
      <c r="P14" s="161"/>
      <c r="Q14" s="161"/>
      <c r="R14" s="161"/>
      <c r="S14" s="161"/>
      <c r="T14" s="162"/>
      <c r="U14" s="161"/>
      <c r="V14" s="151"/>
      <c r="W14" s="151"/>
      <c r="X14" s="151"/>
      <c r="Y14" s="151"/>
      <c r="Z14" s="151"/>
      <c r="AA14" s="151"/>
      <c r="AB14" s="151"/>
      <c r="AC14" s="151"/>
      <c r="AD14" s="151"/>
      <c r="AE14" s="151" t="s">
        <v>98</v>
      </c>
      <c r="AF14" s="151">
        <v>0</v>
      </c>
      <c r="AG14" s="151"/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</row>
    <row r="15" spans="1:60" outlineLevel="1" x14ac:dyDescent="0.2">
      <c r="A15" s="152"/>
      <c r="B15" s="158"/>
      <c r="C15" s="188" t="s">
        <v>103</v>
      </c>
      <c r="D15" s="163"/>
      <c r="E15" s="168">
        <v>330</v>
      </c>
      <c r="F15" s="170"/>
      <c r="G15" s="170"/>
      <c r="H15" s="170"/>
      <c r="I15" s="170"/>
      <c r="J15" s="170"/>
      <c r="K15" s="170"/>
      <c r="L15" s="170"/>
      <c r="M15" s="170"/>
      <c r="N15" s="161"/>
      <c r="O15" s="161"/>
      <c r="P15" s="161"/>
      <c r="Q15" s="161"/>
      <c r="R15" s="161"/>
      <c r="S15" s="161"/>
      <c r="T15" s="162"/>
      <c r="U15" s="161"/>
      <c r="V15" s="151"/>
      <c r="W15" s="151"/>
      <c r="X15" s="151"/>
      <c r="Y15" s="151"/>
      <c r="Z15" s="151"/>
      <c r="AA15" s="151"/>
      <c r="AB15" s="151"/>
      <c r="AC15" s="151"/>
      <c r="AD15" s="151"/>
      <c r="AE15" s="151" t="s">
        <v>98</v>
      </c>
      <c r="AF15" s="151">
        <v>0</v>
      </c>
      <c r="AG15" s="151"/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</row>
    <row r="16" spans="1:60" outlineLevel="1" x14ac:dyDescent="0.2">
      <c r="A16" s="152">
        <v>2</v>
      </c>
      <c r="B16" s="158"/>
      <c r="C16" s="187" t="s">
        <v>104</v>
      </c>
      <c r="D16" s="160" t="s">
        <v>95</v>
      </c>
      <c r="E16" s="167">
        <v>1086</v>
      </c>
      <c r="F16" s="170">
        <v>58.4</v>
      </c>
      <c r="G16" s="170">
        <v>0</v>
      </c>
      <c r="H16" s="170">
        <v>51.08</v>
      </c>
      <c r="I16" s="170">
        <f>ROUND(E16*H16,2)</f>
        <v>55472.88</v>
      </c>
      <c r="J16" s="170">
        <v>7.32</v>
      </c>
      <c r="K16" s="170">
        <f>ROUND(E16*J16,2)</f>
        <v>7949.52</v>
      </c>
      <c r="L16" s="170">
        <v>21</v>
      </c>
      <c r="M16" s="170">
        <f>G16*(1+L16/100)</f>
        <v>0</v>
      </c>
      <c r="N16" s="161">
        <v>2.7200000000000002E-3</v>
      </c>
      <c r="O16" s="161">
        <f>ROUND(E16*N16,5)</f>
        <v>2.9539200000000001</v>
      </c>
      <c r="P16" s="161">
        <v>0</v>
      </c>
      <c r="Q16" s="161">
        <f>ROUND(E16*P16,5)</f>
        <v>0</v>
      </c>
      <c r="R16" s="161"/>
      <c r="S16" s="161"/>
      <c r="T16" s="162">
        <v>0.01</v>
      </c>
      <c r="U16" s="161">
        <f>ROUND(E16*T16,2)</f>
        <v>10.86</v>
      </c>
      <c r="V16" s="151"/>
      <c r="W16" s="151"/>
      <c r="X16" s="151"/>
      <c r="Y16" s="151"/>
      <c r="Z16" s="151"/>
      <c r="AA16" s="151"/>
      <c r="AB16" s="151"/>
      <c r="AC16" s="151"/>
      <c r="AD16" s="151"/>
      <c r="AE16" s="151" t="s">
        <v>96</v>
      </c>
      <c r="AF16" s="151"/>
      <c r="AG16" s="151"/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</row>
    <row r="17" spans="1:60" outlineLevel="1" x14ac:dyDescent="0.2">
      <c r="A17" s="152"/>
      <c r="B17" s="158"/>
      <c r="C17" s="188" t="s">
        <v>99</v>
      </c>
      <c r="D17" s="163"/>
      <c r="E17" s="168"/>
      <c r="F17" s="170"/>
      <c r="G17" s="170"/>
      <c r="H17" s="170"/>
      <c r="I17" s="170"/>
      <c r="J17" s="170"/>
      <c r="K17" s="170"/>
      <c r="L17" s="170"/>
      <c r="M17" s="170"/>
      <c r="N17" s="161"/>
      <c r="O17" s="161"/>
      <c r="P17" s="161"/>
      <c r="Q17" s="161"/>
      <c r="R17" s="161"/>
      <c r="S17" s="161"/>
      <c r="T17" s="162"/>
      <c r="U17" s="161"/>
      <c r="V17" s="151"/>
      <c r="W17" s="151"/>
      <c r="X17" s="151"/>
      <c r="Y17" s="151"/>
      <c r="Z17" s="151"/>
      <c r="AA17" s="151"/>
      <c r="AB17" s="151"/>
      <c r="AC17" s="151"/>
      <c r="AD17" s="151"/>
      <c r="AE17" s="151" t="s">
        <v>98</v>
      </c>
      <c r="AF17" s="151">
        <v>0</v>
      </c>
      <c r="AG17" s="151"/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</row>
    <row r="18" spans="1:60" ht="22.5" outlineLevel="1" x14ac:dyDescent="0.2">
      <c r="A18" s="152"/>
      <c r="B18" s="158"/>
      <c r="C18" s="188" t="s">
        <v>105</v>
      </c>
      <c r="D18" s="163"/>
      <c r="E18" s="168">
        <v>256</v>
      </c>
      <c r="F18" s="170"/>
      <c r="G18" s="170"/>
      <c r="H18" s="170"/>
      <c r="I18" s="170"/>
      <c r="J18" s="170"/>
      <c r="K18" s="170"/>
      <c r="L18" s="170"/>
      <c r="M18" s="170"/>
      <c r="N18" s="161"/>
      <c r="O18" s="161"/>
      <c r="P18" s="161"/>
      <c r="Q18" s="161"/>
      <c r="R18" s="161"/>
      <c r="S18" s="161"/>
      <c r="T18" s="162"/>
      <c r="U18" s="161"/>
      <c r="V18" s="151"/>
      <c r="W18" s="151"/>
      <c r="X18" s="151"/>
      <c r="Y18" s="151"/>
      <c r="Z18" s="151"/>
      <c r="AA18" s="151"/>
      <c r="AB18" s="151"/>
      <c r="AC18" s="151"/>
      <c r="AD18" s="151"/>
      <c r="AE18" s="151" t="s">
        <v>98</v>
      </c>
      <c r="AF18" s="151">
        <v>0</v>
      </c>
      <c r="AG18" s="151"/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</row>
    <row r="19" spans="1:60" outlineLevel="1" x14ac:dyDescent="0.2">
      <c r="A19" s="152"/>
      <c r="B19" s="158"/>
      <c r="C19" s="188" t="s">
        <v>101</v>
      </c>
      <c r="D19" s="163"/>
      <c r="E19" s="168">
        <v>330</v>
      </c>
      <c r="F19" s="170"/>
      <c r="G19" s="170"/>
      <c r="H19" s="170"/>
      <c r="I19" s="170"/>
      <c r="J19" s="170"/>
      <c r="K19" s="170"/>
      <c r="L19" s="170"/>
      <c r="M19" s="170"/>
      <c r="N19" s="161"/>
      <c r="O19" s="161"/>
      <c r="P19" s="161"/>
      <c r="Q19" s="161"/>
      <c r="R19" s="161"/>
      <c r="S19" s="161"/>
      <c r="T19" s="162"/>
      <c r="U19" s="161"/>
      <c r="V19" s="151"/>
      <c r="W19" s="151"/>
      <c r="X19" s="151"/>
      <c r="Y19" s="151"/>
      <c r="Z19" s="151"/>
      <c r="AA19" s="151"/>
      <c r="AB19" s="151"/>
      <c r="AC19" s="151"/>
      <c r="AD19" s="151"/>
      <c r="AE19" s="151" t="s">
        <v>98</v>
      </c>
      <c r="AF19" s="151">
        <v>0</v>
      </c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</row>
    <row r="20" spans="1:60" ht="22.5" outlineLevel="1" x14ac:dyDescent="0.2">
      <c r="A20" s="152"/>
      <c r="B20" s="158"/>
      <c r="C20" s="188" t="s">
        <v>102</v>
      </c>
      <c r="D20" s="163"/>
      <c r="E20" s="168">
        <v>170</v>
      </c>
      <c r="F20" s="170"/>
      <c r="G20" s="170"/>
      <c r="H20" s="170"/>
      <c r="I20" s="170"/>
      <c r="J20" s="170"/>
      <c r="K20" s="170"/>
      <c r="L20" s="170"/>
      <c r="M20" s="170"/>
      <c r="N20" s="161"/>
      <c r="O20" s="161"/>
      <c r="P20" s="161"/>
      <c r="Q20" s="161"/>
      <c r="R20" s="161"/>
      <c r="S20" s="161"/>
      <c r="T20" s="162"/>
      <c r="U20" s="161"/>
      <c r="V20" s="151"/>
      <c r="W20" s="151"/>
      <c r="X20" s="151"/>
      <c r="Y20" s="151"/>
      <c r="Z20" s="151"/>
      <c r="AA20" s="151"/>
      <c r="AB20" s="151"/>
      <c r="AC20" s="151"/>
      <c r="AD20" s="151"/>
      <c r="AE20" s="151" t="s">
        <v>98</v>
      </c>
      <c r="AF20" s="151">
        <v>0</v>
      </c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</row>
    <row r="21" spans="1:60" outlineLevel="1" x14ac:dyDescent="0.2">
      <c r="A21" s="152"/>
      <c r="B21" s="158"/>
      <c r="C21" s="188" t="s">
        <v>106</v>
      </c>
      <c r="D21" s="163"/>
      <c r="E21" s="168">
        <v>330</v>
      </c>
      <c r="F21" s="170"/>
      <c r="G21" s="170"/>
      <c r="H21" s="170"/>
      <c r="I21" s="170"/>
      <c r="J21" s="170"/>
      <c r="K21" s="170"/>
      <c r="L21" s="170"/>
      <c r="M21" s="170"/>
      <c r="N21" s="161"/>
      <c r="O21" s="161"/>
      <c r="P21" s="161"/>
      <c r="Q21" s="161"/>
      <c r="R21" s="161"/>
      <c r="S21" s="161"/>
      <c r="T21" s="162"/>
      <c r="U21" s="161"/>
      <c r="V21" s="151"/>
      <c r="W21" s="151"/>
      <c r="X21" s="151"/>
      <c r="Y21" s="151"/>
      <c r="Z21" s="151"/>
      <c r="AA21" s="151"/>
      <c r="AB21" s="151"/>
      <c r="AC21" s="151"/>
      <c r="AD21" s="151"/>
      <c r="AE21" s="151" t="s">
        <v>98</v>
      </c>
      <c r="AF21" s="151">
        <v>0</v>
      </c>
      <c r="AG21" s="151"/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</row>
    <row r="22" spans="1:60" outlineLevel="1" x14ac:dyDescent="0.2">
      <c r="A22" s="152">
        <v>3</v>
      </c>
      <c r="B22" s="158"/>
      <c r="C22" s="187" t="s">
        <v>107</v>
      </c>
      <c r="D22" s="160" t="s">
        <v>95</v>
      </c>
      <c r="E22" s="167">
        <v>958</v>
      </c>
      <c r="F22" s="170">
        <v>49.1</v>
      </c>
      <c r="G22" s="170">
        <v>0</v>
      </c>
      <c r="H22" s="170">
        <v>0</v>
      </c>
      <c r="I22" s="170">
        <f>ROUND(E22*H22,2)</f>
        <v>0</v>
      </c>
      <c r="J22" s="170">
        <v>49.1</v>
      </c>
      <c r="K22" s="170">
        <f>ROUND(E22*J22,2)</f>
        <v>47037.8</v>
      </c>
      <c r="L22" s="170">
        <v>21</v>
      </c>
      <c r="M22" s="170">
        <f>G22*(1+L22/100)</f>
        <v>0</v>
      </c>
      <c r="N22" s="161">
        <v>0</v>
      </c>
      <c r="O22" s="161">
        <f>ROUND(E22*N22,5)</f>
        <v>0</v>
      </c>
      <c r="P22" s="161">
        <v>0</v>
      </c>
      <c r="Q22" s="161">
        <f>ROUND(E22*P22,5)</f>
        <v>0</v>
      </c>
      <c r="R22" s="161"/>
      <c r="S22" s="161"/>
      <c r="T22" s="162">
        <v>0.192</v>
      </c>
      <c r="U22" s="161">
        <f>ROUND(E22*T22,2)</f>
        <v>183.94</v>
      </c>
      <c r="V22" s="151"/>
      <c r="W22" s="151"/>
      <c r="X22" s="151"/>
      <c r="Y22" s="151"/>
      <c r="Z22" s="151"/>
      <c r="AA22" s="151"/>
      <c r="AB22" s="151"/>
      <c r="AC22" s="151"/>
      <c r="AD22" s="151"/>
      <c r="AE22" s="151" t="s">
        <v>96</v>
      </c>
      <c r="AF22" s="151"/>
      <c r="AG22" s="151"/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</row>
    <row r="23" spans="1:60" outlineLevel="1" x14ac:dyDescent="0.2">
      <c r="A23" s="152"/>
      <c r="B23" s="158"/>
      <c r="C23" s="188" t="s">
        <v>99</v>
      </c>
      <c r="D23" s="163"/>
      <c r="E23" s="168"/>
      <c r="F23" s="170"/>
      <c r="G23" s="170"/>
      <c r="H23" s="170"/>
      <c r="I23" s="170"/>
      <c r="J23" s="170"/>
      <c r="K23" s="170"/>
      <c r="L23" s="170"/>
      <c r="M23" s="170"/>
      <c r="N23" s="161"/>
      <c r="O23" s="161"/>
      <c r="P23" s="161"/>
      <c r="Q23" s="161"/>
      <c r="R23" s="161"/>
      <c r="S23" s="161"/>
      <c r="T23" s="162"/>
      <c r="U23" s="161"/>
      <c r="V23" s="151"/>
      <c r="W23" s="151"/>
      <c r="X23" s="151"/>
      <c r="Y23" s="151"/>
      <c r="Z23" s="151"/>
      <c r="AA23" s="151"/>
      <c r="AB23" s="151"/>
      <c r="AC23" s="151"/>
      <c r="AD23" s="151"/>
      <c r="AE23" s="151" t="s">
        <v>98</v>
      </c>
      <c r="AF23" s="151">
        <v>0</v>
      </c>
      <c r="AG23" s="151"/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151"/>
      <c r="BH23" s="151"/>
    </row>
    <row r="24" spans="1:60" ht="22.5" outlineLevel="1" x14ac:dyDescent="0.2">
      <c r="A24" s="152"/>
      <c r="B24" s="158"/>
      <c r="C24" s="188" t="s">
        <v>108</v>
      </c>
      <c r="D24" s="163"/>
      <c r="E24" s="168">
        <v>128</v>
      </c>
      <c r="F24" s="170"/>
      <c r="G24" s="170"/>
      <c r="H24" s="170"/>
      <c r="I24" s="170"/>
      <c r="J24" s="170"/>
      <c r="K24" s="170"/>
      <c r="L24" s="170"/>
      <c r="M24" s="170"/>
      <c r="N24" s="161"/>
      <c r="O24" s="161"/>
      <c r="P24" s="161"/>
      <c r="Q24" s="161"/>
      <c r="R24" s="161"/>
      <c r="S24" s="161"/>
      <c r="T24" s="162"/>
      <c r="U24" s="161"/>
      <c r="V24" s="151"/>
      <c r="W24" s="151"/>
      <c r="X24" s="151"/>
      <c r="Y24" s="151"/>
      <c r="Z24" s="151"/>
      <c r="AA24" s="151"/>
      <c r="AB24" s="151"/>
      <c r="AC24" s="151"/>
      <c r="AD24" s="151"/>
      <c r="AE24" s="151" t="s">
        <v>98</v>
      </c>
      <c r="AF24" s="151">
        <v>0</v>
      </c>
      <c r="AG24" s="151"/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</row>
    <row r="25" spans="1:60" outlineLevel="1" x14ac:dyDescent="0.2">
      <c r="A25" s="152"/>
      <c r="B25" s="158"/>
      <c r="C25" s="188" t="s">
        <v>109</v>
      </c>
      <c r="D25" s="163"/>
      <c r="E25" s="168">
        <v>330</v>
      </c>
      <c r="F25" s="170"/>
      <c r="G25" s="170"/>
      <c r="H25" s="170"/>
      <c r="I25" s="170"/>
      <c r="J25" s="170"/>
      <c r="K25" s="170"/>
      <c r="L25" s="170"/>
      <c r="M25" s="170"/>
      <c r="N25" s="161"/>
      <c r="O25" s="161"/>
      <c r="P25" s="161"/>
      <c r="Q25" s="161"/>
      <c r="R25" s="161"/>
      <c r="S25" s="161"/>
      <c r="T25" s="162"/>
      <c r="U25" s="161"/>
      <c r="V25" s="151"/>
      <c r="W25" s="151"/>
      <c r="X25" s="151"/>
      <c r="Y25" s="151"/>
      <c r="Z25" s="151"/>
      <c r="AA25" s="151"/>
      <c r="AB25" s="151"/>
      <c r="AC25" s="151"/>
      <c r="AD25" s="151"/>
      <c r="AE25" s="151" t="s">
        <v>98</v>
      </c>
      <c r="AF25" s="151">
        <v>0</v>
      </c>
      <c r="AG25" s="151"/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</row>
    <row r="26" spans="1:60" ht="22.5" outlineLevel="1" x14ac:dyDescent="0.2">
      <c r="A26" s="152"/>
      <c r="B26" s="158"/>
      <c r="C26" s="188" t="s">
        <v>102</v>
      </c>
      <c r="D26" s="163"/>
      <c r="E26" s="168">
        <v>170</v>
      </c>
      <c r="F26" s="170"/>
      <c r="G26" s="170"/>
      <c r="H26" s="170"/>
      <c r="I26" s="170"/>
      <c r="J26" s="170"/>
      <c r="K26" s="170"/>
      <c r="L26" s="170"/>
      <c r="M26" s="170"/>
      <c r="N26" s="161"/>
      <c r="O26" s="161"/>
      <c r="P26" s="161"/>
      <c r="Q26" s="161"/>
      <c r="R26" s="161"/>
      <c r="S26" s="161"/>
      <c r="T26" s="162"/>
      <c r="U26" s="161"/>
      <c r="V26" s="151"/>
      <c r="W26" s="151"/>
      <c r="X26" s="151"/>
      <c r="Y26" s="151"/>
      <c r="Z26" s="151"/>
      <c r="AA26" s="151"/>
      <c r="AB26" s="151"/>
      <c r="AC26" s="151"/>
      <c r="AD26" s="151"/>
      <c r="AE26" s="151" t="s">
        <v>98</v>
      </c>
      <c r="AF26" s="151">
        <v>0</v>
      </c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</row>
    <row r="27" spans="1:60" outlineLevel="1" x14ac:dyDescent="0.2">
      <c r="A27" s="152"/>
      <c r="B27" s="158"/>
      <c r="C27" s="188" t="s">
        <v>103</v>
      </c>
      <c r="D27" s="163"/>
      <c r="E27" s="168">
        <v>330</v>
      </c>
      <c r="F27" s="170"/>
      <c r="G27" s="170"/>
      <c r="H27" s="170"/>
      <c r="I27" s="170"/>
      <c r="J27" s="170"/>
      <c r="K27" s="170"/>
      <c r="L27" s="170"/>
      <c r="M27" s="170"/>
      <c r="N27" s="161"/>
      <c r="O27" s="161"/>
      <c r="P27" s="161"/>
      <c r="Q27" s="161"/>
      <c r="R27" s="161"/>
      <c r="S27" s="161"/>
      <c r="T27" s="162"/>
      <c r="U27" s="161"/>
      <c r="V27" s="151"/>
      <c r="W27" s="151"/>
      <c r="X27" s="151"/>
      <c r="Y27" s="151"/>
      <c r="Z27" s="151"/>
      <c r="AA27" s="151"/>
      <c r="AB27" s="151"/>
      <c r="AC27" s="151"/>
      <c r="AD27" s="151"/>
      <c r="AE27" s="151" t="s">
        <v>98</v>
      </c>
      <c r="AF27" s="151">
        <v>0</v>
      </c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</row>
    <row r="28" spans="1:60" outlineLevel="1" x14ac:dyDescent="0.2">
      <c r="A28" s="152">
        <v>4</v>
      </c>
      <c r="B28" s="158"/>
      <c r="C28" s="187" t="s">
        <v>110</v>
      </c>
      <c r="D28" s="160" t="s">
        <v>95</v>
      </c>
      <c r="E28" s="167">
        <v>830</v>
      </c>
      <c r="F28" s="170">
        <v>11.8</v>
      </c>
      <c r="G28" s="170">
        <v>0</v>
      </c>
      <c r="H28" s="170">
        <v>0</v>
      </c>
      <c r="I28" s="170">
        <f>ROUND(E28*H28,2)</f>
        <v>0</v>
      </c>
      <c r="J28" s="170">
        <v>11.8</v>
      </c>
      <c r="K28" s="170">
        <f>ROUND(E28*J28,2)</f>
        <v>9794</v>
      </c>
      <c r="L28" s="170">
        <v>21</v>
      </c>
      <c r="M28" s="170">
        <f>G28*(1+L28/100)</f>
        <v>0</v>
      </c>
      <c r="N28" s="161">
        <v>0</v>
      </c>
      <c r="O28" s="161">
        <f>ROUND(E28*N28,5)</f>
        <v>0</v>
      </c>
      <c r="P28" s="161">
        <v>0</v>
      </c>
      <c r="Q28" s="161">
        <f>ROUND(E28*P28,5)</f>
        <v>0</v>
      </c>
      <c r="R28" s="161"/>
      <c r="S28" s="161"/>
      <c r="T28" s="162">
        <v>3.0300000000000001E-2</v>
      </c>
      <c r="U28" s="161">
        <f>ROUND(E28*T28,2)</f>
        <v>25.15</v>
      </c>
      <c r="V28" s="151"/>
      <c r="W28" s="151"/>
      <c r="X28" s="151"/>
      <c r="Y28" s="151"/>
      <c r="Z28" s="151"/>
      <c r="AA28" s="151"/>
      <c r="AB28" s="151"/>
      <c r="AC28" s="151"/>
      <c r="AD28" s="151"/>
      <c r="AE28" s="151" t="s">
        <v>96</v>
      </c>
      <c r="AF28" s="151"/>
      <c r="AG28" s="151"/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</row>
    <row r="29" spans="1:60" outlineLevel="1" x14ac:dyDescent="0.2">
      <c r="A29" s="152"/>
      <c r="B29" s="158"/>
      <c r="C29" s="188" t="s">
        <v>99</v>
      </c>
      <c r="D29" s="163"/>
      <c r="E29" s="168"/>
      <c r="F29" s="170"/>
      <c r="G29" s="170"/>
      <c r="H29" s="170"/>
      <c r="I29" s="170"/>
      <c r="J29" s="170"/>
      <c r="K29" s="170"/>
      <c r="L29" s="170"/>
      <c r="M29" s="170"/>
      <c r="N29" s="161"/>
      <c r="O29" s="161"/>
      <c r="P29" s="161"/>
      <c r="Q29" s="161"/>
      <c r="R29" s="161"/>
      <c r="S29" s="161"/>
      <c r="T29" s="162"/>
      <c r="U29" s="161"/>
      <c r="V29" s="151"/>
      <c r="W29" s="151"/>
      <c r="X29" s="151"/>
      <c r="Y29" s="151"/>
      <c r="Z29" s="151"/>
      <c r="AA29" s="151"/>
      <c r="AB29" s="151"/>
      <c r="AC29" s="151"/>
      <c r="AD29" s="151"/>
      <c r="AE29" s="151" t="s">
        <v>98</v>
      </c>
      <c r="AF29" s="151">
        <v>0</v>
      </c>
      <c r="AG29" s="151"/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</row>
    <row r="30" spans="1:60" outlineLevel="1" x14ac:dyDescent="0.2">
      <c r="A30" s="152"/>
      <c r="B30" s="158"/>
      <c r="C30" s="188" t="s">
        <v>101</v>
      </c>
      <c r="D30" s="163"/>
      <c r="E30" s="168">
        <v>330</v>
      </c>
      <c r="F30" s="170"/>
      <c r="G30" s="170"/>
      <c r="H30" s="170"/>
      <c r="I30" s="170"/>
      <c r="J30" s="170"/>
      <c r="K30" s="170"/>
      <c r="L30" s="170"/>
      <c r="M30" s="170"/>
      <c r="N30" s="161"/>
      <c r="O30" s="161"/>
      <c r="P30" s="161"/>
      <c r="Q30" s="161"/>
      <c r="R30" s="161"/>
      <c r="S30" s="161"/>
      <c r="T30" s="162"/>
      <c r="U30" s="161"/>
      <c r="V30" s="151"/>
      <c r="W30" s="151"/>
      <c r="X30" s="151"/>
      <c r="Y30" s="151"/>
      <c r="Z30" s="151"/>
      <c r="AA30" s="151"/>
      <c r="AB30" s="151"/>
      <c r="AC30" s="151"/>
      <c r="AD30" s="151"/>
      <c r="AE30" s="151" t="s">
        <v>98</v>
      </c>
      <c r="AF30" s="151">
        <v>0</v>
      </c>
      <c r="AG30" s="151"/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</row>
    <row r="31" spans="1:60" ht="22.5" outlineLevel="1" x14ac:dyDescent="0.2">
      <c r="A31" s="152"/>
      <c r="B31" s="158"/>
      <c r="C31" s="188" t="s">
        <v>102</v>
      </c>
      <c r="D31" s="163"/>
      <c r="E31" s="168">
        <v>170</v>
      </c>
      <c r="F31" s="170"/>
      <c r="G31" s="170"/>
      <c r="H31" s="170"/>
      <c r="I31" s="170"/>
      <c r="J31" s="170"/>
      <c r="K31" s="170"/>
      <c r="L31" s="170"/>
      <c r="M31" s="170"/>
      <c r="N31" s="161"/>
      <c r="O31" s="161"/>
      <c r="P31" s="161"/>
      <c r="Q31" s="161"/>
      <c r="R31" s="161"/>
      <c r="S31" s="161"/>
      <c r="T31" s="162"/>
      <c r="U31" s="161"/>
      <c r="V31" s="151"/>
      <c r="W31" s="151"/>
      <c r="X31" s="151"/>
      <c r="Y31" s="151"/>
      <c r="Z31" s="151"/>
      <c r="AA31" s="151"/>
      <c r="AB31" s="151"/>
      <c r="AC31" s="151"/>
      <c r="AD31" s="151"/>
      <c r="AE31" s="151" t="s">
        <v>98</v>
      </c>
      <c r="AF31" s="151">
        <v>0</v>
      </c>
      <c r="AG31" s="151"/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</row>
    <row r="32" spans="1:60" outlineLevel="1" x14ac:dyDescent="0.2">
      <c r="A32" s="152"/>
      <c r="B32" s="158"/>
      <c r="C32" s="188" t="s">
        <v>103</v>
      </c>
      <c r="D32" s="163"/>
      <c r="E32" s="168">
        <v>330</v>
      </c>
      <c r="F32" s="170"/>
      <c r="G32" s="170"/>
      <c r="H32" s="170"/>
      <c r="I32" s="170"/>
      <c r="J32" s="170"/>
      <c r="K32" s="170"/>
      <c r="L32" s="170"/>
      <c r="M32" s="170"/>
      <c r="N32" s="161"/>
      <c r="O32" s="161"/>
      <c r="P32" s="161"/>
      <c r="Q32" s="161"/>
      <c r="R32" s="161"/>
      <c r="S32" s="161"/>
      <c r="T32" s="162"/>
      <c r="U32" s="161"/>
      <c r="V32" s="151"/>
      <c r="W32" s="151"/>
      <c r="X32" s="151"/>
      <c r="Y32" s="151"/>
      <c r="Z32" s="151"/>
      <c r="AA32" s="151"/>
      <c r="AB32" s="151"/>
      <c r="AC32" s="151"/>
      <c r="AD32" s="151"/>
      <c r="AE32" s="151" t="s">
        <v>98</v>
      </c>
      <c r="AF32" s="151">
        <v>0</v>
      </c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</row>
    <row r="33" spans="1:60" outlineLevel="1" x14ac:dyDescent="0.2">
      <c r="A33" s="152">
        <v>5</v>
      </c>
      <c r="B33" s="158"/>
      <c r="C33" s="187" t="s">
        <v>111</v>
      </c>
      <c r="D33" s="160" t="s">
        <v>95</v>
      </c>
      <c r="E33" s="167">
        <v>830</v>
      </c>
      <c r="F33" s="170">
        <v>8.4</v>
      </c>
      <c r="G33" s="170">
        <v>0</v>
      </c>
      <c r="H33" s="170">
        <v>7.7</v>
      </c>
      <c r="I33" s="170">
        <f>ROUND(E33*H33,2)</f>
        <v>6391</v>
      </c>
      <c r="J33" s="170">
        <v>0.70000000000000018</v>
      </c>
      <c r="K33" s="170">
        <f>ROUND(E33*J33,2)</f>
        <v>581</v>
      </c>
      <c r="L33" s="170">
        <v>21</v>
      </c>
      <c r="M33" s="170">
        <f>G33*(1+L33/100)</f>
        <v>0</v>
      </c>
      <c r="N33" s="161">
        <v>5.0000000000000002E-5</v>
      </c>
      <c r="O33" s="161">
        <f>ROUND(E33*N33,5)</f>
        <v>4.1500000000000002E-2</v>
      </c>
      <c r="P33" s="161">
        <v>0</v>
      </c>
      <c r="Q33" s="161">
        <f>ROUND(E33*P33,5)</f>
        <v>0</v>
      </c>
      <c r="R33" s="161"/>
      <c r="S33" s="161"/>
      <c r="T33" s="162">
        <v>0</v>
      </c>
      <c r="U33" s="161">
        <f>ROUND(E33*T33,2)</f>
        <v>0</v>
      </c>
      <c r="V33" s="151"/>
      <c r="W33" s="151"/>
      <c r="X33" s="151"/>
      <c r="Y33" s="151"/>
      <c r="Z33" s="151"/>
      <c r="AA33" s="151"/>
      <c r="AB33" s="151"/>
      <c r="AC33" s="151"/>
      <c r="AD33" s="151"/>
      <c r="AE33" s="151" t="s">
        <v>96</v>
      </c>
      <c r="AF33" s="151"/>
      <c r="AG33" s="151"/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</row>
    <row r="34" spans="1:60" outlineLevel="1" x14ac:dyDescent="0.2">
      <c r="A34" s="152"/>
      <c r="B34" s="158"/>
      <c r="C34" s="188" t="s">
        <v>99</v>
      </c>
      <c r="D34" s="163"/>
      <c r="E34" s="168"/>
      <c r="F34" s="170"/>
      <c r="G34" s="170"/>
      <c r="H34" s="170"/>
      <c r="I34" s="170"/>
      <c r="J34" s="170"/>
      <c r="K34" s="170"/>
      <c r="L34" s="170"/>
      <c r="M34" s="170"/>
      <c r="N34" s="161"/>
      <c r="O34" s="161"/>
      <c r="P34" s="161"/>
      <c r="Q34" s="161"/>
      <c r="R34" s="161"/>
      <c r="S34" s="161"/>
      <c r="T34" s="162"/>
      <c r="U34" s="161"/>
      <c r="V34" s="151"/>
      <c r="W34" s="151"/>
      <c r="X34" s="151"/>
      <c r="Y34" s="151"/>
      <c r="Z34" s="151"/>
      <c r="AA34" s="151"/>
      <c r="AB34" s="151"/>
      <c r="AC34" s="151"/>
      <c r="AD34" s="151"/>
      <c r="AE34" s="151" t="s">
        <v>98</v>
      </c>
      <c r="AF34" s="151">
        <v>0</v>
      </c>
      <c r="AG34" s="151"/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</row>
    <row r="35" spans="1:60" outlineLevel="1" x14ac:dyDescent="0.2">
      <c r="A35" s="152"/>
      <c r="B35" s="158"/>
      <c r="C35" s="188" t="s">
        <v>101</v>
      </c>
      <c r="D35" s="163"/>
      <c r="E35" s="168">
        <v>330</v>
      </c>
      <c r="F35" s="170"/>
      <c r="G35" s="170"/>
      <c r="H35" s="170"/>
      <c r="I35" s="170"/>
      <c r="J35" s="170"/>
      <c r="K35" s="170"/>
      <c r="L35" s="170"/>
      <c r="M35" s="170"/>
      <c r="N35" s="161"/>
      <c r="O35" s="161"/>
      <c r="P35" s="161"/>
      <c r="Q35" s="161"/>
      <c r="R35" s="161"/>
      <c r="S35" s="161"/>
      <c r="T35" s="162"/>
      <c r="U35" s="161"/>
      <c r="V35" s="151"/>
      <c r="W35" s="151"/>
      <c r="X35" s="151"/>
      <c r="Y35" s="151"/>
      <c r="Z35" s="151"/>
      <c r="AA35" s="151"/>
      <c r="AB35" s="151"/>
      <c r="AC35" s="151"/>
      <c r="AD35" s="151"/>
      <c r="AE35" s="151" t="s">
        <v>98</v>
      </c>
      <c r="AF35" s="151">
        <v>0</v>
      </c>
      <c r="AG35" s="151"/>
      <c r="AH35" s="151"/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1"/>
      <c r="BH35" s="151"/>
    </row>
    <row r="36" spans="1:60" ht="22.5" outlineLevel="1" x14ac:dyDescent="0.2">
      <c r="A36" s="152"/>
      <c r="B36" s="158"/>
      <c r="C36" s="188" t="s">
        <v>102</v>
      </c>
      <c r="D36" s="163"/>
      <c r="E36" s="168">
        <v>170</v>
      </c>
      <c r="F36" s="170"/>
      <c r="G36" s="170"/>
      <c r="H36" s="170"/>
      <c r="I36" s="170"/>
      <c r="J36" s="170"/>
      <c r="K36" s="170"/>
      <c r="L36" s="170"/>
      <c r="M36" s="170"/>
      <c r="N36" s="161"/>
      <c r="O36" s="161"/>
      <c r="P36" s="161"/>
      <c r="Q36" s="161"/>
      <c r="R36" s="161"/>
      <c r="S36" s="161"/>
      <c r="T36" s="162"/>
      <c r="U36" s="161"/>
      <c r="V36" s="151"/>
      <c r="W36" s="151"/>
      <c r="X36" s="151"/>
      <c r="Y36" s="151"/>
      <c r="Z36" s="151"/>
      <c r="AA36" s="151"/>
      <c r="AB36" s="151"/>
      <c r="AC36" s="151"/>
      <c r="AD36" s="151"/>
      <c r="AE36" s="151" t="s">
        <v>98</v>
      </c>
      <c r="AF36" s="151">
        <v>0</v>
      </c>
      <c r="AG36" s="151"/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</row>
    <row r="37" spans="1:60" outlineLevel="1" x14ac:dyDescent="0.2">
      <c r="A37" s="152"/>
      <c r="B37" s="158"/>
      <c r="C37" s="188" t="s">
        <v>106</v>
      </c>
      <c r="D37" s="163"/>
      <c r="E37" s="168">
        <v>330</v>
      </c>
      <c r="F37" s="170"/>
      <c r="G37" s="170"/>
      <c r="H37" s="170"/>
      <c r="I37" s="170"/>
      <c r="J37" s="170"/>
      <c r="K37" s="170"/>
      <c r="L37" s="170"/>
      <c r="M37" s="170"/>
      <c r="N37" s="161"/>
      <c r="O37" s="161"/>
      <c r="P37" s="161"/>
      <c r="Q37" s="161"/>
      <c r="R37" s="161"/>
      <c r="S37" s="161"/>
      <c r="T37" s="162"/>
      <c r="U37" s="161"/>
      <c r="V37" s="151"/>
      <c r="W37" s="151"/>
      <c r="X37" s="151"/>
      <c r="Y37" s="151"/>
      <c r="Z37" s="151"/>
      <c r="AA37" s="151"/>
      <c r="AB37" s="151"/>
      <c r="AC37" s="151"/>
      <c r="AD37" s="151"/>
      <c r="AE37" s="151" t="s">
        <v>98</v>
      </c>
      <c r="AF37" s="151">
        <v>0</v>
      </c>
      <c r="AG37" s="151"/>
      <c r="AH37" s="151"/>
      <c r="AI37" s="151"/>
      <c r="AJ37" s="151"/>
      <c r="AK37" s="151"/>
      <c r="AL37" s="151"/>
      <c r="AM37" s="151"/>
      <c r="AN37" s="151"/>
      <c r="AO37" s="151"/>
      <c r="AP37" s="151"/>
      <c r="AQ37" s="151"/>
      <c r="AR37" s="151"/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151"/>
      <c r="BD37" s="151"/>
      <c r="BE37" s="151"/>
      <c r="BF37" s="151"/>
      <c r="BG37" s="151"/>
      <c r="BH37" s="151"/>
    </row>
    <row r="38" spans="1:60" outlineLevel="1" x14ac:dyDescent="0.2">
      <c r="A38" s="152">
        <v>6</v>
      </c>
      <c r="B38" s="158"/>
      <c r="C38" s="187" t="s">
        <v>112</v>
      </c>
      <c r="D38" s="160" t="s">
        <v>95</v>
      </c>
      <c r="E38" s="167">
        <v>500</v>
      </c>
      <c r="F38" s="170">
        <v>94.5</v>
      </c>
      <c r="G38" s="170">
        <v>0</v>
      </c>
      <c r="H38" s="170">
        <v>12.74</v>
      </c>
      <c r="I38" s="170">
        <f>ROUND(E38*H38,2)</f>
        <v>6370</v>
      </c>
      <c r="J38" s="170">
        <v>81.760000000000005</v>
      </c>
      <c r="K38" s="170">
        <f>ROUND(E38*J38,2)</f>
        <v>40880</v>
      </c>
      <c r="L38" s="170">
        <v>21</v>
      </c>
      <c r="M38" s="170">
        <f>G38*(1+L38/100)</f>
        <v>0</v>
      </c>
      <c r="N38" s="161">
        <v>5.0000000000000002E-5</v>
      </c>
      <c r="O38" s="161">
        <f>ROUND(E38*N38,5)</f>
        <v>2.5000000000000001E-2</v>
      </c>
      <c r="P38" s="161">
        <v>0</v>
      </c>
      <c r="Q38" s="161">
        <f>ROUND(E38*P38,5)</f>
        <v>0</v>
      </c>
      <c r="R38" s="161"/>
      <c r="S38" s="161"/>
      <c r="T38" s="162">
        <v>0.27100000000000002</v>
      </c>
      <c r="U38" s="161">
        <f>ROUND(E38*T38,2)</f>
        <v>135.5</v>
      </c>
      <c r="V38" s="151"/>
      <c r="W38" s="151"/>
      <c r="X38" s="151"/>
      <c r="Y38" s="151"/>
      <c r="Z38" s="151"/>
      <c r="AA38" s="151"/>
      <c r="AB38" s="151"/>
      <c r="AC38" s="151"/>
      <c r="AD38" s="151"/>
      <c r="AE38" s="151" t="s">
        <v>96</v>
      </c>
      <c r="AF38" s="151"/>
      <c r="AG38" s="151"/>
      <c r="AH38" s="151"/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1"/>
      <c r="BH38" s="151"/>
    </row>
    <row r="39" spans="1:60" outlineLevel="1" x14ac:dyDescent="0.2">
      <c r="A39" s="152"/>
      <c r="B39" s="158"/>
      <c r="C39" s="188" t="s">
        <v>113</v>
      </c>
      <c r="D39" s="163"/>
      <c r="E39" s="168"/>
      <c r="F39" s="170"/>
      <c r="G39" s="170"/>
      <c r="H39" s="170"/>
      <c r="I39" s="170"/>
      <c r="J39" s="170"/>
      <c r="K39" s="170"/>
      <c r="L39" s="170"/>
      <c r="M39" s="170"/>
      <c r="N39" s="161"/>
      <c r="O39" s="161"/>
      <c r="P39" s="161"/>
      <c r="Q39" s="161"/>
      <c r="R39" s="161"/>
      <c r="S39" s="161"/>
      <c r="T39" s="162"/>
      <c r="U39" s="161"/>
      <c r="V39" s="151"/>
      <c r="W39" s="151"/>
      <c r="X39" s="151"/>
      <c r="Y39" s="151"/>
      <c r="Z39" s="151"/>
      <c r="AA39" s="151"/>
      <c r="AB39" s="151"/>
      <c r="AC39" s="151"/>
      <c r="AD39" s="151"/>
      <c r="AE39" s="151" t="s">
        <v>98</v>
      </c>
      <c r="AF39" s="151">
        <v>0</v>
      </c>
      <c r="AG39" s="151"/>
      <c r="AH39" s="151"/>
      <c r="AI39" s="151"/>
      <c r="AJ39" s="151"/>
      <c r="AK39" s="151"/>
      <c r="AL39" s="151"/>
      <c r="AM39" s="151"/>
      <c r="AN39" s="151"/>
      <c r="AO39" s="151"/>
      <c r="AP39" s="151"/>
      <c r="AQ39" s="151"/>
      <c r="AR39" s="151"/>
      <c r="AS39" s="151"/>
      <c r="AT39" s="151"/>
      <c r="AU39" s="151"/>
      <c r="AV39" s="151"/>
      <c r="AW39" s="151"/>
      <c r="AX39" s="151"/>
      <c r="AY39" s="151"/>
      <c r="AZ39" s="151"/>
      <c r="BA39" s="151"/>
      <c r="BB39" s="151"/>
      <c r="BC39" s="151"/>
      <c r="BD39" s="151"/>
      <c r="BE39" s="151"/>
      <c r="BF39" s="151"/>
      <c r="BG39" s="151"/>
      <c r="BH39" s="151"/>
    </row>
    <row r="40" spans="1:60" outlineLevel="1" x14ac:dyDescent="0.2">
      <c r="A40" s="152"/>
      <c r="B40" s="158"/>
      <c r="C40" s="188" t="s">
        <v>101</v>
      </c>
      <c r="D40" s="163"/>
      <c r="E40" s="168">
        <v>330</v>
      </c>
      <c r="F40" s="170"/>
      <c r="G40" s="170"/>
      <c r="H40" s="170"/>
      <c r="I40" s="170"/>
      <c r="J40" s="170"/>
      <c r="K40" s="170"/>
      <c r="L40" s="170"/>
      <c r="M40" s="170"/>
      <c r="N40" s="161"/>
      <c r="O40" s="161"/>
      <c r="P40" s="161"/>
      <c r="Q40" s="161"/>
      <c r="R40" s="161"/>
      <c r="S40" s="161"/>
      <c r="T40" s="162"/>
      <c r="U40" s="161"/>
      <c r="V40" s="151"/>
      <c r="W40" s="151"/>
      <c r="X40" s="151"/>
      <c r="Y40" s="151"/>
      <c r="Z40" s="151"/>
      <c r="AA40" s="151"/>
      <c r="AB40" s="151"/>
      <c r="AC40" s="151"/>
      <c r="AD40" s="151"/>
      <c r="AE40" s="151" t="s">
        <v>98</v>
      </c>
      <c r="AF40" s="151">
        <v>0</v>
      </c>
      <c r="AG40" s="151"/>
      <c r="AH40" s="151"/>
      <c r="AI40" s="151"/>
      <c r="AJ40" s="151"/>
      <c r="AK40" s="151"/>
      <c r="AL40" s="151"/>
      <c r="AM40" s="151"/>
      <c r="AN40" s="151"/>
      <c r="AO40" s="151"/>
      <c r="AP40" s="151"/>
      <c r="AQ40" s="151"/>
      <c r="AR40" s="151"/>
      <c r="AS40" s="151"/>
      <c r="AT40" s="151"/>
      <c r="AU40" s="151"/>
      <c r="AV40" s="151"/>
      <c r="AW40" s="151"/>
      <c r="AX40" s="151"/>
      <c r="AY40" s="151"/>
      <c r="AZ40" s="151"/>
      <c r="BA40" s="151"/>
      <c r="BB40" s="151"/>
      <c r="BC40" s="151"/>
      <c r="BD40" s="151"/>
      <c r="BE40" s="151"/>
      <c r="BF40" s="151"/>
      <c r="BG40" s="151"/>
      <c r="BH40" s="151"/>
    </row>
    <row r="41" spans="1:60" ht="22.5" outlineLevel="1" x14ac:dyDescent="0.2">
      <c r="A41" s="152"/>
      <c r="B41" s="158"/>
      <c r="C41" s="188" t="s">
        <v>102</v>
      </c>
      <c r="D41" s="163"/>
      <c r="E41" s="168">
        <v>170</v>
      </c>
      <c r="F41" s="170"/>
      <c r="G41" s="170"/>
      <c r="H41" s="170"/>
      <c r="I41" s="170"/>
      <c r="J41" s="170"/>
      <c r="K41" s="170"/>
      <c r="L41" s="170"/>
      <c r="M41" s="170"/>
      <c r="N41" s="161"/>
      <c r="O41" s="161"/>
      <c r="P41" s="161"/>
      <c r="Q41" s="161"/>
      <c r="R41" s="161"/>
      <c r="S41" s="161"/>
      <c r="T41" s="162"/>
      <c r="U41" s="161"/>
      <c r="V41" s="151"/>
      <c r="W41" s="151"/>
      <c r="X41" s="151"/>
      <c r="Y41" s="151"/>
      <c r="Z41" s="151"/>
      <c r="AA41" s="151"/>
      <c r="AB41" s="151"/>
      <c r="AC41" s="151"/>
      <c r="AD41" s="151"/>
      <c r="AE41" s="151" t="s">
        <v>98</v>
      </c>
      <c r="AF41" s="151">
        <v>0</v>
      </c>
      <c r="AG41" s="151"/>
      <c r="AH41" s="151"/>
      <c r="AI41" s="151"/>
      <c r="AJ41" s="151"/>
      <c r="AK41" s="151"/>
      <c r="AL41" s="151"/>
      <c r="AM41" s="151"/>
      <c r="AN41" s="151"/>
      <c r="AO41" s="151"/>
      <c r="AP41" s="151"/>
      <c r="AQ41" s="151"/>
      <c r="AR41" s="151"/>
      <c r="AS41" s="151"/>
      <c r="AT41" s="151"/>
      <c r="AU41" s="151"/>
      <c r="AV41" s="151"/>
      <c r="AW41" s="151"/>
      <c r="AX41" s="151"/>
      <c r="AY41" s="151"/>
      <c r="AZ41" s="151"/>
      <c r="BA41" s="151"/>
      <c r="BB41" s="151"/>
      <c r="BC41" s="151"/>
      <c r="BD41" s="151"/>
      <c r="BE41" s="151"/>
      <c r="BF41" s="151"/>
      <c r="BG41" s="151"/>
      <c r="BH41" s="151"/>
    </row>
    <row r="42" spans="1:60" outlineLevel="1" x14ac:dyDescent="0.2">
      <c r="A42" s="152">
        <v>7</v>
      </c>
      <c r="B42" s="158"/>
      <c r="C42" s="187" t="s">
        <v>114</v>
      </c>
      <c r="D42" s="160" t="s">
        <v>95</v>
      </c>
      <c r="E42" s="167">
        <v>1330</v>
      </c>
      <c r="F42" s="170">
        <v>7.1</v>
      </c>
      <c r="G42" s="170">
        <v>0</v>
      </c>
      <c r="H42" s="170">
        <v>0</v>
      </c>
      <c r="I42" s="170">
        <f>ROUND(E42*H42,2)</f>
        <v>0</v>
      </c>
      <c r="J42" s="170">
        <v>7.1</v>
      </c>
      <c r="K42" s="170">
        <f>ROUND(E42*J42,2)</f>
        <v>9443</v>
      </c>
      <c r="L42" s="170">
        <v>21</v>
      </c>
      <c r="M42" s="170">
        <f>G42*(1+L42/100)</f>
        <v>0</v>
      </c>
      <c r="N42" s="161">
        <v>0</v>
      </c>
      <c r="O42" s="161">
        <f>ROUND(E42*N42,5)</f>
        <v>0</v>
      </c>
      <c r="P42" s="161">
        <v>0</v>
      </c>
      <c r="Q42" s="161">
        <f>ROUND(E42*P42,5)</f>
        <v>0</v>
      </c>
      <c r="R42" s="161"/>
      <c r="S42" s="161"/>
      <c r="T42" s="162">
        <v>1.7999999999999999E-2</v>
      </c>
      <c r="U42" s="161">
        <f>ROUND(E42*T42,2)</f>
        <v>23.94</v>
      </c>
      <c r="V42" s="151"/>
      <c r="W42" s="151"/>
      <c r="X42" s="151"/>
      <c r="Y42" s="151"/>
      <c r="Z42" s="151"/>
      <c r="AA42" s="151"/>
      <c r="AB42" s="151"/>
      <c r="AC42" s="151"/>
      <c r="AD42" s="151"/>
      <c r="AE42" s="151" t="s">
        <v>96</v>
      </c>
      <c r="AF42" s="151"/>
      <c r="AG42" s="151"/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</row>
    <row r="43" spans="1:60" outlineLevel="1" x14ac:dyDescent="0.2">
      <c r="A43" s="152"/>
      <c r="B43" s="158"/>
      <c r="C43" s="188" t="s">
        <v>99</v>
      </c>
      <c r="D43" s="163"/>
      <c r="E43" s="168"/>
      <c r="F43" s="170"/>
      <c r="G43" s="170"/>
      <c r="H43" s="170"/>
      <c r="I43" s="170"/>
      <c r="J43" s="170"/>
      <c r="K43" s="170"/>
      <c r="L43" s="170"/>
      <c r="M43" s="170"/>
      <c r="N43" s="161"/>
      <c r="O43" s="161"/>
      <c r="P43" s="161"/>
      <c r="Q43" s="161"/>
      <c r="R43" s="161"/>
      <c r="S43" s="161"/>
      <c r="T43" s="162"/>
      <c r="U43" s="161"/>
      <c r="V43" s="151"/>
      <c r="W43" s="151"/>
      <c r="X43" s="151"/>
      <c r="Y43" s="151"/>
      <c r="Z43" s="151"/>
      <c r="AA43" s="151"/>
      <c r="AB43" s="151"/>
      <c r="AC43" s="151"/>
      <c r="AD43" s="151"/>
      <c r="AE43" s="151" t="s">
        <v>98</v>
      </c>
      <c r="AF43" s="151">
        <v>0</v>
      </c>
      <c r="AG43" s="151"/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</row>
    <row r="44" spans="1:60" outlineLevel="1" x14ac:dyDescent="0.2">
      <c r="A44" s="152"/>
      <c r="B44" s="158"/>
      <c r="C44" s="188" t="s">
        <v>101</v>
      </c>
      <c r="D44" s="163"/>
      <c r="E44" s="168">
        <v>330</v>
      </c>
      <c r="F44" s="170"/>
      <c r="G44" s="170"/>
      <c r="H44" s="170"/>
      <c r="I44" s="170"/>
      <c r="J44" s="170"/>
      <c r="K44" s="170"/>
      <c r="L44" s="170"/>
      <c r="M44" s="170"/>
      <c r="N44" s="161"/>
      <c r="O44" s="161"/>
      <c r="P44" s="161"/>
      <c r="Q44" s="161"/>
      <c r="R44" s="161"/>
      <c r="S44" s="161"/>
      <c r="T44" s="162"/>
      <c r="U44" s="161"/>
      <c r="V44" s="151"/>
      <c r="W44" s="151"/>
      <c r="X44" s="151"/>
      <c r="Y44" s="151"/>
      <c r="Z44" s="151"/>
      <c r="AA44" s="151"/>
      <c r="AB44" s="151"/>
      <c r="AC44" s="151"/>
      <c r="AD44" s="151"/>
      <c r="AE44" s="151" t="s">
        <v>98</v>
      </c>
      <c r="AF44" s="151">
        <v>0</v>
      </c>
      <c r="AG44" s="151"/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1"/>
      <c r="BG44" s="151"/>
      <c r="BH44" s="151"/>
    </row>
    <row r="45" spans="1:60" ht="22.5" outlineLevel="1" x14ac:dyDescent="0.2">
      <c r="A45" s="152"/>
      <c r="B45" s="158"/>
      <c r="C45" s="188" t="s">
        <v>102</v>
      </c>
      <c r="D45" s="163"/>
      <c r="E45" s="168">
        <v>170</v>
      </c>
      <c r="F45" s="170"/>
      <c r="G45" s="170"/>
      <c r="H45" s="170"/>
      <c r="I45" s="170"/>
      <c r="J45" s="170"/>
      <c r="K45" s="170"/>
      <c r="L45" s="170"/>
      <c r="M45" s="170"/>
      <c r="N45" s="161"/>
      <c r="O45" s="161"/>
      <c r="P45" s="161"/>
      <c r="Q45" s="161"/>
      <c r="R45" s="161"/>
      <c r="S45" s="161"/>
      <c r="T45" s="162"/>
      <c r="U45" s="161"/>
      <c r="V45" s="151"/>
      <c r="W45" s="151"/>
      <c r="X45" s="151"/>
      <c r="Y45" s="151"/>
      <c r="Z45" s="151"/>
      <c r="AA45" s="151"/>
      <c r="AB45" s="151"/>
      <c r="AC45" s="151"/>
      <c r="AD45" s="151"/>
      <c r="AE45" s="151" t="s">
        <v>98</v>
      </c>
      <c r="AF45" s="151">
        <v>0</v>
      </c>
      <c r="AG45" s="151"/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</row>
    <row r="46" spans="1:60" outlineLevel="1" x14ac:dyDescent="0.2">
      <c r="A46" s="152"/>
      <c r="B46" s="158"/>
      <c r="C46" s="188" t="s">
        <v>103</v>
      </c>
      <c r="D46" s="163"/>
      <c r="E46" s="168">
        <v>330</v>
      </c>
      <c r="F46" s="170"/>
      <c r="G46" s="170"/>
      <c r="H46" s="170"/>
      <c r="I46" s="170"/>
      <c r="J46" s="170"/>
      <c r="K46" s="170"/>
      <c r="L46" s="170"/>
      <c r="M46" s="170"/>
      <c r="N46" s="161"/>
      <c r="O46" s="161"/>
      <c r="P46" s="161"/>
      <c r="Q46" s="161"/>
      <c r="R46" s="161"/>
      <c r="S46" s="161"/>
      <c r="T46" s="162"/>
      <c r="U46" s="161"/>
      <c r="V46" s="151"/>
      <c r="W46" s="151"/>
      <c r="X46" s="151"/>
      <c r="Y46" s="151"/>
      <c r="Z46" s="151"/>
      <c r="AA46" s="151"/>
      <c r="AB46" s="151"/>
      <c r="AC46" s="151"/>
      <c r="AD46" s="151"/>
      <c r="AE46" s="151" t="s">
        <v>98</v>
      </c>
      <c r="AF46" s="151">
        <v>0</v>
      </c>
      <c r="AG46" s="151"/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</row>
    <row r="47" spans="1:60" outlineLevel="1" x14ac:dyDescent="0.2">
      <c r="A47" s="152"/>
      <c r="B47" s="158"/>
      <c r="C47" s="188" t="s">
        <v>115</v>
      </c>
      <c r="D47" s="163"/>
      <c r="E47" s="168"/>
      <c r="F47" s="170"/>
      <c r="G47" s="170"/>
      <c r="H47" s="170"/>
      <c r="I47" s="170"/>
      <c r="J47" s="170"/>
      <c r="K47" s="170"/>
      <c r="L47" s="170"/>
      <c r="M47" s="170"/>
      <c r="N47" s="161"/>
      <c r="O47" s="161"/>
      <c r="P47" s="161"/>
      <c r="Q47" s="161"/>
      <c r="R47" s="161"/>
      <c r="S47" s="161"/>
      <c r="T47" s="162"/>
      <c r="U47" s="161"/>
      <c r="V47" s="151"/>
      <c r="W47" s="151"/>
      <c r="X47" s="151"/>
      <c r="Y47" s="151"/>
      <c r="Z47" s="151"/>
      <c r="AA47" s="151"/>
      <c r="AB47" s="151"/>
      <c r="AC47" s="151"/>
      <c r="AD47" s="151"/>
      <c r="AE47" s="151" t="s">
        <v>98</v>
      </c>
      <c r="AF47" s="151">
        <v>0</v>
      </c>
      <c r="AG47" s="151"/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</row>
    <row r="48" spans="1:60" outlineLevel="1" x14ac:dyDescent="0.2">
      <c r="A48" s="152"/>
      <c r="B48" s="158"/>
      <c r="C48" s="188" t="s">
        <v>99</v>
      </c>
      <c r="D48" s="163"/>
      <c r="E48" s="168"/>
      <c r="F48" s="170"/>
      <c r="G48" s="170"/>
      <c r="H48" s="170"/>
      <c r="I48" s="170"/>
      <c r="J48" s="170"/>
      <c r="K48" s="170"/>
      <c r="L48" s="170"/>
      <c r="M48" s="170"/>
      <c r="N48" s="161"/>
      <c r="O48" s="161"/>
      <c r="P48" s="161"/>
      <c r="Q48" s="161"/>
      <c r="R48" s="161"/>
      <c r="S48" s="161"/>
      <c r="T48" s="162"/>
      <c r="U48" s="161"/>
      <c r="V48" s="151"/>
      <c r="W48" s="151"/>
      <c r="X48" s="151"/>
      <c r="Y48" s="151"/>
      <c r="Z48" s="151"/>
      <c r="AA48" s="151"/>
      <c r="AB48" s="151"/>
      <c r="AC48" s="151"/>
      <c r="AD48" s="151"/>
      <c r="AE48" s="151" t="s">
        <v>98</v>
      </c>
      <c r="AF48" s="151">
        <v>0</v>
      </c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</row>
    <row r="49" spans="1:60" outlineLevel="1" x14ac:dyDescent="0.2">
      <c r="A49" s="152"/>
      <c r="B49" s="158"/>
      <c r="C49" s="188" t="s">
        <v>109</v>
      </c>
      <c r="D49" s="163"/>
      <c r="E49" s="168">
        <v>330</v>
      </c>
      <c r="F49" s="170"/>
      <c r="G49" s="170"/>
      <c r="H49" s="170"/>
      <c r="I49" s="170"/>
      <c r="J49" s="170"/>
      <c r="K49" s="170"/>
      <c r="L49" s="170"/>
      <c r="M49" s="170"/>
      <c r="N49" s="161"/>
      <c r="O49" s="161"/>
      <c r="P49" s="161"/>
      <c r="Q49" s="161"/>
      <c r="R49" s="161"/>
      <c r="S49" s="161"/>
      <c r="T49" s="162"/>
      <c r="U49" s="161"/>
      <c r="V49" s="151"/>
      <c r="W49" s="151"/>
      <c r="X49" s="151"/>
      <c r="Y49" s="151"/>
      <c r="Z49" s="151"/>
      <c r="AA49" s="151"/>
      <c r="AB49" s="151"/>
      <c r="AC49" s="151"/>
      <c r="AD49" s="151"/>
      <c r="AE49" s="151" t="s">
        <v>98</v>
      </c>
      <c r="AF49" s="151">
        <v>0</v>
      </c>
      <c r="AG49" s="151"/>
      <c r="AH49" s="151"/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</row>
    <row r="50" spans="1:60" ht="22.5" outlineLevel="1" x14ac:dyDescent="0.2">
      <c r="A50" s="152"/>
      <c r="B50" s="158"/>
      <c r="C50" s="188" t="s">
        <v>102</v>
      </c>
      <c r="D50" s="163"/>
      <c r="E50" s="168">
        <v>170</v>
      </c>
      <c r="F50" s="170"/>
      <c r="G50" s="170"/>
      <c r="H50" s="170"/>
      <c r="I50" s="170"/>
      <c r="J50" s="170"/>
      <c r="K50" s="170"/>
      <c r="L50" s="170"/>
      <c r="M50" s="170"/>
      <c r="N50" s="161"/>
      <c r="O50" s="161"/>
      <c r="P50" s="161"/>
      <c r="Q50" s="161"/>
      <c r="R50" s="161"/>
      <c r="S50" s="161"/>
      <c r="T50" s="162"/>
      <c r="U50" s="161"/>
      <c r="V50" s="151"/>
      <c r="W50" s="151"/>
      <c r="X50" s="151"/>
      <c r="Y50" s="151"/>
      <c r="Z50" s="151"/>
      <c r="AA50" s="151"/>
      <c r="AB50" s="151"/>
      <c r="AC50" s="151"/>
      <c r="AD50" s="151"/>
      <c r="AE50" s="151" t="s">
        <v>98</v>
      </c>
      <c r="AF50" s="151">
        <v>0</v>
      </c>
      <c r="AG50" s="151"/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</row>
    <row r="51" spans="1:60" x14ac:dyDescent="0.2">
      <c r="A51" s="153" t="s">
        <v>92</v>
      </c>
      <c r="B51" s="159" t="s">
        <v>59</v>
      </c>
      <c r="C51" s="189" t="s">
        <v>60</v>
      </c>
      <c r="D51" s="164"/>
      <c r="E51" s="169"/>
      <c r="F51" s="171"/>
      <c r="G51" s="171">
        <v>0</v>
      </c>
      <c r="H51" s="171"/>
      <c r="I51" s="171">
        <f>SUM(I52:I62)</f>
        <v>30876.6</v>
      </c>
      <c r="J51" s="171"/>
      <c r="K51" s="171">
        <f>SUM(K52:K62)</f>
        <v>1424673.08</v>
      </c>
      <c r="L51" s="171"/>
      <c r="M51" s="171">
        <f>SUM(M52:M62)</f>
        <v>0</v>
      </c>
      <c r="N51" s="165"/>
      <c r="O51" s="165">
        <f>SUM(O52:O62)</f>
        <v>4.1771700000000003</v>
      </c>
      <c r="P51" s="165"/>
      <c r="Q51" s="165">
        <f>SUM(Q52:Q62)</f>
        <v>2368.498</v>
      </c>
      <c r="R51" s="165"/>
      <c r="S51" s="165"/>
      <c r="T51" s="166"/>
      <c r="U51" s="165">
        <f>SUM(U52:U62)</f>
        <v>4177.17</v>
      </c>
      <c r="AE51" t="s">
        <v>93</v>
      </c>
    </row>
    <row r="52" spans="1:60" ht="22.5" outlineLevel="1" x14ac:dyDescent="0.2">
      <c r="A52" s="152">
        <v>8</v>
      </c>
      <c r="B52" s="158"/>
      <c r="C52" s="187" t="s">
        <v>116</v>
      </c>
      <c r="D52" s="160" t="s">
        <v>117</v>
      </c>
      <c r="E52" s="167">
        <v>4306.3599999999997</v>
      </c>
      <c r="F52" s="170">
        <v>338</v>
      </c>
      <c r="G52" s="170">
        <v>0</v>
      </c>
      <c r="H52" s="170">
        <v>7.17</v>
      </c>
      <c r="I52" s="170">
        <f>ROUND(E52*H52,2)</f>
        <v>30876.6</v>
      </c>
      <c r="J52" s="170">
        <v>330.83</v>
      </c>
      <c r="K52" s="170">
        <f>ROUND(E52*J52,2)</f>
        <v>1424673.08</v>
      </c>
      <c r="L52" s="170">
        <v>21</v>
      </c>
      <c r="M52" s="170">
        <f>G52*(1+L52/100)</f>
        <v>0</v>
      </c>
      <c r="N52" s="161">
        <v>9.7000000000000005E-4</v>
      </c>
      <c r="O52" s="161">
        <f>ROUND(E52*N52,5)</f>
        <v>4.1771700000000003</v>
      </c>
      <c r="P52" s="161">
        <v>0.55000000000000004</v>
      </c>
      <c r="Q52" s="161">
        <f>ROUND(E52*P52,5)</f>
        <v>2368.498</v>
      </c>
      <c r="R52" s="161"/>
      <c r="S52" s="161"/>
      <c r="T52" s="162">
        <v>0.97</v>
      </c>
      <c r="U52" s="161">
        <f>ROUND(E52*T52,2)</f>
        <v>4177.17</v>
      </c>
      <c r="V52" s="151"/>
      <c r="W52" s="151"/>
      <c r="X52" s="151"/>
      <c r="Y52" s="151"/>
      <c r="Z52" s="151"/>
      <c r="AA52" s="151"/>
      <c r="AB52" s="151"/>
      <c r="AC52" s="151"/>
      <c r="AD52" s="151"/>
      <c r="AE52" s="151" t="s">
        <v>96</v>
      </c>
      <c r="AF52" s="151"/>
      <c r="AG52" s="151"/>
      <c r="AH52" s="151"/>
      <c r="AI52" s="151"/>
      <c r="AJ52" s="151"/>
      <c r="AK52" s="151"/>
      <c r="AL52" s="151"/>
      <c r="AM52" s="151"/>
      <c r="AN52" s="151"/>
      <c r="AO52" s="151"/>
      <c r="AP52" s="151"/>
      <c r="AQ52" s="151"/>
      <c r="AR52" s="151"/>
      <c r="AS52" s="151"/>
      <c r="AT52" s="151"/>
      <c r="AU52" s="151"/>
      <c r="AV52" s="151"/>
      <c r="AW52" s="151"/>
      <c r="AX52" s="151"/>
      <c r="AY52" s="151"/>
      <c r="AZ52" s="151"/>
      <c r="BA52" s="151"/>
      <c r="BB52" s="151"/>
      <c r="BC52" s="151"/>
      <c r="BD52" s="151"/>
      <c r="BE52" s="151"/>
      <c r="BF52" s="151"/>
      <c r="BG52" s="151"/>
      <c r="BH52" s="151"/>
    </row>
    <row r="53" spans="1:60" outlineLevel="1" x14ac:dyDescent="0.2">
      <c r="A53" s="152"/>
      <c r="B53" s="158"/>
      <c r="C53" s="188" t="s">
        <v>118</v>
      </c>
      <c r="D53" s="163"/>
      <c r="E53" s="168"/>
      <c r="F53" s="170"/>
      <c r="G53" s="170"/>
      <c r="H53" s="170"/>
      <c r="I53" s="170"/>
      <c r="J53" s="170"/>
      <c r="K53" s="170"/>
      <c r="L53" s="170"/>
      <c r="M53" s="170"/>
      <c r="N53" s="161"/>
      <c r="O53" s="161"/>
      <c r="P53" s="161"/>
      <c r="Q53" s="161"/>
      <c r="R53" s="161"/>
      <c r="S53" s="161"/>
      <c r="T53" s="162"/>
      <c r="U53" s="161"/>
      <c r="V53" s="151"/>
      <c r="W53" s="151"/>
      <c r="X53" s="151"/>
      <c r="Y53" s="151"/>
      <c r="Z53" s="151"/>
      <c r="AA53" s="151"/>
      <c r="AB53" s="151"/>
      <c r="AC53" s="151"/>
      <c r="AD53" s="151"/>
      <c r="AE53" s="151" t="s">
        <v>98</v>
      </c>
      <c r="AF53" s="151">
        <v>0</v>
      </c>
      <c r="AG53" s="151"/>
      <c r="AH53" s="151"/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1"/>
      <c r="AU53" s="151"/>
      <c r="AV53" s="151"/>
      <c r="AW53" s="151"/>
      <c r="AX53" s="151"/>
      <c r="AY53" s="151"/>
      <c r="AZ53" s="151"/>
      <c r="BA53" s="151"/>
      <c r="BB53" s="151"/>
      <c r="BC53" s="151"/>
      <c r="BD53" s="151"/>
      <c r="BE53" s="151"/>
      <c r="BF53" s="151"/>
      <c r="BG53" s="151"/>
      <c r="BH53" s="151"/>
    </row>
    <row r="54" spans="1:60" outlineLevel="1" x14ac:dyDescent="0.2">
      <c r="A54" s="152"/>
      <c r="B54" s="158"/>
      <c r="C54" s="188" t="s">
        <v>119</v>
      </c>
      <c r="D54" s="163"/>
      <c r="E54" s="168">
        <v>162.4</v>
      </c>
      <c r="F54" s="170"/>
      <c r="G54" s="170"/>
      <c r="H54" s="170"/>
      <c r="I54" s="170"/>
      <c r="J54" s="170"/>
      <c r="K54" s="170"/>
      <c r="L54" s="170"/>
      <c r="M54" s="170"/>
      <c r="N54" s="161"/>
      <c r="O54" s="161"/>
      <c r="P54" s="161"/>
      <c r="Q54" s="161"/>
      <c r="R54" s="161"/>
      <c r="S54" s="161"/>
      <c r="T54" s="162"/>
      <c r="U54" s="161"/>
      <c r="V54" s="151"/>
      <c r="W54" s="151"/>
      <c r="X54" s="151"/>
      <c r="Y54" s="151"/>
      <c r="Z54" s="151"/>
      <c r="AA54" s="151"/>
      <c r="AB54" s="151"/>
      <c r="AC54" s="151"/>
      <c r="AD54" s="151"/>
      <c r="AE54" s="151" t="s">
        <v>98</v>
      </c>
      <c r="AF54" s="151">
        <v>0</v>
      </c>
      <c r="AG54" s="151"/>
      <c r="AH54" s="151"/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1"/>
      <c r="AY54" s="151"/>
      <c r="AZ54" s="151"/>
      <c r="BA54" s="151"/>
      <c r="BB54" s="151"/>
      <c r="BC54" s="151"/>
      <c r="BD54" s="151"/>
      <c r="BE54" s="151"/>
      <c r="BF54" s="151"/>
      <c r="BG54" s="151"/>
      <c r="BH54" s="151"/>
    </row>
    <row r="55" spans="1:60" outlineLevel="1" x14ac:dyDescent="0.2">
      <c r="A55" s="152"/>
      <c r="B55" s="158"/>
      <c r="C55" s="188" t="s">
        <v>120</v>
      </c>
      <c r="D55" s="163"/>
      <c r="E55" s="168">
        <v>146.91</v>
      </c>
      <c r="F55" s="170"/>
      <c r="G55" s="170"/>
      <c r="H55" s="170"/>
      <c r="I55" s="170"/>
      <c r="J55" s="170"/>
      <c r="K55" s="170"/>
      <c r="L55" s="170"/>
      <c r="M55" s="170"/>
      <c r="N55" s="161"/>
      <c r="O55" s="161"/>
      <c r="P55" s="161"/>
      <c r="Q55" s="161"/>
      <c r="R55" s="161"/>
      <c r="S55" s="161"/>
      <c r="T55" s="162"/>
      <c r="U55" s="161"/>
      <c r="V55" s="151"/>
      <c r="W55" s="151"/>
      <c r="X55" s="151"/>
      <c r="Y55" s="151"/>
      <c r="Z55" s="151"/>
      <c r="AA55" s="151"/>
      <c r="AB55" s="151"/>
      <c r="AC55" s="151"/>
      <c r="AD55" s="151"/>
      <c r="AE55" s="151" t="s">
        <v>98</v>
      </c>
      <c r="AF55" s="151">
        <v>0</v>
      </c>
      <c r="AG55" s="151"/>
      <c r="AH55" s="151"/>
      <c r="AI55" s="151"/>
      <c r="AJ55" s="151"/>
      <c r="AK55" s="151"/>
      <c r="AL55" s="151"/>
      <c r="AM55" s="151"/>
      <c r="AN55" s="151"/>
      <c r="AO55" s="151"/>
      <c r="AP55" s="151"/>
      <c r="AQ55" s="151"/>
      <c r="AR55" s="151"/>
      <c r="AS55" s="151"/>
      <c r="AT55" s="151"/>
      <c r="AU55" s="151"/>
      <c r="AV55" s="151"/>
      <c r="AW55" s="151"/>
      <c r="AX55" s="151"/>
      <c r="AY55" s="151"/>
      <c r="AZ55" s="151"/>
      <c r="BA55" s="151"/>
      <c r="BB55" s="151"/>
      <c r="BC55" s="151"/>
      <c r="BD55" s="151"/>
      <c r="BE55" s="151"/>
      <c r="BF55" s="151"/>
      <c r="BG55" s="151"/>
      <c r="BH55" s="151"/>
    </row>
    <row r="56" spans="1:60" outlineLevel="1" x14ac:dyDescent="0.2">
      <c r="A56" s="152"/>
      <c r="B56" s="158"/>
      <c r="C56" s="188" t="s">
        <v>121</v>
      </c>
      <c r="D56" s="163"/>
      <c r="E56" s="168">
        <v>174.5</v>
      </c>
      <c r="F56" s="170"/>
      <c r="G56" s="170"/>
      <c r="H56" s="170"/>
      <c r="I56" s="170"/>
      <c r="J56" s="170"/>
      <c r="K56" s="170"/>
      <c r="L56" s="170"/>
      <c r="M56" s="170"/>
      <c r="N56" s="161"/>
      <c r="O56" s="161"/>
      <c r="P56" s="161"/>
      <c r="Q56" s="161"/>
      <c r="R56" s="161"/>
      <c r="S56" s="161"/>
      <c r="T56" s="162"/>
      <c r="U56" s="161"/>
      <c r="V56" s="151"/>
      <c r="W56" s="151"/>
      <c r="X56" s="151"/>
      <c r="Y56" s="151"/>
      <c r="Z56" s="151"/>
      <c r="AA56" s="151"/>
      <c r="AB56" s="151"/>
      <c r="AC56" s="151"/>
      <c r="AD56" s="151"/>
      <c r="AE56" s="151" t="s">
        <v>98</v>
      </c>
      <c r="AF56" s="151">
        <v>0</v>
      </c>
      <c r="AG56" s="151"/>
      <c r="AH56" s="151"/>
      <c r="AI56" s="151"/>
      <c r="AJ56" s="151"/>
      <c r="AK56" s="151"/>
      <c r="AL56" s="151"/>
      <c r="AM56" s="151"/>
      <c r="AN56" s="151"/>
      <c r="AO56" s="151"/>
      <c r="AP56" s="151"/>
      <c r="AQ56" s="151"/>
      <c r="AR56" s="151"/>
      <c r="AS56" s="151"/>
      <c r="AT56" s="151"/>
      <c r="AU56" s="151"/>
      <c r="AV56" s="151"/>
      <c r="AW56" s="151"/>
      <c r="AX56" s="151"/>
      <c r="AY56" s="151"/>
      <c r="AZ56" s="151"/>
      <c r="BA56" s="151"/>
      <c r="BB56" s="151"/>
      <c r="BC56" s="151"/>
      <c r="BD56" s="151"/>
      <c r="BE56" s="151"/>
      <c r="BF56" s="151"/>
      <c r="BG56" s="151"/>
      <c r="BH56" s="151"/>
    </row>
    <row r="57" spans="1:60" outlineLevel="1" x14ac:dyDescent="0.2">
      <c r="A57" s="152"/>
      <c r="B57" s="158"/>
      <c r="C57" s="188" t="s">
        <v>122</v>
      </c>
      <c r="D57" s="163"/>
      <c r="E57" s="168">
        <v>1466.25</v>
      </c>
      <c r="F57" s="170"/>
      <c r="G57" s="170"/>
      <c r="H57" s="170"/>
      <c r="I57" s="170"/>
      <c r="J57" s="170"/>
      <c r="K57" s="170"/>
      <c r="L57" s="170"/>
      <c r="M57" s="170"/>
      <c r="N57" s="161"/>
      <c r="O57" s="161"/>
      <c r="P57" s="161"/>
      <c r="Q57" s="161"/>
      <c r="R57" s="161"/>
      <c r="S57" s="161"/>
      <c r="T57" s="162"/>
      <c r="U57" s="161"/>
      <c r="V57" s="151"/>
      <c r="W57" s="151"/>
      <c r="X57" s="151"/>
      <c r="Y57" s="151"/>
      <c r="Z57" s="151"/>
      <c r="AA57" s="151"/>
      <c r="AB57" s="151"/>
      <c r="AC57" s="151"/>
      <c r="AD57" s="151"/>
      <c r="AE57" s="151" t="s">
        <v>98</v>
      </c>
      <c r="AF57" s="151">
        <v>0</v>
      </c>
      <c r="AG57" s="151"/>
      <c r="AH57" s="151"/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151"/>
      <c r="AT57" s="151"/>
      <c r="AU57" s="151"/>
      <c r="AV57" s="151"/>
      <c r="AW57" s="151"/>
      <c r="AX57" s="151"/>
      <c r="AY57" s="151"/>
      <c r="AZ57" s="151"/>
      <c r="BA57" s="151"/>
      <c r="BB57" s="151"/>
      <c r="BC57" s="151"/>
      <c r="BD57" s="151"/>
      <c r="BE57" s="151"/>
      <c r="BF57" s="151"/>
      <c r="BG57" s="151"/>
      <c r="BH57" s="151"/>
    </row>
    <row r="58" spans="1:60" outlineLevel="1" x14ac:dyDescent="0.2">
      <c r="A58" s="152"/>
      <c r="B58" s="158"/>
      <c r="C58" s="188" t="s">
        <v>123</v>
      </c>
      <c r="D58" s="163"/>
      <c r="E58" s="168">
        <v>1288.6500000000001</v>
      </c>
      <c r="F58" s="170"/>
      <c r="G58" s="170"/>
      <c r="H58" s="170"/>
      <c r="I58" s="170"/>
      <c r="J58" s="170"/>
      <c r="K58" s="170"/>
      <c r="L58" s="170"/>
      <c r="M58" s="170"/>
      <c r="N58" s="161"/>
      <c r="O58" s="161"/>
      <c r="P58" s="161"/>
      <c r="Q58" s="161"/>
      <c r="R58" s="161"/>
      <c r="S58" s="161"/>
      <c r="T58" s="162"/>
      <c r="U58" s="161"/>
      <c r="V58" s="151"/>
      <c r="W58" s="151"/>
      <c r="X58" s="151"/>
      <c r="Y58" s="151"/>
      <c r="Z58" s="151"/>
      <c r="AA58" s="151"/>
      <c r="AB58" s="151"/>
      <c r="AC58" s="151"/>
      <c r="AD58" s="151"/>
      <c r="AE58" s="151" t="s">
        <v>98</v>
      </c>
      <c r="AF58" s="151">
        <v>0</v>
      </c>
      <c r="AG58" s="151"/>
      <c r="AH58" s="151"/>
      <c r="AI58" s="151"/>
      <c r="AJ58" s="151"/>
      <c r="AK58" s="151"/>
      <c r="AL58" s="151"/>
      <c r="AM58" s="151"/>
      <c r="AN58" s="151"/>
      <c r="AO58" s="151"/>
      <c r="AP58" s="151"/>
      <c r="AQ58" s="151"/>
      <c r="AR58" s="151"/>
      <c r="AS58" s="151"/>
      <c r="AT58" s="151"/>
      <c r="AU58" s="151"/>
      <c r="AV58" s="151"/>
      <c r="AW58" s="151"/>
      <c r="AX58" s="151"/>
      <c r="AY58" s="151"/>
      <c r="AZ58" s="151"/>
      <c r="BA58" s="151"/>
      <c r="BB58" s="151"/>
      <c r="BC58" s="151"/>
      <c r="BD58" s="151"/>
      <c r="BE58" s="151"/>
      <c r="BF58" s="151"/>
      <c r="BG58" s="151"/>
      <c r="BH58" s="151"/>
    </row>
    <row r="59" spans="1:60" outlineLevel="1" x14ac:dyDescent="0.2">
      <c r="A59" s="152"/>
      <c r="B59" s="158"/>
      <c r="C59" s="188" t="s">
        <v>124</v>
      </c>
      <c r="D59" s="163"/>
      <c r="E59" s="168">
        <v>1001</v>
      </c>
      <c r="F59" s="170"/>
      <c r="G59" s="170"/>
      <c r="H59" s="170"/>
      <c r="I59" s="170"/>
      <c r="J59" s="170"/>
      <c r="K59" s="170"/>
      <c r="L59" s="170"/>
      <c r="M59" s="170"/>
      <c r="N59" s="161"/>
      <c r="O59" s="161"/>
      <c r="P59" s="161"/>
      <c r="Q59" s="161"/>
      <c r="R59" s="161"/>
      <c r="S59" s="161"/>
      <c r="T59" s="162"/>
      <c r="U59" s="161"/>
      <c r="V59" s="151"/>
      <c r="W59" s="151"/>
      <c r="X59" s="151"/>
      <c r="Y59" s="151"/>
      <c r="Z59" s="151"/>
      <c r="AA59" s="151"/>
      <c r="AB59" s="151"/>
      <c r="AC59" s="151"/>
      <c r="AD59" s="151"/>
      <c r="AE59" s="151" t="s">
        <v>98</v>
      </c>
      <c r="AF59" s="151">
        <v>0</v>
      </c>
      <c r="AG59" s="151"/>
      <c r="AH59" s="151"/>
      <c r="AI59" s="151"/>
      <c r="AJ59" s="151"/>
      <c r="AK59" s="151"/>
      <c r="AL59" s="151"/>
      <c r="AM59" s="151"/>
      <c r="AN59" s="151"/>
      <c r="AO59" s="151"/>
      <c r="AP59" s="151"/>
      <c r="AQ59" s="151"/>
      <c r="AR59" s="151"/>
      <c r="AS59" s="151"/>
      <c r="AT59" s="151"/>
      <c r="AU59" s="151"/>
      <c r="AV59" s="151"/>
      <c r="AW59" s="151"/>
      <c r="AX59" s="151"/>
      <c r="AY59" s="151"/>
      <c r="AZ59" s="151"/>
      <c r="BA59" s="151"/>
      <c r="BB59" s="151"/>
      <c r="BC59" s="151"/>
      <c r="BD59" s="151"/>
      <c r="BE59" s="151"/>
      <c r="BF59" s="151"/>
      <c r="BG59" s="151"/>
      <c r="BH59" s="151"/>
    </row>
    <row r="60" spans="1:60" outlineLevel="1" x14ac:dyDescent="0.2">
      <c r="A60" s="152"/>
      <c r="B60" s="158"/>
      <c r="C60" s="188" t="s">
        <v>125</v>
      </c>
      <c r="D60" s="163"/>
      <c r="E60" s="168">
        <v>13.125</v>
      </c>
      <c r="F60" s="170"/>
      <c r="G60" s="170"/>
      <c r="H60" s="170"/>
      <c r="I60" s="170"/>
      <c r="J60" s="170"/>
      <c r="K60" s="170"/>
      <c r="L60" s="170"/>
      <c r="M60" s="170"/>
      <c r="N60" s="161"/>
      <c r="O60" s="161"/>
      <c r="P60" s="161"/>
      <c r="Q60" s="161"/>
      <c r="R60" s="161"/>
      <c r="S60" s="161"/>
      <c r="T60" s="162"/>
      <c r="U60" s="161"/>
      <c r="V60" s="151"/>
      <c r="W60" s="151"/>
      <c r="X60" s="151"/>
      <c r="Y60" s="151"/>
      <c r="Z60" s="151"/>
      <c r="AA60" s="151"/>
      <c r="AB60" s="151"/>
      <c r="AC60" s="151"/>
      <c r="AD60" s="151"/>
      <c r="AE60" s="151" t="s">
        <v>98</v>
      </c>
      <c r="AF60" s="151">
        <v>0</v>
      </c>
      <c r="AG60" s="151"/>
      <c r="AH60" s="151"/>
      <c r="AI60" s="151"/>
      <c r="AJ60" s="151"/>
      <c r="AK60" s="151"/>
      <c r="AL60" s="151"/>
      <c r="AM60" s="151"/>
      <c r="AN60" s="151"/>
      <c r="AO60" s="151"/>
      <c r="AP60" s="151"/>
      <c r="AQ60" s="151"/>
      <c r="AR60" s="151"/>
      <c r="AS60" s="151"/>
      <c r="AT60" s="151"/>
      <c r="AU60" s="151"/>
      <c r="AV60" s="151"/>
      <c r="AW60" s="151"/>
      <c r="AX60" s="151"/>
      <c r="AY60" s="151"/>
      <c r="AZ60" s="151"/>
      <c r="BA60" s="151"/>
      <c r="BB60" s="151"/>
      <c r="BC60" s="151"/>
      <c r="BD60" s="151"/>
      <c r="BE60" s="151"/>
      <c r="BF60" s="151"/>
      <c r="BG60" s="151"/>
      <c r="BH60" s="151"/>
    </row>
    <row r="61" spans="1:60" outlineLevel="1" x14ac:dyDescent="0.2">
      <c r="A61" s="152"/>
      <c r="B61" s="158"/>
      <c r="C61" s="188" t="s">
        <v>126</v>
      </c>
      <c r="D61" s="163"/>
      <c r="E61" s="168">
        <v>39.78</v>
      </c>
      <c r="F61" s="170"/>
      <c r="G61" s="170"/>
      <c r="H61" s="170"/>
      <c r="I61" s="170"/>
      <c r="J61" s="170"/>
      <c r="K61" s="170"/>
      <c r="L61" s="170"/>
      <c r="M61" s="170"/>
      <c r="N61" s="161"/>
      <c r="O61" s="161"/>
      <c r="P61" s="161"/>
      <c r="Q61" s="161"/>
      <c r="R61" s="161"/>
      <c r="S61" s="161"/>
      <c r="T61" s="162"/>
      <c r="U61" s="161"/>
      <c r="V61" s="151"/>
      <c r="W61" s="151"/>
      <c r="X61" s="151"/>
      <c r="Y61" s="151"/>
      <c r="Z61" s="151"/>
      <c r="AA61" s="151"/>
      <c r="AB61" s="151"/>
      <c r="AC61" s="151"/>
      <c r="AD61" s="151"/>
      <c r="AE61" s="151" t="s">
        <v>98</v>
      </c>
      <c r="AF61" s="151">
        <v>0</v>
      </c>
      <c r="AG61" s="151"/>
      <c r="AH61" s="151"/>
      <c r="AI61" s="151"/>
      <c r="AJ61" s="151"/>
      <c r="AK61" s="151"/>
      <c r="AL61" s="151"/>
      <c r="AM61" s="151"/>
      <c r="AN61" s="151"/>
      <c r="AO61" s="151"/>
      <c r="AP61" s="151"/>
      <c r="AQ61" s="151"/>
      <c r="AR61" s="151"/>
      <c r="AS61" s="151"/>
      <c r="AT61" s="151"/>
      <c r="AU61" s="151"/>
      <c r="AV61" s="151"/>
      <c r="AW61" s="151"/>
      <c r="AX61" s="151"/>
      <c r="AY61" s="151"/>
      <c r="AZ61" s="151"/>
      <c r="BA61" s="151"/>
      <c r="BB61" s="151"/>
      <c r="BC61" s="151"/>
      <c r="BD61" s="151"/>
      <c r="BE61" s="151"/>
      <c r="BF61" s="151"/>
      <c r="BG61" s="151"/>
      <c r="BH61" s="151"/>
    </row>
    <row r="62" spans="1:60" outlineLevel="1" x14ac:dyDescent="0.2">
      <c r="A62" s="152"/>
      <c r="B62" s="158"/>
      <c r="C62" s="188" t="s">
        <v>127</v>
      </c>
      <c r="D62" s="163"/>
      <c r="E62" s="168">
        <v>13.744999999999999</v>
      </c>
      <c r="F62" s="170"/>
      <c r="G62" s="170"/>
      <c r="H62" s="170"/>
      <c r="I62" s="170"/>
      <c r="J62" s="170"/>
      <c r="K62" s="170"/>
      <c r="L62" s="170"/>
      <c r="M62" s="170"/>
      <c r="N62" s="161"/>
      <c r="O62" s="161"/>
      <c r="P62" s="161"/>
      <c r="Q62" s="161"/>
      <c r="R62" s="161"/>
      <c r="S62" s="161"/>
      <c r="T62" s="162"/>
      <c r="U62" s="161"/>
      <c r="V62" s="151"/>
      <c r="W62" s="151"/>
      <c r="X62" s="151"/>
      <c r="Y62" s="151"/>
      <c r="Z62" s="151"/>
      <c r="AA62" s="151"/>
      <c r="AB62" s="151"/>
      <c r="AC62" s="151"/>
      <c r="AD62" s="151"/>
      <c r="AE62" s="151" t="s">
        <v>98</v>
      </c>
      <c r="AF62" s="151">
        <v>0</v>
      </c>
      <c r="AG62" s="151"/>
      <c r="AH62" s="151"/>
      <c r="AI62" s="151"/>
      <c r="AJ62" s="151"/>
      <c r="AK62" s="151"/>
      <c r="AL62" s="151"/>
      <c r="AM62" s="151"/>
      <c r="AN62" s="151"/>
      <c r="AO62" s="151"/>
      <c r="AP62" s="151"/>
      <c r="AQ62" s="151"/>
      <c r="AR62" s="151"/>
      <c r="AS62" s="151"/>
      <c r="AT62" s="151"/>
      <c r="AU62" s="151"/>
      <c r="AV62" s="151"/>
      <c r="AW62" s="151"/>
      <c r="AX62" s="151"/>
      <c r="AY62" s="151"/>
      <c r="AZ62" s="151"/>
      <c r="BA62" s="151"/>
      <c r="BB62" s="151"/>
      <c r="BC62" s="151"/>
      <c r="BD62" s="151"/>
      <c r="BE62" s="151"/>
      <c r="BF62" s="151"/>
      <c r="BG62" s="151"/>
      <c r="BH62" s="151"/>
    </row>
    <row r="63" spans="1:60" x14ac:dyDescent="0.2">
      <c r="A63" s="153" t="s">
        <v>92</v>
      </c>
      <c r="B63" s="159" t="s">
        <v>61</v>
      </c>
      <c r="C63" s="189" t="s">
        <v>62</v>
      </c>
      <c r="D63" s="164"/>
      <c r="E63" s="169"/>
      <c r="F63" s="171"/>
      <c r="G63" s="171">
        <v>0</v>
      </c>
      <c r="H63" s="171"/>
      <c r="I63" s="171">
        <f>SUM(I64:I66)</f>
        <v>0</v>
      </c>
      <c r="J63" s="171"/>
      <c r="K63" s="171">
        <f>SUM(K64:K66)</f>
        <v>18516.400000000001</v>
      </c>
      <c r="L63" s="171"/>
      <c r="M63" s="171">
        <f>SUM(M64:M66)</f>
        <v>0</v>
      </c>
      <c r="N63" s="165"/>
      <c r="O63" s="165">
        <f>SUM(O64:O66)</f>
        <v>0</v>
      </c>
      <c r="P63" s="165"/>
      <c r="Q63" s="165">
        <f>SUM(Q64:Q66)</f>
        <v>0</v>
      </c>
      <c r="R63" s="165"/>
      <c r="S63" s="165"/>
      <c r="T63" s="166"/>
      <c r="U63" s="165">
        <f>SUM(U64:U66)</f>
        <v>73.599999999999994</v>
      </c>
      <c r="AE63" t="s">
        <v>93</v>
      </c>
    </row>
    <row r="64" spans="1:60" outlineLevel="1" x14ac:dyDescent="0.2">
      <c r="A64" s="152">
        <v>9</v>
      </c>
      <c r="B64" s="158"/>
      <c r="C64" s="187" t="s">
        <v>128</v>
      </c>
      <c r="D64" s="160" t="s">
        <v>129</v>
      </c>
      <c r="E64" s="167">
        <v>38.9</v>
      </c>
      <c r="F64" s="170">
        <v>476</v>
      </c>
      <c r="G64" s="170">
        <v>0</v>
      </c>
      <c r="H64" s="170">
        <v>0</v>
      </c>
      <c r="I64" s="170">
        <f>ROUND(E64*H64,2)</f>
        <v>0</v>
      </c>
      <c r="J64" s="170">
        <v>476</v>
      </c>
      <c r="K64" s="170">
        <f>ROUND(E64*J64,2)</f>
        <v>18516.400000000001</v>
      </c>
      <c r="L64" s="170">
        <v>21</v>
      </c>
      <c r="M64" s="170">
        <f>G64*(1+L64/100)</f>
        <v>0</v>
      </c>
      <c r="N64" s="161">
        <v>0</v>
      </c>
      <c r="O64" s="161">
        <f>ROUND(E64*N64,5)</f>
        <v>0</v>
      </c>
      <c r="P64" s="161">
        <v>0</v>
      </c>
      <c r="Q64" s="161">
        <f>ROUND(E64*P64,5)</f>
        <v>0</v>
      </c>
      <c r="R64" s="161"/>
      <c r="S64" s="161"/>
      <c r="T64" s="162">
        <v>1.8919999999999999</v>
      </c>
      <c r="U64" s="161">
        <f>ROUND(E64*T64,2)</f>
        <v>73.599999999999994</v>
      </c>
      <c r="V64" s="151"/>
      <c r="W64" s="151"/>
      <c r="X64" s="151"/>
      <c r="Y64" s="151"/>
      <c r="Z64" s="151"/>
      <c r="AA64" s="151"/>
      <c r="AB64" s="151"/>
      <c r="AC64" s="151"/>
      <c r="AD64" s="151"/>
      <c r="AE64" s="151" t="s">
        <v>96</v>
      </c>
      <c r="AF64" s="151"/>
      <c r="AG64" s="151"/>
      <c r="AH64" s="151"/>
      <c r="AI64" s="151"/>
      <c r="AJ64" s="151"/>
      <c r="AK64" s="151"/>
      <c r="AL64" s="151"/>
      <c r="AM64" s="151"/>
      <c r="AN64" s="151"/>
      <c r="AO64" s="151"/>
      <c r="AP64" s="151"/>
      <c r="AQ64" s="151"/>
      <c r="AR64" s="151"/>
      <c r="AS64" s="151"/>
      <c r="AT64" s="151"/>
      <c r="AU64" s="151"/>
      <c r="AV64" s="151"/>
      <c r="AW64" s="151"/>
      <c r="AX64" s="151"/>
      <c r="AY64" s="151"/>
      <c r="AZ64" s="151"/>
      <c r="BA64" s="151"/>
      <c r="BB64" s="151"/>
      <c r="BC64" s="151"/>
      <c r="BD64" s="151"/>
      <c r="BE64" s="151"/>
      <c r="BF64" s="151"/>
      <c r="BG64" s="151"/>
      <c r="BH64" s="151"/>
    </row>
    <row r="65" spans="1:60" outlineLevel="1" x14ac:dyDescent="0.2">
      <c r="A65" s="152"/>
      <c r="B65" s="158"/>
      <c r="C65" s="188" t="s">
        <v>130</v>
      </c>
      <c r="D65" s="163"/>
      <c r="E65" s="168">
        <v>34.729999999999997</v>
      </c>
      <c r="F65" s="170"/>
      <c r="G65" s="170"/>
      <c r="H65" s="170"/>
      <c r="I65" s="170"/>
      <c r="J65" s="170"/>
      <c r="K65" s="170"/>
      <c r="L65" s="170"/>
      <c r="M65" s="170"/>
      <c r="N65" s="161"/>
      <c r="O65" s="161"/>
      <c r="P65" s="161"/>
      <c r="Q65" s="161"/>
      <c r="R65" s="161"/>
      <c r="S65" s="161"/>
      <c r="T65" s="162"/>
      <c r="U65" s="161"/>
      <c r="V65" s="151"/>
      <c r="W65" s="151"/>
      <c r="X65" s="151"/>
      <c r="Y65" s="151"/>
      <c r="Z65" s="151"/>
      <c r="AA65" s="151"/>
      <c r="AB65" s="151"/>
      <c r="AC65" s="151"/>
      <c r="AD65" s="151"/>
      <c r="AE65" s="151" t="s">
        <v>98</v>
      </c>
      <c r="AF65" s="151">
        <v>0</v>
      </c>
      <c r="AG65" s="151"/>
      <c r="AH65" s="151"/>
      <c r="AI65" s="151"/>
      <c r="AJ65" s="151"/>
      <c r="AK65" s="151"/>
      <c r="AL65" s="151"/>
      <c r="AM65" s="151"/>
      <c r="AN65" s="151"/>
      <c r="AO65" s="151"/>
      <c r="AP65" s="151"/>
      <c r="AQ65" s="151"/>
      <c r="AR65" s="151"/>
      <c r="AS65" s="151"/>
      <c r="AT65" s="151"/>
      <c r="AU65" s="151"/>
      <c r="AV65" s="151"/>
      <c r="AW65" s="151"/>
      <c r="AX65" s="151"/>
      <c r="AY65" s="151"/>
      <c r="AZ65" s="151"/>
      <c r="BA65" s="151"/>
      <c r="BB65" s="151"/>
      <c r="BC65" s="151"/>
      <c r="BD65" s="151"/>
      <c r="BE65" s="151"/>
      <c r="BF65" s="151"/>
      <c r="BG65" s="151"/>
      <c r="BH65" s="151"/>
    </row>
    <row r="66" spans="1:60" outlineLevel="1" x14ac:dyDescent="0.2">
      <c r="A66" s="152"/>
      <c r="B66" s="158"/>
      <c r="C66" s="188" t="s">
        <v>131</v>
      </c>
      <c r="D66" s="163"/>
      <c r="E66" s="168">
        <v>4.17</v>
      </c>
      <c r="F66" s="170"/>
      <c r="G66" s="170"/>
      <c r="H66" s="170"/>
      <c r="I66" s="170"/>
      <c r="J66" s="170"/>
      <c r="K66" s="170"/>
      <c r="L66" s="170"/>
      <c r="M66" s="170"/>
      <c r="N66" s="161"/>
      <c r="O66" s="161"/>
      <c r="P66" s="161"/>
      <c r="Q66" s="161"/>
      <c r="R66" s="161"/>
      <c r="S66" s="161"/>
      <c r="T66" s="162"/>
      <c r="U66" s="161"/>
      <c r="V66" s="151"/>
      <c r="W66" s="151"/>
      <c r="X66" s="151"/>
      <c r="Y66" s="151"/>
      <c r="Z66" s="151"/>
      <c r="AA66" s="151"/>
      <c r="AB66" s="151"/>
      <c r="AC66" s="151"/>
      <c r="AD66" s="151"/>
      <c r="AE66" s="151" t="s">
        <v>98</v>
      </c>
      <c r="AF66" s="151">
        <v>0</v>
      </c>
      <c r="AG66" s="151"/>
      <c r="AH66" s="151"/>
      <c r="AI66" s="151"/>
      <c r="AJ66" s="151"/>
      <c r="AK66" s="151"/>
      <c r="AL66" s="151"/>
      <c r="AM66" s="151"/>
      <c r="AN66" s="151"/>
      <c r="AO66" s="151"/>
      <c r="AP66" s="151"/>
      <c r="AQ66" s="151"/>
      <c r="AR66" s="151"/>
      <c r="AS66" s="151"/>
      <c r="AT66" s="151"/>
      <c r="AU66" s="151"/>
      <c r="AV66" s="151"/>
      <c r="AW66" s="151"/>
      <c r="AX66" s="151"/>
      <c r="AY66" s="151"/>
      <c r="AZ66" s="151"/>
      <c r="BA66" s="151"/>
      <c r="BB66" s="151"/>
      <c r="BC66" s="151"/>
      <c r="BD66" s="151"/>
      <c r="BE66" s="151"/>
      <c r="BF66" s="151"/>
      <c r="BG66" s="151"/>
      <c r="BH66" s="151"/>
    </row>
    <row r="67" spans="1:60" x14ac:dyDescent="0.2">
      <c r="A67" s="153" t="s">
        <v>92</v>
      </c>
      <c r="B67" s="159" t="s">
        <v>63</v>
      </c>
      <c r="C67" s="189" t="s">
        <v>64</v>
      </c>
      <c r="D67" s="164"/>
      <c r="E67" s="169"/>
      <c r="F67" s="171"/>
      <c r="G67" s="171">
        <v>0</v>
      </c>
      <c r="H67" s="171"/>
      <c r="I67" s="171">
        <f>SUM(I68:I99)</f>
        <v>0</v>
      </c>
      <c r="J67" s="171"/>
      <c r="K67" s="171">
        <f>SUM(K68:K99)</f>
        <v>1561669.1700000002</v>
      </c>
      <c r="L67" s="171"/>
      <c r="M67" s="171">
        <f>SUM(M68:M99)</f>
        <v>0</v>
      </c>
      <c r="N67" s="165"/>
      <c r="O67" s="165">
        <f>SUM(O68:O99)</f>
        <v>0</v>
      </c>
      <c r="P67" s="165"/>
      <c r="Q67" s="165">
        <f>SUM(Q68:Q99)</f>
        <v>0</v>
      </c>
      <c r="R67" s="165"/>
      <c r="S67" s="165"/>
      <c r="T67" s="166"/>
      <c r="U67" s="165">
        <f>SUM(U68:U99)</f>
        <v>2220.6999999999998</v>
      </c>
      <c r="AE67" t="s">
        <v>93</v>
      </c>
    </row>
    <row r="68" spans="1:60" outlineLevel="1" x14ac:dyDescent="0.2">
      <c r="A68" s="152">
        <v>10</v>
      </c>
      <c r="B68" s="158"/>
      <c r="C68" s="187" t="s">
        <v>132</v>
      </c>
      <c r="D68" s="160" t="s">
        <v>129</v>
      </c>
      <c r="E68" s="167">
        <v>11.84249</v>
      </c>
      <c r="F68" s="170">
        <v>1200</v>
      </c>
      <c r="G68" s="170">
        <v>0</v>
      </c>
      <c r="H68" s="170">
        <v>0</v>
      </c>
      <c r="I68" s="170">
        <f>ROUND(E68*H68,2)</f>
        <v>0</v>
      </c>
      <c r="J68" s="170">
        <v>1200</v>
      </c>
      <c r="K68" s="170">
        <f>ROUND(E68*J68,2)</f>
        <v>14210.99</v>
      </c>
      <c r="L68" s="170">
        <v>21</v>
      </c>
      <c r="M68" s="170">
        <f>G68*(1+L68/100)</f>
        <v>0</v>
      </c>
      <c r="N68" s="161">
        <v>0</v>
      </c>
      <c r="O68" s="161">
        <f>ROUND(E68*N68,5)</f>
        <v>0</v>
      </c>
      <c r="P68" s="161">
        <v>0</v>
      </c>
      <c r="Q68" s="161">
        <f>ROUND(E68*P68,5)</f>
        <v>0</v>
      </c>
      <c r="R68" s="161"/>
      <c r="S68" s="161"/>
      <c r="T68" s="162">
        <v>0</v>
      </c>
      <c r="U68" s="161">
        <f>ROUND(E68*T68,2)</f>
        <v>0</v>
      </c>
      <c r="V68" s="151"/>
      <c r="W68" s="151"/>
      <c r="X68" s="151"/>
      <c r="Y68" s="151"/>
      <c r="Z68" s="151"/>
      <c r="AA68" s="151"/>
      <c r="AB68" s="151"/>
      <c r="AC68" s="151"/>
      <c r="AD68" s="151"/>
      <c r="AE68" s="151" t="s">
        <v>96</v>
      </c>
      <c r="AF68" s="151"/>
      <c r="AG68" s="151"/>
      <c r="AH68" s="151"/>
      <c r="AI68" s="151"/>
      <c r="AJ68" s="151"/>
      <c r="AK68" s="151"/>
      <c r="AL68" s="151"/>
      <c r="AM68" s="151"/>
      <c r="AN68" s="151"/>
      <c r="AO68" s="151"/>
      <c r="AP68" s="151"/>
      <c r="AQ68" s="151"/>
      <c r="AR68" s="151"/>
      <c r="AS68" s="151"/>
      <c r="AT68" s="151"/>
      <c r="AU68" s="151"/>
      <c r="AV68" s="151"/>
      <c r="AW68" s="151"/>
      <c r="AX68" s="151"/>
      <c r="AY68" s="151"/>
      <c r="AZ68" s="151"/>
      <c r="BA68" s="151"/>
      <c r="BB68" s="151"/>
      <c r="BC68" s="151"/>
      <c r="BD68" s="151"/>
      <c r="BE68" s="151"/>
      <c r="BF68" s="151"/>
      <c r="BG68" s="151"/>
      <c r="BH68" s="151"/>
    </row>
    <row r="69" spans="1:60" ht="22.5" outlineLevel="1" x14ac:dyDescent="0.2">
      <c r="A69" s="152"/>
      <c r="B69" s="158"/>
      <c r="C69" s="188" t="s">
        <v>133</v>
      </c>
      <c r="D69" s="163"/>
      <c r="E69" s="168"/>
      <c r="F69" s="170"/>
      <c r="G69" s="170"/>
      <c r="H69" s="170"/>
      <c r="I69" s="170"/>
      <c r="J69" s="170"/>
      <c r="K69" s="170"/>
      <c r="L69" s="170"/>
      <c r="M69" s="170"/>
      <c r="N69" s="161"/>
      <c r="O69" s="161"/>
      <c r="P69" s="161"/>
      <c r="Q69" s="161"/>
      <c r="R69" s="161"/>
      <c r="S69" s="161"/>
      <c r="T69" s="162"/>
      <c r="U69" s="161"/>
      <c r="V69" s="151"/>
      <c r="W69" s="151"/>
      <c r="X69" s="151"/>
      <c r="Y69" s="151"/>
      <c r="Z69" s="151"/>
      <c r="AA69" s="151"/>
      <c r="AB69" s="151"/>
      <c r="AC69" s="151"/>
      <c r="AD69" s="151"/>
      <c r="AE69" s="151" t="s">
        <v>98</v>
      </c>
      <c r="AF69" s="151">
        <v>0</v>
      </c>
      <c r="AG69" s="151"/>
      <c r="AH69" s="151"/>
      <c r="AI69" s="151"/>
      <c r="AJ69" s="151"/>
      <c r="AK69" s="151"/>
      <c r="AL69" s="151"/>
      <c r="AM69" s="151"/>
      <c r="AN69" s="151"/>
      <c r="AO69" s="151"/>
      <c r="AP69" s="151"/>
      <c r="AQ69" s="151"/>
      <c r="AR69" s="151"/>
      <c r="AS69" s="151"/>
      <c r="AT69" s="151"/>
      <c r="AU69" s="151"/>
      <c r="AV69" s="151"/>
      <c r="AW69" s="151"/>
      <c r="AX69" s="151"/>
      <c r="AY69" s="151"/>
      <c r="AZ69" s="151"/>
      <c r="BA69" s="151"/>
      <c r="BB69" s="151"/>
      <c r="BC69" s="151"/>
      <c r="BD69" s="151"/>
      <c r="BE69" s="151"/>
      <c r="BF69" s="151"/>
      <c r="BG69" s="151"/>
      <c r="BH69" s="151"/>
    </row>
    <row r="70" spans="1:60" outlineLevel="1" x14ac:dyDescent="0.2">
      <c r="A70" s="152"/>
      <c r="B70" s="158"/>
      <c r="C70" s="188" t="s">
        <v>134</v>
      </c>
      <c r="D70" s="163"/>
      <c r="E70" s="168"/>
      <c r="F70" s="170"/>
      <c r="G70" s="170"/>
      <c r="H70" s="170"/>
      <c r="I70" s="170"/>
      <c r="J70" s="170"/>
      <c r="K70" s="170"/>
      <c r="L70" s="170"/>
      <c r="M70" s="170"/>
      <c r="N70" s="161"/>
      <c r="O70" s="161"/>
      <c r="P70" s="161"/>
      <c r="Q70" s="161"/>
      <c r="R70" s="161"/>
      <c r="S70" s="161"/>
      <c r="T70" s="162"/>
      <c r="U70" s="161"/>
      <c r="V70" s="151"/>
      <c r="W70" s="151"/>
      <c r="X70" s="151"/>
      <c r="Y70" s="151"/>
      <c r="Z70" s="151"/>
      <c r="AA70" s="151"/>
      <c r="AB70" s="151"/>
      <c r="AC70" s="151"/>
      <c r="AD70" s="151"/>
      <c r="AE70" s="151" t="s">
        <v>98</v>
      </c>
      <c r="AF70" s="151">
        <v>0</v>
      </c>
      <c r="AG70" s="151"/>
      <c r="AH70" s="151"/>
      <c r="AI70" s="151"/>
      <c r="AJ70" s="151"/>
      <c r="AK70" s="151"/>
      <c r="AL70" s="151"/>
      <c r="AM70" s="151"/>
      <c r="AN70" s="151"/>
      <c r="AO70" s="151"/>
      <c r="AP70" s="151"/>
      <c r="AQ70" s="151"/>
      <c r="AR70" s="151"/>
      <c r="AS70" s="151"/>
      <c r="AT70" s="151"/>
      <c r="AU70" s="151"/>
      <c r="AV70" s="151"/>
      <c r="AW70" s="151"/>
      <c r="AX70" s="151"/>
      <c r="AY70" s="151"/>
      <c r="AZ70" s="151"/>
      <c r="BA70" s="151"/>
      <c r="BB70" s="151"/>
      <c r="BC70" s="151"/>
      <c r="BD70" s="151"/>
      <c r="BE70" s="151"/>
      <c r="BF70" s="151"/>
      <c r="BG70" s="151"/>
      <c r="BH70" s="151"/>
    </row>
    <row r="71" spans="1:60" outlineLevel="1" x14ac:dyDescent="0.2">
      <c r="A71" s="152"/>
      <c r="B71" s="158"/>
      <c r="C71" s="188" t="s">
        <v>135</v>
      </c>
      <c r="D71" s="163"/>
      <c r="E71" s="168">
        <v>11.84249</v>
      </c>
      <c r="F71" s="170"/>
      <c r="G71" s="170"/>
      <c r="H71" s="170"/>
      <c r="I71" s="170"/>
      <c r="J71" s="170"/>
      <c r="K71" s="170"/>
      <c r="L71" s="170"/>
      <c r="M71" s="170"/>
      <c r="N71" s="161"/>
      <c r="O71" s="161"/>
      <c r="P71" s="161"/>
      <c r="Q71" s="161"/>
      <c r="R71" s="161"/>
      <c r="S71" s="161"/>
      <c r="T71" s="162"/>
      <c r="U71" s="161"/>
      <c r="V71" s="151"/>
      <c r="W71" s="151"/>
      <c r="X71" s="151"/>
      <c r="Y71" s="151"/>
      <c r="Z71" s="151"/>
      <c r="AA71" s="151"/>
      <c r="AB71" s="151"/>
      <c r="AC71" s="151"/>
      <c r="AD71" s="151"/>
      <c r="AE71" s="151" t="s">
        <v>98</v>
      </c>
      <c r="AF71" s="151">
        <v>0</v>
      </c>
      <c r="AG71" s="151"/>
      <c r="AH71" s="151"/>
      <c r="AI71" s="151"/>
      <c r="AJ71" s="151"/>
      <c r="AK71" s="151"/>
      <c r="AL71" s="151"/>
      <c r="AM71" s="151"/>
      <c r="AN71" s="151"/>
      <c r="AO71" s="151"/>
      <c r="AP71" s="151"/>
      <c r="AQ71" s="151"/>
      <c r="AR71" s="151"/>
      <c r="AS71" s="151"/>
      <c r="AT71" s="151"/>
      <c r="AU71" s="151"/>
      <c r="AV71" s="151"/>
      <c r="AW71" s="151"/>
      <c r="AX71" s="151"/>
      <c r="AY71" s="151"/>
      <c r="AZ71" s="151"/>
      <c r="BA71" s="151"/>
      <c r="BB71" s="151"/>
      <c r="BC71" s="151"/>
      <c r="BD71" s="151"/>
      <c r="BE71" s="151"/>
      <c r="BF71" s="151"/>
      <c r="BG71" s="151"/>
      <c r="BH71" s="151"/>
    </row>
    <row r="72" spans="1:60" outlineLevel="1" x14ac:dyDescent="0.2">
      <c r="A72" s="152">
        <v>11</v>
      </c>
      <c r="B72" s="158"/>
      <c r="C72" s="187" t="s">
        <v>136</v>
      </c>
      <c r="D72" s="160" t="s">
        <v>129</v>
      </c>
      <c r="E72" s="167">
        <v>236.84979999999999</v>
      </c>
      <c r="F72" s="170">
        <v>500</v>
      </c>
      <c r="G72" s="170">
        <v>0</v>
      </c>
      <c r="H72" s="170">
        <v>0</v>
      </c>
      <c r="I72" s="170">
        <f>ROUND(E72*H72,2)</f>
        <v>0</v>
      </c>
      <c r="J72" s="170">
        <v>500</v>
      </c>
      <c r="K72" s="170">
        <f>ROUND(E72*J72,2)</f>
        <v>118424.9</v>
      </c>
      <c r="L72" s="170">
        <v>21</v>
      </c>
      <c r="M72" s="170">
        <f>G72*(1+L72/100)</f>
        <v>0</v>
      </c>
      <c r="N72" s="161">
        <v>0</v>
      </c>
      <c r="O72" s="161">
        <f>ROUND(E72*N72,5)</f>
        <v>0</v>
      </c>
      <c r="P72" s="161">
        <v>0</v>
      </c>
      <c r="Q72" s="161">
        <f>ROUND(E72*P72,5)</f>
        <v>0</v>
      </c>
      <c r="R72" s="161"/>
      <c r="S72" s="161"/>
      <c r="T72" s="162">
        <v>0</v>
      </c>
      <c r="U72" s="161">
        <f>ROUND(E72*T72,2)</f>
        <v>0</v>
      </c>
      <c r="V72" s="151"/>
      <c r="W72" s="151"/>
      <c r="X72" s="151"/>
      <c r="Y72" s="151"/>
      <c r="Z72" s="151"/>
      <c r="AA72" s="151"/>
      <c r="AB72" s="151"/>
      <c r="AC72" s="151"/>
      <c r="AD72" s="151"/>
      <c r="AE72" s="151" t="s">
        <v>96</v>
      </c>
      <c r="AF72" s="151"/>
      <c r="AG72" s="151"/>
      <c r="AH72" s="151"/>
      <c r="AI72" s="151"/>
      <c r="AJ72" s="151"/>
      <c r="AK72" s="151"/>
      <c r="AL72" s="151"/>
      <c r="AM72" s="151"/>
      <c r="AN72" s="151"/>
      <c r="AO72" s="151"/>
      <c r="AP72" s="151"/>
      <c r="AQ72" s="151"/>
      <c r="AR72" s="151"/>
      <c r="AS72" s="151"/>
      <c r="AT72" s="151"/>
      <c r="AU72" s="151"/>
      <c r="AV72" s="151"/>
      <c r="AW72" s="151"/>
      <c r="AX72" s="151"/>
      <c r="AY72" s="151"/>
      <c r="AZ72" s="151"/>
      <c r="BA72" s="151"/>
      <c r="BB72" s="151"/>
      <c r="BC72" s="151"/>
      <c r="BD72" s="151"/>
      <c r="BE72" s="151"/>
      <c r="BF72" s="151"/>
      <c r="BG72" s="151"/>
      <c r="BH72" s="151"/>
    </row>
    <row r="73" spans="1:60" ht="22.5" outlineLevel="1" x14ac:dyDescent="0.2">
      <c r="A73" s="152"/>
      <c r="B73" s="158"/>
      <c r="C73" s="188" t="s">
        <v>133</v>
      </c>
      <c r="D73" s="163"/>
      <c r="E73" s="168"/>
      <c r="F73" s="170"/>
      <c r="G73" s="170"/>
      <c r="H73" s="170"/>
      <c r="I73" s="170"/>
      <c r="J73" s="170"/>
      <c r="K73" s="170"/>
      <c r="L73" s="170"/>
      <c r="M73" s="170"/>
      <c r="N73" s="161"/>
      <c r="O73" s="161"/>
      <c r="P73" s="161"/>
      <c r="Q73" s="161"/>
      <c r="R73" s="161"/>
      <c r="S73" s="161"/>
      <c r="T73" s="162"/>
      <c r="U73" s="161"/>
      <c r="V73" s="151"/>
      <c r="W73" s="151"/>
      <c r="X73" s="151"/>
      <c r="Y73" s="151"/>
      <c r="Z73" s="151"/>
      <c r="AA73" s="151"/>
      <c r="AB73" s="151"/>
      <c r="AC73" s="151"/>
      <c r="AD73" s="151"/>
      <c r="AE73" s="151" t="s">
        <v>98</v>
      </c>
      <c r="AF73" s="151">
        <v>0</v>
      </c>
      <c r="AG73" s="151"/>
      <c r="AH73" s="151"/>
      <c r="AI73" s="151"/>
      <c r="AJ73" s="151"/>
      <c r="AK73" s="151"/>
      <c r="AL73" s="151"/>
      <c r="AM73" s="151"/>
      <c r="AN73" s="151"/>
      <c r="AO73" s="151"/>
      <c r="AP73" s="151"/>
      <c r="AQ73" s="151"/>
      <c r="AR73" s="151"/>
      <c r="AS73" s="151"/>
      <c r="AT73" s="151"/>
      <c r="AU73" s="151"/>
      <c r="AV73" s="151"/>
      <c r="AW73" s="151"/>
      <c r="AX73" s="151"/>
      <c r="AY73" s="151"/>
      <c r="AZ73" s="151"/>
      <c r="BA73" s="151"/>
      <c r="BB73" s="151"/>
      <c r="BC73" s="151"/>
      <c r="BD73" s="151"/>
      <c r="BE73" s="151"/>
      <c r="BF73" s="151"/>
      <c r="BG73" s="151"/>
      <c r="BH73" s="151"/>
    </row>
    <row r="74" spans="1:60" outlineLevel="1" x14ac:dyDescent="0.2">
      <c r="A74" s="152"/>
      <c r="B74" s="158"/>
      <c r="C74" s="188" t="s">
        <v>134</v>
      </c>
      <c r="D74" s="163"/>
      <c r="E74" s="168"/>
      <c r="F74" s="170"/>
      <c r="G74" s="170"/>
      <c r="H74" s="170"/>
      <c r="I74" s="170"/>
      <c r="J74" s="170"/>
      <c r="K74" s="170"/>
      <c r="L74" s="170"/>
      <c r="M74" s="170"/>
      <c r="N74" s="161"/>
      <c r="O74" s="161"/>
      <c r="P74" s="161"/>
      <c r="Q74" s="161"/>
      <c r="R74" s="161"/>
      <c r="S74" s="161"/>
      <c r="T74" s="162"/>
      <c r="U74" s="161"/>
      <c r="V74" s="151"/>
      <c r="W74" s="151"/>
      <c r="X74" s="151"/>
      <c r="Y74" s="151"/>
      <c r="Z74" s="151"/>
      <c r="AA74" s="151"/>
      <c r="AB74" s="151"/>
      <c r="AC74" s="151"/>
      <c r="AD74" s="151"/>
      <c r="AE74" s="151" t="s">
        <v>98</v>
      </c>
      <c r="AF74" s="151">
        <v>0</v>
      </c>
      <c r="AG74" s="151"/>
      <c r="AH74" s="151"/>
      <c r="AI74" s="151"/>
      <c r="AJ74" s="151"/>
      <c r="AK74" s="151"/>
      <c r="AL74" s="151"/>
      <c r="AM74" s="151"/>
      <c r="AN74" s="151"/>
      <c r="AO74" s="151"/>
      <c r="AP74" s="151"/>
      <c r="AQ74" s="151"/>
      <c r="AR74" s="151"/>
      <c r="AS74" s="151"/>
      <c r="AT74" s="151"/>
      <c r="AU74" s="151"/>
      <c r="AV74" s="151"/>
      <c r="AW74" s="151"/>
      <c r="AX74" s="151"/>
      <c r="AY74" s="151"/>
      <c r="AZ74" s="151"/>
      <c r="BA74" s="151"/>
      <c r="BB74" s="151"/>
      <c r="BC74" s="151"/>
      <c r="BD74" s="151"/>
      <c r="BE74" s="151"/>
      <c r="BF74" s="151"/>
      <c r="BG74" s="151"/>
      <c r="BH74" s="151"/>
    </row>
    <row r="75" spans="1:60" ht="22.5" outlineLevel="1" x14ac:dyDescent="0.2">
      <c r="A75" s="152"/>
      <c r="B75" s="158"/>
      <c r="C75" s="188" t="s">
        <v>137</v>
      </c>
      <c r="D75" s="163"/>
      <c r="E75" s="168">
        <v>236.84979999999999</v>
      </c>
      <c r="F75" s="170"/>
      <c r="G75" s="170"/>
      <c r="H75" s="170"/>
      <c r="I75" s="170"/>
      <c r="J75" s="170"/>
      <c r="K75" s="170"/>
      <c r="L75" s="170"/>
      <c r="M75" s="170"/>
      <c r="N75" s="161"/>
      <c r="O75" s="161"/>
      <c r="P75" s="161"/>
      <c r="Q75" s="161"/>
      <c r="R75" s="161"/>
      <c r="S75" s="161"/>
      <c r="T75" s="162"/>
      <c r="U75" s="161"/>
      <c r="V75" s="151"/>
      <c r="W75" s="151"/>
      <c r="X75" s="151"/>
      <c r="Y75" s="151"/>
      <c r="Z75" s="151"/>
      <c r="AA75" s="151"/>
      <c r="AB75" s="151"/>
      <c r="AC75" s="151"/>
      <c r="AD75" s="151"/>
      <c r="AE75" s="151" t="s">
        <v>98</v>
      </c>
      <c r="AF75" s="151">
        <v>0</v>
      </c>
      <c r="AG75" s="151"/>
      <c r="AH75" s="151"/>
      <c r="AI75" s="151"/>
      <c r="AJ75" s="151"/>
      <c r="AK75" s="151"/>
      <c r="AL75" s="151"/>
      <c r="AM75" s="151"/>
      <c r="AN75" s="151"/>
      <c r="AO75" s="151"/>
      <c r="AP75" s="151"/>
      <c r="AQ75" s="151"/>
      <c r="AR75" s="151"/>
      <c r="AS75" s="151"/>
      <c r="AT75" s="151"/>
      <c r="AU75" s="151"/>
      <c r="AV75" s="151"/>
      <c r="AW75" s="151"/>
      <c r="AX75" s="151"/>
      <c r="AY75" s="151"/>
      <c r="AZ75" s="151"/>
      <c r="BA75" s="151"/>
      <c r="BB75" s="151"/>
      <c r="BC75" s="151"/>
      <c r="BD75" s="151"/>
      <c r="BE75" s="151"/>
      <c r="BF75" s="151"/>
      <c r="BG75" s="151"/>
      <c r="BH75" s="151"/>
    </row>
    <row r="76" spans="1:60" outlineLevel="1" x14ac:dyDescent="0.2">
      <c r="A76" s="152">
        <v>12</v>
      </c>
      <c r="B76" s="158"/>
      <c r="C76" s="187" t="s">
        <v>138</v>
      </c>
      <c r="D76" s="160" t="s">
        <v>129</v>
      </c>
      <c r="E76" s="167">
        <v>3.5527470000000001</v>
      </c>
      <c r="F76" s="170">
        <v>1200</v>
      </c>
      <c r="G76" s="170">
        <v>0</v>
      </c>
      <c r="H76" s="170">
        <v>0</v>
      </c>
      <c r="I76" s="170">
        <f>ROUND(E76*H76,2)</f>
        <v>0</v>
      </c>
      <c r="J76" s="170">
        <v>1200</v>
      </c>
      <c r="K76" s="170">
        <f>ROUND(E76*J76,2)</f>
        <v>4263.3</v>
      </c>
      <c r="L76" s="170">
        <v>21</v>
      </c>
      <c r="M76" s="170">
        <f>G76*(1+L76/100)</f>
        <v>0</v>
      </c>
      <c r="N76" s="161">
        <v>0</v>
      </c>
      <c r="O76" s="161">
        <f>ROUND(E76*N76,5)</f>
        <v>0</v>
      </c>
      <c r="P76" s="161">
        <v>0</v>
      </c>
      <c r="Q76" s="161">
        <f>ROUND(E76*P76,5)</f>
        <v>0</v>
      </c>
      <c r="R76" s="161"/>
      <c r="S76" s="161"/>
      <c r="T76" s="162">
        <v>0</v>
      </c>
      <c r="U76" s="161">
        <f>ROUND(E76*T76,2)</f>
        <v>0</v>
      </c>
      <c r="V76" s="151"/>
      <c r="W76" s="151"/>
      <c r="X76" s="151"/>
      <c r="Y76" s="151"/>
      <c r="Z76" s="151"/>
      <c r="AA76" s="151"/>
      <c r="AB76" s="151"/>
      <c r="AC76" s="151"/>
      <c r="AD76" s="151"/>
      <c r="AE76" s="151" t="s">
        <v>96</v>
      </c>
      <c r="AF76" s="151"/>
      <c r="AG76" s="151"/>
      <c r="AH76" s="151"/>
      <c r="AI76" s="151"/>
      <c r="AJ76" s="151"/>
      <c r="AK76" s="151"/>
      <c r="AL76" s="151"/>
      <c r="AM76" s="151"/>
      <c r="AN76" s="151"/>
      <c r="AO76" s="151"/>
      <c r="AP76" s="151"/>
      <c r="AQ76" s="151"/>
      <c r="AR76" s="151"/>
      <c r="AS76" s="151"/>
      <c r="AT76" s="151"/>
      <c r="AU76" s="151"/>
      <c r="AV76" s="151"/>
      <c r="AW76" s="151"/>
      <c r="AX76" s="151"/>
      <c r="AY76" s="151"/>
      <c r="AZ76" s="151"/>
      <c r="BA76" s="151"/>
      <c r="BB76" s="151"/>
      <c r="BC76" s="151"/>
      <c r="BD76" s="151"/>
      <c r="BE76" s="151"/>
      <c r="BF76" s="151"/>
      <c r="BG76" s="151"/>
      <c r="BH76" s="151"/>
    </row>
    <row r="77" spans="1:60" ht="22.5" outlineLevel="1" x14ac:dyDescent="0.2">
      <c r="A77" s="152"/>
      <c r="B77" s="158"/>
      <c r="C77" s="188" t="s">
        <v>133</v>
      </c>
      <c r="D77" s="163"/>
      <c r="E77" s="168"/>
      <c r="F77" s="170"/>
      <c r="G77" s="170"/>
      <c r="H77" s="170"/>
      <c r="I77" s="170"/>
      <c r="J77" s="170"/>
      <c r="K77" s="170"/>
      <c r="L77" s="170"/>
      <c r="M77" s="170"/>
      <c r="N77" s="161"/>
      <c r="O77" s="161"/>
      <c r="P77" s="161"/>
      <c r="Q77" s="161"/>
      <c r="R77" s="161"/>
      <c r="S77" s="161"/>
      <c r="T77" s="162"/>
      <c r="U77" s="161"/>
      <c r="V77" s="151"/>
      <c r="W77" s="151"/>
      <c r="X77" s="151"/>
      <c r="Y77" s="151"/>
      <c r="Z77" s="151"/>
      <c r="AA77" s="151"/>
      <c r="AB77" s="151"/>
      <c r="AC77" s="151"/>
      <c r="AD77" s="151"/>
      <c r="AE77" s="151" t="s">
        <v>98</v>
      </c>
      <c r="AF77" s="151">
        <v>0</v>
      </c>
      <c r="AG77" s="151"/>
      <c r="AH77" s="151"/>
      <c r="AI77" s="151"/>
      <c r="AJ77" s="151"/>
      <c r="AK77" s="151"/>
      <c r="AL77" s="151"/>
      <c r="AM77" s="151"/>
      <c r="AN77" s="151"/>
      <c r="AO77" s="151"/>
      <c r="AP77" s="151"/>
      <c r="AQ77" s="151"/>
      <c r="AR77" s="151"/>
      <c r="AS77" s="151"/>
      <c r="AT77" s="151"/>
      <c r="AU77" s="151"/>
      <c r="AV77" s="151"/>
      <c r="AW77" s="151"/>
      <c r="AX77" s="151"/>
      <c r="AY77" s="151"/>
      <c r="AZ77" s="151"/>
      <c r="BA77" s="151"/>
      <c r="BB77" s="151"/>
      <c r="BC77" s="151"/>
      <c r="BD77" s="151"/>
      <c r="BE77" s="151"/>
      <c r="BF77" s="151"/>
      <c r="BG77" s="151"/>
      <c r="BH77" s="151"/>
    </row>
    <row r="78" spans="1:60" outlineLevel="1" x14ac:dyDescent="0.2">
      <c r="A78" s="152"/>
      <c r="B78" s="158"/>
      <c r="C78" s="188" t="s">
        <v>134</v>
      </c>
      <c r="D78" s="163"/>
      <c r="E78" s="168"/>
      <c r="F78" s="170"/>
      <c r="G78" s="170"/>
      <c r="H78" s="170"/>
      <c r="I78" s="170"/>
      <c r="J78" s="170"/>
      <c r="K78" s="170"/>
      <c r="L78" s="170"/>
      <c r="M78" s="170"/>
      <c r="N78" s="161"/>
      <c r="O78" s="161"/>
      <c r="P78" s="161"/>
      <c r="Q78" s="161"/>
      <c r="R78" s="161"/>
      <c r="S78" s="161"/>
      <c r="T78" s="162"/>
      <c r="U78" s="161"/>
      <c r="V78" s="151"/>
      <c r="W78" s="151"/>
      <c r="X78" s="151"/>
      <c r="Y78" s="151"/>
      <c r="Z78" s="151"/>
      <c r="AA78" s="151"/>
      <c r="AB78" s="151"/>
      <c r="AC78" s="151"/>
      <c r="AD78" s="151"/>
      <c r="AE78" s="151" t="s">
        <v>98</v>
      </c>
      <c r="AF78" s="151">
        <v>0</v>
      </c>
      <c r="AG78" s="151"/>
      <c r="AH78" s="151"/>
      <c r="AI78" s="151"/>
      <c r="AJ78" s="151"/>
      <c r="AK78" s="151"/>
      <c r="AL78" s="151"/>
      <c r="AM78" s="151"/>
      <c r="AN78" s="151"/>
      <c r="AO78" s="151"/>
      <c r="AP78" s="151"/>
      <c r="AQ78" s="151"/>
      <c r="AR78" s="151"/>
      <c r="AS78" s="151"/>
      <c r="AT78" s="151"/>
      <c r="AU78" s="151"/>
      <c r="AV78" s="151"/>
      <c r="AW78" s="151"/>
      <c r="AX78" s="151"/>
      <c r="AY78" s="151"/>
      <c r="AZ78" s="151"/>
      <c r="BA78" s="151"/>
      <c r="BB78" s="151"/>
      <c r="BC78" s="151"/>
      <c r="BD78" s="151"/>
      <c r="BE78" s="151"/>
      <c r="BF78" s="151"/>
      <c r="BG78" s="151"/>
      <c r="BH78" s="151"/>
    </row>
    <row r="79" spans="1:60" ht="22.5" outlineLevel="1" x14ac:dyDescent="0.2">
      <c r="A79" s="152"/>
      <c r="B79" s="158"/>
      <c r="C79" s="188" t="s">
        <v>139</v>
      </c>
      <c r="D79" s="163"/>
      <c r="E79" s="168">
        <v>3.5527470000000001</v>
      </c>
      <c r="F79" s="170"/>
      <c r="G79" s="170"/>
      <c r="H79" s="170"/>
      <c r="I79" s="170"/>
      <c r="J79" s="170"/>
      <c r="K79" s="170"/>
      <c r="L79" s="170"/>
      <c r="M79" s="170"/>
      <c r="N79" s="161"/>
      <c r="O79" s="161"/>
      <c r="P79" s="161"/>
      <c r="Q79" s="161"/>
      <c r="R79" s="161"/>
      <c r="S79" s="161"/>
      <c r="T79" s="162"/>
      <c r="U79" s="161"/>
      <c r="V79" s="151"/>
      <c r="W79" s="151"/>
      <c r="X79" s="151"/>
      <c r="Y79" s="151"/>
      <c r="Z79" s="151"/>
      <c r="AA79" s="151"/>
      <c r="AB79" s="151"/>
      <c r="AC79" s="151"/>
      <c r="AD79" s="151"/>
      <c r="AE79" s="151" t="s">
        <v>98</v>
      </c>
      <c r="AF79" s="151">
        <v>0</v>
      </c>
      <c r="AG79" s="151"/>
      <c r="AH79" s="151"/>
      <c r="AI79" s="151"/>
      <c r="AJ79" s="151"/>
      <c r="AK79" s="151"/>
      <c r="AL79" s="151"/>
      <c r="AM79" s="151"/>
      <c r="AN79" s="151"/>
      <c r="AO79" s="151"/>
      <c r="AP79" s="151"/>
      <c r="AQ79" s="151"/>
      <c r="AR79" s="151"/>
      <c r="AS79" s="151"/>
      <c r="AT79" s="151"/>
      <c r="AU79" s="151"/>
      <c r="AV79" s="151"/>
      <c r="AW79" s="151"/>
      <c r="AX79" s="151"/>
      <c r="AY79" s="151"/>
      <c r="AZ79" s="151"/>
      <c r="BA79" s="151"/>
      <c r="BB79" s="151"/>
      <c r="BC79" s="151"/>
      <c r="BD79" s="151"/>
      <c r="BE79" s="151"/>
      <c r="BF79" s="151"/>
      <c r="BG79" s="151"/>
      <c r="BH79" s="151"/>
    </row>
    <row r="80" spans="1:60" outlineLevel="1" x14ac:dyDescent="0.2">
      <c r="A80" s="152">
        <v>13</v>
      </c>
      <c r="B80" s="158"/>
      <c r="C80" s="187" t="s">
        <v>140</v>
      </c>
      <c r="D80" s="160" t="s">
        <v>129</v>
      </c>
      <c r="E80" s="167">
        <v>11.84249</v>
      </c>
      <c r="F80" s="170">
        <v>1200</v>
      </c>
      <c r="G80" s="170">
        <v>0</v>
      </c>
      <c r="H80" s="170">
        <v>0</v>
      </c>
      <c r="I80" s="170">
        <f>ROUND(E80*H80,2)</f>
        <v>0</v>
      </c>
      <c r="J80" s="170">
        <v>1200</v>
      </c>
      <c r="K80" s="170">
        <f>ROUND(E80*J80,2)</f>
        <v>14210.99</v>
      </c>
      <c r="L80" s="170">
        <v>21</v>
      </c>
      <c r="M80" s="170">
        <f>G80*(1+L80/100)</f>
        <v>0</v>
      </c>
      <c r="N80" s="161">
        <v>0</v>
      </c>
      <c r="O80" s="161">
        <f>ROUND(E80*N80,5)</f>
        <v>0</v>
      </c>
      <c r="P80" s="161">
        <v>0</v>
      </c>
      <c r="Q80" s="161">
        <f>ROUND(E80*P80,5)</f>
        <v>0</v>
      </c>
      <c r="R80" s="161"/>
      <c r="S80" s="161"/>
      <c r="T80" s="162">
        <v>0</v>
      </c>
      <c r="U80" s="161">
        <f>ROUND(E80*T80,2)</f>
        <v>0</v>
      </c>
      <c r="V80" s="151"/>
      <c r="W80" s="151"/>
      <c r="X80" s="151"/>
      <c r="Y80" s="151"/>
      <c r="Z80" s="151"/>
      <c r="AA80" s="151"/>
      <c r="AB80" s="151"/>
      <c r="AC80" s="151"/>
      <c r="AD80" s="151"/>
      <c r="AE80" s="151" t="s">
        <v>96</v>
      </c>
      <c r="AF80" s="151"/>
      <c r="AG80" s="151"/>
      <c r="AH80" s="151"/>
      <c r="AI80" s="151"/>
      <c r="AJ80" s="151"/>
      <c r="AK80" s="151"/>
      <c r="AL80" s="151"/>
      <c r="AM80" s="151"/>
      <c r="AN80" s="151"/>
      <c r="AO80" s="151"/>
      <c r="AP80" s="151"/>
      <c r="AQ80" s="151"/>
      <c r="AR80" s="151"/>
      <c r="AS80" s="151"/>
      <c r="AT80" s="151"/>
      <c r="AU80" s="151"/>
      <c r="AV80" s="151"/>
      <c r="AW80" s="151"/>
      <c r="AX80" s="151"/>
      <c r="AY80" s="151"/>
      <c r="AZ80" s="151"/>
      <c r="BA80" s="151"/>
      <c r="BB80" s="151"/>
      <c r="BC80" s="151"/>
      <c r="BD80" s="151"/>
      <c r="BE80" s="151"/>
      <c r="BF80" s="151"/>
      <c r="BG80" s="151"/>
      <c r="BH80" s="151"/>
    </row>
    <row r="81" spans="1:60" ht="22.5" outlineLevel="1" x14ac:dyDescent="0.2">
      <c r="A81" s="152"/>
      <c r="B81" s="158"/>
      <c r="C81" s="188" t="s">
        <v>133</v>
      </c>
      <c r="D81" s="163"/>
      <c r="E81" s="168"/>
      <c r="F81" s="170"/>
      <c r="G81" s="170"/>
      <c r="H81" s="170"/>
      <c r="I81" s="170"/>
      <c r="J81" s="170"/>
      <c r="K81" s="170"/>
      <c r="L81" s="170"/>
      <c r="M81" s="170"/>
      <c r="N81" s="161"/>
      <c r="O81" s="161"/>
      <c r="P81" s="161"/>
      <c r="Q81" s="161"/>
      <c r="R81" s="161"/>
      <c r="S81" s="161"/>
      <c r="T81" s="162"/>
      <c r="U81" s="161"/>
      <c r="V81" s="151"/>
      <c r="W81" s="151"/>
      <c r="X81" s="151"/>
      <c r="Y81" s="151"/>
      <c r="Z81" s="151"/>
      <c r="AA81" s="151"/>
      <c r="AB81" s="151"/>
      <c r="AC81" s="151"/>
      <c r="AD81" s="151"/>
      <c r="AE81" s="151" t="s">
        <v>98</v>
      </c>
      <c r="AF81" s="151">
        <v>0</v>
      </c>
      <c r="AG81" s="151"/>
      <c r="AH81" s="151"/>
      <c r="AI81" s="151"/>
      <c r="AJ81" s="151"/>
      <c r="AK81" s="151"/>
      <c r="AL81" s="151"/>
      <c r="AM81" s="151"/>
      <c r="AN81" s="151"/>
      <c r="AO81" s="151"/>
      <c r="AP81" s="151"/>
      <c r="AQ81" s="151"/>
      <c r="AR81" s="151"/>
      <c r="AS81" s="151"/>
      <c r="AT81" s="151"/>
      <c r="AU81" s="151"/>
      <c r="AV81" s="151"/>
      <c r="AW81" s="151"/>
      <c r="AX81" s="151"/>
      <c r="AY81" s="151"/>
      <c r="AZ81" s="151"/>
      <c r="BA81" s="151"/>
      <c r="BB81" s="151"/>
      <c r="BC81" s="151"/>
      <c r="BD81" s="151"/>
      <c r="BE81" s="151"/>
      <c r="BF81" s="151"/>
      <c r="BG81" s="151"/>
      <c r="BH81" s="151"/>
    </row>
    <row r="82" spans="1:60" outlineLevel="1" x14ac:dyDescent="0.2">
      <c r="A82" s="152"/>
      <c r="B82" s="158"/>
      <c r="C82" s="188" t="s">
        <v>134</v>
      </c>
      <c r="D82" s="163"/>
      <c r="E82" s="168"/>
      <c r="F82" s="170"/>
      <c r="G82" s="170"/>
      <c r="H82" s="170"/>
      <c r="I82" s="170"/>
      <c r="J82" s="170"/>
      <c r="K82" s="170"/>
      <c r="L82" s="170"/>
      <c r="M82" s="170"/>
      <c r="N82" s="161"/>
      <c r="O82" s="161"/>
      <c r="P82" s="161"/>
      <c r="Q82" s="161"/>
      <c r="R82" s="161"/>
      <c r="S82" s="161"/>
      <c r="T82" s="162"/>
      <c r="U82" s="161"/>
      <c r="V82" s="151"/>
      <c r="W82" s="151"/>
      <c r="X82" s="151"/>
      <c r="Y82" s="151"/>
      <c r="Z82" s="151"/>
      <c r="AA82" s="151"/>
      <c r="AB82" s="151"/>
      <c r="AC82" s="151"/>
      <c r="AD82" s="151"/>
      <c r="AE82" s="151" t="s">
        <v>98</v>
      </c>
      <c r="AF82" s="151">
        <v>0</v>
      </c>
      <c r="AG82" s="151"/>
      <c r="AH82" s="151"/>
      <c r="AI82" s="151"/>
      <c r="AJ82" s="151"/>
      <c r="AK82" s="151"/>
      <c r="AL82" s="151"/>
      <c r="AM82" s="151"/>
      <c r="AN82" s="151"/>
      <c r="AO82" s="151"/>
      <c r="AP82" s="151"/>
      <c r="AQ82" s="151"/>
      <c r="AR82" s="151"/>
      <c r="AS82" s="151"/>
      <c r="AT82" s="151"/>
      <c r="AU82" s="151"/>
      <c r="AV82" s="151"/>
      <c r="AW82" s="151"/>
      <c r="AX82" s="151"/>
      <c r="AY82" s="151"/>
      <c r="AZ82" s="151"/>
      <c r="BA82" s="151"/>
      <c r="BB82" s="151"/>
      <c r="BC82" s="151"/>
      <c r="BD82" s="151"/>
      <c r="BE82" s="151"/>
      <c r="BF82" s="151"/>
      <c r="BG82" s="151"/>
      <c r="BH82" s="151"/>
    </row>
    <row r="83" spans="1:60" outlineLevel="1" x14ac:dyDescent="0.2">
      <c r="A83" s="152"/>
      <c r="B83" s="158"/>
      <c r="C83" s="188" t="s">
        <v>141</v>
      </c>
      <c r="D83" s="163"/>
      <c r="E83" s="168">
        <v>11.84249</v>
      </c>
      <c r="F83" s="170"/>
      <c r="G83" s="170"/>
      <c r="H83" s="170"/>
      <c r="I83" s="170"/>
      <c r="J83" s="170"/>
      <c r="K83" s="170"/>
      <c r="L83" s="170"/>
      <c r="M83" s="170"/>
      <c r="N83" s="161"/>
      <c r="O83" s="161"/>
      <c r="P83" s="161"/>
      <c r="Q83" s="161"/>
      <c r="R83" s="161"/>
      <c r="S83" s="161"/>
      <c r="T83" s="162"/>
      <c r="U83" s="161"/>
      <c r="V83" s="151"/>
      <c r="W83" s="151"/>
      <c r="X83" s="151"/>
      <c r="Y83" s="151"/>
      <c r="Z83" s="151"/>
      <c r="AA83" s="151"/>
      <c r="AB83" s="151"/>
      <c r="AC83" s="151"/>
      <c r="AD83" s="151"/>
      <c r="AE83" s="151" t="s">
        <v>98</v>
      </c>
      <c r="AF83" s="151">
        <v>0</v>
      </c>
      <c r="AG83" s="151"/>
      <c r="AH83" s="151"/>
      <c r="AI83" s="151"/>
      <c r="AJ83" s="151"/>
      <c r="AK83" s="151"/>
      <c r="AL83" s="151"/>
      <c r="AM83" s="151"/>
      <c r="AN83" s="151"/>
      <c r="AO83" s="151"/>
      <c r="AP83" s="151"/>
      <c r="AQ83" s="151"/>
      <c r="AR83" s="151"/>
      <c r="AS83" s="151"/>
      <c r="AT83" s="151"/>
      <c r="AU83" s="151"/>
      <c r="AV83" s="151"/>
      <c r="AW83" s="151"/>
      <c r="AX83" s="151"/>
      <c r="AY83" s="151"/>
      <c r="AZ83" s="151"/>
      <c r="BA83" s="151"/>
      <c r="BB83" s="151"/>
      <c r="BC83" s="151"/>
      <c r="BD83" s="151"/>
      <c r="BE83" s="151"/>
      <c r="BF83" s="151"/>
      <c r="BG83" s="151"/>
      <c r="BH83" s="151"/>
    </row>
    <row r="84" spans="1:60" outlineLevel="1" x14ac:dyDescent="0.2">
      <c r="A84" s="152">
        <v>14</v>
      </c>
      <c r="B84" s="158"/>
      <c r="C84" s="187" t="s">
        <v>142</v>
      </c>
      <c r="D84" s="160" t="s">
        <v>129</v>
      </c>
      <c r="E84" s="167">
        <v>710.54939999999999</v>
      </c>
      <c r="F84" s="170">
        <v>119</v>
      </c>
      <c r="G84" s="170">
        <v>0</v>
      </c>
      <c r="H84" s="170">
        <v>0</v>
      </c>
      <c r="I84" s="170">
        <f>ROUND(E84*H84,2)</f>
        <v>0</v>
      </c>
      <c r="J84" s="170">
        <v>119</v>
      </c>
      <c r="K84" s="170">
        <f>ROUND(E84*J84,2)</f>
        <v>84555.38</v>
      </c>
      <c r="L84" s="170">
        <v>21</v>
      </c>
      <c r="M84" s="170">
        <f>G84*(1+L84/100)</f>
        <v>0</v>
      </c>
      <c r="N84" s="161">
        <v>0</v>
      </c>
      <c r="O84" s="161">
        <f>ROUND(E84*N84,5)</f>
        <v>0</v>
      </c>
      <c r="P84" s="161">
        <v>0</v>
      </c>
      <c r="Q84" s="161">
        <f>ROUND(E84*P84,5)</f>
        <v>0</v>
      </c>
      <c r="R84" s="161"/>
      <c r="S84" s="161"/>
      <c r="T84" s="162">
        <v>0.55000000000000004</v>
      </c>
      <c r="U84" s="161">
        <f>ROUND(E84*T84,2)</f>
        <v>390.8</v>
      </c>
      <c r="V84" s="151"/>
      <c r="W84" s="151"/>
      <c r="X84" s="151"/>
      <c r="Y84" s="151"/>
      <c r="Z84" s="151"/>
      <c r="AA84" s="151"/>
      <c r="AB84" s="151"/>
      <c r="AC84" s="151"/>
      <c r="AD84" s="151"/>
      <c r="AE84" s="151" t="s">
        <v>96</v>
      </c>
      <c r="AF84" s="151"/>
      <c r="AG84" s="151"/>
      <c r="AH84" s="151"/>
      <c r="AI84" s="151"/>
      <c r="AJ84" s="151"/>
      <c r="AK84" s="151"/>
      <c r="AL84" s="151"/>
      <c r="AM84" s="151"/>
      <c r="AN84" s="151"/>
      <c r="AO84" s="151"/>
      <c r="AP84" s="151"/>
      <c r="AQ84" s="151"/>
      <c r="AR84" s="151"/>
      <c r="AS84" s="151"/>
      <c r="AT84" s="151"/>
      <c r="AU84" s="151"/>
      <c r="AV84" s="151"/>
      <c r="AW84" s="151"/>
      <c r="AX84" s="151"/>
      <c r="AY84" s="151"/>
      <c r="AZ84" s="151"/>
      <c r="BA84" s="151"/>
      <c r="BB84" s="151"/>
      <c r="BC84" s="151"/>
      <c r="BD84" s="151"/>
      <c r="BE84" s="151"/>
      <c r="BF84" s="151"/>
      <c r="BG84" s="151"/>
      <c r="BH84" s="151"/>
    </row>
    <row r="85" spans="1:60" ht="22.5" outlineLevel="1" x14ac:dyDescent="0.2">
      <c r="A85" s="152"/>
      <c r="B85" s="158"/>
      <c r="C85" s="188" t="s">
        <v>133</v>
      </c>
      <c r="D85" s="163"/>
      <c r="E85" s="168"/>
      <c r="F85" s="170"/>
      <c r="G85" s="170"/>
      <c r="H85" s="170"/>
      <c r="I85" s="170"/>
      <c r="J85" s="170"/>
      <c r="K85" s="170"/>
      <c r="L85" s="170"/>
      <c r="M85" s="170"/>
      <c r="N85" s="161"/>
      <c r="O85" s="161"/>
      <c r="P85" s="161"/>
      <c r="Q85" s="161"/>
      <c r="R85" s="161"/>
      <c r="S85" s="161"/>
      <c r="T85" s="162"/>
      <c r="U85" s="161"/>
      <c r="V85" s="151"/>
      <c r="W85" s="151"/>
      <c r="X85" s="151"/>
      <c r="Y85" s="151"/>
      <c r="Z85" s="151"/>
      <c r="AA85" s="151"/>
      <c r="AB85" s="151"/>
      <c r="AC85" s="151"/>
      <c r="AD85" s="151"/>
      <c r="AE85" s="151" t="s">
        <v>98</v>
      </c>
      <c r="AF85" s="151">
        <v>0</v>
      </c>
      <c r="AG85" s="151"/>
      <c r="AH85" s="151"/>
      <c r="AI85" s="151"/>
      <c r="AJ85" s="151"/>
      <c r="AK85" s="151"/>
      <c r="AL85" s="151"/>
      <c r="AM85" s="151"/>
      <c r="AN85" s="151"/>
      <c r="AO85" s="151"/>
      <c r="AP85" s="151"/>
      <c r="AQ85" s="151"/>
      <c r="AR85" s="151"/>
      <c r="AS85" s="151"/>
      <c r="AT85" s="151"/>
      <c r="AU85" s="151"/>
      <c r="AV85" s="151"/>
      <c r="AW85" s="151"/>
      <c r="AX85" s="151"/>
      <c r="AY85" s="151"/>
      <c r="AZ85" s="151"/>
      <c r="BA85" s="151"/>
      <c r="BB85" s="151"/>
      <c r="BC85" s="151"/>
      <c r="BD85" s="151"/>
      <c r="BE85" s="151"/>
      <c r="BF85" s="151"/>
      <c r="BG85" s="151"/>
      <c r="BH85" s="151"/>
    </row>
    <row r="86" spans="1:60" outlineLevel="1" x14ac:dyDescent="0.2">
      <c r="A86" s="152"/>
      <c r="B86" s="158"/>
      <c r="C86" s="188" t="s">
        <v>134</v>
      </c>
      <c r="D86" s="163"/>
      <c r="E86" s="168"/>
      <c r="F86" s="170"/>
      <c r="G86" s="170"/>
      <c r="H86" s="170"/>
      <c r="I86" s="170"/>
      <c r="J86" s="170"/>
      <c r="K86" s="170"/>
      <c r="L86" s="170"/>
      <c r="M86" s="170"/>
      <c r="N86" s="161"/>
      <c r="O86" s="161"/>
      <c r="P86" s="161"/>
      <c r="Q86" s="161"/>
      <c r="R86" s="161"/>
      <c r="S86" s="161"/>
      <c r="T86" s="162"/>
      <c r="U86" s="161"/>
      <c r="V86" s="151"/>
      <c r="W86" s="151"/>
      <c r="X86" s="151"/>
      <c r="Y86" s="151"/>
      <c r="Z86" s="151"/>
      <c r="AA86" s="151"/>
      <c r="AB86" s="151"/>
      <c r="AC86" s="151"/>
      <c r="AD86" s="151"/>
      <c r="AE86" s="151" t="s">
        <v>98</v>
      </c>
      <c r="AF86" s="151">
        <v>0</v>
      </c>
      <c r="AG86" s="151"/>
      <c r="AH86" s="151"/>
      <c r="AI86" s="151"/>
      <c r="AJ86" s="151"/>
      <c r="AK86" s="151"/>
      <c r="AL86" s="151"/>
      <c r="AM86" s="151"/>
      <c r="AN86" s="151"/>
      <c r="AO86" s="151"/>
      <c r="AP86" s="151"/>
      <c r="AQ86" s="151"/>
      <c r="AR86" s="151"/>
      <c r="AS86" s="151"/>
      <c r="AT86" s="151"/>
      <c r="AU86" s="151"/>
      <c r="AV86" s="151"/>
      <c r="AW86" s="151"/>
      <c r="AX86" s="151"/>
      <c r="AY86" s="151"/>
      <c r="AZ86" s="151"/>
      <c r="BA86" s="151"/>
      <c r="BB86" s="151"/>
      <c r="BC86" s="151"/>
      <c r="BD86" s="151"/>
      <c r="BE86" s="151"/>
      <c r="BF86" s="151"/>
      <c r="BG86" s="151"/>
      <c r="BH86" s="151"/>
    </row>
    <row r="87" spans="1:60" outlineLevel="1" x14ac:dyDescent="0.2">
      <c r="A87" s="152"/>
      <c r="B87" s="158"/>
      <c r="C87" s="188" t="s">
        <v>143</v>
      </c>
      <c r="D87" s="163"/>
      <c r="E87" s="168">
        <v>710.54939999999999</v>
      </c>
      <c r="F87" s="170"/>
      <c r="G87" s="170"/>
      <c r="H87" s="170"/>
      <c r="I87" s="170"/>
      <c r="J87" s="170"/>
      <c r="K87" s="170"/>
      <c r="L87" s="170"/>
      <c r="M87" s="170"/>
      <c r="N87" s="161"/>
      <c r="O87" s="161"/>
      <c r="P87" s="161"/>
      <c r="Q87" s="161"/>
      <c r="R87" s="161"/>
      <c r="S87" s="161"/>
      <c r="T87" s="162"/>
      <c r="U87" s="161"/>
      <c r="V87" s="151"/>
      <c r="W87" s="151"/>
      <c r="X87" s="151"/>
      <c r="Y87" s="151"/>
      <c r="Z87" s="151"/>
      <c r="AA87" s="151"/>
      <c r="AB87" s="151"/>
      <c r="AC87" s="151"/>
      <c r="AD87" s="151"/>
      <c r="AE87" s="151" t="s">
        <v>98</v>
      </c>
      <c r="AF87" s="151">
        <v>0</v>
      </c>
      <c r="AG87" s="151"/>
      <c r="AH87" s="151"/>
      <c r="AI87" s="151"/>
      <c r="AJ87" s="151"/>
      <c r="AK87" s="151"/>
      <c r="AL87" s="151"/>
      <c r="AM87" s="151"/>
      <c r="AN87" s="151"/>
      <c r="AO87" s="151"/>
      <c r="AP87" s="151"/>
      <c r="AQ87" s="151"/>
      <c r="AR87" s="151"/>
      <c r="AS87" s="151"/>
      <c r="AT87" s="151"/>
      <c r="AU87" s="151"/>
      <c r="AV87" s="151"/>
      <c r="AW87" s="151"/>
      <c r="AX87" s="151"/>
      <c r="AY87" s="151"/>
      <c r="AZ87" s="151"/>
      <c r="BA87" s="151"/>
      <c r="BB87" s="151"/>
      <c r="BC87" s="151"/>
      <c r="BD87" s="151"/>
      <c r="BE87" s="151"/>
      <c r="BF87" s="151"/>
      <c r="BG87" s="151"/>
      <c r="BH87" s="151"/>
    </row>
    <row r="88" spans="1:60" outlineLevel="1" x14ac:dyDescent="0.2">
      <c r="A88" s="152">
        <v>15</v>
      </c>
      <c r="B88" s="158"/>
      <c r="C88" s="187" t="s">
        <v>144</v>
      </c>
      <c r="D88" s="160" t="s">
        <v>129</v>
      </c>
      <c r="E88" s="167">
        <v>710.54939999999999</v>
      </c>
      <c r="F88" s="170">
        <v>203.5</v>
      </c>
      <c r="G88" s="170">
        <v>0</v>
      </c>
      <c r="H88" s="170">
        <v>0</v>
      </c>
      <c r="I88" s="170">
        <f>ROUND(E88*H88,2)</f>
        <v>0</v>
      </c>
      <c r="J88" s="170">
        <v>203.5</v>
      </c>
      <c r="K88" s="170">
        <f>ROUND(E88*J88,2)</f>
        <v>144596.79999999999</v>
      </c>
      <c r="L88" s="170">
        <v>21</v>
      </c>
      <c r="M88" s="170">
        <f>G88*(1+L88/100)</f>
        <v>0</v>
      </c>
      <c r="N88" s="161">
        <v>0</v>
      </c>
      <c r="O88" s="161">
        <f>ROUND(E88*N88,5)</f>
        <v>0</v>
      </c>
      <c r="P88" s="161">
        <v>0</v>
      </c>
      <c r="Q88" s="161">
        <f>ROUND(E88*P88,5)</f>
        <v>0</v>
      </c>
      <c r="R88" s="161"/>
      <c r="S88" s="161"/>
      <c r="T88" s="162">
        <v>0.94199999999999995</v>
      </c>
      <c r="U88" s="161">
        <f>ROUND(E88*T88,2)</f>
        <v>669.34</v>
      </c>
      <c r="V88" s="151"/>
      <c r="W88" s="151"/>
      <c r="X88" s="151"/>
      <c r="Y88" s="151"/>
      <c r="Z88" s="151"/>
      <c r="AA88" s="151"/>
      <c r="AB88" s="151"/>
      <c r="AC88" s="151"/>
      <c r="AD88" s="151"/>
      <c r="AE88" s="151" t="s">
        <v>96</v>
      </c>
      <c r="AF88" s="151"/>
      <c r="AG88" s="151"/>
      <c r="AH88" s="151"/>
      <c r="AI88" s="151"/>
      <c r="AJ88" s="151"/>
      <c r="AK88" s="151"/>
      <c r="AL88" s="151"/>
      <c r="AM88" s="151"/>
      <c r="AN88" s="151"/>
      <c r="AO88" s="151"/>
      <c r="AP88" s="151"/>
      <c r="AQ88" s="151"/>
      <c r="AR88" s="151"/>
      <c r="AS88" s="151"/>
      <c r="AT88" s="151"/>
      <c r="AU88" s="151"/>
      <c r="AV88" s="151"/>
      <c r="AW88" s="151"/>
      <c r="AX88" s="151"/>
      <c r="AY88" s="151"/>
      <c r="AZ88" s="151"/>
      <c r="BA88" s="151"/>
      <c r="BB88" s="151"/>
      <c r="BC88" s="151"/>
      <c r="BD88" s="151"/>
      <c r="BE88" s="151"/>
      <c r="BF88" s="151"/>
      <c r="BG88" s="151"/>
      <c r="BH88" s="151"/>
    </row>
    <row r="89" spans="1:60" ht="22.5" outlineLevel="1" x14ac:dyDescent="0.2">
      <c r="A89" s="152"/>
      <c r="B89" s="158"/>
      <c r="C89" s="188" t="s">
        <v>133</v>
      </c>
      <c r="D89" s="163"/>
      <c r="E89" s="168"/>
      <c r="F89" s="170"/>
      <c r="G89" s="170"/>
      <c r="H89" s="170"/>
      <c r="I89" s="170"/>
      <c r="J89" s="170"/>
      <c r="K89" s="170"/>
      <c r="L89" s="170"/>
      <c r="M89" s="170"/>
      <c r="N89" s="161"/>
      <c r="O89" s="161"/>
      <c r="P89" s="161"/>
      <c r="Q89" s="161"/>
      <c r="R89" s="161"/>
      <c r="S89" s="161"/>
      <c r="T89" s="162"/>
      <c r="U89" s="161"/>
      <c r="V89" s="151"/>
      <c r="W89" s="151"/>
      <c r="X89" s="151"/>
      <c r="Y89" s="151"/>
      <c r="Z89" s="151"/>
      <c r="AA89" s="151"/>
      <c r="AB89" s="151"/>
      <c r="AC89" s="151"/>
      <c r="AD89" s="151"/>
      <c r="AE89" s="151" t="s">
        <v>98</v>
      </c>
      <c r="AF89" s="151">
        <v>0</v>
      </c>
      <c r="AG89" s="151"/>
      <c r="AH89" s="151"/>
      <c r="AI89" s="151"/>
      <c r="AJ89" s="151"/>
      <c r="AK89" s="151"/>
      <c r="AL89" s="151"/>
      <c r="AM89" s="151"/>
      <c r="AN89" s="151"/>
      <c r="AO89" s="151"/>
      <c r="AP89" s="151"/>
      <c r="AQ89" s="151"/>
      <c r="AR89" s="151"/>
      <c r="AS89" s="151"/>
      <c r="AT89" s="151"/>
      <c r="AU89" s="151"/>
      <c r="AV89" s="151"/>
      <c r="AW89" s="151"/>
      <c r="AX89" s="151"/>
      <c r="AY89" s="151"/>
      <c r="AZ89" s="151"/>
      <c r="BA89" s="151"/>
      <c r="BB89" s="151"/>
      <c r="BC89" s="151"/>
      <c r="BD89" s="151"/>
      <c r="BE89" s="151"/>
      <c r="BF89" s="151"/>
      <c r="BG89" s="151"/>
      <c r="BH89" s="151"/>
    </row>
    <row r="90" spans="1:60" outlineLevel="1" x14ac:dyDescent="0.2">
      <c r="A90" s="152"/>
      <c r="B90" s="158"/>
      <c r="C90" s="188" t="s">
        <v>134</v>
      </c>
      <c r="D90" s="163"/>
      <c r="E90" s="168"/>
      <c r="F90" s="170"/>
      <c r="G90" s="170"/>
      <c r="H90" s="170"/>
      <c r="I90" s="170"/>
      <c r="J90" s="170"/>
      <c r="K90" s="170"/>
      <c r="L90" s="170"/>
      <c r="M90" s="170"/>
      <c r="N90" s="161"/>
      <c r="O90" s="161"/>
      <c r="P90" s="161"/>
      <c r="Q90" s="161"/>
      <c r="R90" s="161"/>
      <c r="S90" s="161"/>
      <c r="T90" s="162"/>
      <c r="U90" s="161"/>
      <c r="V90" s="151"/>
      <c r="W90" s="151"/>
      <c r="X90" s="151"/>
      <c r="Y90" s="151"/>
      <c r="Z90" s="151"/>
      <c r="AA90" s="151"/>
      <c r="AB90" s="151"/>
      <c r="AC90" s="151"/>
      <c r="AD90" s="151"/>
      <c r="AE90" s="151" t="s">
        <v>98</v>
      </c>
      <c r="AF90" s="151">
        <v>0</v>
      </c>
      <c r="AG90" s="151"/>
      <c r="AH90" s="151"/>
      <c r="AI90" s="151"/>
      <c r="AJ90" s="151"/>
      <c r="AK90" s="151"/>
      <c r="AL90" s="151"/>
      <c r="AM90" s="151"/>
      <c r="AN90" s="151"/>
      <c r="AO90" s="151"/>
      <c r="AP90" s="151"/>
      <c r="AQ90" s="151"/>
      <c r="AR90" s="151"/>
      <c r="AS90" s="151"/>
      <c r="AT90" s="151"/>
      <c r="AU90" s="151"/>
      <c r="AV90" s="151"/>
      <c r="AW90" s="151"/>
      <c r="AX90" s="151"/>
      <c r="AY90" s="151"/>
      <c r="AZ90" s="151"/>
      <c r="BA90" s="151"/>
      <c r="BB90" s="151"/>
      <c r="BC90" s="151"/>
      <c r="BD90" s="151"/>
      <c r="BE90" s="151"/>
      <c r="BF90" s="151"/>
      <c r="BG90" s="151"/>
      <c r="BH90" s="151"/>
    </row>
    <row r="91" spans="1:60" outlineLevel="1" x14ac:dyDescent="0.2">
      <c r="A91" s="152"/>
      <c r="B91" s="158"/>
      <c r="C91" s="188" t="s">
        <v>143</v>
      </c>
      <c r="D91" s="163"/>
      <c r="E91" s="168">
        <v>710.54939999999999</v>
      </c>
      <c r="F91" s="170"/>
      <c r="G91" s="170"/>
      <c r="H91" s="170"/>
      <c r="I91" s="170"/>
      <c r="J91" s="170"/>
      <c r="K91" s="170"/>
      <c r="L91" s="170"/>
      <c r="M91" s="170"/>
      <c r="N91" s="161"/>
      <c r="O91" s="161"/>
      <c r="P91" s="161"/>
      <c r="Q91" s="161"/>
      <c r="R91" s="161"/>
      <c r="S91" s="161"/>
      <c r="T91" s="162"/>
      <c r="U91" s="161"/>
      <c r="V91" s="151"/>
      <c r="W91" s="151"/>
      <c r="X91" s="151"/>
      <c r="Y91" s="151"/>
      <c r="Z91" s="151"/>
      <c r="AA91" s="151"/>
      <c r="AB91" s="151"/>
      <c r="AC91" s="151"/>
      <c r="AD91" s="151"/>
      <c r="AE91" s="151" t="s">
        <v>98</v>
      </c>
      <c r="AF91" s="151">
        <v>0</v>
      </c>
      <c r="AG91" s="151"/>
      <c r="AH91" s="151"/>
      <c r="AI91" s="151"/>
      <c r="AJ91" s="151"/>
      <c r="AK91" s="151"/>
      <c r="AL91" s="151"/>
      <c r="AM91" s="151"/>
      <c r="AN91" s="151"/>
      <c r="AO91" s="151"/>
      <c r="AP91" s="151"/>
      <c r="AQ91" s="151"/>
      <c r="AR91" s="151"/>
      <c r="AS91" s="151"/>
      <c r="AT91" s="151"/>
      <c r="AU91" s="151"/>
      <c r="AV91" s="151"/>
      <c r="AW91" s="151"/>
      <c r="AX91" s="151"/>
      <c r="AY91" s="151"/>
      <c r="AZ91" s="151"/>
      <c r="BA91" s="151"/>
      <c r="BB91" s="151"/>
      <c r="BC91" s="151"/>
      <c r="BD91" s="151"/>
      <c r="BE91" s="151"/>
      <c r="BF91" s="151"/>
      <c r="BG91" s="151"/>
      <c r="BH91" s="151"/>
    </row>
    <row r="92" spans="1:60" outlineLevel="1" x14ac:dyDescent="0.2">
      <c r="A92" s="152">
        <v>16</v>
      </c>
      <c r="B92" s="158"/>
      <c r="C92" s="187" t="s">
        <v>145</v>
      </c>
      <c r="D92" s="160" t="s">
        <v>129</v>
      </c>
      <c r="E92" s="167">
        <v>2368.498</v>
      </c>
      <c r="F92" s="170">
        <v>130</v>
      </c>
      <c r="G92" s="170">
        <v>0</v>
      </c>
      <c r="H92" s="170">
        <v>0</v>
      </c>
      <c r="I92" s="170">
        <f>ROUND(E92*H92,2)</f>
        <v>0</v>
      </c>
      <c r="J92" s="170">
        <v>130</v>
      </c>
      <c r="K92" s="170">
        <f>ROUND(E92*J92,2)</f>
        <v>307904.74</v>
      </c>
      <c r="L92" s="170">
        <v>21</v>
      </c>
      <c r="M92" s="170">
        <f>G92*(1+L92/100)</f>
        <v>0</v>
      </c>
      <c r="N92" s="161">
        <v>0</v>
      </c>
      <c r="O92" s="161">
        <f>ROUND(E92*N92,5)</f>
        <v>0</v>
      </c>
      <c r="P92" s="161">
        <v>0</v>
      </c>
      <c r="Q92" s="161">
        <f>ROUND(E92*P92,5)</f>
        <v>0</v>
      </c>
      <c r="R92" s="161"/>
      <c r="S92" s="161"/>
      <c r="T92" s="162">
        <v>0</v>
      </c>
      <c r="U92" s="161">
        <f>ROUND(E92*T92,2)</f>
        <v>0</v>
      </c>
      <c r="V92" s="151"/>
      <c r="W92" s="151"/>
      <c r="X92" s="151"/>
      <c r="Y92" s="151"/>
      <c r="Z92" s="151"/>
      <c r="AA92" s="151"/>
      <c r="AB92" s="151"/>
      <c r="AC92" s="151"/>
      <c r="AD92" s="151"/>
      <c r="AE92" s="151" t="s">
        <v>96</v>
      </c>
      <c r="AF92" s="151"/>
      <c r="AG92" s="151"/>
      <c r="AH92" s="151"/>
      <c r="AI92" s="151"/>
      <c r="AJ92" s="151"/>
      <c r="AK92" s="151"/>
      <c r="AL92" s="151"/>
      <c r="AM92" s="151"/>
      <c r="AN92" s="151"/>
      <c r="AO92" s="151"/>
      <c r="AP92" s="151"/>
      <c r="AQ92" s="151"/>
      <c r="AR92" s="151"/>
      <c r="AS92" s="151"/>
      <c r="AT92" s="151"/>
      <c r="AU92" s="151"/>
      <c r="AV92" s="151"/>
      <c r="AW92" s="151"/>
      <c r="AX92" s="151"/>
      <c r="AY92" s="151"/>
      <c r="AZ92" s="151"/>
      <c r="BA92" s="151"/>
      <c r="BB92" s="151"/>
      <c r="BC92" s="151"/>
      <c r="BD92" s="151"/>
      <c r="BE92" s="151"/>
      <c r="BF92" s="151"/>
      <c r="BG92" s="151"/>
      <c r="BH92" s="151"/>
    </row>
    <row r="93" spans="1:60" ht="22.5" outlineLevel="1" x14ac:dyDescent="0.2">
      <c r="A93" s="152"/>
      <c r="B93" s="158"/>
      <c r="C93" s="188" t="s">
        <v>133</v>
      </c>
      <c r="D93" s="163"/>
      <c r="E93" s="168"/>
      <c r="F93" s="170"/>
      <c r="G93" s="170"/>
      <c r="H93" s="170"/>
      <c r="I93" s="170"/>
      <c r="J93" s="170"/>
      <c r="K93" s="170"/>
      <c r="L93" s="170"/>
      <c r="M93" s="170"/>
      <c r="N93" s="161"/>
      <c r="O93" s="161"/>
      <c r="P93" s="161"/>
      <c r="Q93" s="161"/>
      <c r="R93" s="161"/>
      <c r="S93" s="161"/>
      <c r="T93" s="162"/>
      <c r="U93" s="161"/>
      <c r="V93" s="151"/>
      <c r="W93" s="151"/>
      <c r="X93" s="151"/>
      <c r="Y93" s="151"/>
      <c r="Z93" s="151"/>
      <c r="AA93" s="151"/>
      <c r="AB93" s="151"/>
      <c r="AC93" s="151"/>
      <c r="AD93" s="151"/>
      <c r="AE93" s="151" t="s">
        <v>98</v>
      </c>
      <c r="AF93" s="151">
        <v>0</v>
      </c>
      <c r="AG93" s="151"/>
      <c r="AH93" s="151"/>
      <c r="AI93" s="151"/>
      <c r="AJ93" s="151"/>
      <c r="AK93" s="151"/>
      <c r="AL93" s="151"/>
      <c r="AM93" s="151"/>
      <c r="AN93" s="151"/>
      <c r="AO93" s="151"/>
      <c r="AP93" s="151"/>
      <c r="AQ93" s="151"/>
      <c r="AR93" s="151"/>
      <c r="AS93" s="151"/>
      <c r="AT93" s="151"/>
      <c r="AU93" s="151"/>
      <c r="AV93" s="151"/>
      <c r="AW93" s="151"/>
      <c r="AX93" s="151"/>
      <c r="AY93" s="151"/>
      <c r="AZ93" s="151"/>
      <c r="BA93" s="151"/>
      <c r="BB93" s="151"/>
      <c r="BC93" s="151"/>
      <c r="BD93" s="151"/>
      <c r="BE93" s="151"/>
      <c r="BF93" s="151"/>
      <c r="BG93" s="151"/>
      <c r="BH93" s="151"/>
    </row>
    <row r="94" spans="1:60" outlineLevel="1" x14ac:dyDescent="0.2">
      <c r="A94" s="152"/>
      <c r="B94" s="158"/>
      <c r="C94" s="188" t="s">
        <v>146</v>
      </c>
      <c r="D94" s="163"/>
      <c r="E94" s="168"/>
      <c r="F94" s="170"/>
      <c r="G94" s="170"/>
      <c r="H94" s="170"/>
      <c r="I94" s="170"/>
      <c r="J94" s="170"/>
      <c r="K94" s="170"/>
      <c r="L94" s="170"/>
      <c r="M94" s="170"/>
      <c r="N94" s="161"/>
      <c r="O94" s="161"/>
      <c r="P94" s="161"/>
      <c r="Q94" s="161"/>
      <c r="R94" s="161"/>
      <c r="S94" s="161"/>
      <c r="T94" s="162"/>
      <c r="U94" s="161"/>
      <c r="V94" s="151"/>
      <c r="W94" s="151"/>
      <c r="X94" s="151"/>
      <c r="Y94" s="151"/>
      <c r="Z94" s="151"/>
      <c r="AA94" s="151"/>
      <c r="AB94" s="151"/>
      <c r="AC94" s="151"/>
      <c r="AD94" s="151"/>
      <c r="AE94" s="151" t="s">
        <v>98</v>
      </c>
      <c r="AF94" s="151">
        <v>0</v>
      </c>
      <c r="AG94" s="151"/>
      <c r="AH94" s="151"/>
      <c r="AI94" s="151"/>
      <c r="AJ94" s="151"/>
      <c r="AK94" s="151"/>
      <c r="AL94" s="151"/>
      <c r="AM94" s="151"/>
      <c r="AN94" s="151"/>
      <c r="AO94" s="151"/>
      <c r="AP94" s="151"/>
      <c r="AQ94" s="151"/>
      <c r="AR94" s="151"/>
      <c r="AS94" s="151"/>
      <c r="AT94" s="151"/>
      <c r="AU94" s="151"/>
      <c r="AV94" s="151"/>
      <c r="AW94" s="151"/>
      <c r="AX94" s="151"/>
      <c r="AY94" s="151"/>
      <c r="AZ94" s="151"/>
      <c r="BA94" s="151"/>
      <c r="BB94" s="151"/>
      <c r="BC94" s="151"/>
      <c r="BD94" s="151"/>
      <c r="BE94" s="151"/>
      <c r="BF94" s="151"/>
      <c r="BG94" s="151"/>
      <c r="BH94" s="151"/>
    </row>
    <row r="95" spans="1:60" outlineLevel="1" x14ac:dyDescent="0.2">
      <c r="A95" s="152"/>
      <c r="B95" s="158"/>
      <c r="C95" s="188" t="s">
        <v>147</v>
      </c>
      <c r="D95" s="163"/>
      <c r="E95" s="168">
        <v>2368.4899999999998</v>
      </c>
      <c r="F95" s="170"/>
      <c r="G95" s="170"/>
      <c r="H95" s="170"/>
      <c r="I95" s="170"/>
      <c r="J95" s="170"/>
      <c r="K95" s="170"/>
      <c r="L95" s="170"/>
      <c r="M95" s="170"/>
      <c r="N95" s="161"/>
      <c r="O95" s="161"/>
      <c r="P95" s="161"/>
      <c r="Q95" s="161"/>
      <c r="R95" s="161"/>
      <c r="S95" s="161"/>
      <c r="T95" s="162"/>
      <c r="U95" s="161"/>
      <c r="V95" s="151"/>
      <c r="W95" s="151"/>
      <c r="X95" s="151"/>
      <c r="Y95" s="151"/>
      <c r="Z95" s="151"/>
      <c r="AA95" s="151"/>
      <c r="AB95" s="151"/>
      <c r="AC95" s="151"/>
      <c r="AD95" s="151"/>
      <c r="AE95" s="151" t="s">
        <v>98</v>
      </c>
      <c r="AF95" s="151">
        <v>0</v>
      </c>
      <c r="AG95" s="151"/>
      <c r="AH95" s="151"/>
      <c r="AI95" s="151"/>
      <c r="AJ95" s="151"/>
      <c r="AK95" s="151"/>
      <c r="AL95" s="151"/>
      <c r="AM95" s="151"/>
      <c r="AN95" s="151"/>
      <c r="AO95" s="151"/>
      <c r="AP95" s="151"/>
      <c r="AQ95" s="151"/>
      <c r="AR95" s="151"/>
      <c r="AS95" s="151"/>
      <c r="AT95" s="151"/>
      <c r="AU95" s="151"/>
      <c r="AV95" s="151"/>
      <c r="AW95" s="151"/>
      <c r="AX95" s="151"/>
      <c r="AY95" s="151"/>
      <c r="AZ95" s="151"/>
      <c r="BA95" s="151"/>
      <c r="BB95" s="151"/>
      <c r="BC95" s="151"/>
      <c r="BD95" s="151"/>
      <c r="BE95" s="151"/>
      <c r="BF95" s="151"/>
      <c r="BG95" s="151"/>
      <c r="BH95" s="151"/>
    </row>
    <row r="96" spans="1:60" outlineLevel="1" x14ac:dyDescent="0.2">
      <c r="A96" s="152">
        <v>17</v>
      </c>
      <c r="B96" s="158"/>
      <c r="C96" s="187" t="s">
        <v>148</v>
      </c>
      <c r="D96" s="160" t="s">
        <v>129</v>
      </c>
      <c r="E96" s="167">
        <v>2368.498</v>
      </c>
      <c r="F96" s="170">
        <v>252</v>
      </c>
      <c r="G96" s="170">
        <v>0</v>
      </c>
      <c r="H96" s="170">
        <v>0</v>
      </c>
      <c r="I96" s="170">
        <f>ROUND(E96*H96,2)</f>
        <v>0</v>
      </c>
      <c r="J96" s="170">
        <v>252</v>
      </c>
      <c r="K96" s="170">
        <f>ROUND(E96*J96,2)</f>
        <v>596861.5</v>
      </c>
      <c r="L96" s="170">
        <v>21</v>
      </c>
      <c r="M96" s="170">
        <f>G96*(1+L96/100)</f>
        <v>0</v>
      </c>
      <c r="N96" s="161">
        <v>0</v>
      </c>
      <c r="O96" s="161">
        <f>ROUND(E96*N96,5)</f>
        <v>0</v>
      </c>
      <c r="P96" s="161">
        <v>0</v>
      </c>
      <c r="Q96" s="161">
        <f>ROUND(E96*P96,5)</f>
        <v>0</v>
      </c>
      <c r="R96" s="161"/>
      <c r="S96" s="161"/>
      <c r="T96" s="162">
        <v>0.49</v>
      </c>
      <c r="U96" s="161">
        <f>ROUND(E96*T96,2)</f>
        <v>1160.56</v>
      </c>
      <c r="V96" s="151"/>
      <c r="W96" s="151"/>
      <c r="X96" s="151"/>
      <c r="Y96" s="151"/>
      <c r="Z96" s="151"/>
      <c r="AA96" s="151"/>
      <c r="AB96" s="151"/>
      <c r="AC96" s="151"/>
      <c r="AD96" s="151"/>
      <c r="AE96" s="151" t="s">
        <v>96</v>
      </c>
      <c r="AF96" s="151"/>
      <c r="AG96" s="151"/>
      <c r="AH96" s="151"/>
      <c r="AI96" s="151"/>
      <c r="AJ96" s="151"/>
      <c r="AK96" s="151"/>
      <c r="AL96" s="151"/>
      <c r="AM96" s="151"/>
      <c r="AN96" s="151"/>
      <c r="AO96" s="151"/>
      <c r="AP96" s="151"/>
      <c r="AQ96" s="151"/>
      <c r="AR96" s="151"/>
      <c r="AS96" s="151"/>
      <c r="AT96" s="151"/>
      <c r="AU96" s="151"/>
      <c r="AV96" s="151"/>
      <c r="AW96" s="151"/>
      <c r="AX96" s="151"/>
      <c r="AY96" s="151"/>
      <c r="AZ96" s="151"/>
      <c r="BA96" s="151"/>
      <c r="BB96" s="151"/>
      <c r="BC96" s="151"/>
      <c r="BD96" s="151"/>
      <c r="BE96" s="151"/>
      <c r="BF96" s="151"/>
      <c r="BG96" s="151"/>
      <c r="BH96" s="151"/>
    </row>
    <row r="97" spans="1:60" outlineLevel="1" x14ac:dyDescent="0.2">
      <c r="A97" s="152"/>
      <c r="B97" s="158"/>
      <c r="C97" s="188" t="s">
        <v>149</v>
      </c>
      <c r="D97" s="163"/>
      <c r="E97" s="168">
        <v>2368.498</v>
      </c>
      <c r="F97" s="170"/>
      <c r="G97" s="170"/>
      <c r="H97" s="170"/>
      <c r="I97" s="170"/>
      <c r="J97" s="170"/>
      <c r="K97" s="170"/>
      <c r="L97" s="170"/>
      <c r="M97" s="170"/>
      <c r="N97" s="161"/>
      <c r="O97" s="161"/>
      <c r="P97" s="161"/>
      <c r="Q97" s="161"/>
      <c r="R97" s="161"/>
      <c r="S97" s="161"/>
      <c r="T97" s="162"/>
      <c r="U97" s="161"/>
      <c r="V97" s="151"/>
      <c r="W97" s="151"/>
      <c r="X97" s="151"/>
      <c r="Y97" s="151"/>
      <c r="Z97" s="151"/>
      <c r="AA97" s="151"/>
      <c r="AB97" s="151"/>
      <c r="AC97" s="151"/>
      <c r="AD97" s="151"/>
      <c r="AE97" s="151" t="s">
        <v>98</v>
      </c>
      <c r="AF97" s="151">
        <v>0</v>
      </c>
      <c r="AG97" s="151"/>
      <c r="AH97" s="151"/>
      <c r="AI97" s="151"/>
      <c r="AJ97" s="151"/>
      <c r="AK97" s="151"/>
      <c r="AL97" s="151"/>
      <c r="AM97" s="151"/>
      <c r="AN97" s="151"/>
      <c r="AO97" s="151"/>
      <c r="AP97" s="151"/>
      <c r="AQ97" s="151"/>
      <c r="AR97" s="151"/>
      <c r="AS97" s="151"/>
      <c r="AT97" s="151"/>
      <c r="AU97" s="151"/>
      <c r="AV97" s="151"/>
      <c r="AW97" s="151"/>
      <c r="AX97" s="151"/>
      <c r="AY97" s="151"/>
      <c r="AZ97" s="151"/>
      <c r="BA97" s="151"/>
      <c r="BB97" s="151"/>
      <c r="BC97" s="151"/>
      <c r="BD97" s="151"/>
      <c r="BE97" s="151"/>
      <c r="BF97" s="151"/>
      <c r="BG97" s="151"/>
      <c r="BH97" s="151"/>
    </row>
    <row r="98" spans="1:60" outlineLevel="1" x14ac:dyDescent="0.2">
      <c r="A98" s="152">
        <v>18</v>
      </c>
      <c r="B98" s="158"/>
      <c r="C98" s="187" t="s">
        <v>150</v>
      </c>
      <c r="D98" s="160" t="s">
        <v>129</v>
      </c>
      <c r="E98" s="167">
        <v>18947.984</v>
      </c>
      <c r="F98" s="170">
        <v>14.6</v>
      </c>
      <c r="G98" s="170">
        <v>0</v>
      </c>
      <c r="H98" s="170">
        <v>0</v>
      </c>
      <c r="I98" s="170">
        <f>ROUND(E98*H98,2)</f>
        <v>0</v>
      </c>
      <c r="J98" s="170">
        <v>14.6</v>
      </c>
      <c r="K98" s="170">
        <f>ROUND(E98*J98,2)</f>
        <v>276640.57</v>
      </c>
      <c r="L98" s="170">
        <v>21</v>
      </c>
      <c r="M98" s="170">
        <f>G98*(1+L98/100)</f>
        <v>0</v>
      </c>
      <c r="N98" s="161">
        <v>0</v>
      </c>
      <c r="O98" s="161">
        <f>ROUND(E98*N98,5)</f>
        <v>0</v>
      </c>
      <c r="P98" s="161">
        <v>0</v>
      </c>
      <c r="Q98" s="161">
        <f>ROUND(E98*P98,5)</f>
        <v>0</v>
      </c>
      <c r="R98" s="161"/>
      <c r="S98" s="161"/>
      <c r="T98" s="162">
        <v>0</v>
      </c>
      <c r="U98" s="161">
        <f>ROUND(E98*T98,2)</f>
        <v>0</v>
      </c>
      <c r="V98" s="151"/>
      <c r="W98" s="151"/>
      <c r="X98" s="151"/>
      <c r="Y98" s="151"/>
      <c r="Z98" s="151"/>
      <c r="AA98" s="151"/>
      <c r="AB98" s="151"/>
      <c r="AC98" s="151"/>
      <c r="AD98" s="151"/>
      <c r="AE98" s="151" t="s">
        <v>96</v>
      </c>
      <c r="AF98" s="151"/>
      <c r="AG98" s="151"/>
      <c r="AH98" s="151"/>
      <c r="AI98" s="151"/>
      <c r="AJ98" s="151"/>
      <c r="AK98" s="151"/>
      <c r="AL98" s="151"/>
      <c r="AM98" s="151"/>
      <c r="AN98" s="151"/>
      <c r="AO98" s="151"/>
      <c r="AP98" s="151"/>
      <c r="AQ98" s="151"/>
      <c r="AR98" s="151"/>
      <c r="AS98" s="151"/>
      <c r="AT98" s="151"/>
      <c r="AU98" s="151"/>
      <c r="AV98" s="151"/>
      <c r="AW98" s="151"/>
      <c r="AX98" s="151"/>
      <c r="AY98" s="151"/>
      <c r="AZ98" s="151"/>
      <c r="BA98" s="151"/>
      <c r="BB98" s="151"/>
      <c r="BC98" s="151"/>
      <c r="BD98" s="151"/>
      <c r="BE98" s="151"/>
      <c r="BF98" s="151"/>
      <c r="BG98" s="151"/>
      <c r="BH98" s="151"/>
    </row>
    <row r="99" spans="1:60" outlineLevel="1" x14ac:dyDescent="0.2">
      <c r="A99" s="152"/>
      <c r="B99" s="158"/>
      <c r="C99" s="188" t="s">
        <v>151</v>
      </c>
      <c r="D99" s="163"/>
      <c r="E99" s="168">
        <v>18947.984</v>
      </c>
      <c r="F99" s="170"/>
      <c r="G99" s="170"/>
      <c r="H99" s="170"/>
      <c r="I99" s="170"/>
      <c r="J99" s="170"/>
      <c r="K99" s="170"/>
      <c r="L99" s="170"/>
      <c r="M99" s="170"/>
      <c r="N99" s="161"/>
      <c r="O99" s="161"/>
      <c r="P99" s="161"/>
      <c r="Q99" s="161"/>
      <c r="R99" s="161"/>
      <c r="S99" s="161"/>
      <c r="T99" s="162"/>
      <c r="U99" s="161"/>
      <c r="V99" s="151"/>
      <c r="W99" s="151"/>
      <c r="X99" s="151"/>
      <c r="Y99" s="151"/>
      <c r="Z99" s="151"/>
      <c r="AA99" s="151"/>
      <c r="AB99" s="151"/>
      <c r="AC99" s="151"/>
      <c r="AD99" s="151"/>
      <c r="AE99" s="151" t="s">
        <v>98</v>
      </c>
      <c r="AF99" s="151">
        <v>0</v>
      </c>
      <c r="AG99" s="151"/>
      <c r="AH99" s="151"/>
      <c r="AI99" s="151"/>
      <c r="AJ99" s="151"/>
      <c r="AK99" s="151"/>
      <c r="AL99" s="151"/>
      <c r="AM99" s="151"/>
      <c r="AN99" s="151"/>
      <c r="AO99" s="151"/>
      <c r="AP99" s="151"/>
      <c r="AQ99" s="151"/>
      <c r="AR99" s="151"/>
      <c r="AS99" s="151"/>
      <c r="AT99" s="151"/>
      <c r="AU99" s="151"/>
      <c r="AV99" s="151"/>
      <c r="AW99" s="151"/>
      <c r="AX99" s="151"/>
      <c r="AY99" s="151"/>
      <c r="AZ99" s="151"/>
      <c r="BA99" s="151"/>
      <c r="BB99" s="151"/>
      <c r="BC99" s="151"/>
      <c r="BD99" s="151"/>
      <c r="BE99" s="151"/>
      <c r="BF99" s="151"/>
      <c r="BG99" s="151"/>
      <c r="BH99" s="151"/>
    </row>
    <row r="100" spans="1:60" x14ac:dyDescent="0.2">
      <c r="A100" s="153" t="s">
        <v>92</v>
      </c>
      <c r="B100" s="159" t="s">
        <v>65</v>
      </c>
      <c r="C100" s="189" t="s">
        <v>26</v>
      </c>
      <c r="D100" s="164"/>
      <c r="E100" s="169"/>
      <c r="F100" s="171"/>
      <c r="G100" s="171">
        <v>0</v>
      </c>
      <c r="H100" s="171"/>
      <c r="I100" s="171">
        <f>SUM(I101:I128)</f>
        <v>0</v>
      </c>
      <c r="J100" s="171"/>
      <c r="K100" s="171">
        <f>SUM(K101:K128)</f>
        <v>204183.1</v>
      </c>
      <c r="L100" s="171"/>
      <c r="M100" s="171">
        <f>SUM(M101:M128)</f>
        <v>0</v>
      </c>
      <c r="N100" s="165"/>
      <c r="O100" s="165">
        <f>SUM(O101:O128)</f>
        <v>0</v>
      </c>
      <c r="P100" s="165"/>
      <c r="Q100" s="165">
        <f>SUM(Q101:Q128)</f>
        <v>0</v>
      </c>
      <c r="R100" s="165"/>
      <c r="S100" s="165"/>
      <c r="T100" s="166"/>
      <c r="U100" s="165">
        <f>SUM(U101:U128)</f>
        <v>0</v>
      </c>
      <c r="AE100" t="s">
        <v>93</v>
      </c>
    </row>
    <row r="101" spans="1:60" outlineLevel="1" x14ac:dyDescent="0.2">
      <c r="A101" s="152">
        <v>19</v>
      </c>
      <c r="B101" s="158"/>
      <c r="C101" s="187" t="s">
        <v>152</v>
      </c>
      <c r="D101" s="160" t="s">
        <v>153</v>
      </c>
      <c r="E101" s="167">
        <v>1</v>
      </c>
      <c r="F101" s="170">
        <v>25000</v>
      </c>
      <c r="G101" s="171">
        <v>0</v>
      </c>
      <c r="H101" s="170">
        <v>0</v>
      </c>
      <c r="I101" s="170">
        <f t="shared" ref="I101:I106" si="0">ROUND(E101*H101,2)</f>
        <v>0</v>
      </c>
      <c r="J101" s="170">
        <v>25000</v>
      </c>
      <c r="K101" s="170">
        <f t="shared" ref="K101:K106" si="1">ROUND(E101*J101,2)</f>
        <v>25000</v>
      </c>
      <c r="L101" s="170">
        <v>21</v>
      </c>
      <c r="M101" s="170">
        <f t="shared" ref="M101:M106" si="2">G101*(1+L101/100)</f>
        <v>0</v>
      </c>
      <c r="N101" s="161">
        <v>0</v>
      </c>
      <c r="O101" s="161">
        <f t="shared" ref="O101:O106" si="3">ROUND(E101*N101,5)</f>
        <v>0</v>
      </c>
      <c r="P101" s="161">
        <v>0</v>
      </c>
      <c r="Q101" s="161">
        <f t="shared" ref="Q101:Q106" si="4">ROUND(E101*P101,5)</f>
        <v>0</v>
      </c>
      <c r="R101" s="161"/>
      <c r="S101" s="161"/>
      <c r="T101" s="162">
        <v>0</v>
      </c>
      <c r="U101" s="161">
        <f t="shared" ref="U101:U106" si="5">ROUND(E101*T101,2)</f>
        <v>0</v>
      </c>
      <c r="V101" s="151"/>
      <c r="W101" s="151"/>
      <c r="X101" s="151"/>
      <c r="Y101" s="151"/>
      <c r="Z101" s="151"/>
      <c r="AA101" s="151"/>
      <c r="AB101" s="151"/>
      <c r="AC101" s="151"/>
      <c r="AD101" s="151"/>
      <c r="AE101" s="151" t="s">
        <v>96</v>
      </c>
      <c r="AF101" s="151"/>
      <c r="AG101" s="151"/>
      <c r="AH101" s="151"/>
      <c r="AI101" s="151"/>
      <c r="AJ101" s="151"/>
      <c r="AK101" s="151"/>
      <c r="AL101" s="151"/>
      <c r="AM101" s="151"/>
      <c r="AN101" s="151"/>
      <c r="AO101" s="151"/>
      <c r="AP101" s="151"/>
      <c r="AQ101" s="151"/>
      <c r="AR101" s="151"/>
      <c r="AS101" s="151"/>
      <c r="AT101" s="151"/>
      <c r="AU101" s="151"/>
      <c r="AV101" s="151"/>
      <c r="AW101" s="151"/>
      <c r="AX101" s="151"/>
      <c r="AY101" s="151"/>
      <c r="AZ101" s="151"/>
      <c r="BA101" s="151"/>
      <c r="BB101" s="151"/>
      <c r="BC101" s="151"/>
      <c r="BD101" s="151"/>
      <c r="BE101" s="151"/>
      <c r="BF101" s="151"/>
      <c r="BG101" s="151"/>
      <c r="BH101" s="151"/>
    </row>
    <row r="102" spans="1:60" outlineLevel="1" x14ac:dyDescent="0.2">
      <c r="A102" s="152">
        <v>20</v>
      </c>
      <c r="B102" s="158"/>
      <c r="C102" s="187" t="s">
        <v>154</v>
      </c>
      <c r="D102" s="160" t="s">
        <v>153</v>
      </c>
      <c r="E102" s="167">
        <v>1</v>
      </c>
      <c r="F102" s="170">
        <v>20979.9</v>
      </c>
      <c r="G102" s="171">
        <v>0</v>
      </c>
      <c r="H102" s="170">
        <v>0</v>
      </c>
      <c r="I102" s="170">
        <f t="shared" si="0"/>
        <v>0</v>
      </c>
      <c r="J102" s="170">
        <v>20979.9</v>
      </c>
      <c r="K102" s="170">
        <f t="shared" si="1"/>
        <v>20979.9</v>
      </c>
      <c r="L102" s="170">
        <v>21</v>
      </c>
      <c r="M102" s="170">
        <f t="shared" si="2"/>
        <v>0</v>
      </c>
      <c r="N102" s="161">
        <v>0</v>
      </c>
      <c r="O102" s="161">
        <f t="shared" si="3"/>
        <v>0</v>
      </c>
      <c r="P102" s="161">
        <v>0</v>
      </c>
      <c r="Q102" s="161">
        <f t="shared" si="4"/>
        <v>0</v>
      </c>
      <c r="R102" s="161"/>
      <c r="S102" s="161"/>
      <c r="T102" s="162">
        <v>0</v>
      </c>
      <c r="U102" s="161">
        <f t="shared" si="5"/>
        <v>0</v>
      </c>
      <c r="V102" s="151"/>
      <c r="W102" s="151"/>
      <c r="X102" s="151"/>
      <c r="Y102" s="151"/>
      <c r="Z102" s="151"/>
      <c r="AA102" s="151"/>
      <c r="AB102" s="151"/>
      <c r="AC102" s="151"/>
      <c r="AD102" s="151"/>
      <c r="AE102" s="151" t="s">
        <v>96</v>
      </c>
      <c r="AF102" s="151"/>
      <c r="AG102" s="151"/>
      <c r="AH102" s="151"/>
      <c r="AI102" s="151"/>
      <c r="AJ102" s="151"/>
      <c r="AK102" s="151"/>
      <c r="AL102" s="151"/>
      <c r="AM102" s="151"/>
      <c r="AN102" s="151"/>
      <c r="AO102" s="151"/>
      <c r="AP102" s="151"/>
      <c r="AQ102" s="151"/>
      <c r="AR102" s="151"/>
      <c r="AS102" s="151"/>
      <c r="AT102" s="151"/>
      <c r="AU102" s="151"/>
      <c r="AV102" s="151"/>
      <c r="AW102" s="151"/>
      <c r="AX102" s="151"/>
      <c r="AY102" s="151"/>
      <c r="AZ102" s="151"/>
      <c r="BA102" s="151"/>
      <c r="BB102" s="151"/>
      <c r="BC102" s="151"/>
      <c r="BD102" s="151"/>
      <c r="BE102" s="151"/>
      <c r="BF102" s="151"/>
      <c r="BG102" s="151"/>
      <c r="BH102" s="151"/>
    </row>
    <row r="103" spans="1:60" outlineLevel="1" x14ac:dyDescent="0.2">
      <c r="A103" s="152">
        <v>21</v>
      </c>
      <c r="B103" s="158"/>
      <c r="C103" s="187" t="s">
        <v>155</v>
      </c>
      <c r="D103" s="160" t="s">
        <v>153</v>
      </c>
      <c r="E103" s="167">
        <v>1</v>
      </c>
      <c r="F103" s="170">
        <v>25000</v>
      </c>
      <c r="G103" s="171">
        <v>0</v>
      </c>
      <c r="H103" s="170">
        <v>0</v>
      </c>
      <c r="I103" s="170">
        <f t="shared" si="0"/>
        <v>0</v>
      </c>
      <c r="J103" s="170">
        <v>25000</v>
      </c>
      <c r="K103" s="170">
        <f t="shared" si="1"/>
        <v>25000</v>
      </c>
      <c r="L103" s="170">
        <v>21</v>
      </c>
      <c r="M103" s="170">
        <f t="shared" si="2"/>
        <v>0</v>
      </c>
      <c r="N103" s="161">
        <v>0</v>
      </c>
      <c r="O103" s="161">
        <f t="shared" si="3"/>
        <v>0</v>
      </c>
      <c r="P103" s="161">
        <v>0</v>
      </c>
      <c r="Q103" s="161">
        <f t="shared" si="4"/>
        <v>0</v>
      </c>
      <c r="R103" s="161"/>
      <c r="S103" s="161"/>
      <c r="T103" s="162">
        <v>0</v>
      </c>
      <c r="U103" s="161">
        <f t="shared" si="5"/>
        <v>0</v>
      </c>
      <c r="V103" s="151"/>
      <c r="W103" s="151"/>
      <c r="X103" s="151"/>
      <c r="Y103" s="151"/>
      <c r="Z103" s="151"/>
      <c r="AA103" s="151"/>
      <c r="AB103" s="151"/>
      <c r="AC103" s="151"/>
      <c r="AD103" s="151"/>
      <c r="AE103" s="151" t="s">
        <v>96</v>
      </c>
      <c r="AF103" s="151"/>
      <c r="AG103" s="151"/>
      <c r="AH103" s="151"/>
      <c r="AI103" s="151"/>
      <c r="AJ103" s="151"/>
      <c r="AK103" s="151"/>
      <c r="AL103" s="151"/>
      <c r="AM103" s="151"/>
      <c r="AN103" s="151"/>
      <c r="AO103" s="151"/>
      <c r="AP103" s="151"/>
      <c r="AQ103" s="151"/>
      <c r="AR103" s="151"/>
      <c r="AS103" s="151"/>
      <c r="AT103" s="151"/>
      <c r="AU103" s="151"/>
      <c r="AV103" s="151"/>
      <c r="AW103" s="151"/>
      <c r="AX103" s="151"/>
      <c r="AY103" s="151"/>
      <c r="AZ103" s="151"/>
      <c r="BA103" s="151"/>
      <c r="BB103" s="151"/>
      <c r="BC103" s="151"/>
      <c r="BD103" s="151"/>
      <c r="BE103" s="151"/>
      <c r="BF103" s="151"/>
      <c r="BG103" s="151"/>
      <c r="BH103" s="151"/>
    </row>
    <row r="104" spans="1:60" outlineLevel="1" x14ac:dyDescent="0.2">
      <c r="A104" s="152">
        <v>22</v>
      </c>
      <c r="B104" s="158"/>
      <c r="C104" s="187" t="s">
        <v>156</v>
      </c>
      <c r="D104" s="160" t="s">
        <v>153</v>
      </c>
      <c r="E104" s="167">
        <v>1</v>
      </c>
      <c r="F104" s="170">
        <v>20000</v>
      </c>
      <c r="G104" s="171">
        <v>0</v>
      </c>
      <c r="H104" s="170">
        <v>0</v>
      </c>
      <c r="I104" s="170">
        <f t="shared" si="0"/>
        <v>0</v>
      </c>
      <c r="J104" s="170">
        <v>20000</v>
      </c>
      <c r="K104" s="170">
        <f t="shared" si="1"/>
        <v>20000</v>
      </c>
      <c r="L104" s="170">
        <v>21</v>
      </c>
      <c r="M104" s="170">
        <f t="shared" si="2"/>
        <v>0</v>
      </c>
      <c r="N104" s="161">
        <v>0</v>
      </c>
      <c r="O104" s="161">
        <f t="shared" si="3"/>
        <v>0</v>
      </c>
      <c r="P104" s="161">
        <v>0</v>
      </c>
      <c r="Q104" s="161">
        <f t="shared" si="4"/>
        <v>0</v>
      </c>
      <c r="R104" s="161"/>
      <c r="S104" s="161"/>
      <c r="T104" s="162">
        <v>0</v>
      </c>
      <c r="U104" s="161">
        <f t="shared" si="5"/>
        <v>0</v>
      </c>
      <c r="V104" s="151"/>
      <c r="W104" s="151"/>
      <c r="X104" s="151"/>
      <c r="Y104" s="151"/>
      <c r="Z104" s="151"/>
      <c r="AA104" s="151"/>
      <c r="AB104" s="151"/>
      <c r="AC104" s="151"/>
      <c r="AD104" s="151"/>
      <c r="AE104" s="151" t="s">
        <v>96</v>
      </c>
      <c r="AF104" s="151"/>
      <c r="AG104" s="151"/>
      <c r="AH104" s="151"/>
      <c r="AI104" s="151"/>
      <c r="AJ104" s="151"/>
      <c r="AK104" s="151"/>
      <c r="AL104" s="151"/>
      <c r="AM104" s="151"/>
      <c r="AN104" s="151"/>
      <c r="AO104" s="151"/>
      <c r="AP104" s="151"/>
      <c r="AQ104" s="151"/>
      <c r="AR104" s="151"/>
      <c r="AS104" s="151"/>
      <c r="AT104" s="151"/>
      <c r="AU104" s="151"/>
      <c r="AV104" s="151"/>
      <c r="AW104" s="151"/>
      <c r="AX104" s="151"/>
      <c r="AY104" s="151"/>
      <c r="AZ104" s="151"/>
      <c r="BA104" s="151"/>
      <c r="BB104" s="151"/>
      <c r="BC104" s="151"/>
      <c r="BD104" s="151"/>
      <c r="BE104" s="151"/>
      <c r="BF104" s="151"/>
      <c r="BG104" s="151"/>
      <c r="BH104" s="151"/>
    </row>
    <row r="105" spans="1:60" outlineLevel="1" x14ac:dyDescent="0.2">
      <c r="A105" s="152">
        <v>23</v>
      </c>
      <c r="B105" s="158"/>
      <c r="C105" s="187" t="s">
        <v>157</v>
      </c>
      <c r="D105" s="160" t="s">
        <v>153</v>
      </c>
      <c r="E105" s="167">
        <v>1</v>
      </c>
      <c r="F105" s="170">
        <v>50000</v>
      </c>
      <c r="G105" s="171">
        <v>0</v>
      </c>
      <c r="H105" s="170">
        <v>0</v>
      </c>
      <c r="I105" s="170">
        <f t="shared" si="0"/>
        <v>0</v>
      </c>
      <c r="J105" s="170">
        <v>50000</v>
      </c>
      <c r="K105" s="170">
        <f t="shared" si="1"/>
        <v>50000</v>
      </c>
      <c r="L105" s="170">
        <v>21</v>
      </c>
      <c r="M105" s="170">
        <f t="shared" si="2"/>
        <v>0</v>
      </c>
      <c r="N105" s="161">
        <v>0</v>
      </c>
      <c r="O105" s="161">
        <f t="shared" si="3"/>
        <v>0</v>
      </c>
      <c r="P105" s="161">
        <v>0</v>
      </c>
      <c r="Q105" s="161">
        <f t="shared" si="4"/>
        <v>0</v>
      </c>
      <c r="R105" s="161"/>
      <c r="S105" s="161"/>
      <c r="T105" s="162">
        <v>0</v>
      </c>
      <c r="U105" s="161">
        <f t="shared" si="5"/>
        <v>0</v>
      </c>
      <c r="V105" s="151"/>
      <c r="W105" s="151"/>
      <c r="X105" s="151"/>
      <c r="Y105" s="151"/>
      <c r="Z105" s="151"/>
      <c r="AA105" s="151"/>
      <c r="AB105" s="151"/>
      <c r="AC105" s="151"/>
      <c r="AD105" s="151"/>
      <c r="AE105" s="151" t="s">
        <v>96</v>
      </c>
      <c r="AF105" s="151"/>
      <c r="AG105" s="151"/>
      <c r="AH105" s="151"/>
      <c r="AI105" s="151"/>
      <c r="AJ105" s="151"/>
      <c r="AK105" s="151"/>
      <c r="AL105" s="151"/>
      <c r="AM105" s="151"/>
      <c r="AN105" s="151"/>
      <c r="AO105" s="151"/>
      <c r="AP105" s="151"/>
      <c r="AQ105" s="151"/>
      <c r="AR105" s="151"/>
      <c r="AS105" s="151"/>
      <c r="AT105" s="151"/>
      <c r="AU105" s="151"/>
      <c r="AV105" s="151"/>
      <c r="AW105" s="151"/>
      <c r="AX105" s="151"/>
      <c r="AY105" s="151"/>
      <c r="AZ105" s="151"/>
      <c r="BA105" s="151"/>
      <c r="BB105" s="151"/>
      <c r="BC105" s="151"/>
      <c r="BD105" s="151"/>
      <c r="BE105" s="151"/>
      <c r="BF105" s="151"/>
      <c r="BG105" s="151"/>
      <c r="BH105" s="151"/>
    </row>
    <row r="106" spans="1:60" outlineLevel="1" x14ac:dyDescent="0.2">
      <c r="A106" s="152">
        <v>24</v>
      </c>
      <c r="B106" s="158"/>
      <c r="C106" s="187" t="s">
        <v>158</v>
      </c>
      <c r="D106" s="160" t="s">
        <v>153</v>
      </c>
      <c r="E106" s="167">
        <v>1</v>
      </c>
      <c r="F106" s="170">
        <v>31203.200000000001</v>
      </c>
      <c r="G106" s="171">
        <v>0</v>
      </c>
      <c r="H106" s="170">
        <v>0</v>
      </c>
      <c r="I106" s="170">
        <f t="shared" si="0"/>
        <v>0</v>
      </c>
      <c r="J106" s="170">
        <v>31203.200000000001</v>
      </c>
      <c r="K106" s="170">
        <f t="shared" si="1"/>
        <v>31203.200000000001</v>
      </c>
      <c r="L106" s="170">
        <v>21</v>
      </c>
      <c r="M106" s="170">
        <f t="shared" si="2"/>
        <v>0</v>
      </c>
      <c r="N106" s="161">
        <v>0</v>
      </c>
      <c r="O106" s="161">
        <f t="shared" si="3"/>
        <v>0</v>
      </c>
      <c r="P106" s="161">
        <v>0</v>
      </c>
      <c r="Q106" s="161">
        <f t="shared" si="4"/>
        <v>0</v>
      </c>
      <c r="R106" s="161"/>
      <c r="S106" s="161"/>
      <c r="T106" s="162">
        <v>0</v>
      </c>
      <c r="U106" s="161">
        <f t="shared" si="5"/>
        <v>0</v>
      </c>
      <c r="V106" s="151"/>
      <c r="W106" s="151"/>
      <c r="X106" s="151"/>
      <c r="Y106" s="151"/>
      <c r="Z106" s="151"/>
      <c r="AA106" s="151"/>
      <c r="AB106" s="151"/>
      <c r="AC106" s="151"/>
      <c r="AD106" s="151"/>
      <c r="AE106" s="151" t="s">
        <v>96</v>
      </c>
      <c r="AF106" s="151"/>
      <c r="AG106" s="151"/>
      <c r="AH106" s="151"/>
      <c r="AI106" s="151"/>
      <c r="AJ106" s="151"/>
      <c r="AK106" s="151"/>
      <c r="AL106" s="151"/>
      <c r="AM106" s="151"/>
      <c r="AN106" s="151"/>
      <c r="AO106" s="151"/>
      <c r="AP106" s="151"/>
      <c r="AQ106" s="151"/>
      <c r="AR106" s="151"/>
      <c r="AS106" s="151"/>
      <c r="AT106" s="151"/>
      <c r="AU106" s="151"/>
      <c r="AV106" s="151"/>
      <c r="AW106" s="151"/>
      <c r="AX106" s="151"/>
      <c r="AY106" s="151"/>
      <c r="AZ106" s="151"/>
      <c r="BA106" s="151"/>
      <c r="BB106" s="151"/>
      <c r="BC106" s="151"/>
      <c r="BD106" s="151"/>
      <c r="BE106" s="151"/>
      <c r="BF106" s="151"/>
      <c r="BG106" s="151"/>
      <c r="BH106" s="151"/>
    </row>
    <row r="107" spans="1:60" outlineLevel="1" x14ac:dyDescent="0.2">
      <c r="A107" s="152"/>
      <c r="B107" s="158"/>
      <c r="C107" s="188" t="s">
        <v>159</v>
      </c>
      <c r="D107" s="163"/>
      <c r="E107" s="168">
        <v>1</v>
      </c>
      <c r="F107" s="170"/>
      <c r="G107" s="170"/>
      <c r="H107" s="170"/>
      <c r="I107" s="170"/>
      <c r="J107" s="170"/>
      <c r="K107" s="170"/>
      <c r="L107" s="170"/>
      <c r="M107" s="170"/>
      <c r="N107" s="161"/>
      <c r="O107" s="161"/>
      <c r="P107" s="161"/>
      <c r="Q107" s="161"/>
      <c r="R107" s="161"/>
      <c r="S107" s="161"/>
      <c r="T107" s="162"/>
      <c r="U107" s="161"/>
      <c r="V107" s="151"/>
      <c r="W107" s="151"/>
      <c r="X107" s="151"/>
      <c r="Y107" s="151"/>
      <c r="Z107" s="151"/>
      <c r="AA107" s="151"/>
      <c r="AB107" s="151"/>
      <c r="AC107" s="151"/>
      <c r="AD107" s="151"/>
      <c r="AE107" s="151" t="s">
        <v>98</v>
      </c>
      <c r="AF107" s="151">
        <v>0</v>
      </c>
      <c r="AG107" s="151"/>
      <c r="AH107" s="151"/>
      <c r="AI107" s="151"/>
      <c r="AJ107" s="151"/>
      <c r="AK107" s="151"/>
      <c r="AL107" s="151"/>
      <c r="AM107" s="151"/>
      <c r="AN107" s="151"/>
      <c r="AO107" s="151"/>
      <c r="AP107" s="151"/>
      <c r="AQ107" s="151"/>
      <c r="AR107" s="151"/>
      <c r="AS107" s="151"/>
      <c r="AT107" s="151"/>
      <c r="AU107" s="151"/>
      <c r="AV107" s="151"/>
      <c r="AW107" s="151"/>
      <c r="AX107" s="151"/>
      <c r="AY107" s="151"/>
      <c r="AZ107" s="151"/>
      <c r="BA107" s="151"/>
      <c r="BB107" s="151"/>
      <c r="BC107" s="151"/>
      <c r="BD107" s="151"/>
      <c r="BE107" s="151"/>
      <c r="BF107" s="151"/>
      <c r="BG107" s="151"/>
      <c r="BH107" s="151"/>
    </row>
    <row r="108" spans="1:60" outlineLevel="1" x14ac:dyDescent="0.2">
      <c r="A108" s="152">
        <v>25</v>
      </c>
      <c r="B108" s="158"/>
      <c r="C108" s="187" t="s">
        <v>160</v>
      </c>
      <c r="D108" s="160" t="s">
        <v>153</v>
      </c>
      <c r="E108" s="167">
        <v>0</v>
      </c>
      <c r="F108" s="170">
        <v>0</v>
      </c>
      <c r="G108" s="170">
        <v>0</v>
      </c>
      <c r="H108" s="170">
        <v>0</v>
      </c>
      <c r="I108" s="170">
        <f>ROUND(E108*H108,2)</f>
        <v>0</v>
      </c>
      <c r="J108" s="170">
        <v>0</v>
      </c>
      <c r="K108" s="170">
        <f>ROUND(E108*J108,2)</f>
        <v>0</v>
      </c>
      <c r="L108" s="170">
        <v>21</v>
      </c>
      <c r="M108" s="170">
        <f>G108*(1+L108/100)</f>
        <v>0</v>
      </c>
      <c r="N108" s="161">
        <v>0</v>
      </c>
      <c r="O108" s="161">
        <f>ROUND(E108*N108,5)</f>
        <v>0</v>
      </c>
      <c r="P108" s="161">
        <v>0</v>
      </c>
      <c r="Q108" s="161">
        <f>ROUND(E108*P108,5)</f>
        <v>0</v>
      </c>
      <c r="R108" s="161"/>
      <c r="S108" s="161"/>
      <c r="T108" s="162">
        <v>0</v>
      </c>
      <c r="U108" s="161">
        <f>ROUND(E108*T108,2)</f>
        <v>0</v>
      </c>
      <c r="V108" s="151"/>
      <c r="W108" s="151"/>
      <c r="X108" s="151"/>
      <c r="Y108" s="151"/>
      <c r="Z108" s="151"/>
      <c r="AA108" s="151"/>
      <c r="AB108" s="151"/>
      <c r="AC108" s="151"/>
      <c r="AD108" s="151"/>
      <c r="AE108" s="151" t="s">
        <v>96</v>
      </c>
      <c r="AF108" s="151"/>
      <c r="AG108" s="151"/>
      <c r="AH108" s="151"/>
      <c r="AI108" s="151"/>
      <c r="AJ108" s="151"/>
      <c r="AK108" s="151"/>
      <c r="AL108" s="151"/>
      <c r="AM108" s="151"/>
      <c r="AN108" s="151"/>
      <c r="AO108" s="151"/>
      <c r="AP108" s="151"/>
      <c r="AQ108" s="151"/>
      <c r="AR108" s="151"/>
      <c r="AS108" s="151"/>
      <c r="AT108" s="151"/>
      <c r="AU108" s="151"/>
      <c r="AV108" s="151"/>
      <c r="AW108" s="151"/>
      <c r="AX108" s="151"/>
      <c r="AY108" s="151"/>
      <c r="AZ108" s="151"/>
      <c r="BA108" s="151"/>
      <c r="BB108" s="151"/>
      <c r="BC108" s="151"/>
      <c r="BD108" s="151"/>
      <c r="BE108" s="151"/>
      <c r="BF108" s="151"/>
      <c r="BG108" s="151"/>
      <c r="BH108" s="151"/>
    </row>
    <row r="109" spans="1:60" outlineLevel="1" x14ac:dyDescent="0.2">
      <c r="A109" s="152"/>
      <c r="B109" s="158"/>
      <c r="C109" s="188" t="s">
        <v>161</v>
      </c>
      <c r="D109" s="163"/>
      <c r="E109" s="168"/>
      <c r="F109" s="170"/>
      <c r="G109" s="170"/>
      <c r="H109" s="170"/>
      <c r="I109" s="170"/>
      <c r="J109" s="170"/>
      <c r="K109" s="170"/>
      <c r="L109" s="170"/>
      <c r="M109" s="170"/>
      <c r="N109" s="161"/>
      <c r="O109" s="161"/>
      <c r="P109" s="161"/>
      <c r="Q109" s="161"/>
      <c r="R109" s="161"/>
      <c r="S109" s="161"/>
      <c r="T109" s="162"/>
      <c r="U109" s="161"/>
      <c r="V109" s="151"/>
      <c r="W109" s="151"/>
      <c r="X109" s="151"/>
      <c r="Y109" s="151"/>
      <c r="Z109" s="151"/>
      <c r="AA109" s="151"/>
      <c r="AB109" s="151"/>
      <c r="AC109" s="151"/>
      <c r="AD109" s="151"/>
      <c r="AE109" s="151" t="s">
        <v>98</v>
      </c>
      <c r="AF109" s="151">
        <v>0</v>
      </c>
      <c r="AG109" s="151"/>
      <c r="AH109" s="151"/>
      <c r="AI109" s="151"/>
      <c r="AJ109" s="151"/>
      <c r="AK109" s="151"/>
      <c r="AL109" s="151"/>
      <c r="AM109" s="151"/>
      <c r="AN109" s="151"/>
      <c r="AO109" s="151"/>
      <c r="AP109" s="151"/>
      <c r="AQ109" s="151"/>
      <c r="AR109" s="151"/>
      <c r="AS109" s="151"/>
      <c r="AT109" s="151"/>
      <c r="AU109" s="151"/>
      <c r="AV109" s="151"/>
      <c r="AW109" s="151"/>
      <c r="AX109" s="151"/>
      <c r="AY109" s="151"/>
      <c r="AZ109" s="151"/>
      <c r="BA109" s="151"/>
      <c r="BB109" s="151"/>
      <c r="BC109" s="151"/>
      <c r="BD109" s="151"/>
      <c r="BE109" s="151"/>
      <c r="BF109" s="151"/>
      <c r="BG109" s="151"/>
      <c r="BH109" s="151"/>
    </row>
    <row r="110" spans="1:60" outlineLevel="1" x14ac:dyDescent="0.2">
      <c r="A110" s="152"/>
      <c r="B110" s="158"/>
      <c r="C110" s="188" t="s">
        <v>162</v>
      </c>
      <c r="D110" s="163"/>
      <c r="E110" s="168"/>
      <c r="F110" s="170"/>
      <c r="G110" s="170"/>
      <c r="H110" s="170"/>
      <c r="I110" s="170"/>
      <c r="J110" s="170"/>
      <c r="K110" s="170"/>
      <c r="L110" s="170"/>
      <c r="M110" s="170"/>
      <c r="N110" s="161"/>
      <c r="O110" s="161"/>
      <c r="P110" s="161"/>
      <c r="Q110" s="161"/>
      <c r="R110" s="161"/>
      <c r="S110" s="161"/>
      <c r="T110" s="162"/>
      <c r="U110" s="161"/>
      <c r="V110" s="151"/>
      <c r="W110" s="151"/>
      <c r="X110" s="151"/>
      <c r="Y110" s="151"/>
      <c r="Z110" s="151"/>
      <c r="AA110" s="151"/>
      <c r="AB110" s="151"/>
      <c r="AC110" s="151"/>
      <c r="AD110" s="151"/>
      <c r="AE110" s="151" t="s">
        <v>98</v>
      </c>
      <c r="AF110" s="151">
        <v>0</v>
      </c>
      <c r="AG110" s="151"/>
      <c r="AH110" s="151"/>
      <c r="AI110" s="151"/>
      <c r="AJ110" s="151"/>
      <c r="AK110" s="151"/>
      <c r="AL110" s="151"/>
      <c r="AM110" s="151"/>
      <c r="AN110" s="151"/>
      <c r="AO110" s="151"/>
      <c r="AP110" s="151"/>
      <c r="AQ110" s="151"/>
      <c r="AR110" s="151"/>
      <c r="AS110" s="151"/>
      <c r="AT110" s="151"/>
      <c r="AU110" s="151"/>
      <c r="AV110" s="151"/>
      <c r="AW110" s="151"/>
      <c r="AX110" s="151"/>
      <c r="AY110" s="151"/>
      <c r="AZ110" s="151"/>
      <c r="BA110" s="151"/>
      <c r="BB110" s="151"/>
      <c r="BC110" s="151"/>
      <c r="BD110" s="151"/>
      <c r="BE110" s="151"/>
      <c r="BF110" s="151"/>
      <c r="BG110" s="151"/>
      <c r="BH110" s="151"/>
    </row>
    <row r="111" spans="1:60" ht="33.75" outlineLevel="1" x14ac:dyDescent="0.2">
      <c r="A111" s="152"/>
      <c r="B111" s="158"/>
      <c r="C111" s="188" t="s">
        <v>163</v>
      </c>
      <c r="D111" s="163"/>
      <c r="E111" s="168"/>
      <c r="F111" s="170"/>
      <c r="G111" s="170"/>
      <c r="H111" s="170"/>
      <c r="I111" s="170"/>
      <c r="J111" s="170"/>
      <c r="K111" s="170"/>
      <c r="L111" s="170"/>
      <c r="M111" s="170"/>
      <c r="N111" s="161"/>
      <c r="O111" s="161"/>
      <c r="P111" s="161"/>
      <c r="Q111" s="161"/>
      <c r="R111" s="161"/>
      <c r="S111" s="161"/>
      <c r="T111" s="162"/>
      <c r="U111" s="161"/>
      <c r="V111" s="151"/>
      <c r="W111" s="151"/>
      <c r="X111" s="151"/>
      <c r="Y111" s="151"/>
      <c r="Z111" s="151"/>
      <c r="AA111" s="151"/>
      <c r="AB111" s="151"/>
      <c r="AC111" s="151"/>
      <c r="AD111" s="151"/>
      <c r="AE111" s="151" t="s">
        <v>98</v>
      </c>
      <c r="AF111" s="151">
        <v>0</v>
      </c>
      <c r="AG111" s="151"/>
      <c r="AH111" s="151"/>
      <c r="AI111" s="151"/>
      <c r="AJ111" s="151"/>
      <c r="AK111" s="151"/>
      <c r="AL111" s="151"/>
      <c r="AM111" s="151"/>
      <c r="AN111" s="151"/>
      <c r="AO111" s="151"/>
      <c r="AP111" s="151"/>
      <c r="AQ111" s="151"/>
      <c r="AR111" s="151"/>
      <c r="AS111" s="151"/>
      <c r="AT111" s="151"/>
      <c r="AU111" s="151"/>
      <c r="AV111" s="151"/>
      <c r="AW111" s="151"/>
      <c r="AX111" s="151"/>
      <c r="AY111" s="151"/>
      <c r="AZ111" s="151"/>
      <c r="BA111" s="151"/>
      <c r="BB111" s="151"/>
      <c r="BC111" s="151"/>
      <c r="BD111" s="151"/>
      <c r="BE111" s="151"/>
      <c r="BF111" s="151"/>
      <c r="BG111" s="151"/>
      <c r="BH111" s="151"/>
    </row>
    <row r="112" spans="1:60" ht="33.75" outlineLevel="1" x14ac:dyDescent="0.2">
      <c r="A112" s="152"/>
      <c r="B112" s="158"/>
      <c r="C112" s="188" t="s">
        <v>164</v>
      </c>
      <c r="D112" s="163"/>
      <c r="E112" s="168"/>
      <c r="F112" s="170"/>
      <c r="G112" s="170"/>
      <c r="H112" s="170"/>
      <c r="I112" s="170"/>
      <c r="J112" s="170"/>
      <c r="K112" s="170"/>
      <c r="L112" s="170"/>
      <c r="M112" s="170"/>
      <c r="N112" s="161"/>
      <c r="O112" s="161"/>
      <c r="P112" s="161"/>
      <c r="Q112" s="161"/>
      <c r="R112" s="161"/>
      <c r="S112" s="161"/>
      <c r="T112" s="162"/>
      <c r="U112" s="161"/>
      <c r="V112" s="151"/>
      <c r="W112" s="151"/>
      <c r="X112" s="151"/>
      <c r="Y112" s="151"/>
      <c r="Z112" s="151"/>
      <c r="AA112" s="151"/>
      <c r="AB112" s="151"/>
      <c r="AC112" s="151"/>
      <c r="AD112" s="151"/>
      <c r="AE112" s="151" t="s">
        <v>98</v>
      </c>
      <c r="AF112" s="151">
        <v>0</v>
      </c>
      <c r="AG112" s="151"/>
      <c r="AH112" s="151"/>
      <c r="AI112" s="151"/>
      <c r="AJ112" s="151"/>
      <c r="AK112" s="151"/>
      <c r="AL112" s="151"/>
      <c r="AM112" s="151"/>
      <c r="AN112" s="151"/>
      <c r="AO112" s="151"/>
      <c r="AP112" s="151"/>
      <c r="AQ112" s="151"/>
      <c r="AR112" s="151"/>
      <c r="AS112" s="151"/>
      <c r="AT112" s="151"/>
      <c r="AU112" s="151"/>
      <c r="AV112" s="151"/>
      <c r="AW112" s="151"/>
      <c r="AX112" s="151"/>
      <c r="AY112" s="151"/>
      <c r="AZ112" s="151"/>
      <c r="BA112" s="151"/>
      <c r="BB112" s="151"/>
      <c r="BC112" s="151"/>
      <c r="BD112" s="151"/>
      <c r="BE112" s="151"/>
      <c r="BF112" s="151"/>
      <c r="BG112" s="151"/>
      <c r="BH112" s="151"/>
    </row>
    <row r="113" spans="1:60" ht="33.75" outlineLevel="1" x14ac:dyDescent="0.2">
      <c r="A113" s="152"/>
      <c r="B113" s="158"/>
      <c r="C113" s="188" t="s">
        <v>165</v>
      </c>
      <c r="D113" s="163"/>
      <c r="E113" s="168"/>
      <c r="F113" s="170"/>
      <c r="G113" s="170"/>
      <c r="H113" s="170"/>
      <c r="I113" s="170"/>
      <c r="J113" s="170"/>
      <c r="K113" s="170"/>
      <c r="L113" s="170"/>
      <c r="M113" s="170"/>
      <c r="N113" s="161"/>
      <c r="O113" s="161"/>
      <c r="P113" s="161"/>
      <c r="Q113" s="161"/>
      <c r="R113" s="161"/>
      <c r="S113" s="161"/>
      <c r="T113" s="162"/>
      <c r="U113" s="161"/>
      <c r="V113" s="151"/>
      <c r="W113" s="151"/>
      <c r="X113" s="151"/>
      <c r="Y113" s="151"/>
      <c r="Z113" s="151"/>
      <c r="AA113" s="151"/>
      <c r="AB113" s="151"/>
      <c r="AC113" s="151"/>
      <c r="AD113" s="151"/>
      <c r="AE113" s="151" t="s">
        <v>98</v>
      </c>
      <c r="AF113" s="151">
        <v>0</v>
      </c>
      <c r="AG113" s="151"/>
      <c r="AH113" s="151"/>
      <c r="AI113" s="151"/>
      <c r="AJ113" s="151"/>
      <c r="AK113" s="151"/>
      <c r="AL113" s="151"/>
      <c r="AM113" s="151"/>
      <c r="AN113" s="151"/>
      <c r="AO113" s="151"/>
      <c r="AP113" s="151"/>
      <c r="AQ113" s="151"/>
      <c r="AR113" s="151"/>
      <c r="AS113" s="151"/>
      <c r="AT113" s="151"/>
      <c r="AU113" s="151"/>
      <c r="AV113" s="151"/>
      <c r="AW113" s="151"/>
      <c r="AX113" s="151"/>
      <c r="AY113" s="151"/>
      <c r="AZ113" s="151"/>
      <c r="BA113" s="151"/>
      <c r="BB113" s="151"/>
      <c r="BC113" s="151"/>
      <c r="BD113" s="151"/>
      <c r="BE113" s="151"/>
      <c r="BF113" s="151"/>
      <c r="BG113" s="151"/>
      <c r="BH113" s="151"/>
    </row>
    <row r="114" spans="1:60" ht="33.75" outlineLevel="1" x14ac:dyDescent="0.2">
      <c r="A114" s="152"/>
      <c r="B114" s="158"/>
      <c r="C114" s="188" t="s">
        <v>166</v>
      </c>
      <c r="D114" s="163"/>
      <c r="E114" s="168"/>
      <c r="F114" s="170"/>
      <c r="G114" s="170"/>
      <c r="H114" s="170"/>
      <c r="I114" s="170"/>
      <c r="J114" s="170"/>
      <c r="K114" s="170"/>
      <c r="L114" s="170"/>
      <c r="M114" s="170"/>
      <c r="N114" s="161"/>
      <c r="O114" s="161"/>
      <c r="P114" s="161"/>
      <c r="Q114" s="161"/>
      <c r="R114" s="161"/>
      <c r="S114" s="161"/>
      <c r="T114" s="162"/>
      <c r="U114" s="161"/>
      <c r="V114" s="151"/>
      <c r="W114" s="151"/>
      <c r="X114" s="151"/>
      <c r="Y114" s="151"/>
      <c r="Z114" s="151"/>
      <c r="AA114" s="151"/>
      <c r="AB114" s="151"/>
      <c r="AC114" s="151"/>
      <c r="AD114" s="151"/>
      <c r="AE114" s="151" t="s">
        <v>98</v>
      </c>
      <c r="AF114" s="151">
        <v>0</v>
      </c>
      <c r="AG114" s="151"/>
      <c r="AH114" s="151"/>
      <c r="AI114" s="151"/>
      <c r="AJ114" s="151"/>
      <c r="AK114" s="151"/>
      <c r="AL114" s="151"/>
      <c r="AM114" s="151"/>
      <c r="AN114" s="151"/>
      <c r="AO114" s="151"/>
      <c r="AP114" s="151"/>
      <c r="AQ114" s="151"/>
      <c r="AR114" s="151"/>
      <c r="AS114" s="151"/>
      <c r="AT114" s="151"/>
      <c r="AU114" s="151"/>
      <c r="AV114" s="151"/>
      <c r="AW114" s="151"/>
      <c r="AX114" s="151"/>
      <c r="AY114" s="151"/>
      <c r="AZ114" s="151"/>
      <c r="BA114" s="151"/>
      <c r="BB114" s="151"/>
      <c r="BC114" s="151"/>
      <c r="BD114" s="151"/>
      <c r="BE114" s="151"/>
      <c r="BF114" s="151"/>
      <c r="BG114" s="151"/>
      <c r="BH114" s="151"/>
    </row>
    <row r="115" spans="1:60" ht="22.5" outlineLevel="1" x14ac:dyDescent="0.2">
      <c r="A115" s="152"/>
      <c r="B115" s="158"/>
      <c r="C115" s="188" t="s">
        <v>167</v>
      </c>
      <c r="D115" s="163"/>
      <c r="E115" s="168"/>
      <c r="F115" s="170"/>
      <c r="G115" s="170"/>
      <c r="H115" s="170"/>
      <c r="I115" s="170"/>
      <c r="J115" s="170"/>
      <c r="K115" s="170"/>
      <c r="L115" s="170"/>
      <c r="M115" s="170"/>
      <c r="N115" s="161"/>
      <c r="O115" s="161"/>
      <c r="P115" s="161"/>
      <c r="Q115" s="161"/>
      <c r="R115" s="161"/>
      <c r="S115" s="161"/>
      <c r="T115" s="162"/>
      <c r="U115" s="161"/>
      <c r="V115" s="151"/>
      <c r="W115" s="151"/>
      <c r="X115" s="151"/>
      <c r="Y115" s="151"/>
      <c r="Z115" s="151"/>
      <c r="AA115" s="151"/>
      <c r="AB115" s="151"/>
      <c r="AC115" s="151"/>
      <c r="AD115" s="151"/>
      <c r="AE115" s="151" t="s">
        <v>98</v>
      </c>
      <c r="AF115" s="151">
        <v>0</v>
      </c>
      <c r="AG115" s="151"/>
      <c r="AH115" s="151"/>
      <c r="AI115" s="151"/>
      <c r="AJ115" s="151"/>
      <c r="AK115" s="151"/>
      <c r="AL115" s="151"/>
      <c r="AM115" s="151"/>
      <c r="AN115" s="151"/>
      <c r="AO115" s="151"/>
      <c r="AP115" s="151"/>
      <c r="AQ115" s="151"/>
      <c r="AR115" s="151"/>
      <c r="AS115" s="151"/>
      <c r="AT115" s="151"/>
      <c r="AU115" s="151"/>
      <c r="AV115" s="151"/>
      <c r="AW115" s="151"/>
      <c r="AX115" s="151"/>
      <c r="AY115" s="151"/>
      <c r="AZ115" s="151"/>
      <c r="BA115" s="151"/>
      <c r="BB115" s="151"/>
      <c r="BC115" s="151"/>
      <c r="BD115" s="151"/>
      <c r="BE115" s="151"/>
      <c r="BF115" s="151"/>
      <c r="BG115" s="151"/>
      <c r="BH115" s="151"/>
    </row>
    <row r="116" spans="1:60" ht="56.25" outlineLevel="1" x14ac:dyDescent="0.2">
      <c r="A116" s="152"/>
      <c r="B116" s="158"/>
      <c r="C116" s="188" t="s">
        <v>168</v>
      </c>
      <c r="D116" s="163"/>
      <c r="E116" s="168"/>
      <c r="F116" s="170"/>
      <c r="G116" s="170"/>
      <c r="H116" s="170"/>
      <c r="I116" s="170"/>
      <c r="J116" s="170"/>
      <c r="K116" s="170"/>
      <c r="L116" s="170"/>
      <c r="M116" s="170"/>
      <c r="N116" s="161"/>
      <c r="O116" s="161"/>
      <c r="P116" s="161"/>
      <c r="Q116" s="161"/>
      <c r="R116" s="161"/>
      <c r="S116" s="161"/>
      <c r="T116" s="162"/>
      <c r="U116" s="161"/>
      <c r="V116" s="151"/>
      <c r="W116" s="151"/>
      <c r="X116" s="151"/>
      <c r="Y116" s="151"/>
      <c r="Z116" s="151"/>
      <c r="AA116" s="151"/>
      <c r="AB116" s="151"/>
      <c r="AC116" s="151"/>
      <c r="AD116" s="151"/>
      <c r="AE116" s="151" t="s">
        <v>98</v>
      </c>
      <c r="AF116" s="151">
        <v>0</v>
      </c>
      <c r="AG116" s="151"/>
      <c r="AH116" s="151"/>
      <c r="AI116" s="151"/>
      <c r="AJ116" s="151"/>
      <c r="AK116" s="151"/>
      <c r="AL116" s="151"/>
      <c r="AM116" s="151"/>
      <c r="AN116" s="151"/>
      <c r="AO116" s="151"/>
      <c r="AP116" s="151"/>
      <c r="AQ116" s="151"/>
      <c r="AR116" s="151"/>
      <c r="AS116" s="151"/>
      <c r="AT116" s="151"/>
      <c r="AU116" s="151"/>
      <c r="AV116" s="151"/>
      <c r="AW116" s="151"/>
      <c r="AX116" s="151"/>
      <c r="AY116" s="151"/>
      <c r="AZ116" s="151"/>
      <c r="BA116" s="151"/>
      <c r="BB116" s="151"/>
      <c r="BC116" s="151"/>
      <c r="BD116" s="151"/>
      <c r="BE116" s="151"/>
      <c r="BF116" s="151"/>
      <c r="BG116" s="151"/>
      <c r="BH116" s="151"/>
    </row>
    <row r="117" spans="1:60" ht="33.75" outlineLevel="1" x14ac:dyDescent="0.2">
      <c r="A117" s="152"/>
      <c r="B117" s="158"/>
      <c r="C117" s="188" t="s">
        <v>169</v>
      </c>
      <c r="D117" s="163"/>
      <c r="E117" s="168"/>
      <c r="F117" s="170"/>
      <c r="G117" s="170"/>
      <c r="H117" s="170"/>
      <c r="I117" s="170"/>
      <c r="J117" s="170"/>
      <c r="K117" s="170"/>
      <c r="L117" s="170"/>
      <c r="M117" s="170"/>
      <c r="N117" s="161"/>
      <c r="O117" s="161"/>
      <c r="P117" s="161"/>
      <c r="Q117" s="161"/>
      <c r="R117" s="161"/>
      <c r="S117" s="161"/>
      <c r="T117" s="162"/>
      <c r="U117" s="161"/>
      <c r="V117" s="151"/>
      <c r="W117" s="151"/>
      <c r="X117" s="151"/>
      <c r="Y117" s="151"/>
      <c r="Z117" s="151"/>
      <c r="AA117" s="151"/>
      <c r="AB117" s="151"/>
      <c r="AC117" s="151"/>
      <c r="AD117" s="151"/>
      <c r="AE117" s="151" t="s">
        <v>98</v>
      </c>
      <c r="AF117" s="151">
        <v>0</v>
      </c>
      <c r="AG117" s="151"/>
      <c r="AH117" s="151"/>
      <c r="AI117" s="151"/>
      <c r="AJ117" s="151"/>
      <c r="AK117" s="151"/>
      <c r="AL117" s="151"/>
      <c r="AM117" s="151"/>
      <c r="AN117" s="151"/>
      <c r="AO117" s="151"/>
      <c r="AP117" s="151"/>
      <c r="AQ117" s="151"/>
      <c r="AR117" s="151"/>
      <c r="AS117" s="151"/>
      <c r="AT117" s="151"/>
      <c r="AU117" s="151"/>
      <c r="AV117" s="151"/>
      <c r="AW117" s="151"/>
      <c r="AX117" s="151"/>
      <c r="AY117" s="151"/>
      <c r="AZ117" s="151"/>
      <c r="BA117" s="151"/>
      <c r="BB117" s="151"/>
      <c r="BC117" s="151"/>
      <c r="BD117" s="151"/>
      <c r="BE117" s="151"/>
      <c r="BF117" s="151"/>
      <c r="BG117" s="151"/>
      <c r="BH117" s="151"/>
    </row>
    <row r="118" spans="1:60" ht="33.75" outlineLevel="1" x14ac:dyDescent="0.2">
      <c r="A118" s="152"/>
      <c r="B118" s="158"/>
      <c r="C118" s="188" t="s">
        <v>170</v>
      </c>
      <c r="D118" s="163"/>
      <c r="E118" s="168"/>
      <c r="F118" s="170"/>
      <c r="G118" s="170"/>
      <c r="H118" s="170"/>
      <c r="I118" s="170"/>
      <c r="J118" s="170"/>
      <c r="K118" s="170"/>
      <c r="L118" s="170"/>
      <c r="M118" s="170"/>
      <c r="N118" s="161"/>
      <c r="O118" s="161"/>
      <c r="P118" s="161"/>
      <c r="Q118" s="161"/>
      <c r="R118" s="161"/>
      <c r="S118" s="161"/>
      <c r="T118" s="162"/>
      <c r="U118" s="161"/>
      <c r="V118" s="151"/>
      <c r="W118" s="151"/>
      <c r="X118" s="151"/>
      <c r="Y118" s="151"/>
      <c r="Z118" s="151"/>
      <c r="AA118" s="151"/>
      <c r="AB118" s="151"/>
      <c r="AC118" s="151"/>
      <c r="AD118" s="151"/>
      <c r="AE118" s="151" t="s">
        <v>98</v>
      </c>
      <c r="AF118" s="151">
        <v>0</v>
      </c>
      <c r="AG118" s="151"/>
      <c r="AH118" s="151"/>
      <c r="AI118" s="151"/>
      <c r="AJ118" s="151"/>
      <c r="AK118" s="151"/>
      <c r="AL118" s="151"/>
      <c r="AM118" s="151"/>
      <c r="AN118" s="151"/>
      <c r="AO118" s="151"/>
      <c r="AP118" s="151"/>
      <c r="AQ118" s="151"/>
      <c r="AR118" s="151"/>
      <c r="AS118" s="151"/>
      <c r="AT118" s="151"/>
      <c r="AU118" s="151"/>
      <c r="AV118" s="151"/>
      <c r="AW118" s="151"/>
      <c r="AX118" s="151"/>
      <c r="AY118" s="151"/>
      <c r="AZ118" s="151"/>
      <c r="BA118" s="151"/>
      <c r="BB118" s="151"/>
      <c r="BC118" s="151"/>
      <c r="BD118" s="151"/>
      <c r="BE118" s="151"/>
      <c r="BF118" s="151"/>
      <c r="BG118" s="151"/>
      <c r="BH118" s="151"/>
    </row>
    <row r="119" spans="1:60" ht="45" outlineLevel="1" x14ac:dyDescent="0.2">
      <c r="A119" s="152"/>
      <c r="B119" s="158"/>
      <c r="C119" s="188" t="s">
        <v>171</v>
      </c>
      <c r="D119" s="163"/>
      <c r="E119" s="168"/>
      <c r="F119" s="170"/>
      <c r="G119" s="170"/>
      <c r="H119" s="170"/>
      <c r="I119" s="170"/>
      <c r="J119" s="170"/>
      <c r="K119" s="170"/>
      <c r="L119" s="170"/>
      <c r="M119" s="170"/>
      <c r="N119" s="161"/>
      <c r="O119" s="161"/>
      <c r="P119" s="161"/>
      <c r="Q119" s="161"/>
      <c r="R119" s="161"/>
      <c r="S119" s="161"/>
      <c r="T119" s="162"/>
      <c r="U119" s="161"/>
      <c r="V119" s="151"/>
      <c r="W119" s="151"/>
      <c r="X119" s="151"/>
      <c r="Y119" s="151"/>
      <c r="Z119" s="151"/>
      <c r="AA119" s="151"/>
      <c r="AB119" s="151"/>
      <c r="AC119" s="151"/>
      <c r="AD119" s="151"/>
      <c r="AE119" s="151" t="s">
        <v>98</v>
      </c>
      <c r="AF119" s="151">
        <v>0</v>
      </c>
      <c r="AG119" s="151"/>
      <c r="AH119" s="151"/>
      <c r="AI119" s="151"/>
      <c r="AJ119" s="151"/>
      <c r="AK119" s="151"/>
      <c r="AL119" s="151"/>
      <c r="AM119" s="151"/>
      <c r="AN119" s="151"/>
      <c r="AO119" s="151"/>
      <c r="AP119" s="151"/>
      <c r="AQ119" s="151"/>
      <c r="AR119" s="151"/>
      <c r="AS119" s="151"/>
      <c r="AT119" s="151"/>
      <c r="AU119" s="151"/>
      <c r="AV119" s="151"/>
      <c r="AW119" s="151"/>
      <c r="AX119" s="151"/>
      <c r="AY119" s="151"/>
      <c r="AZ119" s="151"/>
      <c r="BA119" s="151"/>
      <c r="BB119" s="151"/>
      <c r="BC119" s="151"/>
      <c r="BD119" s="151"/>
      <c r="BE119" s="151"/>
      <c r="BF119" s="151"/>
      <c r="BG119" s="151"/>
      <c r="BH119" s="151"/>
    </row>
    <row r="120" spans="1:60" ht="67.5" outlineLevel="1" x14ac:dyDescent="0.2">
      <c r="A120" s="152"/>
      <c r="B120" s="158"/>
      <c r="C120" s="188" t="s">
        <v>172</v>
      </c>
      <c r="D120" s="163"/>
      <c r="E120" s="168"/>
      <c r="F120" s="170"/>
      <c r="G120" s="170"/>
      <c r="H120" s="170"/>
      <c r="I120" s="170"/>
      <c r="J120" s="170"/>
      <c r="K120" s="170"/>
      <c r="L120" s="170"/>
      <c r="M120" s="170"/>
      <c r="N120" s="161"/>
      <c r="O120" s="161"/>
      <c r="P120" s="161"/>
      <c r="Q120" s="161"/>
      <c r="R120" s="161"/>
      <c r="S120" s="161"/>
      <c r="T120" s="162"/>
      <c r="U120" s="161"/>
      <c r="V120" s="151"/>
      <c r="W120" s="151"/>
      <c r="X120" s="151"/>
      <c r="Y120" s="151"/>
      <c r="Z120" s="151"/>
      <c r="AA120" s="151"/>
      <c r="AB120" s="151"/>
      <c r="AC120" s="151"/>
      <c r="AD120" s="151"/>
      <c r="AE120" s="151" t="s">
        <v>98</v>
      </c>
      <c r="AF120" s="151">
        <v>0</v>
      </c>
      <c r="AG120" s="151"/>
      <c r="AH120" s="151"/>
      <c r="AI120" s="151"/>
      <c r="AJ120" s="151"/>
      <c r="AK120" s="151"/>
      <c r="AL120" s="151"/>
      <c r="AM120" s="151"/>
      <c r="AN120" s="151"/>
      <c r="AO120" s="151"/>
      <c r="AP120" s="151"/>
      <c r="AQ120" s="151"/>
      <c r="AR120" s="151"/>
      <c r="AS120" s="151"/>
      <c r="AT120" s="151"/>
      <c r="AU120" s="151"/>
      <c r="AV120" s="151"/>
      <c r="AW120" s="151"/>
      <c r="AX120" s="151"/>
      <c r="AY120" s="151"/>
      <c r="AZ120" s="151"/>
      <c r="BA120" s="151"/>
      <c r="BB120" s="151"/>
      <c r="BC120" s="151"/>
      <c r="BD120" s="151"/>
      <c r="BE120" s="151"/>
      <c r="BF120" s="151"/>
      <c r="BG120" s="151"/>
      <c r="BH120" s="151"/>
    </row>
    <row r="121" spans="1:60" ht="22.5" outlineLevel="1" x14ac:dyDescent="0.2">
      <c r="A121" s="152"/>
      <c r="B121" s="158"/>
      <c r="C121" s="188" t="s">
        <v>173</v>
      </c>
      <c r="D121" s="163"/>
      <c r="E121" s="168"/>
      <c r="F121" s="170"/>
      <c r="G121" s="170"/>
      <c r="H121" s="170"/>
      <c r="I121" s="170"/>
      <c r="J121" s="170"/>
      <c r="K121" s="170"/>
      <c r="L121" s="170"/>
      <c r="M121" s="170"/>
      <c r="N121" s="161"/>
      <c r="O121" s="161"/>
      <c r="P121" s="161"/>
      <c r="Q121" s="161"/>
      <c r="R121" s="161"/>
      <c r="S121" s="161"/>
      <c r="T121" s="162"/>
      <c r="U121" s="161"/>
      <c r="V121" s="151"/>
      <c r="W121" s="151"/>
      <c r="X121" s="151"/>
      <c r="Y121" s="151"/>
      <c r="Z121" s="151"/>
      <c r="AA121" s="151"/>
      <c r="AB121" s="151"/>
      <c r="AC121" s="151"/>
      <c r="AD121" s="151"/>
      <c r="AE121" s="151" t="s">
        <v>98</v>
      </c>
      <c r="AF121" s="151">
        <v>0</v>
      </c>
      <c r="AG121" s="151"/>
      <c r="AH121" s="151"/>
      <c r="AI121" s="151"/>
      <c r="AJ121" s="151"/>
      <c r="AK121" s="151"/>
      <c r="AL121" s="151"/>
      <c r="AM121" s="151"/>
      <c r="AN121" s="151"/>
      <c r="AO121" s="151"/>
      <c r="AP121" s="151"/>
      <c r="AQ121" s="151"/>
      <c r="AR121" s="151"/>
      <c r="AS121" s="151"/>
      <c r="AT121" s="151"/>
      <c r="AU121" s="151"/>
      <c r="AV121" s="151"/>
      <c r="AW121" s="151"/>
      <c r="AX121" s="151"/>
      <c r="AY121" s="151"/>
      <c r="AZ121" s="151"/>
      <c r="BA121" s="151"/>
      <c r="BB121" s="151"/>
      <c r="BC121" s="151"/>
      <c r="BD121" s="151"/>
      <c r="BE121" s="151"/>
      <c r="BF121" s="151"/>
      <c r="BG121" s="151"/>
      <c r="BH121" s="151"/>
    </row>
    <row r="122" spans="1:60" outlineLevel="1" x14ac:dyDescent="0.2">
      <c r="A122" s="152">
        <v>26</v>
      </c>
      <c r="B122" s="158"/>
      <c r="C122" s="187" t="s">
        <v>174</v>
      </c>
      <c r="D122" s="160" t="s">
        <v>153</v>
      </c>
      <c r="E122" s="167">
        <v>1</v>
      </c>
      <c r="F122" s="170">
        <v>25000</v>
      </c>
      <c r="G122" s="170">
        <v>0</v>
      </c>
      <c r="H122" s="170">
        <v>0</v>
      </c>
      <c r="I122" s="170">
        <f>ROUND(E122*H122,2)</f>
        <v>0</v>
      </c>
      <c r="J122" s="170">
        <v>25000</v>
      </c>
      <c r="K122" s="170">
        <f>ROUND(E122*J122,2)</f>
        <v>25000</v>
      </c>
      <c r="L122" s="170">
        <v>21</v>
      </c>
      <c r="M122" s="170">
        <f>G122*(1+L122/100)</f>
        <v>0</v>
      </c>
      <c r="N122" s="161">
        <v>0</v>
      </c>
      <c r="O122" s="161">
        <f>ROUND(E122*N122,5)</f>
        <v>0</v>
      </c>
      <c r="P122" s="161">
        <v>0</v>
      </c>
      <c r="Q122" s="161">
        <f>ROUND(E122*P122,5)</f>
        <v>0</v>
      </c>
      <c r="R122" s="161"/>
      <c r="S122" s="161"/>
      <c r="T122" s="162">
        <v>0</v>
      </c>
      <c r="U122" s="161">
        <f>ROUND(E122*T122,2)</f>
        <v>0</v>
      </c>
      <c r="V122" s="151"/>
      <c r="W122" s="151"/>
      <c r="X122" s="151"/>
      <c r="Y122" s="151"/>
      <c r="Z122" s="151"/>
      <c r="AA122" s="151"/>
      <c r="AB122" s="151"/>
      <c r="AC122" s="151"/>
      <c r="AD122" s="151"/>
      <c r="AE122" s="151" t="s">
        <v>96</v>
      </c>
      <c r="AF122" s="151"/>
      <c r="AG122" s="151"/>
      <c r="AH122" s="151"/>
      <c r="AI122" s="151"/>
      <c r="AJ122" s="151"/>
      <c r="AK122" s="151"/>
      <c r="AL122" s="151"/>
      <c r="AM122" s="151"/>
      <c r="AN122" s="151"/>
      <c r="AO122" s="151"/>
      <c r="AP122" s="151"/>
      <c r="AQ122" s="151"/>
      <c r="AR122" s="151"/>
      <c r="AS122" s="151"/>
      <c r="AT122" s="151"/>
      <c r="AU122" s="151"/>
      <c r="AV122" s="151"/>
      <c r="AW122" s="151"/>
      <c r="AX122" s="151"/>
      <c r="AY122" s="151"/>
      <c r="AZ122" s="151"/>
      <c r="BA122" s="151"/>
      <c r="BB122" s="151"/>
      <c r="BC122" s="151"/>
      <c r="BD122" s="151"/>
      <c r="BE122" s="151"/>
      <c r="BF122" s="151"/>
      <c r="BG122" s="151"/>
      <c r="BH122" s="151"/>
    </row>
    <row r="123" spans="1:60" ht="22.5" outlineLevel="1" x14ac:dyDescent="0.2">
      <c r="A123" s="152"/>
      <c r="B123" s="158"/>
      <c r="C123" s="188" t="s">
        <v>175</v>
      </c>
      <c r="D123" s="163"/>
      <c r="E123" s="168">
        <v>1</v>
      </c>
      <c r="F123" s="170"/>
      <c r="G123" s="170"/>
      <c r="H123" s="170"/>
      <c r="I123" s="170"/>
      <c r="J123" s="170"/>
      <c r="K123" s="170"/>
      <c r="L123" s="170"/>
      <c r="M123" s="170"/>
      <c r="N123" s="161"/>
      <c r="O123" s="161"/>
      <c r="P123" s="161"/>
      <c r="Q123" s="161"/>
      <c r="R123" s="161"/>
      <c r="S123" s="161"/>
      <c r="T123" s="162"/>
      <c r="U123" s="161"/>
      <c r="V123" s="151"/>
      <c r="W123" s="151"/>
      <c r="X123" s="151"/>
      <c r="Y123" s="151"/>
      <c r="Z123" s="151"/>
      <c r="AA123" s="151"/>
      <c r="AB123" s="151"/>
      <c r="AC123" s="151"/>
      <c r="AD123" s="151"/>
      <c r="AE123" s="151" t="s">
        <v>98</v>
      </c>
      <c r="AF123" s="151">
        <v>0</v>
      </c>
      <c r="AG123" s="151"/>
      <c r="AH123" s="151"/>
      <c r="AI123" s="151"/>
      <c r="AJ123" s="151"/>
      <c r="AK123" s="151"/>
      <c r="AL123" s="151"/>
      <c r="AM123" s="151"/>
      <c r="AN123" s="151"/>
      <c r="AO123" s="151"/>
      <c r="AP123" s="151"/>
      <c r="AQ123" s="151"/>
      <c r="AR123" s="151"/>
      <c r="AS123" s="151"/>
      <c r="AT123" s="151"/>
      <c r="AU123" s="151"/>
      <c r="AV123" s="151"/>
      <c r="AW123" s="151"/>
      <c r="AX123" s="151"/>
      <c r="AY123" s="151"/>
      <c r="AZ123" s="151"/>
      <c r="BA123" s="151"/>
      <c r="BB123" s="151"/>
      <c r="BC123" s="151"/>
      <c r="BD123" s="151"/>
      <c r="BE123" s="151"/>
      <c r="BF123" s="151"/>
      <c r="BG123" s="151"/>
      <c r="BH123" s="151"/>
    </row>
    <row r="124" spans="1:60" ht="22.5" outlineLevel="1" x14ac:dyDescent="0.2">
      <c r="A124" s="152"/>
      <c r="B124" s="158"/>
      <c r="C124" s="188" t="s">
        <v>176</v>
      </c>
      <c r="D124" s="163"/>
      <c r="E124" s="168"/>
      <c r="F124" s="170"/>
      <c r="G124" s="170"/>
      <c r="H124" s="170"/>
      <c r="I124" s="170"/>
      <c r="J124" s="170"/>
      <c r="K124" s="170"/>
      <c r="L124" s="170"/>
      <c r="M124" s="170"/>
      <c r="N124" s="161"/>
      <c r="O124" s="161"/>
      <c r="P124" s="161"/>
      <c r="Q124" s="161"/>
      <c r="R124" s="161"/>
      <c r="S124" s="161"/>
      <c r="T124" s="162"/>
      <c r="U124" s="161"/>
      <c r="V124" s="151"/>
      <c r="W124" s="151"/>
      <c r="X124" s="151"/>
      <c r="Y124" s="151"/>
      <c r="Z124" s="151"/>
      <c r="AA124" s="151"/>
      <c r="AB124" s="151"/>
      <c r="AC124" s="151"/>
      <c r="AD124" s="151"/>
      <c r="AE124" s="151" t="s">
        <v>98</v>
      </c>
      <c r="AF124" s="151">
        <v>0</v>
      </c>
      <c r="AG124" s="151"/>
      <c r="AH124" s="151"/>
      <c r="AI124" s="151"/>
      <c r="AJ124" s="151"/>
      <c r="AK124" s="151"/>
      <c r="AL124" s="151"/>
      <c r="AM124" s="151"/>
      <c r="AN124" s="151"/>
      <c r="AO124" s="151"/>
      <c r="AP124" s="151"/>
      <c r="AQ124" s="151"/>
      <c r="AR124" s="151"/>
      <c r="AS124" s="151"/>
      <c r="AT124" s="151"/>
      <c r="AU124" s="151"/>
      <c r="AV124" s="151"/>
      <c r="AW124" s="151"/>
      <c r="AX124" s="151"/>
      <c r="AY124" s="151"/>
      <c r="AZ124" s="151"/>
      <c r="BA124" s="151"/>
      <c r="BB124" s="151"/>
      <c r="BC124" s="151"/>
      <c r="BD124" s="151"/>
      <c r="BE124" s="151"/>
      <c r="BF124" s="151"/>
      <c r="BG124" s="151"/>
      <c r="BH124" s="151"/>
    </row>
    <row r="125" spans="1:60" ht="22.5" outlineLevel="1" x14ac:dyDescent="0.2">
      <c r="A125" s="152"/>
      <c r="B125" s="158"/>
      <c r="C125" s="188" t="s">
        <v>177</v>
      </c>
      <c r="D125" s="163"/>
      <c r="E125" s="168"/>
      <c r="F125" s="170"/>
      <c r="G125" s="170"/>
      <c r="H125" s="170"/>
      <c r="I125" s="170"/>
      <c r="J125" s="170"/>
      <c r="K125" s="170"/>
      <c r="L125" s="170"/>
      <c r="M125" s="170"/>
      <c r="N125" s="161"/>
      <c r="O125" s="161"/>
      <c r="P125" s="161"/>
      <c r="Q125" s="161"/>
      <c r="R125" s="161"/>
      <c r="S125" s="161"/>
      <c r="T125" s="162"/>
      <c r="U125" s="161"/>
      <c r="V125" s="151"/>
      <c r="W125" s="151"/>
      <c r="X125" s="151"/>
      <c r="Y125" s="151"/>
      <c r="Z125" s="151"/>
      <c r="AA125" s="151"/>
      <c r="AB125" s="151"/>
      <c r="AC125" s="151"/>
      <c r="AD125" s="151"/>
      <c r="AE125" s="151" t="s">
        <v>98</v>
      </c>
      <c r="AF125" s="151">
        <v>0</v>
      </c>
      <c r="AG125" s="151"/>
      <c r="AH125" s="151"/>
      <c r="AI125" s="151"/>
      <c r="AJ125" s="151"/>
      <c r="AK125" s="151"/>
      <c r="AL125" s="151"/>
      <c r="AM125" s="151"/>
      <c r="AN125" s="151"/>
      <c r="AO125" s="151"/>
      <c r="AP125" s="151"/>
      <c r="AQ125" s="151"/>
      <c r="AR125" s="151"/>
      <c r="AS125" s="151"/>
      <c r="AT125" s="151"/>
      <c r="AU125" s="151"/>
      <c r="AV125" s="151"/>
      <c r="AW125" s="151"/>
      <c r="AX125" s="151"/>
      <c r="AY125" s="151"/>
      <c r="AZ125" s="151"/>
      <c r="BA125" s="151"/>
      <c r="BB125" s="151"/>
      <c r="BC125" s="151"/>
      <c r="BD125" s="151"/>
      <c r="BE125" s="151"/>
      <c r="BF125" s="151"/>
      <c r="BG125" s="151"/>
      <c r="BH125" s="151"/>
    </row>
    <row r="126" spans="1:60" ht="22.5" outlineLevel="1" x14ac:dyDescent="0.2">
      <c r="A126" s="152"/>
      <c r="B126" s="158"/>
      <c r="C126" s="188" t="s">
        <v>178</v>
      </c>
      <c r="D126" s="163"/>
      <c r="E126" s="168"/>
      <c r="F126" s="170"/>
      <c r="G126" s="170"/>
      <c r="H126" s="170"/>
      <c r="I126" s="170"/>
      <c r="J126" s="170"/>
      <c r="K126" s="170"/>
      <c r="L126" s="170"/>
      <c r="M126" s="170"/>
      <c r="N126" s="161"/>
      <c r="O126" s="161"/>
      <c r="P126" s="161"/>
      <c r="Q126" s="161"/>
      <c r="R126" s="161"/>
      <c r="S126" s="161"/>
      <c r="T126" s="162"/>
      <c r="U126" s="161"/>
      <c r="V126" s="151"/>
      <c r="W126" s="151"/>
      <c r="X126" s="151"/>
      <c r="Y126" s="151"/>
      <c r="Z126" s="151"/>
      <c r="AA126" s="151"/>
      <c r="AB126" s="151"/>
      <c r="AC126" s="151"/>
      <c r="AD126" s="151"/>
      <c r="AE126" s="151" t="s">
        <v>98</v>
      </c>
      <c r="AF126" s="151">
        <v>0</v>
      </c>
      <c r="AG126" s="151"/>
      <c r="AH126" s="151"/>
      <c r="AI126" s="151"/>
      <c r="AJ126" s="151"/>
      <c r="AK126" s="151"/>
      <c r="AL126" s="151"/>
      <c r="AM126" s="151"/>
      <c r="AN126" s="151"/>
      <c r="AO126" s="151"/>
      <c r="AP126" s="151"/>
      <c r="AQ126" s="151"/>
      <c r="AR126" s="151"/>
      <c r="AS126" s="151"/>
      <c r="AT126" s="151"/>
      <c r="AU126" s="151"/>
      <c r="AV126" s="151"/>
      <c r="AW126" s="151"/>
      <c r="AX126" s="151"/>
      <c r="AY126" s="151"/>
      <c r="AZ126" s="151"/>
      <c r="BA126" s="151"/>
      <c r="BB126" s="151"/>
      <c r="BC126" s="151"/>
      <c r="BD126" s="151"/>
      <c r="BE126" s="151"/>
      <c r="BF126" s="151"/>
      <c r="BG126" s="151"/>
      <c r="BH126" s="151"/>
    </row>
    <row r="127" spans="1:60" outlineLevel="1" x14ac:dyDescent="0.2">
      <c r="A127" s="152">
        <v>27</v>
      </c>
      <c r="B127" s="158"/>
      <c r="C127" s="187" t="s">
        <v>179</v>
      </c>
      <c r="D127" s="160" t="s">
        <v>153</v>
      </c>
      <c r="E127" s="167">
        <v>1</v>
      </c>
      <c r="F127" s="170">
        <v>2000</v>
      </c>
      <c r="G127" s="170">
        <v>0</v>
      </c>
      <c r="H127" s="170">
        <v>0</v>
      </c>
      <c r="I127" s="170">
        <f>ROUND(E127*H127,2)</f>
        <v>0</v>
      </c>
      <c r="J127" s="170">
        <v>2000</v>
      </c>
      <c r="K127" s="170">
        <f>ROUND(E127*J127,2)</f>
        <v>2000</v>
      </c>
      <c r="L127" s="170">
        <v>21</v>
      </c>
      <c r="M127" s="170">
        <f>G127*(1+L127/100)</f>
        <v>0</v>
      </c>
      <c r="N127" s="161">
        <v>0</v>
      </c>
      <c r="O127" s="161">
        <f>ROUND(E127*N127,5)</f>
        <v>0</v>
      </c>
      <c r="P127" s="161">
        <v>0</v>
      </c>
      <c r="Q127" s="161">
        <f>ROUND(E127*P127,5)</f>
        <v>0</v>
      </c>
      <c r="R127" s="161"/>
      <c r="S127" s="161"/>
      <c r="T127" s="162">
        <v>0</v>
      </c>
      <c r="U127" s="161">
        <f>ROUND(E127*T127,2)</f>
        <v>0</v>
      </c>
      <c r="V127" s="151"/>
      <c r="W127" s="151"/>
      <c r="X127" s="151"/>
      <c r="Y127" s="151"/>
      <c r="Z127" s="151"/>
      <c r="AA127" s="151"/>
      <c r="AB127" s="151"/>
      <c r="AC127" s="151"/>
      <c r="AD127" s="151"/>
      <c r="AE127" s="151" t="s">
        <v>96</v>
      </c>
      <c r="AF127" s="151"/>
      <c r="AG127" s="151"/>
      <c r="AH127" s="151"/>
      <c r="AI127" s="151"/>
      <c r="AJ127" s="151"/>
      <c r="AK127" s="151"/>
      <c r="AL127" s="151"/>
      <c r="AM127" s="151"/>
      <c r="AN127" s="151"/>
      <c r="AO127" s="151"/>
      <c r="AP127" s="151"/>
      <c r="AQ127" s="151"/>
      <c r="AR127" s="151"/>
      <c r="AS127" s="151"/>
      <c r="AT127" s="151"/>
      <c r="AU127" s="151"/>
      <c r="AV127" s="151"/>
      <c r="AW127" s="151"/>
      <c r="AX127" s="151"/>
      <c r="AY127" s="151"/>
      <c r="AZ127" s="151"/>
      <c r="BA127" s="151"/>
      <c r="BB127" s="151"/>
      <c r="BC127" s="151"/>
      <c r="BD127" s="151"/>
      <c r="BE127" s="151"/>
      <c r="BF127" s="151"/>
      <c r="BG127" s="151"/>
      <c r="BH127" s="151"/>
    </row>
    <row r="128" spans="1:60" outlineLevel="1" x14ac:dyDescent="0.2">
      <c r="A128" s="180">
        <v>28</v>
      </c>
      <c r="B128" s="181"/>
      <c r="C128" s="190" t="s">
        <v>180</v>
      </c>
      <c r="D128" s="182" t="s">
        <v>153</v>
      </c>
      <c r="E128" s="183">
        <v>1</v>
      </c>
      <c r="F128" s="184">
        <v>5000</v>
      </c>
      <c r="G128" s="184">
        <v>0</v>
      </c>
      <c r="H128" s="184">
        <v>0</v>
      </c>
      <c r="I128" s="184">
        <f>ROUND(E128*H128,2)</f>
        <v>0</v>
      </c>
      <c r="J128" s="184">
        <v>5000</v>
      </c>
      <c r="K128" s="184">
        <f>ROUND(E128*J128,2)</f>
        <v>5000</v>
      </c>
      <c r="L128" s="184">
        <v>21</v>
      </c>
      <c r="M128" s="184">
        <f>G128*(1+L128/100)</f>
        <v>0</v>
      </c>
      <c r="N128" s="185">
        <v>0</v>
      </c>
      <c r="O128" s="185">
        <f>ROUND(E128*N128,5)</f>
        <v>0</v>
      </c>
      <c r="P128" s="185">
        <v>0</v>
      </c>
      <c r="Q128" s="185">
        <f>ROUND(E128*P128,5)</f>
        <v>0</v>
      </c>
      <c r="R128" s="185"/>
      <c r="S128" s="185"/>
      <c r="T128" s="186">
        <v>0</v>
      </c>
      <c r="U128" s="185">
        <f>ROUND(E128*T128,2)</f>
        <v>0</v>
      </c>
      <c r="V128" s="151"/>
      <c r="W128" s="151"/>
      <c r="X128" s="151"/>
      <c r="Y128" s="151"/>
      <c r="Z128" s="151"/>
      <c r="AA128" s="151"/>
      <c r="AB128" s="151"/>
      <c r="AC128" s="151"/>
      <c r="AD128" s="151"/>
      <c r="AE128" s="151" t="s">
        <v>96</v>
      </c>
      <c r="AF128" s="151"/>
      <c r="AG128" s="151"/>
      <c r="AH128" s="151"/>
      <c r="AI128" s="151"/>
      <c r="AJ128" s="151"/>
      <c r="AK128" s="151"/>
      <c r="AL128" s="151"/>
      <c r="AM128" s="151"/>
      <c r="AN128" s="151"/>
      <c r="AO128" s="151"/>
      <c r="AP128" s="151"/>
      <c r="AQ128" s="151"/>
      <c r="AR128" s="151"/>
      <c r="AS128" s="151"/>
      <c r="AT128" s="151"/>
      <c r="AU128" s="151"/>
      <c r="AV128" s="151"/>
      <c r="AW128" s="151"/>
      <c r="AX128" s="151"/>
      <c r="AY128" s="151"/>
      <c r="AZ128" s="151"/>
      <c r="BA128" s="151"/>
      <c r="BB128" s="151"/>
      <c r="BC128" s="151"/>
      <c r="BD128" s="151"/>
      <c r="BE128" s="151"/>
      <c r="BF128" s="151"/>
      <c r="BG128" s="151"/>
      <c r="BH128" s="151"/>
    </row>
    <row r="129" spans="1:31" x14ac:dyDescent="0.2">
      <c r="A129" s="6"/>
      <c r="B129" s="7" t="s">
        <v>146</v>
      </c>
      <c r="C129" s="191" t="s">
        <v>146</v>
      </c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AC129">
        <v>15</v>
      </c>
      <c r="AD129">
        <v>21</v>
      </c>
    </row>
    <row r="130" spans="1:31" x14ac:dyDescent="0.2">
      <c r="C130" s="192"/>
      <c r="AE130" t="s">
        <v>181</v>
      </c>
    </row>
  </sheetData>
  <mergeCells count="4">
    <mergeCell ref="A1:G1"/>
    <mergeCell ref="C2:G2"/>
    <mergeCell ref="C3:G3"/>
    <mergeCell ref="C4:G4"/>
  </mergeCells>
  <pageMargins left="0.59055118110236204" right="0.39370078740157499" top="0.78740157499999996" bottom="0.78740157499999996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45</vt:i4>
      </vt:variant>
    </vt:vector>
  </HeadingPairs>
  <TitlesOfParts>
    <vt:vector size="49" baseType="lpstr">
      <vt:lpstr>Pokyny pro vyplnění</vt:lpstr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Radim Držmíšek</cp:lastModifiedBy>
  <cp:lastPrinted>2019-02-26T13:33:45Z</cp:lastPrinted>
  <dcterms:created xsi:type="dcterms:W3CDTF">2009-04-08T07:15:50Z</dcterms:created>
  <dcterms:modified xsi:type="dcterms:W3CDTF">2019-03-25T09:31:47Z</dcterms:modified>
</cp:coreProperties>
</file>