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60" yWindow="270" windowWidth="18735" windowHeight="1221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Pol'!$A$1:$U$130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9" i="12"/>
  <c r="K9" i="12"/>
  <c r="M9" i="12"/>
  <c r="O9" i="12"/>
  <c r="Q9" i="12"/>
  <c r="U9" i="12"/>
  <c r="I16" i="12"/>
  <c r="K16" i="12"/>
  <c r="M16" i="12"/>
  <c r="O16" i="12"/>
  <c r="Q16" i="12"/>
  <c r="U16" i="12"/>
  <c r="I22" i="12"/>
  <c r="K22" i="12"/>
  <c r="M22" i="12"/>
  <c r="O22" i="12"/>
  <c r="Q22" i="12"/>
  <c r="U22" i="12"/>
  <c r="I28" i="12"/>
  <c r="K28" i="12"/>
  <c r="M28" i="12"/>
  <c r="O28" i="12"/>
  <c r="Q28" i="12"/>
  <c r="U28" i="12"/>
  <c r="I33" i="12"/>
  <c r="K33" i="12"/>
  <c r="M33" i="12"/>
  <c r="O33" i="12"/>
  <c r="Q33" i="12"/>
  <c r="U33" i="12"/>
  <c r="I38" i="12"/>
  <c r="K38" i="12"/>
  <c r="M38" i="12"/>
  <c r="O38" i="12"/>
  <c r="Q38" i="12"/>
  <c r="U38" i="12"/>
  <c r="I42" i="12"/>
  <c r="K42" i="12"/>
  <c r="M42" i="12"/>
  <c r="O42" i="12"/>
  <c r="Q42" i="12"/>
  <c r="U42" i="12"/>
  <c r="I52" i="12"/>
  <c r="I51" i="12" s="1"/>
  <c r="K52" i="12"/>
  <c r="K51" i="12" s="1"/>
  <c r="M52" i="12"/>
  <c r="M51" i="12" s="1"/>
  <c r="O52" i="12"/>
  <c r="O51" i="12" s="1"/>
  <c r="Q52" i="12"/>
  <c r="Q51" i="12" s="1"/>
  <c r="U52" i="12"/>
  <c r="U51" i="12" s="1"/>
  <c r="I64" i="12"/>
  <c r="I63" i="12" s="1"/>
  <c r="K64" i="12"/>
  <c r="K63" i="12" s="1"/>
  <c r="M64" i="12"/>
  <c r="M63" i="12" s="1"/>
  <c r="O64" i="12"/>
  <c r="O63" i="12" s="1"/>
  <c r="Q64" i="12"/>
  <c r="Q63" i="12" s="1"/>
  <c r="U64" i="12"/>
  <c r="U63" i="12" s="1"/>
  <c r="I68" i="12"/>
  <c r="K68" i="12"/>
  <c r="M68" i="12"/>
  <c r="O68" i="12"/>
  <c r="Q68" i="12"/>
  <c r="U68" i="12"/>
  <c r="I72" i="12"/>
  <c r="K72" i="12"/>
  <c r="M72" i="12"/>
  <c r="O72" i="12"/>
  <c r="Q72" i="12"/>
  <c r="U72" i="12"/>
  <c r="I76" i="12"/>
  <c r="K76" i="12"/>
  <c r="M76" i="12"/>
  <c r="O76" i="12"/>
  <c r="Q76" i="12"/>
  <c r="U76" i="12"/>
  <c r="I80" i="12"/>
  <c r="K80" i="12"/>
  <c r="M80" i="12"/>
  <c r="O80" i="12"/>
  <c r="Q80" i="12"/>
  <c r="U80" i="12"/>
  <c r="I84" i="12"/>
  <c r="K84" i="12"/>
  <c r="M84" i="12"/>
  <c r="O84" i="12"/>
  <c r="Q84" i="12"/>
  <c r="U84" i="12"/>
  <c r="I88" i="12"/>
  <c r="K88" i="12"/>
  <c r="M88" i="12"/>
  <c r="O88" i="12"/>
  <c r="Q88" i="12"/>
  <c r="U88" i="12"/>
  <c r="I92" i="12"/>
  <c r="K92" i="12"/>
  <c r="M92" i="12"/>
  <c r="O92" i="12"/>
  <c r="Q92" i="12"/>
  <c r="U92" i="12"/>
  <c r="I96" i="12"/>
  <c r="K96" i="12"/>
  <c r="M96" i="12"/>
  <c r="O96" i="12"/>
  <c r="Q96" i="12"/>
  <c r="U96" i="12"/>
  <c r="I98" i="12"/>
  <c r="K98" i="12"/>
  <c r="M98" i="12"/>
  <c r="O98" i="12"/>
  <c r="Q98" i="12"/>
  <c r="U98" i="12"/>
  <c r="I101" i="12"/>
  <c r="K101" i="12"/>
  <c r="M101" i="12"/>
  <c r="O101" i="12"/>
  <c r="Q101" i="12"/>
  <c r="U101" i="12"/>
  <c r="I102" i="12"/>
  <c r="K102" i="12"/>
  <c r="M102" i="12"/>
  <c r="O102" i="12"/>
  <c r="Q102" i="12"/>
  <c r="U102" i="12"/>
  <c r="I103" i="12"/>
  <c r="K103" i="12"/>
  <c r="M103" i="12"/>
  <c r="O103" i="12"/>
  <c r="Q103" i="12"/>
  <c r="U103" i="12"/>
  <c r="I104" i="12"/>
  <c r="K104" i="12"/>
  <c r="M104" i="12"/>
  <c r="O104" i="12"/>
  <c r="Q104" i="12"/>
  <c r="U104" i="12"/>
  <c r="I105" i="12"/>
  <c r="K105" i="12"/>
  <c r="M105" i="12"/>
  <c r="O105" i="12"/>
  <c r="Q105" i="12"/>
  <c r="U105" i="12"/>
  <c r="I106" i="12"/>
  <c r="K106" i="12"/>
  <c r="M106" i="12"/>
  <c r="O106" i="12"/>
  <c r="Q106" i="12"/>
  <c r="U106" i="12"/>
  <c r="I108" i="12"/>
  <c r="K108" i="12"/>
  <c r="M108" i="12"/>
  <c r="O108" i="12"/>
  <c r="Q108" i="12"/>
  <c r="U108" i="12"/>
  <c r="I122" i="12"/>
  <c r="K122" i="12"/>
  <c r="M122" i="12"/>
  <c r="O122" i="12"/>
  <c r="Q122" i="12"/>
  <c r="U122" i="12"/>
  <c r="I127" i="12"/>
  <c r="K127" i="12"/>
  <c r="M127" i="12"/>
  <c r="O127" i="12"/>
  <c r="Q127" i="12"/>
  <c r="U127" i="12"/>
  <c r="I128" i="12"/>
  <c r="K128" i="12"/>
  <c r="M128" i="12"/>
  <c r="O128" i="12"/>
  <c r="Q128" i="12"/>
  <c r="U128" i="12"/>
  <c r="F40" i="1"/>
  <c r="G40" i="1"/>
  <c r="H40" i="1"/>
  <c r="I40" i="1"/>
  <c r="J40" i="1"/>
  <c r="J39" i="1"/>
  <c r="J28" i="1"/>
  <c r="J26" i="1"/>
  <c r="G38" i="1"/>
  <c r="F38" i="1"/>
  <c r="H32" i="1"/>
  <c r="J23" i="1"/>
  <c r="J24" i="1"/>
  <c r="J25" i="1"/>
  <c r="J27" i="1"/>
  <c r="E24" i="1"/>
  <c r="E26" i="1"/>
  <c r="M67" i="12" l="1"/>
  <c r="O100" i="12"/>
  <c r="U100" i="12"/>
  <c r="K100" i="12"/>
  <c r="Q8" i="12"/>
  <c r="I8" i="12"/>
  <c r="M8" i="12"/>
  <c r="U67" i="12"/>
  <c r="K67" i="12"/>
  <c r="O67" i="12"/>
  <c r="O8" i="12"/>
  <c r="U8" i="12"/>
  <c r="K8" i="12"/>
  <c r="Q67" i="12"/>
  <c r="I67" i="12"/>
  <c r="Q100" i="12"/>
  <c r="I100" i="12"/>
  <c r="M100" i="12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<sst xmlns="http://schemas.openxmlformats.org/spreadsheetml/2006/main" count="405" uniqueCount="182">
  <si>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</si>
  <si>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</si>
  <si>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</si>
  <si>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</si>
  <si>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</si>
  <si>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</si>
  <si>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</si>
  <si>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</si>
  <si>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</si>
  <si>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</si>
  <si>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</si>
  <si>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</si>
  <si>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</si>
  <si>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</si>
  <si>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</si>
  <si>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</si>
  <si>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</si>
  <si>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</si>
  <si>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</si>
  <si>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</si>
  <si>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</si>
  <si>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</si>
  <si>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</si>
  <si>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</si>
  <si>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</si>
  <si>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</si>
  <si>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</si>
  <si>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</si>
  <si>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</si>
  <si>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</si>
  <si>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</si>
  <si>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</si>
  <si>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</si>
  <si>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</si>
  <si>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</si>
  <si>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</si>
  <si>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</si>
  <si>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</si>
  <si>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</si>
  <si>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</si>
  <si>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</si>
  <si>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</si>
  <si>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</si>
  <si>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PAR.Č.2705, K.Ú. ZNOJMO</t>
  </si>
  <si>
    <t>Rozpočet:</t>
  </si>
  <si>
    <t>Misto</t>
  </si>
  <si>
    <t>2019-03-02 DEMOLICE OBJEKTU PRAŽSKÁ 21</t>
  </si>
  <si>
    <t>KÄSTNER PROJEKT s.r.o.</t>
  </si>
  <si>
    <t>náměstí Svobody 2029/14</t>
  </si>
  <si>
    <t>Znojmo</t>
  </si>
  <si>
    <t>66902</t>
  </si>
  <si>
    <t>26224291</t>
  </si>
  <si>
    <t>Rozpočet</t>
  </si>
  <si>
    <t>Celkem za stavbu</t>
  </si>
  <si>
    <t>CZK</t>
  </si>
  <si>
    <t>Rekapitulace dílů</t>
  </si>
  <si>
    <t>Typ dílu</t>
  </si>
  <si>
    <t>94</t>
  </si>
  <si>
    <t>Lešení a stavební výtahy</t>
  </si>
  <si>
    <t>98</t>
  </si>
  <si>
    <t>Demolice</t>
  </si>
  <si>
    <t>99</t>
  </si>
  <si>
    <t>Staveništní přesun hmot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</si>
  <si>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</si>
  <si>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</si>
  <si>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</si>
  <si>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</si>
  <si>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</si>
  <si>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</si>
  <si>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</si>
  <si>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</si>
  <si>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</si>
  <si>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</si>
  <si>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</si>
  <si>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</si>
  <si>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</si>
  <si>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</si>
  <si>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</si>
  <si>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</si>
  <si>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</si>
  <si>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</si>
  <si>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</si>
  <si>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</si>
  <si>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</si>
  <si>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</si>
  <si>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</si>
  <si>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</si>
  <si>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</si>
  <si>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</si>
  <si>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</si>
  <si>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</si>
  <si>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</si>
  <si>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</si>
  <si>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</si>
  <si>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Montáž lešení těž.,řad.s pod.š.2,5, H 10 m,300 kg</t>
  </si>
  <si>
    <t>m2</t>
  </si>
  <si>
    <t>POL1_0</t>
  </si>
  <si>
    <t>Včetně kotvení lešení.:</t>
  </si>
  <si>
    <t>VV</t>
  </si>
  <si>
    <t>plocha od sousedního objektu demolice ::</t>
  </si>
  <si>
    <t>pro dočištění fasády sousedního objektu : 12,8*10:12,8*10</t>
  </si>
  <si>
    <t>plocha od sousední komunikace : 33*10:33*10</t>
  </si>
  <si>
    <t>plocha od sousední jednosměrné komunikace : 17*10:17*10</t>
  </si>
  <si>
    <t>plocha dvorní : 33*10:33*10</t>
  </si>
  <si>
    <t>Příplatek za každý měsíc použití lešení k pol.1021</t>
  </si>
  <si>
    <t>pro dočištění fasády sousedního objektu : 12,8*10*2:12,8*10*2</t>
  </si>
  <si>
    <t>plocha dvorní : 33*10: 33*10</t>
  </si>
  <si>
    <t>Demontáž lešení těž.řad.s pod.š.2,5, H 10 m,300 kg</t>
  </si>
  <si>
    <t>pro dočištění fasády sousedního objektu : 12,8*10: 12,8*10</t>
  </si>
  <si>
    <t>plocha od sousední komunikace : 33*10: 33*10</t>
  </si>
  <si>
    <t>Montáž ochranné sítě z umělých vláken</t>
  </si>
  <si>
    <t>Příplatek za každý měsíc použití sítí k pol. 4011</t>
  </si>
  <si>
    <t>Montáž záchytné sítě z umělých vláken nebo drátů</t>
  </si>
  <si>
    <t>plocha od sousední parcely - komunikace  ::</t>
  </si>
  <si>
    <t>Demontáž ochranné sítě z umělých vláken</t>
  </si>
  <si>
    <t>sítě z drátů:</t>
  </si>
  <si>
    <t>Demolice budov,zdivo,podíl kce.do 30%,MVC,post.roz</t>
  </si>
  <si>
    <t>m3</t>
  </si>
  <si>
    <t>ROZPIS M3 ::</t>
  </si>
  <si>
    <t>1.PZ : 40,6*4:40,6*4</t>
  </si>
  <si>
    <t>35,4*4,15:35,4*4,15</t>
  </si>
  <si>
    <t>(425-40,6-35,4)*0,5:(425-40,6-35,4)*0,5</t>
  </si>
  <si>
    <t>1.NP : 425*3,45:425*3,45</t>
  </si>
  <si>
    <t>2.NP : 390,5*3,3:390,5*3,3</t>
  </si>
  <si>
    <t>STŘECHA : 385*5,2/2:385*5,2/2</t>
  </si>
  <si>
    <t>7,5*1,75:7,5*1,75</t>
  </si>
  <si>
    <t>25,5*1,56:25,5*1,56</t>
  </si>
  <si>
    <t>27,49*0,5:27,49*0,5</t>
  </si>
  <si>
    <t>Přesun hmot pro opravy a údržbu do výšky 12 m</t>
  </si>
  <si>
    <t>t</t>
  </si>
  <si>
    <t>34,73</t>
  </si>
  <si>
    <t>4,17</t>
  </si>
  <si>
    <t>Poplatek za skládku suti - stavební keramika</t>
  </si>
  <si>
    <t>Demontážní hmotnosti z položek s pořadovými čísly: ::</t>
  </si>
  <si>
    <t>1, ::</t>
  </si>
  <si>
    <t>Součet:0,5% : 2368.49800*0,005:2368.49800*0,005</t>
  </si>
  <si>
    <t>Poplatek za skládku suti - dřevo</t>
  </si>
  <si>
    <t>Součet:POMĚR 10% : 2368.49800*0,1:2368.49800*0,1</t>
  </si>
  <si>
    <t>Poplatek za skládku suti - plast+sklo</t>
  </si>
  <si>
    <t>Součet:POMĚR 0,15% : 2368.49800*0,0015: 2368.49800*0,0015</t>
  </si>
  <si>
    <t>Poplatek za skládku suti - PVC podlahová krytina</t>
  </si>
  <si>
    <t>Součet:0.5% : 2368.49800*0,005:2368.49800*0,005</t>
  </si>
  <si>
    <t>Svislá doprava suti a vybouraných hmot shozem</t>
  </si>
  <si>
    <t>Součet: - 30% : 2368.49800*0,3:2368.49800*0,3</t>
  </si>
  <si>
    <t>Vnitrostaveništní doprava suti do 10 m</t>
  </si>
  <si>
    <t>Poplatek za sklád.suti-směs bet.a cihel do 30x30cm</t>
  </si>
  <si>
    <t/>
  </si>
  <si>
    <t>Součet: : 2368.49800:2368.49</t>
  </si>
  <si>
    <t>Odvoz suti a vybour. hmot na skládku do 1 km</t>
  </si>
  <si>
    <t>2368.498:2368.498</t>
  </si>
  <si>
    <t>Příplatek k odvozu za každý další 1 km</t>
  </si>
  <si>
    <t>dalších 8:2368.498*8</t>
  </si>
  <si>
    <t>Vybudování zařízení staveniště</t>
  </si>
  <si>
    <t>ks</t>
  </si>
  <si>
    <t xml:space="preserve">Provoz zařízení staveniště </t>
  </si>
  <si>
    <t>Odstranění zařízení staveniště</t>
  </si>
  <si>
    <t>Koordinační činnost</t>
  </si>
  <si>
    <t>Vzpěry - pomocné konstrukce</t>
  </si>
  <si>
    <t>Individuální a komplexní vyzkoušení</t>
  </si>
  <si>
    <t>kotvící plán lešení  včetně zkoušek : 1:1</t>
  </si>
  <si>
    <t>Provozní řády</t>
  </si>
  <si>
    <t>Poznámka .  ::</t>
  </si>
  <si>
    <t>Platí pro celou stavbu :  ::</t>
  </si>
  <si>
    <t>a) veškeré položky na přípomoce, dopravu, montáž , zpevněné montážní plochy, atd. ..zahrnout do jednotlivých cen ::</t>
  </si>
  <si>
    <t>b)součástí prací jsou veškeré zkoušky, potřebná měření, inspekce, uvedení zařízení do provozu, zaškolení obsluhy,  provozní řády, manuály ::</t>
  </si>
  <si>
    <t>a revize v českém jazyce. Za kompletní vyzkoušení se považuje bezporuchový provoz po dobu minimálně 96hod.  ::</t>
  </si>
  <si>
    <t>c)součástí dodávky je zpracování veškeré dílenské dokumentace a dokumentace skutečného provedení ::</t>
  </si>
  <si>
    <t>d) součástí dodávky je kompletní dokladová část díla  ::</t>
  </si>
  <si>
    <t>e) v rozsahu prací zhotovitele jsou rovněž jakékoliv prvky, zařízení, práce a pomocné materiály neuvedené v tomto soupisu výkonů, které jsou ale nebytně nutné k dodání , instalaci, dokončení a provozování díla, včetněw ztratného a prožezů ::</t>
  </si>
  <si>
    <t>f)součástí dodávky jsou veškerá geodetická měření jako například vytyčení konstrukcí, kontrolní měření, zaměření skutečného stavu apod. ::</t>
  </si>
  <si>
    <t>g) součástí dodávky jsou i nákladyna případná opatření související s ochranou stávajících sítí, komunikací či staveb ::</t>
  </si>
  <si>
    <t>h)součástí jednotlivých cen jsou i vícenáklady související s výstavbou v zimním odbodí, průběžný úklid staveniště a přilehlých komunikací, likvidaci odpadů, dočasná dopravní omezení atd.  ::</t>
  </si>
  <si>
    <t>ch)pokud se v  dokumentaci vyksytují obchodní názvy, jedná se o vymezení minimálních požadovaných standardů výrobku, technologie či materiálu a zadavatel připouští pužití i jiného, kvalitativně či technologicky obdobného řešení, které splňuje minimál :  ::</t>
  </si>
  <si>
    <t>Nedílnou součástí výkazu výměr ( slepého rozpočtu) je projektová dokumentace!! ::</t>
  </si>
  <si>
    <t xml:space="preserve">Dočasná dopravní opatření </t>
  </si>
  <si>
    <t>- zřízení dopravního svislého značení pro chodce : ze 4 stran:1</t>
  </si>
  <si>
    <t>- zřízení dopravního značení světelné - ze 3 stran- křižovatka ::</t>
  </si>
  <si>
    <t>-zřízení dopravního svislého značení pro jednosměrku ::</t>
  </si>
  <si>
    <t>- zřízení doprvního svislého značení - pro křižovatku ze 3 stran:</t>
  </si>
  <si>
    <t>Ochrana stávajících inženýrských sítí na staveništ</t>
  </si>
  <si>
    <t xml:space="preserve">Užívání veřejných ploch a prostranství  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</si>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</sst>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4" borderId="38" xfId="0" applyNumberFormat="1" applyFont="1" applyFill="1" applyBorder="1" applyAlignment="1"/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3" t="s">
        <v>39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29" zoomScaleNormal="100" zoomScaleSheetLayoutView="75" workbookViewId="0">
      <selection activeCell="I58" sqref="I5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194" t="s">
        <v>42</v>
      </c>
      <c r="C1" s="195"/>
      <c r="D1" s="195"/>
      <c r="E1" s="195"/>
      <c r="F1" s="195"/>
      <c r="G1" s="195"/>
      <c r="H1" s="195"/>
      <c r="I1" s="195"/>
      <c r="J1" s="196"/>
    </row>
    <row r="2" spans="1:15" ht="23.25" customHeight="1" x14ac:dyDescent="0.2">
      <c r="A2" s="4"/>
      <c r="B2" s="81" t="s">
        <v>40</v>
      </c>
      <c r="C2" s="82"/>
      <c r="D2" s="220" t="s">
        <v>46</v>
      </c>
      <c r="E2" s="221"/>
      <c r="F2" s="221"/>
      <c r="G2" s="221"/>
      <c r="H2" s="221"/>
      <c r="I2" s="221"/>
      <c r="J2" s="222"/>
      <c r="O2" s="2"/>
    </row>
    <row r="3" spans="1:15" ht="23.25" customHeight="1" x14ac:dyDescent="0.2">
      <c r="A3" s="4"/>
      <c r="B3" s="83" t="s">
        <v>45</v>
      </c>
      <c r="C3" s="84"/>
      <c r="D3" s="213" t="s">
        <v>43</v>
      </c>
      <c r="E3" s="214"/>
      <c r="F3" s="214"/>
      <c r="G3" s="214"/>
      <c r="H3" s="214"/>
      <c r="I3" s="214"/>
      <c r="J3" s="215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4" t="s">
        <v>47</v>
      </c>
      <c r="E11" s="224"/>
      <c r="F11" s="224"/>
      <c r="G11" s="224"/>
      <c r="H11" s="28" t="s">
        <v>33</v>
      </c>
      <c r="I11" s="91" t="s">
        <v>51</v>
      </c>
      <c r="J11" s="11"/>
    </row>
    <row r="12" spans="1:15" ht="15.75" customHeight="1" x14ac:dyDescent="0.2">
      <c r="A12" s="4"/>
      <c r="B12" s="41"/>
      <c r="C12" s="26"/>
      <c r="D12" s="211" t="s">
        <v>48</v>
      </c>
      <c r="E12" s="211"/>
      <c r="F12" s="211"/>
      <c r="G12" s="211"/>
      <c r="H12" s="28" t="s">
        <v>34</v>
      </c>
      <c r="I12" s="91"/>
      <c r="J12" s="11"/>
    </row>
    <row r="13" spans="1:15" ht="15.75" customHeight="1" x14ac:dyDescent="0.2">
      <c r="A13" s="4"/>
      <c r="B13" s="42"/>
      <c r="C13" s="92" t="s">
        <v>50</v>
      </c>
      <c r="D13" s="212" t="s">
        <v>49</v>
      </c>
      <c r="E13" s="212"/>
      <c r="F13" s="212"/>
      <c r="G13" s="212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3"/>
      <c r="F15" s="223"/>
      <c r="G15" s="208"/>
      <c r="H15" s="208"/>
      <c r="I15" s="208" t="s">
        <v>28</v>
      </c>
      <c r="J15" s="209"/>
    </row>
    <row r="16" spans="1:15" ht="23.25" customHeight="1" x14ac:dyDescent="0.2">
      <c r="A16" s="139" t="s">
        <v>23</v>
      </c>
      <c r="B16" s="140" t="s">
        <v>23</v>
      </c>
      <c r="C16" s="58"/>
      <c r="D16" s="59"/>
      <c r="E16" s="203"/>
      <c r="F16" s="210"/>
      <c r="G16" s="203"/>
      <c r="H16" s="210"/>
      <c r="I16" s="203">
        <v>0</v>
      </c>
      <c r="J16" s="204"/>
    </row>
    <row r="17" spans="1:10" ht="23.25" customHeight="1" x14ac:dyDescent="0.2">
      <c r="A17" s="139" t="s">
        <v>24</v>
      </c>
      <c r="B17" s="140" t="s">
        <v>24</v>
      </c>
      <c r="C17" s="58"/>
      <c r="D17" s="59"/>
      <c r="E17" s="203"/>
      <c r="F17" s="210"/>
      <c r="G17" s="203"/>
      <c r="H17" s="210"/>
      <c r="I17" s="203">
        <v>0</v>
      </c>
      <c r="J17" s="204"/>
    </row>
    <row r="18" spans="1:10" ht="23.25" customHeight="1" x14ac:dyDescent="0.2">
      <c r="A18" s="139" t="s">
        <v>25</v>
      </c>
      <c r="B18" s="140" t="s">
        <v>25</v>
      </c>
      <c r="C18" s="58"/>
      <c r="D18" s="59"/>
      <c r="E18" s="203"/>
      <c r="F18" s="210"/>
      <c r="G18" s="203"/>
      <c r="H18" s="210"/>
      <c r="I18" s="203">
        <v>0</v>
      </c>
      <c r="J18" s="204"/>
    </row>
    <row r="19" spans="1:10" ht="23.25" customHeight="1" x14ac:dyDescent="0.2">
      <c r="A19" s="139" t="s">
        <v>65</v>
      </c>
      <c r="B19" s="140" t="s">
        <v>26</v>
      </c>
      <c r="C19" s="58"/>
      <c r="D19" s="59"/>
      <c r="E19" s="203"/>
      <c r="F19" s="210"/>
      <c r="G19" s="203"/>
      <c r="H19" s="210"/>
      <c r="I19" s="203">
        <v>0</v>
      </c>
      <c r="J19" s="204"/>
    </row>
    <row r="20" spans="1:10" ht="23.25" customHeight="1" x14ac:dyDescent="0.2">
      <c r="A20" s="139" t="s">
        <v>66</v>
      </c>
      <c r="B20" s="140" t="s">
        <v>27</v>
      </c>
      <c r="C20" s="58"/>
      <c r="D20" s="59"/>
      <c r="E20" s="203"/>
      <c r="F20" s="210"/>
      <c r="G20" s="203"/>
      <c r="H20" s="210"/>
      <c r="I20" s="203">
        <v>0</v>
      </c>
      <c r="J20" s="204"/>
    </row>
    <row r="21" spans="1:10" ht="23.25" customHeight="1" x14ac:dyDescent="0.2">
      <c r="A21" s="4"/>
      <c r="B21" s="74" t="s">
        <v>28</v>
      </c>
      <c r="C21" s="75"/>
      <c r="D21" s="76"/>
      <c r="E21" s="205"/>
      <c r="F21" s="206"/>
      <c r="G21" s="205"/>
      <c r="H21" s="206"/>
      <c r="I21" s="205">
        <v>0</v>
      </c>
      <c r="J21" s="216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1">
        <v>0</v>
      </c>
      <c r="H23" s="202"/>
      <c r="I23" s="20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6">
        <v>0</v>
      </c>
      <c r="H24" s="227"/>
      <c r="I24" s="227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1">
        <v>0</v>
      </c>
      <c r="H25" s="202"/>
      <c r="I25" s="20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197">
        <v>0</v>
      </c>
      <c r="H26" s="198"/>
      <c r="I26" s="198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199">
        <v>0</v>
      </c>
      <c r="H27" s="199"/>
      <c r="I27" s="199"/>
      <c r="J27" s="63" t="str">
        <f t="shared" si="0"/>
        <v>CZK</v>
      </c>
    </row>
    <row r="28" spans="1:10" ht="27.75" hidden="1" customHeight="1" thickBot="1" x14ac:dyDescent="0.25">
      <c r="A28" s="4"/>
      <c r="B28" s="112" t="s">
        <v>22</v>
      </c>
      <c r="C28" s="113"/>
      <c r="D28" s="113"/>
      <c r="E28" s="114"/>
      <c r="F28" s="115"/>
      <c r="G28" s="200">
        <v>3478347.75</v>
      </c>
      <c r="H28" s="207"/>
      <c r="I28" s="207"/>
      <c r="J28" s="116" t="str">
        <f t="shared" si="0"/>
        <v>CZK</v>
      </c>
    </row>
    <row r="29" spans="1:10" ht="27.75" customHeight="1" thickBot="1" x14ac:dyDescent="0.25">
      <c r="A29" s="4"/>
      <c r="B29" s="112" t="s">
        <v>35</v>
      </c>
      <c r="C29" s="117"/>
      <c r="D29" s="117"/>
      <c r="E29" s="117"/>
      <c r="F29" s="117"/>
      <c r="G29" s="200">
        <v>0</v>
      </c>
      <c r="H29" s="200"/>
      <c r="I29" s="200"/>
      <c r="J29" s="118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43552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5" t="s">
        <v>2</v>
      </c>
      <c r="E35" s="22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4"/>
      <c r="G37" s="104"/>
      <c r="H37" s="104"/>
      <c r="I37" s="104"/>
      <c r="J37" s="3"/>
    </row>
    <row r="38" spans="1:10" ht="25.5" hidden="1" customHeight="1" x14ac:dyDescent="0.2">
      <c r="A38" s="96" t="s">
        <v>37</v>
      </c>
      <c r="B38" s="98" t="s">
        <v>16</v>
      </c>
      <c r="C38" s="99" t="s">
        <v>5</v>
      </c>
      <c r="D38" s="100"/>
      <c r="E38" s="100"/>
      <c r="F38" s="105" t="str">
        <f>B23</f>
        <v>Základ pro sníženou DPH</v>
      </c>
      <c r="G38" s="105" t="str">
        <f>B25</f>
        <v>Základ pro základní DPH</v>
      </c>
      <c r="H38" s="106" t="s">
        <v>17</v>
      </c>
      <c r="I38" s="106" t="s">
        <v>1</v>
      </c>
      <c r="J38" s="101" t="s">
        <v>0</v>
      </c>
    </row>
    <row r="39" spans="1:10" ht="25.5" hidden="1" customHeight="1" x14ac:dyDescent="0.2">
      <c r="A39" s="96">
        <v>0</v>
      </c>
      <c r="B39" s="102" t="s">
        <v>52</v>
      </c>
      <c r="C39" s="228" t="s">
        <v>46</v>
      </c>
      <c r="D39" s="229"/>
      <c r="E39" s="229"/>
      <c r="F39" s="107">
        <v>0</v>
      </c>
      <c r="G39" s="108">
        <v>3478347.75</v>
      </c>
      <c r="H39" s="109">
        <v>730453</v>
      </c>
      <c r="I39" s="109">
        <v>4208800.75</v>
      </c>
      <c r="J39" s="103" t="str">
        <f>IF(CenaCelkemVypocet=0,"",I39/CenaCelkemVypocet*100)</f>
        <v/>
      </c>
    </row>
    <row r="40" spans="1:10" ht="25.5" hidden="1" customHeight="1" x14ac:dyDescent="0.2">
      <c r="A40" s="96"/>
      <c r="B40" s="230" t="s">
        <v>53</v>
      </c>
      <c r="C40" s="231"/>
      <c r="D40" s="231"/>
      <c r="E40" s="232"/>
      <c r="F40" s="110">
        <f>SUMIF(A39:A39,"=1",F39:F39)</f>
        <v>0</v>
      </c>
      <c r="G40" s="111">
        <f>SUMIF(A39:A39,"=1",G39:G39)</f>
        <v>0</v>
      </c>
      <c r="H40" s="111">
        <f>SUMIF(A39:A39,"=1",H39:H39)</f>
        <v>0</v>
      </c>
      <c r="I40" s="111">
        <f>SUMIF(A39:A39,"=1",I39:I39)</f>
        <v>0</v>
      </c>
      <c r="J40" s="97">
        <f>SUMIF(A39:A39,"=1",J39:J39)</f>
        <v>0</v>
      </c>
    </row>
    <row r="44" spans="1:10" ht="15.75" x14ac:dyDescent="0.25">
      <c r="B44" s="119" t="s">
        <v>55</v>
      </c>
    </row>
    <row r="46" spans="1:10" ht="25.5" customHeight="1" x14ac:dyDescent="0.2">
      <c r="A46" s="120"/>
      <c r="B46" s="124" t="s">
        <v>16</v>
      </c>
      <c r="C46" s="124" t="s">
        <v>5</v>
      </c>
      <c r="D46" s="125"/>
      <c r="E46" s="125"/>
      <c r="F46" s="128" t="s">
        <v>56</v>
      </c>
      <c r="G46" s="128"/>
      <c r="H46" s="128"/>
      <c r="I46" s="233" t="s">
        <v>28</v>
      </c>
      <c r="J46" s="233"/>
    </row>
    <row r="47" spans="1:10" ht="25.5" customHeight="1" x14ac:dyDescent="0.2">
      <c r="A47" s="121"/>
      <c r="B47" s="129" t="s">
        <v>57</v>
      </c>
      <c r="C47" s="235" t="s">
        <v>58</v>
      </c>
      <c r="D47" s="236"/>
      <c r="E47" s="236"/>
      <c r="F47" s="131" t="s">
        <v>23</v>
      </c>
      <c r="G47" s="132"/>
      <c r="H47" s="132"/>
      <c r="I47" s="234">
        <v>0</v>
      </c>
      <c r="J47" s="234"/>
    </row>
    <row r="48" spans="1:10" ht="25.5" customHeight="1" x14ac:dyDescent="0.2">
      <c r="A48" s="121"/>
      <c r="B48" s="123" t="s">
        <v>59</v>
      </c>
      <c r="C48" s="218" t="s">
        <v>60</v>
      </c>
      <c r="D48" s="219"/>
      <c r="E48" s="219"/>
      <c r="F48" s="133" t="s">
        <v>23</v>
      </c>
      <c r="G48" s="134"/>
      <c r="H48" s="134"/>
      <c r="I48" s="217">
        <v>0</v>
      </c>
      <c r="J48" s="217"/>
    </row>
    <row r="49" spans="1:10" ht="25.5" customHeight="1" x14ac:dyDescent="0.2">
      <c r="A49" s="121"/>
      <c r="B49" s="123" t="s">
        <v>61</v>
      </c>
      <c r="C49" s="218" t="s">
        <v>62</v>
      </c>
      <c r="D49" s="219"/>
      <c r="E49" s="219"/>
      <c r="F49" s="133" t="s">
        <v>23</v>
      </c>
      <c r="G49" s="134"/>
      <c r="H49" s="134"/>
      <c r="I49" s="217">
        <v>0</v>
      </c>
      <c r="J49" s="217"/>
    </row>
    <row r="50" spans="1:10" ht="25.5" customHeight="1" x14ac:dyDescent="0.2">
      <c r="A50" s="121"/>
      <c r="B50" s="123" t="s">
        <v>63</v>
      </c>
      <c r="C50" s="218" t="s">
        <v>64</v>
      </c>
      <c r="D50" s="219"/>
      <c r="E50" s="219"/>
      <c r="F50" s="133" t="s">
        <v>23</v>
      </c>
      <c r="G50" s="134"/>
      <c r="H50" s="134"/>
      <c r="I50" s="217">
        <v>0</v>
      </c>
      <c r="J50" s="217"/>
    </row>
    <row r="51" spans="1:10" ht="25.5" customHeight="1" x14ac:dyDescent="0.2">
      <c r="A51" s="121"/>
      <c r="B51" s="130" t="s">
        <v>65</v>
      </c>
      <c r="C51" s="239" t="s">
        <v>26</v>
      </c>
      <c r="D51" s="240"/>
      <c r="E51" s="240"/>
      <c r="F51" s="135" t="s">
        <v>65</v>
      </c>
      <c r="G51" s="136"/>
      <c r="H51" s="136"/>
      <c r="I51" s="238">
        <v>0</v>
      </c>
      <c r="J51" s="238"/>
    </row>
    <row r="52" spans="1:10" ht="25.5" customHeight="1" x14ac:dyDescent="0.2">
      <c r="A52" s="122"/>
      <c r="B52" s="126" t="s">
        <v>1</v>
      </c>
      <c r="C52" s="126"/>
      <c r="D52" s="127"/>
      <c r="E52" s="127"/>
      <c r="F52" s="137"/>
      <c r="G52" s="138"/>
      <c r="H52" s="138"/>
      <c r="I52" s="237">
        <v>0</v>
      </c>
      <c r="J52" s="237"/>
    </row>
    <row r="53" spans="1:10" x14ac:dyDescent="0.2">
      <c r="F53" s="94"/>
      <c r="G53" s="95"/>
      <c r="H53" s="94"/>
      <c r="I53" s="95"/>
      <c r="J53" s="95"/>
    </row>
    <row r="54" spans="1:10" x14ac:dyDescent="0.2">
      <c r="F54" s="94"/>
      <c r="G54" s="95"/>
      <c r="H54" s="94"/>
      <c r="I54" s="95"/>
      <c r="J54" s="95"/>
    </row>
    <row r="55" spans="1:10" x14ac:dyDescent="0.2">
      <c r="F55" s="94"/>
      <c r="G55" s="95"/>
      <c r="H55" s="94"/>
      <c r="I55" s="95"/>
      <c r="J55" s="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I52:J52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1" t="s">
        <v>6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79" t="s">
        <v>41</v>
      </c>
      <c r="B2" s="78"/>
      <c r="C2" s="243"/>
      <c r="D2" s="243"/>
      <c r="E2" s="243"/>
      <c r="F2" s="243"/>
      <c r="G2" s="244"/>
    </row>
    <row r="3" spans="1:7" ht="24.95" hidden="1" customHeight="1" x14ac:dyDescent="0.2">
      <c r="A3" s="79" t="s">
        <v>7</v>
      </c>
      <c r="B3" s="78"/>
      <c r="C3" s="243"/>
      <c r="D3" s="243"/>
      <c r="E3" s="243"/>
      <c r="F3" s="243"/>
      <c r="G3" s="244"/>
    </row>
    <row r="4" spans="1:7" ht="24.95" hidden="1" customHeight="1" x14ac:dyDescent="0.2">
      <c r="A4" s="79" t="s">
        <v>8</v>
      </c>
      <c r="B4" s="78"/>
      <c r="C4" s="243"/>
      <c r="D4" s="243"/>
      <c r="E4" s="243"/>
      <c r="F4" s="243"/>
      <c r="G4" s="24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0"/>
  <sheetViews>
    <sheetView tabSelected="1" workbookViewId="0">
      <selection activeCell="Y22" sqref="Y22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45" t="s">
        <v>6</v>
      </c>
      <c r="B1" s="245"/>
      <c r="C1" s="245"/>
      <c r="D1" s="245"/>
      <c r="E1" s="245"/>
      <c r="F1" s="245"/>
      <c r="G1" s="245"/>
      <c r="AE1" t="s">
        <v>68</v>
      </c>
    </row>
    <row r="2" spans="1:60" ht="24.95" customHeight="1" x14ac:dyDescent="0.2">
      <c r="A2" s="143" t="s">
        <v>67</v>
      </c>
      <c r="B2" s="141"/>
      <c r="C2" s="246" t="s">
        <v>46</v>
      </c>
      <c r="D2" s="247"/>
      <c r="E2" s="247"/>
      <c r="F2" s="247"/>
      <c r="G2" s="248"/>
      <c r="AE2" t="s">
        <v>69</v>
      </c>
    </row>
    <row r="3" spans="1:60" ht="24.95" customHeight="1" x14ac:dyDescent="0.2">
      <c r="A3" s="144" t="s">
        <v>7</v>
      </c>
      <c r="B3" s="142"/>
      <c r="C3" s="249" t="s">
        <v>43</v>
      </c>
      <c r="D3" s="250"/>
      <c r="E3" s="250"/>
      <c r="F3" s="250"/>
      <c r="G3" s="251"/>
      <c r="AE3" t="s">
        <v>70</v>
      </c>
    </row>
    <row r="4" spans="1:60" ht="24.95" hidden="1" customHeight="1" x14ac:dyDescent="0.2">
      <c r="A4" s="144" t="s">
        <v>8</v>
      </c>
      <c r="B4" s="142"/>
      <c r="C4" s="249"/>
      <c r="D4" s="250"/>
      <c r="E4" s="250"/>
      <c r="F4" s="250"/>
      <c r="G4" s="251"/>
      <c r="AE4" t="s">
        <v>71</v>
      </c>
    </row>
    <row r="5" spans="1:60" hidden="1" x14ac:dyDescent="0.2">
      <c r="A5" s="145" t="s">
        <v>72</v>
      </c>
      <c r="B5" s="146"/>
      <c r="C5" s="147"/>
      <c r="D5" s="148"/>
      <c r="E5" s="148"/>
      <c r="F5" s="148"/>
      <c r="G5" s="149"/>
      <c r="AE5" t="s">
        <v>73</v>
      </c>
    </row>
    <row r="7" spans="1:60" ht="38.25" x14ac:dyDescent="0.2">
      <c r="A7" s="154" t="s">
        <v>74</v>
      </c>
      <c r="B7" s="155" t="s">
        <v>75</v>
      </c>
      <c r="C7" s="155" t="s">
        <v>76</v>
      </c>
      <c r="D7" s="154" t="s">
        <v>77</v>
      </c>
      <c r="E7" s="154" t="s">
        <v>78</v>
      </c>
      <c r="F7" s="150" t="s">
        <v>79</v>
      </c>
      <c r="G7" s="172" t="s">
        <v>28</v>
      </c>
      <c r="H7" s="173" t="s">
        <v>29</v>
      </c>
      <c r="I7" s="173" t="s">
        <v>80</v>
      </c>
      <c r="J7" s="173" t="s">
        <v>30</v>
      </c>
      <c r="K7" s="173" t="s">
        <v>81</v>
      </c>
      <c r="L7" s="173" t="s">
        <v>82</v>
      </c>
      <c r="M7" s="173" t="s">
        <v>83</v>
      </c>
      <c r="N7" s="173" t="s">
        <v>84</v>
      </c>
      <c r="O7" s="173" t="s">
        <v>85</v>
      </c>
      <c r="P7" s="173" t="s">
        <v>86</v>
      </c>
      <c r="Q7" s="173" t="s">
        <v>87</v>
      </c>
      <c r="R7" s="173" t="s">
        <v>88</v>
      </c>
      <c r="S7" s="173" t="s">
        <v>89</v>
      </c>
      <c r="T7" s="173" t="s">
        <v>90</v>
      </c>
      <c r="U7" s="157" t="s">
        <v>91</v>
      </c>
    </row>
    <row r="8" spans="1:60" x14ac:dyDescent="0.2">
      <c r="A8" s="174" t="s">
        <v>92</v>
      </c>
      <c r="B8" s="175" t="s">
        <v>57</v>
      </c>
      <c r="C8" s="176" t="s">
        <v>58</v>
      </c>
      <c r="D8" s="177"/>
      <c r="E8" s="178"/>
      <c r="F8" s="179"/>
      <c r="G8" s="179">
        <f>SUMIF(AE9:AE50,"&lt;&gt;NOR",G9:G50)</f>
        <v>0</v>
      </c>
      <c r="H8" s="179"/>
      <c r="I8" s="179">
        <f>SUM(I9:I50)</f>
        <v>69076.92</v>
      </c>
      <c r="J8" s="179"/>
      <c r="K8" s="179">
        <f>SUM(K9:K50)</f>
        <v>169352.48</v>
      </c>
      <c r="L8" s="179"/>
      <c r="M8" s="179">
        <f>SUM(M9:M50)</f>
        <v>0</v>
      </c>
      <c r="N8" s="156"/>
      <c r="O8" s="156">
        <f>SUM(O9:O50)</f>
        <v>34.730219999999996</v>
      </c>
      <c r="P8" s="156"/>
      <c r="Q8" s="156">
        <f>SUM(Q9:Q50)</f>
        <v>0</v>
      </c>
      <c r="R8" s="156"/>
      <c r="S8" s="156"/>
      <c r="T8" s="174"/>
      <c r="U8" s="156">
        <f>SUM(U9:U50)</f>
        <v>612.18000000000006</v>
      </c>
      <c r="AE8" t="s">
        <v>93</v>
      </c>
    </row>
    <row r="9" spans="1:60" outlineLevel="1" x14ac:dyDescent="0.2">
      <c r="A9" s="152">
        <v>1</v>
      </c>
      <c r="B9" s="158"/>
      <c r="C9" s="187" t="s">
        <v>94</v>
      </c>
      <c r="D9" s="160" t="s">
        <v>95</v>
      </c>
      <c r="E9" s="167">
        <v>958</v>
      </c>
      <c r="F9" s="170"/>
      <c r="G9" s="170">
        <v>0</v>
      </c>
      <c r="H9" s="170">
        <v>0.88</v>
      </c>
      <c r="I9" s="170">
        <f>ROUND(E9*H9,2)</f>
        <v>843.04</v>
      </c>
      <c r="J9" s="170">
        <v>56.019999999999996</v>
      </c>
      <c r="K9" s="170">
        <f>ROUND(E9*J9,2)</f>
        <v>53667.16</v>
      </c>
      <c r="L9" s="170">
        <v>21</v>
      </c>
      <c r="M9" s="170">
        <f>G9*(1+L9/100)</f>
        <v>0</v>
      </c>
      <c r="N9" s="161">
        <v>3.3099999999999997E-2</v>
      </c>
      <c r="O9" s="161">
        <f>ROUND(E9*N9,5)</f>
        <v>31.709800000000001</v>
      </c>
      <c r="P9" s="161">
        <v>0</v>
      </c>
      <c r="Q9" s="161">
        <f>ROUND(E9*P9,5)</f>
        <v>0</v>
      </c>
      <c r="R9" s="161"/>
      <c r="S9" s="161"/>
      <c r="T9" s="162">
        <v>0.24299999999999999</v>
      </c>
      <c r="U9" s="161">
        <f>ROUND(E9*T9,2)</f>
        <v>232.79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96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/>
      <c r="B10" s="158"/>
      <c r="C10" s="188" t="s">
        <v>97</v>
      </c>
      <c r="D10" s="163"/>
      <c r="E10" s="168"/>
      <c r="F10" s="170"/>
      <c r="G10" s="170"/>
      <c r="H10" s="170"/>
      <c r="I10" s="170"/>
      <c r="J10" s="170"/>
      <c r="K10" s="170"/>
      <c r="L10" s="170"/>
      <c r="M10" s="170"/>
      <c r="N10" s="161"/>
      <c r="O10" s="161"/>
      <c r="P10" s="161"/>
      <c r="Q10" s="161"/>
      <c r="R10" s="161"/>
      <c r="S10" s="161"/>
      <c r="T10" s="162"/>
      <c r="U10" s="161"/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98</v>
      </c>
      <c r="AF10" s="151">
        <v>0</v>
      </c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2"/>
      <c r="B11" s="158"/>
      <c r="C11" s="188" t="s">
        <v>99</v>
      </c>
      <c r="D11" s="163"/>
      <c r="E11" s="168"/>
      <c r="F11" s="170"/>
      <c r="G11" s="170"/>
      <c r="H11" s="170"/>
      <c r="I11" s="170"/>
      <c r="J11" s="170"/>
      <c r="K11" s="170"/>
      <c r="L11" s="170"/>
      <c r="M11" s="170"/>
      <c r="N11" s="161"/>
      <c r="O11" s="161"/>
      <c r="P11" s="161"/>
      <c r="Q11" s="161"/>
      <c r="R11" s="161"/>
      <c r="S11" s="161"/>
      <c r="T11" s="162"/>
      <c r="U11" s="161"/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98</v>
      </c>
      <c r="AF11" s="151">
        <v>0</v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22.5" outlineLevel="1" x14ac:dyDescent="0.2">
      <c r="A12" s="152"/>
      <c r="B12" s="158"/>
      <c r="C12" s="188" t="s">
        <v>100</v>
      </c>
      <c r="D12" s="163"/>
      <c r="E12" s="168">
        <v>128</v>
      </c>
      <c r="F12" s="170"/>
      <c r="G12" s="170"/>
      <c r="H12" s="170"/>
      <c r="I12" s="170"/>
      <c r="J12" s="170"/>
      <c r="K12" s="170"/>
      <c r="L12" s="170"/>
      <c r="M12" s="170"/>
      <c r="N12" s="161"/>
      <c r="O12" s="161"/>
      <c r="P12" s="161"/>
      <c r="Q12" s="161"/>
      <c r="R12" s="161"/>
      <c r="S12" s="161"/>
      <c r="T12" s="162"/>
      <c r="U12" s="161"/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98</v>
      </c>
      <c r="AF12" s="151">
        <v>0</v>
      </c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2"/>
      <c r="B13" s="158"/>
      <c r="C13" s="188" t="s">
        <v>101</v>
      </c>
      <c r="D13" s="163"/>
      <c r="E13" s="168">
        <v>330</v>
      </c>
      <c r="F13" s="170"/>
      <c r="G13" s="170"/>
      <c r="H13" s="170"/>
      <c r="I13" s="170"/>
      <c r="J13" s="170"/>
      <c r="K13" s="170"/>
      <c r="L13" s="170"/>
      <c r="M13" s="170"/>
      <c r="N13" s="161"/>
      <c r="O13" s="161"/>
      <c r="P13" s="161"/>
      <c r="Q13" s="161"/>
      <c r="R13" s="161"/>
      <c r="S13" s="161"/>
      <c r="T13" s="162"/>
      <c r="U13" s="161"/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98</v>
      </c>
      <c r="AF13" s="151">
        <v>0</v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52"/>
      <c r="B14" s="158"/>
      <c r="C14" s="188" t="s">
        <v>102</v>
      </c>
      <c r="D14" s="163"/>
      <c r="E14" s="168">
        <v>170</v>
      </c>
      <c r="F14" s="170"/>
      <c r="G14" s="170"/>
      <c r="H14" s="170"/>
      <c r="I14" s="170"/>
      <c r="J14" s="170"/>
      <c r="K14" s="170"/>
      <c r="L14" s="170"/>
      <c r="M14" s="170"/>
      <c r="N14" s="161"/>
      <c r="O14" s="161"/>
      <c r="P14" s="161"/>
      <c r="Q14" s="161"/>
      <c r="R14" s="161"/>
      <c r="S14" s="161"/>
      <c r="T14" s="162"/>
      <c r="U14" s="16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98</v>
      </c>
      <c r="AF14" s="151">
        <v>0</v>
      </c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2"/>
      <c r="B15" s="158"/>
      <c r="C15" s="188" t="s">
        <v>103</v>
      </c>
      <c r="D15" s="163"/>
      <c r="E15" s="168">
        <v>330</v>
      </c>
      <c r="F15" s="170"/>
      <c r="G15" s="170"/>
      <c r="H15" s="170"/>
      <c r="I15" s="170"/>
      <c r="J15" s="170"/>
      <c r="K15" s="170"/>
      <c r="L15" s="170"/>
      <c r="M15" s="170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98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2">
        <v>2</v>
      </c>
      <c r="B16" s="158"/>
      <c r="C16" s="187" t="s">
        <v>104</v>
      </c>
      <c r="D16" s="160" t="s">
        <v>95</v>
      </c>
      <c r="E16" s="167">
        <v>1086</v>
      </c>
      <c r="F16" s="170"/>
      <c r="G16" s="170">
        <v>0</v>
      </c>
      <c r="H16" s="170">
        <v>51.08</v>
      </c>
      <c r="I16" s="170">
        <f>ROUND(E16*H16,2)</f>
        <v>55472.88</v>
      </c>
      <c r="J16" s="170">
        <v>7.32</v>
      </c>
      <c r="K16" s="170">
        <f>ROUND(E16*J16,2)</f>
        <v>7949.52</v>
      </c>
      <c r="L16" s="170">
        <v>21</v>
      </c>
      <c r="M16" s="170">
        <f>G16*(1+L16/100)</f>
        <v>0</v>
      </c>
      <c r="N16" s="161">
        <v>2.7200000000000002E-3</v>
      </c>
      <c r="O16" s="161">
        <f>ROUND(E16*N16,5)</f>
        <v>2.9539200000000001</v>
      </c>
      <c r="P16" s="161">
        <v>0</v>
      </c>
      <c r="Q16" s="161">
        <f>ROUND(E16*P16,5)</f>
        <v>0</v>
      </c>
      <c r="R16" s="161"/>
      <c r="S16" s="161"/>
      <c r="T16" s="162">
        <v>0.01</v>
      </c>
      <c r="U16" s="161">
        <f>ROUND(E16*T16,2)</f>
        <v>10.86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96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/>
      <c r="B17" s="158"/>
      <c r="C17" s="188" t="s">
        <v>99</v>
      </c>
      <c r="D17" s="163"/>
      <c r="E17" s="168"/>
      <c r="F17" s="170"/>
      <c r="G17" s="170"/>
      <c r="H17" s="170"/>
      <c r="I17" s="170"/>
      <c r="J17" s="170"/>
      <c r="K17" s="170"/>
      <c r="L17" s="170"/>
      <c r="M17" s="170"/>
      <c r="N17" s="161"/>
      <c r="O17" s="161"/>
      <c r="P17" s="161"/>
      <c r="Q17" s="161"/>
      <c r="R17" s="161"/>
      <c r="S17" s="161"/>
      <c r="T17" s="162"/>
      <c r="U17" s="161"/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98</v>
      </c>
      <c r="AF17" s="151">
        <v>0</v>
      </c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52"/>
      <c r="B18" s="158"/>
      <c r="C18" s="188" t="s">
        <v>105</v>
      </c>
      <c r="D18" s="163"/>
      <c r="E18" s="168">
        <v>256</v>
      </c>
      <c r="F18" s="170"/>
      <c r="G18" s="170"/>
      <c r="H18" s="170"/>
      <c r="I18" s="170"/>
      <c r="J18" s="170"/>
      <c r="K18" s="170"/>
      <c r="L18" s="170"/>
      <c r="M18" s="170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98</v>
      </c>
      <c r="AF18" s="151">
        <v>0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8"/>
      <c r="C19" s="188" t="s">
        <v>101</v>
      </c>
      <c r="D19" s="163"/>
      <c r="E19" s="168">
        <v>330</v>
      </c>
      <c r="F19" s="170"/>
      <c r="G19" s="170"/>
      <c r="H19" s="170"/>
      <c r="I19" s="170"/>
      <c r="J19" s="170"/>
      <c r="K19" s="170"/>
      <c r="L19" s="170"/>
      <c r="M19" s="170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98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22.5" outlineLevel="1" x14ac:dyDescent="0.2">
      <c r="A20" s="152"/>
      <c r="B20" s="158"/>
      <c r="C20" s="188" t="s">
        <v>102</v>
      </c>
      <c r="D20" s="163"/>
      <c r="E20" s="168">
        <v>170</v>
      </c>
      <c r="F20" s="170"/>
      <c r="G20" s="170"/>
      <c r="H20" s="170"/>
      <c r="I20" s="170"/>
      <c r="J20" s="170"/>
      <c r="K20" s="170"/>
      <c r="L20" s="170"/>
      <c r="M20" s="170"/>
      <c r="N20" s="161"/>
      <c r="O20" s="161"/>
      <c r="P20" s="161"/>
      <c r="Q20" s="161"/>
      <c r="R20" s="161"/>
      <c r="S20" s="161"/>
      <c r="T20" s="162"/>
      <c r="U20" s="161"/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98</v>
      </c>
      <c r="AF20" s="151">
        <v>0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/>
      <c r="B21" s="158"/>
      <c r="C21" s="188" t="s">
        <v>106</v>
      </c>
      <c r="D21" s="163"/>
      <c r="E21" s="168">
        <v>330</v>
      </c>
      <c r="F21" s="170"/>
      <c r="G21" s="170"/>
      <c r="H21" s="170"/>
      <c r="I21" s="170"/>
      <c r="J21" s="170"/>
      <c r="K21" s="170"/>
      <c r="L21" s="170"/>
      <c r="M21" s="170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98</v>
      </c>
      <c r="AF21" s="151">
        <v>0</v>
      </c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2">
        <v>3</v>
      </c>
      <c r="B22" s="158"/>
      <c r="C22" s="187" t="s">
        <v>107</v>
      </c>
      <c r="D22" s="160" t="s">
        <v>95</v>
      </c>
      <c r="E22" s="167">
        <v>958</v>
      </c>
      <c r="F22" s="170"/>
      <c r="G22" s="170">
        <v>0</v>
      </c>
      <c r="H22" s="170">
        <v>0</v>
      </c>
      <c r="I22" s="170">
        <f>ROUND(E22*H22,2)</f>
        <v>0</v>
      </c>
      <c r="J22" s="170">
        <v>49.1</v>
      </c>
      <c r="K22" s="170">
        <f>ROUND(E22*J22,2)</f>
        <v>47037.8</v>
      </c>
      <c r="L22" s="170">
        <v>21</v>
      </c>
      <c r="M22" s="170">
        <f>G22*(1+L22/100)</f>
        <v>0</v>
      </c>
      <c r="N22" s="161">
        <v>0</v>
      </c>
      <c r="O22" s="161">
        <f>ROUND(E22*N22,5)</f>
        <v>0</v>
      </c>
      <c r="P22" s="161">
        <v>0</v>
      </c>
      <c r="Q22" s="161">
        <f>ROUND(E22*P22,5)</f>
        <v>0</v>
      </c>
      <c r="R22" s="161"/>
      <c r="S22" s="161"/>
      <c r="T22" s="162">
        <v>0.192</v>
      </c>
      <c r="U22" s="161">
        <f>ROUND(E22*T22,2)</f>
        <v>183.94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96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2"/>
      <c r="B23" s="158"/>
      <c r="C23" s="188" t="s">
        <v>99</v>
      </c>
      <c r="D23" s="163"/>
      <c r="E23" s="168"/>
      <c r="F23" s="170"/>
      <c r="G23" s="170"/>
      <c r="H23" s="170"/>
      <c r="I23" s="170"/>
      <c r="J23" s="170"/>
      <c r="K23" s="170"/>
      <c r="L23" s="170"/>
      <c r="M23" s="170"/>
      <c r="N23" s="161"/>
      <c r="O23" s="161"/>
      <c r="P23" s="161"/>
      <c r="Q23" s="161"/>
      <c r="R23" s="161"/>
      <c r="S23" s="161"/>
      <c r="T23" s="162"/>
      <c r="U23" s="161"/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98</v>
      </c>
      <c r="AF23" s="151">
        <v>0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22.5" outlineLevel="1" x14ac:dyDescent="0.2">
      <c r="A24" s="152"/>
      <c r="B24" s="158"/>
      <c r="C24" s="188" t="s">
        <v>108</v>
      </c>
      <c r="D24" s="163"/>
      <c r="E24" s="168">
        <v>128</v>
      </c>
      <c r="F24" s="170"/>
      <c r="G24" s="170"/>
      <c r="H24" s="170"/>
      <c r="I24" s="170"/>
      <c r="J24" s="170"/>
      <c r="K24" s="170"/>
      <c r="L24" s="170"/>
      <c r="M24" s="170"/>
      <c r="N24" s="161"/>
      <c r="O24" s="161"/>
      <c r="P24" s="161"/>
      <c r="Q24" s="161"/>
      <c r="R24" s="161"/>
      <c r="S24" s="161"/>
      <c r="T24" s="162"/>
      <c r="U24" s="161"/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98</v>
      </c>
      <c r="AF24" s="151">
        <v>0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2"/>
      <c r="B25" s="158"/>
      <c r="C25" s="188" t="s">
        <v>109</v>
      </c>
      <c r="D25" s="163"/>
      <c r="E25" s="168">
        <v>330</v>
      </c>
      <c r="F25" s="170"/>
      <c r="G25" s="170"/>
      <c r="H25" s="170"/>
      <c r="I25" s="170"/>
      <c r="J25" s="170"/>
      <c r="K25" s="170"/>
      <c r="L25" s="170"/>
      <c r="M25" s="170"/>
      <c r="N25" s="161"/>
      <c r="O25" s="161"/>
      <c r="P25" s="161"/>
      <c r="Q25" s="161"/>
      <c r="R25" s="161"/>
      <c r="S25" s="161"/>
      <c r="T25" s="162"/>
      <c r="U25" s="161"/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98</v>
      </c>
      <c r="AF25" s="151">
        <v>0</v>
      </c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2.5" outlineLevel="1" x14ac:dyDescent="0.2">
      <c r="A26" s="152"/>
      <c r="B26" s="158"/>
      <c r="C26" s="188" t="s">
        <v>102</v>
      </c>
      <c r="D26" s="163"/>
      <c r="E26" s="168">
        <v>170</v>
      </c>
      <c r="F26" s="170"/>
      <c r="G26" s="170"/>
      <c r="H26" s="170"/>
      <c r="I26" s="170"/>
      <c r="J26" s="170"/>
      <c r="K26" s="170"/>
      <c r="L26" s="170"/>
      <c r="M26" s="170"/>
      <c r="N26" s="161"/>
      <c r="O26" s="161"/>
      <c r="P26" s="161"/>
      <c r="Q26" s="161"/>
      <c r="R26" s="161"/>
      <c r="S26" s="161"/>
      <c r="T26" s="162"/>
      <c r="U26" s="161"/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98</v>
      </c>
      <c r="AF26" s="151">
        <v>0</v>
      </c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8"/>
      <c r="C27" s="188" t="s">
        <v>103</v>
      </c>
      <c r="D27" s="163"/>
      <c r="E27" s="168">
        <v>330</v>
      </c>
      <c r="F27" s="170"/>
      <c r="G27" s="170"/>
      <c r="H27" s="170"/>
      <c r="I27" s="170"/>
      <c r="J27" s="170"/>
      <c r="K27" s="170"/>
      <c r="L27" s="170"/>
      <c r="M27" s="170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98</v>
      </c>
      <c r="AF27" s="151">
        <v>0</v>
      </c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>
        <v>4</v>
      </c>
      <c r="B28" s="158"/>
      <c r="C28" s="187" t="s">
        <v>110</v>
      </c>
      <c r="D28" s="160" t="s">
        <v>95</v>
      </c>
      <c r="E28" s="167">
        <v>830</v>
      </c>
      <c r="F28" s="170"/>
      <c r="G28" s="170">
        <v>0</v>
      </c>
      <c r="H28" s="170">
        <v>0</v>
      </c>
      <c r="I28" s="170">
        <f>ROUND(E28*H28,2)</f>
        <v>0</v>
      </c>
      <c r="J28" s="170">
        <v>11.8</v>
      </c>
      <c r="K28" s="170">
        <f>ROUND(E28*J28,2)</f>
        <v>9794</v>
      </c>
      <c r="L28" s="170">
        <v>21</v>
      </c>
      <c r="M28" s="170">
        <f>G28*(1+L28/100)</f>
        <v>0</v>
      </c>
      <c r="N28" s="161">
        <v>0</v>
      </c>
      <c r="O28" s="161">
        <f>ROUND(E28*N28,5)</f>
        <v>0</v>
      </c>
      <c r="P28" s="161">
        <v>0</v>
      </c>
      <c r="Q28" s="161">
        <f>ROUND(E28*P28,5)</f>
        <v>0</v>
      </c>
      <c r="R28" s="161"/>
      <c r="S28" s="161"/>
      <c r="T28" s="162">
        <v>3.0300000000000001E-2</v>
      </c>
      <c r="U28" s="161">
        <f>ROUND(E28*T28,2)</f>
        <v>25.15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96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8"/>
      <c r="C29" s="188" t="s">
        <v>99</v>
      </c>
      <c r="D29" s="163"/>
      <c r="E29" s="168"/>
      <c r="F29" s="170"/>
      <c r="G29" s="170"/>
      <c r="H29" s="170"/>
      <c r="I29" s="170"/>
      <c r="J29" s="170"/>
      <c r="K29" s="170"/>
      <c r="L29" s="170"/>
      <c r="M29" s="170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98</v>
      </c>
      <c r="AF29" s="151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/>
      <c r="B30" s="158"/>
      <c r="C30" s="188" t="s">
        <v>101</v>
      </c>
      <c r="D30" s="163"/>
      <c r="E30" s="168">
        <v>330</v>
      </c>
      <c r="F30" s="170"/>
      <c r="G30" s="170"/>
      <c r="H30" s="170"/>
      <c r="I30" s="170"/>
      <c r="J30" s="170"/>
      <c r="K30" s="170"/>
      <c r="L30" s="170"/>
      <c r="M30" s="170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98</v>
      </c>
      <c r="AF30" s="151">
        <v>0</v>
      </c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2.5" outlineLevel="1" x14ac:dyDescent="0.2">
      <c r="A31" s="152"/>
      <c r="B31" s="158"/>
      <c r="C31" s="188" t="s">
        <v>102</v>
      </c>
      <c r="D31" s="163"/>
      <c r="E31" s="168">
        <v>170</v>
      </c>
      <c r="F31" s="170"/>
      <c r="G31" s="170"/>
      <c r="H31" s="170"/>
      <c r="I31" s="170"/>
      <c r="J31" s="170"/>
      <c r="K31" s="170"/>
      <c r="L31" s="170"/>
      <c r="M31" s="170"/>
      <c r="N31" s="161"/>
      <c r="O31" s="161"/>
      <c r="P31" s="161"/>
      <c r="Q31" s="161"/>
      <c r="R31" s="161"/>
      <c r="S31" s="161"/>
      <c r="T31" s="162"/>
      <c r="U31" s="161"/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98</v>
      </c>
      <c r="AF31" s="151">
        <v>0</v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/>
      <c r="B32" s="158"/>
      <c r="C32" s="188" t="s">
        <v>103</v>
      </c>
      <c r="D32" s="163"/>
      <c r="E32" s="168">
        <v>330</v>
      </c>
      <c r="F32" s="170"/>
      <c r="G32" s="170"/>
      <c r="H32" s="170"/>
      <c r="I32" s="170"/>
      <c r="J32" s="170"/>
      <c r="K32" s="170"/>
      <c r="L32" s="170"/>
      <c r="M32" s="170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98</v>
      </c>
      <c r="AF32" s="151">
        <v>0</v>
      </c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>
        <v>5</v>
      </c>
      <c r="B33" s="158"/>
      <c r="C33" s="187" t="s">
        <v>111</v>
      </c>
      <c r="D33" s="160" t="s">
        <v>95</v>
      </c>
      <c r="E33" s="167">
        <v>830</v>
      </c>
      <c r="F33" s="170"/>
      <c r="G33" s="170">
        <v>0</v>
      </c>
      <c r="H33" s="170">
        <v>7.7</v>
      </c>
      <c r="I33" s="170">
        <f>ROUND(E33*H33,2)</f>
        <v>6391</v>
      </c>
      <c r="J33" s="170">
        <v>0.70000000000000018</v>
      </c>
      <c r="K33" s="170">
        <f>ROUND(E33*J33,2)</f>
        <v>581</v>
      </c>
      <c r="L33" s="170">
        <v>21</v>
      </c>
      <c r="M33" s="170">
        <f>G33*(1+L33/100)</f>
        <v>0</v>
      </c>
      <c r="N33" s="161">
        <v>5.0000000000000002E-5</v>
      </c>
      <c r="O33" s="161">
        <f>ROUND(E33*N33,5)</f>
        <v>4.1500000000000002E-2</v>
      </c>
      <c r="P33" s="161">
        <v>0</v>
      </c>
      <c r="Q33" s="161">
        <f>ROUND(E33*P33,5)</f>
        <v>0</v>
      </c>
      <c r="R33" s="161"/>
      <c r="S33" s="161"/>
      <c r="T33" s="162">
        <v>0</v>
      </c>
      <c r="U33" s="161">
        <f>ROUND(E33*T33,2)</f>
        <v>0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96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/>
      <c r="B34" s="158"/>
      <c r="C34" s="188" t="s">
        <v>99</v>
      </c>
      <c r="D34" s="163"/>
      <c r="E34" s="168"/>
      <c r="F34" s="170"/>
      <c r="G34" s="170"/>
      <c r="H34" s="170"/>
      <c r="I34" s="170"/>
      <c r="J34" s="170"/>
      <c r="K34" s="170"/>
      <c r="L34" s="170"/>
      <c r="M34" s="170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98</v>
      </c>
      <c r="AF34" s="151">
        <v>0</v>
      </c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/>
      <c r="B35" s="158"/>
      <c r="C35" s="188" t="s">
        <v>101</v>
      </c>
      <c r="D35" s="163"/>
      <c r="E35" s="168">
        <v>330</v>
      </c>
      <c r="F35" s="170"/>
      <c r="G35" s="170"/>
      <c r="H35" s="170"/>
      <c r="I35" s="170"/>
      <c r="J35" s="170"/>
      <c r="K35" s="170"/>
      <c r="L35" s="170"/>
      <c r="M35" s="170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98</v>
      </c>
      <c r="AF35" s="151">
        <v>0</v>
      </c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2"/>
      <c r="B36" s="158"/>
      <c r="C36" s="188" t="s">
        <v>102</v>
      </c>
      <c r="D36" s="163"/>
      <c r="E36" s="168">
        <v>170</v>
      </c>
      <c r="F36" s="170"/>
      <c r="G36" s="170"/>
      <c r="H36" s="170"/>
      <c r="I36" s="170"/>
      <c r="J36" s="170"/>
      <c r="K36" s="170"/>
      <c r="L36" s="170"/>
      <c r="M36" s="170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98</v>
      </c>
      <c r="AF36" s="151">
        <v>0</v>
      </c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2"/>
      <c r="B37" s="158"/>
      <c r="C37" s="188" t="s">
        <v>106</v>
      </c>
      <c r="D37" s="163"/>
      <c r="E37" s="168">
        <v>330</v>
      </c>
      <c r="F37" s="170"/>
      <c r="G37" s="170"/>
      <c r="H37" s="170"/>
      <c r="I37" s="170"/>
      <c r="J37" s="170"/>
      <c r="K37" s="170"/>
      <c r="L37" s="170"/>
      <c r="M37" s="170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98</v>
      </c>
      <c r="AF37" s="151">
        <v>0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>
        <v>6</v>
      </c>
      <c r="B38" s="158"/>
      <c r="C38" s="187" t="s">
        <v>112</v>
      </c>
      <c r="D38" s="160" t="s">
        <v>95</v>
      </c>
      <c r="E38" s="167">
        <v>500</v>
      </c>
      <c r="F38" s="170"/>
      <c r="G38" s="170">
        <v>0</v>
      </c>
      <c r="H38" s="170">
        <v>12.74</v>
      </c>
      <c r="I38" s="170">
        <f>ROUND(E38*H38,2)</f>
        <v>6370</v>
      </c>
      <c r="J38" s="170">
        <v>81.760000000000005</v>
      </c>
      <c r="K38" s="170">
        <f>ROUND(E38*J38,2)</f>
        <v>40880</v>
      </c>
      <c r="L38" s="170">
        <v>21</v>
      </c>
      <c r="M38" s="170">
        <f>G38*(1+L38/100)</f>
        <v>0</v>
      </c>
      <c r="N38" s="161">
        <v>5.0000000000000002E-5</v>
      </c>
      <c r="O38" s="161">
        <f>ROUND(E38*N38,5)</f>
        <v>2.5000000000000001E-2</v>
      </c>
      <c r="P38" s="161">
        <v>0</v>
      </c>
      <c r="Q38" s="161">
        <f>ROUND(E38*P38,5)</f>
        <v>0</v>
      </c>
      <c r="R38" s="161"/>
      <c r="S38" s="161"/>
      <c r="T38" s="162">
        <v>0.27100000000000002</v>
      </c>
      <c r="U38" s="161">
        <f>ROUND(E38*T38,2)</f>
        <v>135.5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96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/>
      <c r="B39" s="158"/>
      <c r="C39" s="188" t="s">
        <v>113</v>
      </c>
      <c r="D39" s="163"/>
      <c r="E39" s="168"/>
      <c r="F39" s="170"/>
      <c r="G39" s="170"/>
      <c r="H39" s="170"/>
      <c r="I39" s="170"/>
      <c r="J39" s="170"/>
      <c r="K39" s="170"/>
      <c r="L39" s="170"/>
      <c r="M39" s="170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98</v>
      </c>
      <c r="AF39" s="151">
        <v>0</v>
      </c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/>
      <c r="B40" s="158"/>
      <c r="C40" s="188" t="s">
        <v>101</v>
      </c>
      <c r="D40" s="163"/>
      <c r="E40" s="168">
        <v>330</v>
      </c>
      <c r="F40" s="170"/>
      <c r="G40" s="170"/>
      <c r="H40" s="170"/>
      <c r="I40" s="170"/>
      <c r="J40" s="170"/>
      <c r="K40" s="170"/>
      <c r="L40" s="170"/>
      <c r="M40" s="170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98</v>
      </c>
      <c r="AF40" s="151">
        <v>0</v>
      </c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ht="22.5" outlineLevel="1" x14ac:dyDescent="0.2">
      <c r="A41" s="152"/>
      <c r="B41" s="158"/>
      <c r="C41" s="188" t="s">
        <v>102</v>
      </c>
      <c r="D41" s="163"/>
      <c r="E41" s="168">
        <v>170</v>
      </c>
      <c r="F41" s="170"/>
      <c r="G41" s="170"/>
      <c r="H41" s="170"/>
      <c r="I41" s="170"/>
      <c r="J41" s="170"/>
      <c r="K41" s="170"/>
      <c r="L41" s="170"/>
      <c r="M41" s="170"/>
      <c r="N41" s="161"/>
      <c r="O41" s="161"/>
      <c r="P41" s="161"/>
      <c r="Q41" s="161"/>
      <c r="R41" s="161"/>
      <c r="S41" s="161"/>
      <c r="T41" s="162"/>
      <c r="U41" s="161"/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98</v>
      </c>
      <c r="AF41" s="151">
        <v>0</v>
      </c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>
        <v>7</v>
      </c>
      <c r="B42" s="158"/>
      <c r="C42" s="187" t="s">
        <v>114</v>
      </c>
      <c r="D42" s="160" t="s">
        <v>95</v>
      </c>
      <c r="E42" s="167">
        <v>1330</v>
      </c>
      <c r="F42" s="170"/>
      <c r="G42" s="170">
        <v>0</v>
      </c>
      <c r="H42" s="170">
        <v>0</v>
      </c>
      <c r="I42" s="170">
        <f>ROUND(E42*H42,2)</f>
        <v>0</v>
      </c>
      <c r="J42" s="170">
        <v>7.1</v>
      </c>
      <c r="K42" s="170">
        <f>ROUND(E42*J42,2)</f>
        <v>9443</v>
      </c>
      <c r="L42" s="170">
        <v>21</v>
      </c>
      <c r="M42" s="170">
        <f>G42*(1+L42/100)</f>
        <v>0</v>
      </c>
      <c r="N42" s="161">
        <v>0</v>
      </c>
      <c r="O42" s="161">
        <f>ROUND(E42*N42,5)</f>
        <v>0</v>
      </c>
      <c r="P42" s="161">
        <v>0</v>
      </c>
      <c r="Q42" s="161">
        <f>ROUND(E42*P42,5)</f>
        <v>0</v>
      </c>
      <c r="R42" s="161"/>
      <c r="S42" s="161"/>
      <c r="T42" s="162">
        <v>1.7999999999999999E-2</v>
      </c>
      <c r="U42" s="161">
        <f>ROUND(E42*T42,2)</f>
        <v>23.94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96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/>
      <c r="B43" s="158"/>
      <c r="C43" s="188" t="s">
        <v>99</v>
      </c>
      <c r="D43" s="163"/>
      <c r="E43" s="168"/>
      <c r="F43" s="170"/>
      <c r="G43" s="170"/>
      <c r="H43" s="170"/>
      <c r="I43" s="170"/>
      <c r="J43" s="170"/>
      <c r="K43" s="170"/>
      <c r="L43" s="170"/>
      <c r="M43" s="170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98</v>
      </c>
      <c r="AF43" s="151">
        <v>0</v>
      </c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8"/>
      <c r="C44" s="188" t="s">
        <v>101</v>
      </c>
      <c r="D44" s="163"/>
      <c r="E44" s="168">
        <v>330</v>
      </c>
      <c r="F44" s="170"/>
      <c r="G44" s="170"/>
      <c r="H44" s="170"/>
      <c r="I44" s="170"/>
      <c r="J44" s="170"/>
      <c r="K44" s="170"/>
      <c r="L44" s="170"/>
      <c r="M44" s="170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98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52"/>
      <c r="B45" s="158"/>
      <c r="C45" s="188" t="s">
        <v>102</v>
      </c>
      <c r="D45" s="163"/>
      <c r="E45" s="168">
        <v>170</v>
      </c>
      <c r="F45" s="170"/>
      <c r="G45" s="170"/>
      <c r="H45" s="170"/>
      <c r="I45" s="170"/>
      <c r="J45" s="170"/>
      <c r="K45" s="170"/>
      <c r="L45" s="170"/>
      <c r="M45" s="170"/>
      <c r="N45" s="161"/>
      <c r="O45" s="161"/>
      <c r="P45" s="161"/>
      <c r="Q45" s="161"/>
      <c r="R45" s="161"/>
      <c r="S45" s="161"/>
      <c r="T45" s="162"/>
      <c r="U45" s="161"/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98</v>
      </c>
      <c r="AF45" s="151">
        <v>0</v>
      </c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8"/>
      <c r="C46" s="188" t="s">
        <v>103</v>
      </c>
      <c r="D46" s="163"/>
      <c r="E46" s="168">
        <v>330</v>
      </c>
      <c r="F46" s="170"/>
      <c r="G46" s="170"/>
      <c r="H46" s="170"/>
      <c r="I46" s="170"/>
      <c r="J46" s="170"/>
      <c r="K46" s="170"/>
      <c r="L46" s="170"/>
      <c r="M46" s="170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98</v>
      </c>
      <c r="AF46" s="151">
        <v>0</v>
      </c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2"/>
      <c r="B47" s="158"/>
      <c r="C47" s="188" t="s">
        <v>115</v>
      </c>
      <c r="D47" s="163"/>
      <c r="E47" s="168"/>
      <c r="F47" s="170"/>
      <c r="G47" s="170"/>
      <c r="H47" s="170"/>
      <c r="I47" s="170"/>
      <c r="J47" s="170"/>
      <c r="K47" s="170"/>
      <c r="L47" s="170"/>
      <c r="M47" s="170"/>
      <c r="N47" s="161"/>
      <c r="O47" s="161"/>
      <c r="P47" s="161"/>
      <c r="Q47" s="161"/>
      <c r="R47" s="161"/>
      <c r="S47" s="161"/>
      <c r="T47" s="162"/>
      <c r="U47" s="161"/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98</v>
      </c>
      <c r="AF47" s="151">
        <v>0</v>
      </c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/>
      <c r="B48" s="158"/>
      <c r="C48" s="188" t="s">
        <v>99</v>
      </c>
      <c r="D48" s="163"/>
      <c r="E48" s="168"/>
      <c r="F48" s="170"/>
      <c r="G48" s="170"/>
      <c r="H48" s="170"/>
      <c r="I48" s="170"/>
      <c r="J48" s="170"/>
      <c r="K48" s="170"/>
      <c r="L48" s="170"/>
      <c r="M48" s="170"/>
      <c r="N48" s="161"/>
      <c r="O48" s="161"/>
      <c r="P48" s="161"/>
      <c r="Q48" s="161"/>
      <c r="R48" s="161"/>
      <c r="S48" s="161"/>
      <c r="T48" s="162"/>
      <c r="U48" s="161"/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98</v>
      </c>
      <c r="AF48" s="151">
        <v>0</v>
      </c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2"/>
      <c r="B49" s="158"/>
      <c r="C49" s="188" t="s">
        <v>109</v>
      </c>
      <c r="D49" s="163"/>
      <c r="E49" s="168">
        <v>330</v>
      </c>
      <c r="F49" s="170"/>
      <c r="G49" s="170"/>
      <c r="H49" s="170"/>
      <c r="I49" s="170"/>
      <c r="J49" s="170"/>
      <c r="K49" s="170"/>
      <c r="L49" s="170"/>
      <c r="M49" s="170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98</v>
      </c>
      <c r="AF49" s="151">
        <v>0</v>
      </c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1" x14ac:dyDescent="0.2">
      <c r="A50" s="152"/>
      <c r="B50" s="158"/>
      <c r="C50" s="188" t="s">
        <v>102</v>
      </c>
      <c r="D50" s="163"/>
      <c r="E50" s="168">
        <v>170</v>
      </c>
      <c r="F50" s="170"/>
      <c r="G50" s="170"/>
      <c r="H50" s="170"/>
      <c r="I50" s="170"/>
      <c r="J50" s="170"/>
      <c r="K50" s="170"/>
      <c r="L50" s="170"/>
      <c r="M50" s="170"/>
      <c r="N50" s="161"/>
      <c r="O50" s="161"/>
      <c r="P50" s="161"/>
      <c r="Q50" s="161"/>
      <c r="R50" s="161"/>
      <c r="S50" s="161"/>
      <c r="T50" s="162"/>
      <c r="U50" s="161"/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98</v>
      </c>
      <c r="AF50" s="151">
        <v>0</v>
      </c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x14ac:dyDescent="0.2">
      <c r="A51" s="153" t="s">
        <v>92</v>
      </c>
      <c r="B51" s="159" t="s">
        <v>59</v>
      </c>
      <c r="C51" s="189" t="s">
        <v>60</v>
      </c>
      <c r="D51" s="164"/>
      <c r="E51" s="169"/>
      <c r="F51" s="171"/>
      <c r="G51" s="171">
        <v>0</v>
      </c>
      <c r="H51" s="171"/>
      <c r="I51" s="171">
        <f>SUM(I52:I62)</f>
        <v>30876.6</v>
      </c>
      <c r="J51" s="171"/>
      <c r="K51" s="171">
        <f>SUM(K52:K62)</f>
        <v>1424673.08</v>
      </c>
      <c r="L51" s="171"/>
      <c r="M51" s="171">
        <f>SUM(M52:M62)</f>
        <v>0</v>
      </c>
      <c r="N51" s="165"/>
      <c r="O51" s="165">
        <f>SUM(O52:O62)</f>
        <v>4.1771700000000003</v>
      </c>
      <c r="P51" s="165"/>
      <c r="Q51" s="165">
        <f>SUM(Q52:Q62)</f>
        <v>2368.498</v>
      </c>
      <c r="R51" s="165"/>
      <c r="S51" s="165"/>
      <c r="T51" s="166"/>
      <c r="U51" s="165">
        <f>SUM(U52:U62)</f>
        <v>4177.17</v>
      </c>
      <c r="AE51" t="s">
        <v>93</v>
      </c>
    </row>
    <row r="52" spans="1:60" ht="22.5" outlineLevel="1" x14ac:dyDescent="0.2">
      <c r="A52" s="152">
        <v>8</v>
      </c>
      <c r="B52" s="158"/>
      <c r="C52" s="187" t="s">
        <v>116</v>
      </c>
      <c r="D52" s="160" t="s">
        <v>117</v>
      </c>
      <c r="E52" s="167">
        <v>4306.3599999999997</v>
      </c>
      <c r="F52" s="170"/>
      <c r="G52" s="170">
        <v>0</v>
      </c>
      <c r="H52" s="170">
        <v>7.17</v>
      </c>
      <c r="I52" s="170">
        <f>ROUND(E52*H52,2)</f>
        <v>30876.6</v>
      </c>
      <c r="J52" s="170">
        <v>330.83</v>
      </c>
      <c r="K52" s="170">
        <f>ROUND(E52*J52,2)</f>
        <v>1424673.08</v>
      </c>
      <c r="L52" s="170">
        <v>21</v>
      </c>
      <c r="M52" s="170">
        <f>G52*(1+L52/100)</f>
        <v>0</v>
      </c>
      <c r="N52" s="161">
        <v>9.7000000000000005E-4</v>
      </c>
      <c r="O52" s="161">
        <f>ROUND(E52*N52,5)</f>
        <v>4.1771700000000003</v>
      </c>
      <c r="P52" s="161">
        <v>0.55000000000000004</v>
      </c>
      <c r="Q52" s="161">
        <f>ROUND(E52*P52,5)</f>
        <v>2368.498</v>
      </c>
      <c r="R52" s="161"/>
      <c r="S52" s="161"/>
      <c r="T52" s="162">
        <v>0.97</v>
      </c>
      <c r="U52" s="161">
        <f>ROUND(E52*T52,2)</f>
        <v>4177.17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96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52"/>
      <c r="B53" s="158"/>
      <c r="C53" s="188" t="s">
        <v>118</v>
      </c>
      <c r="D53" s="163"/>
      <c r="E53" s="168"/>
      <c r="F53" s="170"/>
      <c r="G53" s="170"/>
      <c r="H53" s="170"/>
      <c r="I53" s="170"/>
      <c r="J53" s="170"/>
      <c r="K53" s="170"/>
      <c r="L53" s="170"/>
      <c r="M53" s="170"/>
      <c r="N53" s="161"/>
      <c r="O53" s="161"/>
      <c r="P53" s="161"/>
      <c r="Q53" s="161"/>
      <c r="R53" s="161"/>
      <c r="S53" s="161"/>
      <c r="T53" s="162"/>
      <c r="U53" s="161"/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98</v>
      </c>
      <c r="AF53" s="151">
        <v>0</v>
      </c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2"/>
      <c r="B54" s="158"/>
      <c r="C54" s="188" t="s">
        <v>119</v>
      </c>
      <c r="D54" s="163"/>
      <c r="E54" s="168">
        <v>162.4</v>
      </c>
      <c r="F54" s="170"/>
      <c r="G54" s="170"/>
      <c r="H54" s="170"/>
      <c r="I54" s="170"/>
      <c r="J54" s="170"/>
      <c r="K54" s="170"/>
      <c r="L54" s="170"/>
      <c r="M54" s="170"/>
      <c r="N54" s="161"/>
      <c r="O54" s="161"/>
      <c r="P54" s="161"/>
      <c r="Q54" s="161"/>
      <c r="R54" s="161"/>
      <c r="S54" s="161"/>
      <c r="T54" s="162"/>
      <c r="U54" s="161"/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98</v>
      </c>
      <c r="AF54" s="151">
        <v>0</v>
      </c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/>
      <c r="B55" s="158"/>
      <c r="C55" s="188" t="s">
        <v>120</v>
      </c>
      <c r="D55" s="163"/>
      <c r="E55" s="168">
        <v>146.91</v>
      </c>
      <c r="F55" s="170"/>
      <c r="G55" s="170"/>
      <c r="H55" s="170"/>
      <c r="I55" s="170"/>
      <c r="J55" s="170"/>
      <c r="K55" s="170"/>
      <c r="L55" s="170"/>
      <c r="M55" s="170"/>
      <c r="N55" s="161"/>
      <c r="O55" s="161"/>
      <c r="P55" s="161"/>
      <c r="Q55" s="161"/>
      <c r="R55" s="161"/>
      <c r="S55" s="161"/>
      <c r="T55" s="162"/>
      <c r="U55" s="161"/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98</v>
      </c>
      <c r="AF55" s="151">
        <v>0</v>
      </c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2"/>
      <c r="B56" s="158"/>
      <c r="C56" s="188" t="s">
        <v>121</v>
      </c>
      <c r="D56" s="163"/>
      <c r="E56" s="168">
        <v>174.5</v>
      </c>
      <c r="F56" s="170"/>
      <c r="G56" s="170"/>
      <c r="H56" s="170"/>
      <c r="I56" s="170"/>
      <c r="J56" s="170"/>
      <c r="K56" s="170"/>
      <c r="L56" s="170"/>
      <c r="M56" s="170"/>
      <c r="N56" s="161"/>
      <c r="O56" s="161"/>
      <c r="P56" s="161"/>
      <c r="Q56" s="161"/>
      <c r="R56" s="161"/>
      <c r="S56" s="161"/>
      <c r="T56" s="162"/>
      <c r="U56" s="161"/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98</v>
      </c>
      <c r="AF56" s="151">
        <v>0</v>
      </c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2"/>
      <c r="B57" s="158"/>
      <c r="C57" s="188" t="s">
        <v>122</v>
      </c>
      <c r="D57" s="163"/>
      <c r="E57" s="168">
        <v>1466.25</v>
      </c>
      <c r="F57" s="170"/>
      <c r="G57" s="170"/>
      <c r="H57" s="170"/>
      <c r="I57" s="170"/>
      <c r="J57" s="170"/>
      <c r="K57" s="170"/>
      <c r="L57" s="170"/>
      <c r="M57" s="170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98</v>
      </c>
      <c r="AF57" s="151">
        <v>0</v>
      </c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52"/>
      <c r="B58" s="158"/>
      <c r="C58" s="188" t="s">
        <v>123</v>
      </c>
      <c r="D58" s="163"/>
      <c r="E58" s="168">
        <v>1288.6500000000001</v>
      </c>
      <c r="F58" s="170"/>
      <c r="G58" s="170"/>
      <c r="H58" s="170"/>
      <c r="I58" s="170"/>
      <c r="J58" s="170"/>
      <c r="K58" s="170"/>
      <c r="L58" s="170"/>
      <c r="M58" s="170"/>
      <c r="N58" s="161"/>
      <c r="O58" s="161"/>
      <c r="P58" s="161"/>
      <c r="Q58" s="161"/>
      <c r="R58" s="161"/>
      <c r="S58" s="161"/>
      <c r="T58" s="162"/>
      <c r="U58" s="161"/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98</v>
      </c>
      <c r="AF58" s="151">
        <v>0</v>
      </c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/>
      <c r="B59" s="158"/>
      <c r="C59" s="188" t="s">
        <v>124</v>
      </c>
      <c r="D59" s="163"/>
      <c r="E59" s="168">
        <v>1001</v>
      </c>
      <c r="F59" s="170"/>
      <c r="G59" s="170"/>
      <c r="H59" s="170"/>
      <c r="I59" s="170"/>
      <c r="J59" s="170"/>
      <c r="K59" s="170"/>
      <c r="L59" s="170"/>
      <c r="M59" s="170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98</v>
      </c>
      <c r="AF59" s="151">
        <v>0</v>
      </c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/>
      <c r="B60" s="158"/>
      <c r="C60" s="188" t="s">
        <v>125</v>
      </c>
      <c r="D60" s="163"/>
      <c r="E60" s="168">
        <v>13.125</v>
      </c>
      <c r="F60" s="170"/>
      <c r="G60" s="170"/>
      <c r="H60" s="170"/>
      <c r="I60" s="170"/>
      <c r="J60" s="170"/>
      <c r="K60" s="170"/>
      <c r="L60" s="170"/>
      <c r="M60" s="170"/>
      <c r="N60" s="161"/>
      <c r="O60" s="161"/>
      <c r="P60" s="161"/>
      <c r="Q60" s="161"/>
      <c r="R60" s="161"/>
      <c r="S60" s="161"/>
      <c r="T60" s="162"/>
      <c r="U60" s="161"/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98</v>
      </c>
      <c r="AF60" s="151">
        <v>0</v>
      </c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2"/>
      <c r="B61" s="158"/>
      <c r="C61" s="188" t="s">
        <v>126</v>
      </c>
      <c r="D61" s="163"/>
      <c r="E61" s="168">
        <v>39.78</v>
      </c>
      <c r="F61" s="170"/>
      <c r="G61" s="170"/>
      <c r="H61" s="170"/>
      <c r="I61" s="170"/>
      <c r="J61" s="170"/>
      <c r="K61" s="170"/>
      <c r="L61" s="170"/>
      <c r="M61" s="170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98</v>
      </c>
      <c r="AF61" s="151">
        <v>0</v>
      </c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/>
      <c r="B62" s="158"/>
      <c r="C62" s="188" t="s">
        <v>127</v>
      </c>
      <c r="D62" s="163"/>
      <c r="E62" s="168">
        <v>13.744999999999999</v>
      </c>
      <c r="F62" s="170"/>
      <c r="G62" s="170"/>
      <c r="H62" s="170"/>
      <c r="I62" s="170"/>
      <c r="J62" s="170"/>
      <c r="K62" s="170"/>
      <c r="L62" s="170"/>
      <c r="M62" s="170"/>
      <c r="N62" s="161"/>
      <c r="O62" s="161"/>
      <c r="P62" s="161"/>
      <c r="Q62" s="161"/>
      <c r="R62" s="161"/>
      <c r="S62" s="161"/>
      <c r="T62" s="162"/>
      <c r="U62" s="161"/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98</v>
      </c>
      <c r="AF62" s="151">
        <v>0</v>
      </c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x14ac:dyDescent="0.2">
      <c r="A63" s="153" t="s">
        <v>92</v>
      </c>
      <c r="B63" s="159" t="s">
        <v>61</v>
      </c>
      <c r="C63" s="189" t="s">
        <v>62</v>
      </c>
      <c r="D63" s="164"/>
      <c r="E63" s="169"/>
      <c r="F63" s="171"/>
      <c r="G63" s="171">
        <v>0</v>
      </c>
      <c r="H63" s="171"/>
      <c r="I63" s="171">
        <f>SUM(I64:I66)</f>
        <v>0</v>
      </c>
      <c r="J63" s="171"/>
      <c r="K63" s="171">
        <f>SUM(K64:K66)</f>
        <v>18516.400000000001</v>
      </c>
      <c r="L63" s="171"/>
      <c r="M63" s="171">
        <f>SUM(M64:M66)</f>
        <v>0</v>
      </c>
      <c r="N63" s="165"/>
      <c r="O63" s="165">
        <f>SUM(O64:O66)</f>
        <v>0</v>
      </c>
      <c r="P63" s="165"/>
      <c r="Q63" s="165">
        <f>SUM(Q64:Q66)</f>
        <v>0</v>
      </c>
      <c r="R63" s="165"/>
      <c r="S63" s="165"/>
      <c r="T63" s="166"/>
      <c r="U63" s="165">
        <f>SUM(U64:U66)</f>
        <v>73.599999999999994</v>
      </c>
      <c r="AE63" t="s">
        <v>93</v>
      </c>
    </row>
    <row r="64" spans="1:60" outlineLevel="1" x14ac:dyDescent="0.2">
      <c r="A64" s="152">
        <v>9</v>
      </c>
      <c r="B64" s="158"/>
      <c r="C64" s="187" t="s">
        <v>128</v>
      </c>
      <c r="D64" s="160" t="s">
        <v>129</v>
      </c>
      <c r="E64" s="167">
        <v>38.9</v>
      </c>
      <c r="F64" s="170"/>
      <c r="G64" s="170">
        <v>0</v>
      </c>
      <c r="H64" s="170">
        <v>0</v>
      </c>
      <c r="I64" s="170">
        <f>ROUND(E64*H64,2)</f>
        <v>0</v>
      </c>
      <c r="J64" s="170">
        <v>476</v>
      </c>
      <c r="K64" s="170">
        <f>ROUND(E64*J64,2)</f>
        <v>18516.400000000001</v>
      </c>
      <c r="L64" s="170">
        <v>21</v>
      </c>
      <c r="M64" s="170">
        <f>G64*(1+L64/100)</f>
        <v>0</v>
      </c>
      <c r="N64" s="161">
        <v>0</v>
      </c>
      <c r="O64" s="161">
        <f>ROUND(E64*N64,5)</f>
        <v>0</v>
      </c>
      <c r="P64" s="161">
        <v>0</v>
      </c>
      <c r="Q64" s="161">
        <f>ROUND(E64*P64,5)</f>
        <v>0</v>
      </c>
      <c r="R64" s="161"/>
      <c r="S64" s="161"/>
      <c r="T64" s="162">
        <v>1.8919999999999999</v>
      </c>
      <c r="U64" s="161">
        <f>ROUND(E64*T64,2)</f>
        <v>73.599999999999994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96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2"/>
      <c r="B65" s="158"/>
      <c r="C65" s="188" t="s">
        <v>130</v>
      </c>
      <c r="D65" s="163"/>
      <c r="E65" s="168">
        <v>34.729999999999997</v>
      </c>
      <c r="F65" s="170"/>
      <c r="G65" s="170"/>
      <c r="H65" s="170"/>
      <c r="I65" s="170"/>
      <c r="J65" s="170"/>
      <c r="K65" s="170"/>
      <c r="L65" s="170"/>
      <c r="M65" s="170"/>
      <c r="N65" s="161"/>
      <c r="O65" s="161"/>
      <c r="P65" s="161"/>
      <c r="Q65" s="161"/>
      <c r="R65" s="161"/>
      <c r="S65" s="161"/>
      <c r="T65" s="162"/>
      <c r="U65" s="161"/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98</v>
      </c>
      <c r="AF65" s="151">
        <v>0</v>
      </c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/>
      <c r="B66" s="158"/>
      <c r="C66" s="188" t="s">
        <v>131</v>
      </c>
      <c r="D66" s="163"/>
      <c r="E66" s="168">
        <v>4.17</v>
      </c>
      <c r="F66" s="170"/>
      <c r="G66" s="170"/>
      <c r="H66" s="170"/>
      <c r="I66" s="170"/>
      <c r="J66" s="170"/>
      <c r="K66" s="170"/>
      <c r="L66" s="170"/>
      <c r="M66" s="170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98</v>
      </c>
      <c r="AF66" s="151">
        <v>0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153" t="s">
        <v>92</v>
      </c>
      <c r="B67" s="159" t="s">
        <v>63</v>
      </c>
      <c r="C67" s="189" t="s">
        <v>64</v>
      </c>
      <c r="D67" s="164"/>
      <c r="E67" s="169"/>
      <c r="F67" s="171"/>
      <c r="G67" s="171">
        <v>0</v>
      </c>
      <c r="H67" s="171"/>
      <c r="I67" s="171">
        <f>SUM(I68:I99)</f>
        <v>0</v>
      </c>
      <c r="J67" s="171"/>
      <c r="K67" s="171">
        <f>SUM(K68:K99)</f>
        <v>1561669.1700000002</v>
      </c>
      <c r="L67" s="171"/>
      <c r="M67" s="171">
        <f>SUM(M68:M99)</f>
        <v>0</v>
      </c>
      <c r="N67" s="165"/>
      <c r="O67" s="165">
        <f>SUM(O68:O99)</f>
        <v>0</v>
      </c>
      <c r="P67" s="165"/>
      <c r="Q67" s="165">
        <f>SUM(Q68:Q99)</f>
        <v>0</v>
      </c>
      <c r="R67" s="165"/>
      <c r="S67" s="165"/>
      <c r="T67" s="166"/>
      <c r="U67" s="165">
        <f>SUM(U68:U99)</f>
        <v>2220.6999999999998</v>
      </c>
      <c r="AE67" t="s">
        <v>93</v>
      </c>
    </row>
    <row r="68" spans="1:60" outlineLevel="1" x14ac:dyDescent="0.2">
      <c r="A68" s="152">
        <v>10</v>
      </c>
      <c r="B68" s="158"/>
      <c r="C68" s="187" t="s">
        <v>132</v>
      </c>
      <c r="D68" s="160" t="s">
        <v>129</v>
      </c>
      <c r="E68" s="167">
        <v>11.84249</v>
      </c>
      <c r="F68" s="170"/>
      <c r="G68" s="170">
        <v>0</v>
      </c>
      <c r="H68" s="170">
        <v>0</v>
      </c>
      <c r="I68" s="170">
        <f>ROUND(E68*H68,2)</f>
        <v>0</v>
      </c>
      <c r="J68" s="170">
        <v>1200</v>
      </c>
      <c r="K68" s="170">
        <f>ROUND(E68*J68,2)</f>
        <v>14210.99</v>
      </c>
      <c r="L68" s="170">
        <v>21</v>
      </c>
      <c r="M68" s="170">
        <f>G68*(1+L68/100)</f>
        <v>0</v>
      </c>
      <c r="N68" s="161">
        <v>0</v>
      </c>
      <c r="O68" s="161">
        <f>ROUND(E68*N68,5)</f>
        <v>0</v>
      </c>
      <c r="P68" s="161">
        <v>0</v>
      </c>
      <c r="Q68" s="161">
        <f>ROUND(E68*P68,5)</f>
        <v>0</v>
      </c>
      <c r="R68" s="161"/>
      <c r="S68" s="161"/>
      <c r="T68" s="162">
        <v>0</v>
      </c>
      <c r="U68" s="161">
        <f>ROUND(E68*T68,2)</f>
        <v>0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96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ht="22.5" outlineLevel="1" x14ac:dyDescent="0.2">
      <c r="A69" s="152"/>
      <c r="B69" s="158"/>
      <c r="C69" s="188" t="s">
        <v>133</v>
      </c>
      <c r="D69" s="163"/>
      <c r="E69" s="168"/>
      <c r="F69" s="170"/>
      <c r="G69" s="170"/>
      <c r="H69" s="170"/>
      <c r="I69" s="170"/>
      <c r="J69" s="170"/>
      <c r="K69" s="170"/>
      <c r="L69" s="170"/>
      <c r="M69" s="170"/>
      <c r="N69" s="161"/>
      <c r="O69" s="161"/>
      <c r="P69" s="161"/>
      <c r="Q69" s="161"/>
      <c r="R69" s="161"/>
      <c r="S69" s="161"/>
      <c r="T69" s="162"/>
      <c r="U69" s="161"/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98</v>
      </c>
      <c r="AF69" s="151">
        <v>0</v>
      </c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/>
      <c r="B70" s="158"/>
      <c r="C70" s="188" t="s">
        <v>134</v>
      </c>
      <c r="D70" s="163"/>
      <c r="E70" s="168"/>
      <c r="F70" s="170"/>
      <c r="G70" s="170"/>
      <c r="H70" s="170"/>
      <c r="I70" s="170"/>
      <c r="J70" s="170"/>
      <c r="K70" s="170"/>
      <c r="L70" s="170"/>
      <c r="M70" s="170"/>
      <c r="N70" s="161"/>
      <c r="O70" s="161"/>
      <c r="P70" s="161"/>
      <c r="Q70" s="161"/>
      <c r="R70" s="161"/>
      <c r="S70" s="161"/>
      <c r="T70" s="162"/>
      <c r="U70" s="161"/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98</v>
      </c>
      <c r="AF70" s="151">
        <v>0</v>
      </c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8"/>
      <c r="C71" s="188" t="s">
        <v>135</v>
      </c>
      <c r="D71" s="163"/>
      <c r="E71" s="168">
        <v>11.84249</v>
      </c>
      <c r="F71" s="170"/>
      <c r="G71" s="170"/>
      <c r="H71" s="170"/>
      <c r="I71" s="170"/>
      <c r="J71" s="170"/>
      <c r="K71" s="170"/>
      <c r="L71" s="170"/>
      <c r="M71" s="170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98</v>
      </c>
      <c r="AF71" s="151">
        <v>0</v>
      </c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>
        <v>11</v>
      </c>
      <c r="B72" s="158"/>
      <c r="C72" s="187" t="s">
        <v>136</v>
      </c>
      <c r="D72" s="160" t="s">
        <v>129</v>
      </c>
      <c r="E72" s="167">
        <v>236.84979999999999</v>
      </c>
      <c r="F72" s="170"/>
      <c r="G72" s="170">
        <v>0</v>
      </c>
      <c r="H72" s="170">
        <v>0</v>
      </c>
      <c r="I72" s="170">
        <f>ROUND(E72*H72,2)</f>
        <v>0</v>
      </c>
      <c r="J72" s="170">
        <v>500</v>
      </c>
      <c r="K72" s="170">
        <f>ROUND(E72*J72,2)</f>
        <v>118424.9</v>
      </c>
      <c r="L72" s="170">
        <v>21</v>
      </c>
      <c r="M72" s="170">
        <f>G72*(1+L72/100)</f>
        <v>0</v>
      </c>
      <c r="N72" s="161">
        <v>0</v>
      </c>
      <c r="O72" s="161">
        <f>ROUND(E72*N72,5)</f>
        <v>0</v>
      </c>
      <c r="P72" s="161">
        <v>0</v>
      </c>
      <c r="Q72" s="161">
        <f>ROUND(E72*P72,5)</f>
        <v>0</v>
      </c>
      <c r="R72" s="161"/>
      <c r="S72" s="161"/>
      <c r="T72" s="162">
        <v>0</v>
      </c>
      <c r="U72" s="161">
        <f>ROUND(E72*T72,2)</f>
        <v>0</v>
      </c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96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ht="22.5" outlineLevel="1" x14ac:dyDescent="0.2">
      <c r="A73" s="152"/>
      <c r="B73" s="158"/>
      <c r="C73" s="188" t="s">
        <v>133</v>
      </c>
      <c r="D73" s="163"/>
      <c r="E73" s="168"/>
      <c r="F73" s="170"/>
      <c r="G73" s="170"/>
      <c r="H73" s="170"/>
      <c r="I73" s="170"/>
      <c r="J73" s="170"/>
      <c r="K73" s="170"/>
      <c r="L73" s="170"/>
      <c r="M73" s="170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98</v>
      </c>
      <c r="AF73" s="151">
        <v>0</v>
      </c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2"/>
      <c r="B74" s="158"/>
      <c r="C74" s="188" t="s">
        <v>134</v>
      </c>
      <c r="D74" s="163"/>
      <c r="E74" s="168"/>
      <c r="F74" s="170"/>
      <c r="G74" s="170"/>
      <c r="H74" s="170"/>
      <c r="I74" s="170"/>
      <c r="J74" s="170"/>
      <c r="K74" s="170"/>
      <c r="L74" s="170"/>
      <c r="M74" s="170"/>
      <c r="N74" s="161"/>
      <c r="O74" s="161"/>
      <c r="P74" s="161"/>
      <c r="Q74" s="161"/>
      <c r="R74" s="161"/>
      <c r="S74" s="161"/>
      <c r="T74" s="162"/>
      <c r="U74" s="161"/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98</v>
      </c>
      <c r="AF74" s="151">
        <v>0</v>
      </c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ht="22.5" outlineLevel="1" x14ac:dyDescent="0.2">
      <c r="A75" s="152"/>
      <c r="B75" s="158"/>
      <c r="C75" s="188" t="s">
        <v>137</v>
      </c>
      <c r="D75" s="163"/>
      <c r="E75" s="168">
        <v>236.84979999999999</v>
      </c>
      <c r="F75" s="170"/>
      <c r="G75" s="170"/>
      <c r="H75" s="170"/>
      <c r="I75" s="170"/>
      <c r="J75" s="170"/>
      <c r="K75" s="170"/>
      <c r="L75" s="170"/>
      <c r="M75" s="170"/>
      <c r="N75" s="161"/>
      <c r="O75" s="161"/>
      <c r="P75" s="161"/>
      <c r="Q75" s="161"/>
      <c r="R75" s="161"/>
      <c r="S75" s="161"/>
      <c r="T75" s="162"/>
      <c r="U75" s="161"/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98</v>
      </c>
      <c r="AF75" s="151">
        <v>0</v>
      </c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>
        <v>12</v>
      </c>
      <c r="B76" s="158"/>
      <c r="C76" s="187" t="s">
        <v>138</v>
      </c>
      <c r="D76" s="160" t="s">
        <v>129</v>
      </c>
      <c r="E76" s="167">
        <v>3.5527470000000001</v>
      </c>
      <c r="F76" s="170"/>
      <c r="G76" s="170">
        <v>0</v>
      </c>
      <c r="H76" s="170">
        <v>0</v>
      </c>
      <c r="I76" s="170">
        <f>ROUND(E76*H76,2)</f>
        <v>0</v>
      </c>
      <c r="J76" s="170">
        <v>1200</v>
      </c>
      <c r="K76" s="170">
        <f>ROUND(E76*J76,2)</f>
        <v>4263.3</v>
      </c>
      <c r="L76" s="170">
        <v>21</v>
      </c>
      <c r="M76" s="170">
        <f>G76*(1+L76/100)</f>
        <v>0</v>
      </c>
      <c r="N76" s="161">
        <v>0</v>
      </c>
      <c r="O76" s="161">
        <f>ROUND(E76*N76,5)</f>
        <v>0</v>
      </c>
      <c r="P76" s="161">
        <v>0</v>
      </c>
      <c r="Q76" s="161">
        <f>ROUND(E76*P76,5)</f>
        <v>0</v>
      </c>
      <c r="R76" s="161"/>
      <c r="S76" s="161"/>
      <c r="T76" s="162">
        <v>0</v>
      </c>
      <c r="U76" s="161">
        <f>ROUND(E76*T76,2)</f>
        <v>0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96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ht="22.5" outlineLevel="1" x14ac:dyDescent="0.2">
      <c r="A77" s="152"/>
      <c r="B77" s="158"/>
      <c r="C77" s="188" t="s">
        <v>133</v>
      </c>
      <c r="D77" s="163"/>
      <c r="E77" s="168"/>
      <c r="F77" s="170"/>
      <c r="G77" s="170"/>
      <c r="H77" s="170"/>
      <c r="I77" s="170"/>
      <c r="J77" s="170"/>
      <c r="K77" s="170"/>
      <c r="L77" s="170"/>
      <c r="M77" s="170"/>
      <c r="N77" s="161"/>
      <c r="O77" s="161"/>
      <c r="P77" s="161"/>
      <c r="Q77" s="161"/>
      <c r="R77" s="161"/>
      <c r="S77" s="161"/>
      <c r="T77" s="162"/>
      <c r="U77" s="161"/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98</v>
      </c>
      <c r="AF77" s="151">
        <v>0</v>
      </c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/>
      <c r="B78" s="158"/>
      <c r="C78" s="188" t="s">
        <v>134</v>
      </c>
      <c r="D78" s="163"/>
      <c r="E78" s="168"/>
      <c r="F78" s="170"/>
      <c r="G78" s="170"/>
      <c r="H78" s="170"/>
      <c r="I78" s="170"/>
      <c r="J78" s="170"/>
      <c r="K78" s="170"/>
      <c r="L78" s="170"/>
      <c r="M78" s="170"/>
      <c r="N78" s="161"/>
      <c r="O78" s="161"/>
      <c r="P78" s="161"/>
      <c r="Q78" s="161"/>
      <c r="R78" s="161"/>
      <c r="S78" s="161"/>
      <c r="T78" s="162"/>
      <c r="U78" s="161"/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98</v>
      </c>
      <c r="AF78" s="151">
        <v>0</v>
      </c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ht="22.5" outlineLevel="1" x14ac:dyDescent="0.2">
      <c r="A79" s="152"/>
      <c r="B79" s="158"/>
      <c r="C79" s="188" t="s">
        <v>139</v>
      </c>
      <c r="D79" s="163"/>
      <c r="E79" s="168">
        <v>3.5527470000000001</v>
      </c>
      <c r="F79" s="170"/>
      <c r="G79" s="170"/>
      <c r="H79" s="170"/>
      <c r="I79" s="170"/>
      <c r="J79" s="170"/>
      <c r="K79" s="170"/>
      <c r="L79" s="170"/>
      <c r="M79" s="170"/>
      <c r="N79" s="161"/>
      <c r="O79" s="161"/>
      <c r="P79" s="161"/>
      <c r="Q79" s="161"/>
      <c r="R79" s="161"/>
      <c r="S79" s="161"/>
      <c r="T79" s="162"/>
      <c r="U79" s="161"/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98</v>
      </c>
      <c r="AF79" s="151">
        <v>0</v>
      </c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1" x14ac:dyDescent="0.2">
      <c r="A80" s="152">
        <v>13</v>
      </c>
      <c r="B80" s="158"/>
      <c r="C80" s="187" t="s">
        <v>140</v>
      </c>
      <c r="D80" s="160" t="s">
        <v>129</v>
      </c>
      <c r="E80" s="167">
        <v>11.84249</v>
      </c>
      <c r="F80" s="170"/>
      <c r="G80" s="170">
        <v>0</v>
      </c>
      <c r="H80" s="170">
        <v>0</v>
      </c>
      <c r="I80" s="170">
        <f>ROUND(E80*H80,2)</f>
        <v>0</v>
      </c>
      <c r="J80" s="170">
        <v>1200</v>
      </c>
      <c r="K80" s="170">
        <f>ROUND(E80*J80,2)</f>
        <v>14210.99</v>
      </c>
      <c r="L80" s="170">
        <v>21</v>
      </c>
      <c r="M80" s="170">
        <f>G80*(1+L80/100)</f>
        <v>0</v>
      </c>
      <c r="N80" s="161">
        <v>0</v>
      </c>
      <c r="O80" s="161">
        <f>ROUND(E80*N80,5)</f>
        <v>0</v>
      </c>
      <c r="P80" s="161">
        <v>0</v>
      </c>
      <c r="Q80" s="161">
        <f>ROUND(E80*P80,5)</f>
        <v>0</v>
      </c>
      <c r="R80" s="161"/>
      <c r="S80" s="161"/>
      <c r="T80" s="162">
        <v>0</v>
      </c>
      <c r="U80" s="161">
        <f>ROUND(E80*T80,2)</f>
        <v>0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96</v>
      </c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ht="22.5" outlineLevel="1" x14ac:dyDescent="0.2">
      <c r="A81" s="152"/>
      <c r="B81" s="158"/>
      <c r="C81" s="188" t="s">
        <v>133</v>
      </c>
      <c r="D81" s="163"/>
      <c r="E81" s="168"/>
      <c r="F81" s="170"/>
      <c r="G81" s="170"/>
      <c r="H81" s="170"/>
      <c r="I81" s="170"/>
      <c r="J81" s="170"/>
      <c r="K81" s="170"/>
      <c r="L81" s="170"/>
      <c r="M81" s="170"/>
      <c r="N81" s="161"/>
      <c r="O81" s="161"/>
      <c r="P81" s="161"/>
      <c r="Q81" s="161"/>
      <c r="R81" s="161"/>
      <c r="S81" s="161"/>
      <c r="T81" s="162"/>
      <c r="U81" s="161"/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98</v>
      </c>
      <c r="AF81" s="151">
        <v>0</v>
      </c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52"/>
      <c r="B82" s="158"/>
      <c r="C82" s="188" t="s">
        <v>134</v>
      </c>
      <c r="D82" s="163"/>
      <c r="E82" s="168"/>
      <c r="F82" s="170"/>
      <c r="G82" s="170"/>
      <c r="H82" s="170"/>
      <c r="I82" s="170"/>
      <c r="J82" s="170"/>
      <c r="K82" s="170"/>
      <c r="L82" s="170"/>
      <c r="M82" s="170"/>
      <c r="N82" s="161"/>
      <c r="O82" s="161"/>
      <c r="P82" s="161"/>
      <c r="Q82" s="161"/>
      <c r="R82" s="161"/>
      <c r="S82" s="161"/>
      <c r="T82" s="162"/>
      <c r="U82" s="161"/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98</v>
      </c>
      <c r="AF82" s="151">
        <v>0</v>
      </c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2"/>
      <c r="B83" s="158"/>
      <c r="C83" s="188" t="s">
        <v>141</v>
      </c>
      <c r="D83" s="163"/>
      <c r="E83" s="168">
        <v>11.84249</v>
      </c>
      <c r="F83" s="170"/>
      <c r="G83" s="170"/>
      <c r="H83" s="170"/>
      <c r="I83" s="170"/>
      <c r="J83" s="170"/>
      <c r="K83" s="170"/>
      <c r="L83" s="170"/>
      <c r="M83" s="170"/>
      <c r="N83" s="161"/>
      <c r="O83" s="161"/>
      <c r="P83" s="161"/>
      <c r="Q83" s="161"/>
      <c r="R83" s="161"/>
      <c r="S83" s="161"/>
      <c r="T83" s="162"/>
      <c r="U83" s="161"/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98</v>
      </c>
      <c r="AF83" s="151">
        <v>0</v>
      </c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52">
        <v>14</v>
      </c>
      <c r="B84" s="158"/>
      <c r="C84" s="187" t="s">
        <v>142</v>
      </c>
      <c r="D84" s="160" t="s">
        <v>129</v>
      </c>
      <c r="E84" s="167">
        <v>710.54939999999999</v>
      </c>
      <c r="F84" s="170"/>
      <c r="G84" s="170">
        <v>0</v>
      </c>
      <c r="H84" s="170">
        <v>0</v>
      </c>
      <c r="I84" s="170">
        <f>ROUND(E84*H84,2)</f>
        <v>0</v>
      </c>
      <c r="J84" s="170">
        <v>119</v>
      </c>
      <c r="K84" s="170">
        <f>ROUND(E84*J84,2)</f>
        <v>84555.38</v>
      </c>
      <c r="L84" s="170">
        <v>21</v>
      </c>
      <c r="M84" s="170">
        <f>G84*(1+L84/100)</f>
        <v>0</v>
      </c>
      <c r="N84" s="161">
        <v>0</v>
      </c>
      <c r="O84" s="161">
        <f>ROUND(E84*N84,5)</f>
        <v>0</v>
      </c>
      <c r="P84" s="161">
        <v>0</v>
      </c>
      <c r="Q84" s="161">
        <f>ROUND(E84*P84,5)</f>
        <v>0</v>
      </c>
      <c r="R84" s="161"/>
      <c r="S84" s="161"/>
      <c r="T84" s="162">
        <v>0.55000000000000004</v>
      </c>
      <c r="U84" s="161">
        <f>ROUND(E84*T84,2)</f>
        <v>390.8</v>
      </c>
      <c r="V84" s="151"/>
      <c r="W84" s="151"/>
      <c r="X84" s="151"/>
      <c r="Y84" s="151"/>
      <c r="Z84" s="151"/>
      <c r="AA84" s="151"/>
      <c r="AB84" s="151"/>
      <c r="AC84" s="151"/>
      <c r="AD84" s="151"/>
      <c r="AE84" s="151" t="s">
        <v>96</v>
      </c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2.5" outlineLevel="1" x14ac:dyDescent="0.2">
      <c r="A85" s="152"/>
      <c r="B85" s="158"/>
      <c r="C85" s="188" t="s">
        <v>133</v>
      </c>
      <c r="D85" s="163"/>
      <c r="E85" s="168"/>
      <c r="F85" s="170"/>
      <c r="G85" s="170"/>
      <c r="H85" s="170"/>
      <c r="I85" s="170"/>
      <c r="J85" s="170"/>
      <c r="K85" s="170"/>
      <c r="L85" s="170"/>
      <c r="M85" s="170"/>
      <c r="N85" s="161"/>
      <c r="O85" s="161"/>
      <c r="P85" s="161"/>
      <c r="Q85" s="161"/>
      <c r="R85" s="161"/>
      <c r="S85" s="161"/>
      <c r="T85" s="162"/>
      <c r="U85" s="161"/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98</v>
      </c>
      <c r="AF85" s="151">
        <v>0</v>
      </c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52"/>
      <c r="B86" s="158"/>
      <c r="C86" s="188" t="s">
        <v>134</v>
      </c>
      <c r="D86" s="163"/>
      <c r="E86" s="168"/>
      <c r="F86" s="170"/>
      <c r="G86" s="170"/>
      <c r="H86" s="170"/>
      <c r="I86" s="170"/>
      <c r="J86" s="170"/>
      <c r="K86" s="170"/>
      <c r="L86" s="170"/>
      <c r="M86" s="170"/>
      <c r="N86" s="161"/>
      <c r="O86" s="161"/>
      <c r="P86" s="161"/>
      <c r="Q86" s="161"/>
      <c r="R86" s="161"/>
      <c r="S86" s="161"/>
      <c r="T86" s="162"/>
      <c r="U86" s="161"/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98</v>
      </c>
      <c r="AF86" s="151">
        <v>0</v>
      </c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52"/>
      <c r="B87" s="158"/>
      <c r="C87" s="188" t="s">
        <v>143</v>
      </c>
      <c r="D87" s="163"/>
      <c r="E87" s="168">
        <v>710.54939999999999</v>
      </c>
      <c r="F87" s="170"/>
      <c r="G87" s="170"/>
      <c r="H87" s="170"/>
      <c r="I87" s="170"/>
      <c r="J87" s="170"/>
      <c r="K87" s="170"/>
      <c r="L87" s="170"/>
      <c r="M87" s="170"/>
      <c r="N87" s="161"/>
      <c r="O87" s="161"/>
      <c r="P87" s="161"/>
      <c r="Q87" s="161"/>
      <c r="R87" s="161"/>
      <c r="S87" s="161"/>
      <c r="T87" s="162"/>
      <c r="U87" s="161"/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98</v>
      </c>
      <c r="AF87" s="151">
        <v>0</v>
      </c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>
        <v>15</v>
      </c>
      <c r="B88" s="158"/>
      <c r="C88" s="187" t="s">
        <v>144</v>
      </c>
      <c r="D88" s="160" t="s">
        <v>129</v>
      </c>
      <c r="E88" s="167">
        <v>710.54939999999999</v>
      </c>
      <c r="F88" s="170"/>
      <c r="G88" s="170">
        <v>0</v>
      </c>
      <c r="H88" s="170">
        <v>0</v>
      </c>
      <c r="I88" s="170">
        <f>ROUND(E88*H88,2)</f>
        <v>0</v>
      </c>
      <c r="J88" s="170">
        <v>203.5</v>
      </c>
      <c r="K88" s="170">
        <f>ROUND(E88*J88,2)</f>
        <v>144596.79999999999</v>
      </c>
      <c r="L88" s="170">
        <v>21</v>
      </c>
      <c r="M88" s="170">
        <f>G88*(1+L88/100)</f>
        <v>0</v>
      </c>
      <c r="N88" s="161">
        <v>0</v>
      </c>
      <c r="O88" s="161">
        <f>ROUND(E88*N88,5)</f>
        <v>0</v>
      </c>
      <c r="P88" s="161">
        <v>0</v>
      </c>
      <c r="Q88" s="161">
        <f>ROUND(E88*P88,5)</f>
        <v>0</v>
      </c>
      <c r="R88" s="161"/>
      <c r="S88" s="161"/>
      <c r="T88" s="162">
        <v>0.94199999999999995</v>
      </c>
      <c r="U88" s="161">
        <f>ROUND(E88*T88,2)</f>
        <v>669.34</v>
      </c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96</v>
      </c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ht="22.5" outlineLevel="1" x14ac:dyDescent="0.2">
      <c r="A89" s="152"/>
      <c r="B89" s="158"/>
      <c r="C89" s="188" t="s">
        <v>133</v>
      </c>
      <c r="D89" s="163"/>
      <c r="E89" s="168"/>
      <c r="F89" s="170"/>
      <c r="G89" s="170"/>
      <c r="H89" s="170"/>
      <c r="I89" s="170"/>
      <c r="J89" s="170"/>
      <c r="K89" s="170"/>
      <c r="L89" s="170"/>
      <c r="M89" s="170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98</v>
      </c>
      <c r="AF89" s="151">
        <v>0</v>
      </c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52"/>
      <c r="B90" s="158"/>
      <c r="C90" s="188" t="s">
        <v>134</v>
      </c>
      <c r="D90" s="163"/>
      <c r="E90" s="168"/>
      <c r="F90" s="170"/>
      <c r="G90" s="170"/>
      <c r="H90" s="170"/>
      <c r="I90" s="170"/>
      <c r="J90" s="170"/>
      <c r="K90" s="170"/>
      <c r="L90" s="170"/>
      <c r="M90" s="170"/>
      <c r="N90" s="161"/>
      <c r="O90" s="161"/>
      <c r="P90" s="161"/>
      <c r="Q90" s="161"/>
      <c r="R90" s="161"/>
      <c r="S90" s="161"/>
      <c r="T90" s="162"/>
      <c r="U90" s="161"/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98</v>
      </c>
      <c r="AF90" s="151">
        <v>0</v>
      </c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2"/>
      <c r="B91" s="158"/>
      <c r="C91" s="188" t="s">
        <v>143</v>
      </c>
      <c r="D91" s="163"/>
      <c r="E91" s="168">
        <v>710.54939999999999</v>
      </c>
      <c r="F91" s="170"/>
      <c r="G91" s="170"/>
      <c r="H91" s="170"/>
      <c r="I91" s="170"/>
      <c r="J91" s="170"/>
      <c r="K91" s="170"/>
      <c r="L91" s="170"/>
      <c r="M91" s="170"/>
      <c r="N91" s="161"/>
      <c r="O91" s="161"/>
      <c r="P91" s="161"/>
      <c r="Q91" s="161"/>
      <c r="R91" s="161"/>
      <c r="S91" s="161"/>
      <c r="T91" s="162"/>
      <c r="U91" s="161"/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98</v>
      </c>
      <c r="AF91" s="151">
        <v>0</v>
      </c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2">
        <v>16</v>
      </c>
      <c r="B92" s="158"/>
      <c r="C92" s="187" t="s">
        <v>145</v>
      </c>
      <c r="D92" s="160" t="s">
        <v>129</v>
      </c>
      <c r="E92" s="167">
        <v>2368.498</v>
      </c>
      <c r="F92" s="170"/>
      <c r="G92" s="170">
        <v>0</v>
      </c>
      <c r="H92" s="170">
        <v>0</v>
      </c>
      <c r="I92" s="170">
        <f>ROUND(E92*H92,2)</f>
        <v>0</v>
      </c>
      <c r="J92" s="170">
        <v>130</v>
      </c>
      <c r="K92" s="170">
        <f>ROUND(E92*J92,2)</f>
        <v>307904.74</v>
      </c>
      <c r="L92" s="170">
        <v>21</v>
      </c>
      <c r="M92" s="170">
        <f>G92*(1+L92/100)</f>
        <v>0</v>
      </c>
      <c r="N92" s="161">
        <v>0</v>
      </c>
      <c r="O92" s="161">
        <f>ROUND(E92*N92,5)</f>
        <v>0</v>
      </c>
      <c r="P92" s="161">
        <v>0</v>
      </c>
      <c r="Q92" s="161">
        <f>ROUND(E92*P92,5)</f>
        <v>0</v>
      </c>
      <c r="R92" s="161"/>
      <c r="S92" s="161"/>
      <c r="T92" s="162">
        <v>0</v>
      </c>
      <c r="U92" s="161">
        <f>ROUND(E92*T92,2)</f>
        <v>0</v>
      </c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96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ht="22.5" outlineLevel="1" x14ac:dyDescent="0.2">
      <c r="A93" s="152"/>
      <c r="B93" s="158"/>
      <c r="C93" s="188" t="s">
        <v>133</v>
      </c>
      <c r="D93" s="163"/>
      <c r="E93" s="168"/>
      <c r="F93" s="170"/>
      <c r="G93" s="170"/>
      <c r="H93" s="170"/>
      <c r="I93" s="170"/>
      <c r="J93" s="170"/>
      <c r="K93" s="170"/>
      <c r="L93" s="170"/>
      <c r="M93" s="170"/>
      <c r="N93" s="161"/>
      <c r="O93" s="161"/>
      <c r="P93" s="161"/>
      <c r="Q93" s="161"/>
      <c r="R93" s="161"/>
      <c r="S93" s="161"/>
      <c r="T93" s="162"/>
      <c r="U93" s="161"/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98</v>
      </c>
      <c r="AF93" s="151">
        <v>0</v>
      </c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2"/>
      <c r="B94" s="158"/>
      <c r="C94" s="188" t="s">
        <v>146</v>
      </c>
      <c r="D94" s="163"/>
      <c r="E94" s="168"/>
      <c r="F94" s="170"/>
      <c r="G94" s="170"/>
      <c r="H94" s="170"/>
      <c r="I94" s="170"/>
      <c r="J94" s="170"/>
      <c r="K94" s="170"/>
      <c r="L94" s="170"/>
      <c r="M94" s="170"/>
      <c r="N94" s="161"/>
      <c r="O94" s="161"/>
      <c r="P94" s="161"/>
      <c r="Q94" s="161"/>
      <c r="R94" s="161"/>
      <c r="S94" s="161"/>
      <c r="T94" s="162"/>
      <c r="U94" s="161"/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98</v>
      </c>
      <c r="AF94" s="151">
        <v>0</v>
      </c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52"/>
      <c r="B95" s="158"/>
      <c r="C95" s="188" t="s">
        <v>147</v>
      </c>
      <c r="D95" s="163"/>
      <c r="E95" s="168">
        <v>2368.4899999999998</v>
      </c>
      <c r="F95" s="170"/>
      <c r="G95" s="170"/>
      <c r="H95" s="170"/>
      <c r="I95" s="170"/>
      <c r="J95" s="170"/>
      <c r="K95" s="170"/>
      <c r="L95" s="170"/>
      <c r="M95" s="170"/>
      <c r="N95" s="161"/>
      <c r="O95" s="161"/>
      <c r="P95" s="161"/>
      <c r="Q95" s="161"/>
      <c r="R95" s="161"/>
      <c r="S95" s="161"/>
      <c r="T95" s="162"/>
      <c r="U95" s="161"/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98</v>
      </c>
      <c r="AF95" s="151">
        <v>0</v>
      </c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2">
        <v>17</v>
      </c>
      <c r="B96" s="158"/>
      <c r="C96" s="187" t="s">
        <v>148</v>
      </c>
      <c r="D96" s="160" t="s">
        <v>129</v>
      </c>
      <c r="E96" s="167">
        <v>2368.498</v>
      </c>
      <c r="F96" s="170"/>
      <c r="G96" s="170">
        <v>0</v>
      </c>
      <c r="H96" s="170">
        <v>0</v>
      </c>
      <c r="I96" s="170">
        <f>ROUND(E96*H96,2)</f>
        <v>0</v>
      </c>
      <c r="J96" s="170">
        <v>252</v>
      </c>
      <c r="K96" s="170">
        <f>ROUND(E96*J96,2)</f>
        <v>596861.5</v>
      </c>
      <c r="L96" s="170">
        <v>21</v>
      </c>
      <c r="M96" s="170">
        <f>G96*(1+L96/100)</f>
        <v>0</v>
      </c>
      <c r="N96" s="161">
        <v>0</v>
      </c>
      <c r="O96" s="161">
        <f>ROUND(E96*N96,5)</f>
        <v>0</v>
      </c>
      <c r="P96" s="161">
        <v>0</v>
      </c>
      <c r="Q96" s="161">
        <f>ROUND(E96*P96,5)</f>
        <v>0</v>
      </c>
      <c r="R96" s="161"/>
      <c r="S96" s="161"/>
      <c r="T96" s="162">
        <v>0.49</v>
      </c>
      <c r="U96" s="161">
        <f>ROUND(E96*T96,2)</f>
        <v>1160.56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96</v>
      </c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52"/>
      <c r="B97" s="158"/>
      <c r="C97" s="188" t="s">
        <v>149</v>
      </c>
      <c r="D97" s="163"/>
      <c r="E97" s="168">
        <v>2368.498</v>
      </c>
      <c r="F97" s="170"/>
      <c r="G97" s="170"/>
      <c r="H97" s="170"/>
      <c r="I97" s="170"/>
      <c r="J97" s="170"/>
      <c r="K97" s="170"/>
      <c r="L97" s="170"/>
      <c r="M97" s="170"/>
      <c r="N97" s="161"/>
      <c r="O97" s="161"/>
      <c r="P97" s="161"/>
      <c r="Q97" s="161"/>
      <c r="R97" s="161"/>
      <c r="S97" s="161"/>
      <c r="T97" s="162"/>
      <c r="U97" s="161"/>
      <c r="V97" s="151"/>
      <c r="W97" s="151"/>
      <c r="X97" s="151"/>
      <c r="Y97" s="151"/>
      <c r="Z97" s="151"/>
      <c r="AA97" s="151"/>
      <c r="AB97" s="151"/>
      <c r="AC97" s="151"/>
      <c r="AD97" s="151"/>
      <c r="AE97" s="151" t="s">
        <v>98</v>
      </c>
      <c r="AF97" s="151">
        <v>0</v>
      </c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2">
        <v>18</v>
      </c>
      <c r="B98" s="158"/>
      <c r="C98" s="187" t="s">
        <v>150</v>
      </c>
      <c r="D98" s="160" t="s">
        <v>129</v>
      </c>
      <c r="E98" s="167">
        <v>18947.984</v>
      </c>
      <c r="F98" s="170"/>
      <c r="G98" s="170">
        <v>0</v>
      </c>
      <c r="H98" s="170">
        <v>0</v>
      </c>
      <c r="I98" s="170">
        <f>ROUND(E98*H98,2)</f>
        <v>0</v>
      </c>
      <c r="J98" s="170">
        <v>14.6</v>
      </c>
      <c r="K98" s="170">
        <f>ROUND(E98*J98,2)</f>
        <v>276640.57</v>
      </c>
      <c r="L98" s="170">
        <v>21</v>
      </c>
      <c r="M98" s="170">
        <f>G98*(1+L98/100)</f>
        <v>0</v>
      </c>
      <c r="N98" s="161">
        <v>0</v>
      </c>
      <c r="O98" s="161">
        <f>ROUND(E98*N98,5)</f>
        <v>0</v>
      </c>
      <c r="P98" s="161">
        <v>0</v>
      </c>
      <c r="Q98" s="161">
        <f>ROUND(E98*P98,5)</f>
        <v>0</v>
      </c>
      <c r="R98" s="161"/>
      <c r="S98" s="161"/>
      <c r="T98" s="162">
        <v>0</v>
      </c>
      <c r="U98" s="161">
        <f>ROUND(E98*T98,2)</f>
        <v>0</v>
      </c>
      <c r="V98" s="151"/>
      <c r="W98" s="151"/>
      <c r="X98" s="151"/>
      <c r="Y98" s="151"/>
      <c r="Z98" s="151"/>
      <c r="AA98" s="151"/>
      <c r="AB98" s="151"/>
      <c r="AC98" s="151"/>
      <c r="AD98" s="151"/>
      <c r="AE98" s="151" t="s">
        <v>96</v>
      </c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2"/>
      <c r="B99" s="158"/>
      <c r="C99" s="188" t="s">
        <v>151</v>
      </c>
      <c r="D99" s="163"/>
      <c r="E99" s="168">
        <v>18947.984</v>
      </c>
      <c r="F99" s="170"/>
      <c r="G99" s="170"/>
      <c r="H99" s="170"/>
      <c r="I99" s="170"/>
      <c r="J99" s="170"/>
      <c r="K99" s="170"/>
      <c r="L99" s="170"/>
      <c r="M99" s="170"/>
      <c r="N99" s="161"/>
      <c r="O99" s="161"/>
      <c r="P99" s="161"/>
      <c r="Q99" s="161"/>
      <c r="R99" s="161"/>
      <c r="S99" s="161"/>
      <c r="T99" s="162"/>
      <c r="U99" s="161"/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98</v>
      </c>
      <c r="AF99" s="151">
        <v>0</v>
      </c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x14ac:dyDescent="0.2">
      <c r="A100" s="153" t="s">
        <v>92</v>
      </c>
      <c r="B100" s="159" t="s">
        <v>65</v>
      </c>
      <c r="C100" s="189" t="s">
        <v>26</v>
      </c>
      <c r="D100" s="164"/>
      <c r="E100" s="169"/>
      <c r="F100" s="171"/>
      <c r="G100" s="171">
        <v>0</v>
      </c>
      <c r="H100" s="171"/>
      <c r="I100" s="171">
        <f>SUM(I101:I128)</f>
        <v>0</v>
      </c>
      <c r="J100" s="171"/>
      <c r="K100" s="171">
        <f>SUM(K101:K128)</f>
        <v>204183.1</v>
      </c>
      <c r="L100" s="171"/>
      <c r="M100" s="171">
        <f>SUM(M101:M128)</f>
        <v>0</v>
      </c>
      <c r="N100" s="165"/>
      <c r="O100" s="165">
        <f>SUM(O101:O128)</f>
        <v>0</v>
      </c>
      <c r="P100" s="165"/>
      <c r="Q100" s="165">
        <f>SUM(Q101:Q128)</f>
        <v>0</v>
      </c>
      <c r="R100" s="165"/>
      <c r="S100" s="165"/>
      <c r="T100" s="166"/>
      <c r="U100" s="165">
        <f>SUM(U101:U128)</f>
        <v>0</v>
      </c>
      <c r="AE100" t="s">
        <v>93</v>
      </c>
    </row>
    <row r="101" spans="1:60" outlineLevel="1" x14ac:dyDescent="0.2">
      <c r="A101" s="152">
        <v>19</v>
      </c>
      <c r="B101" s="158"/>
      <c r="C101" s="187" t="s">
        <v>152</v>
      </c>
      <c r="D101" s="160" t="s">
        <v>153</v>
      </c>
      <c r="E101" s="167">
        <v>1</v>
      </c>
      <c r="F101" s="170"/>
      <c r="G101" s="171">
        <v>0</v>
      </c>
      <c r="H101" s="170">
        <v>0</v>
      </c>
      <c r="I101" s="170">
        <f t="shared" ref="I101:I106" si="0">ROUND(E101*H101,2)</f>
        <v>0</v>
      </c>
      <c r="J101" s="170">
        <v>25000</v>
      </c>
      <c r="K101" s="170">
        <f t="shared" ref="K101:K106" si="1">ROUND(E101*J101,2)</f>
        <v>25000</v>
      </c>
      <c r="L101" s="170">
        <v>21</v>
      </c>
      <c r="M101" s="170">
        <f t="shared" ref="M101:M106" si="2">G101*(1+L101/100)</f>
        <v>0</v>
      </c>
      <c r="N101" s="161">
        <v>0</v>
      </c>
      <c r="O101" s="161">
        <f t="shared" ref="O101:O106" si="3">ROUND(E101*N101,5)</f>
        <v>0</v>
      </c>
      <c r="P101" s="161">
        <v>0</v>
      </c>
      <c r="Q101" s="161">
        <f t="shared" ref="Q101:Q106" si="4">ROUND(E101*P101,5)</f>
        <v>0</v>
      </c>
      <c r="R101" s="161"/>
      <c r="S101" s="161"/>
      <c r="T101" s="162">
        <v>0</v>
      </c>
      <c r="U101" s="161">
        <f t="shared" ref="U101:U106" si="5">ROUND(E101*T101,2)</f>
        <v>0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 t="s">
        <v>96</v>
      </c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2">
        <v>20</v>
      </c>
      <c r="B102" s="158"/>
      <c r="C102" s="187" t="s">
        <v>154</v>
      </c>
      <c r="D102" s="160" t="s">
        <v>153</v>
      </c>
      <c r="E102" s="167">
        <v>1</v>
      </c>
      <c r="F102" s="170"/>
      <c r="G102" s="171">
        <v>0</v>
      </c>
      <c r="H102" s="170">
        <v>0</v>
      </c>
      <c r="I102" s="170">
        <f t="shared" si="0"/>
        <v>0</v>
      </c>
      <c r="J102" s="170">
        <v>20979.9</v>
      </c>
      <c r="K102" s="170">
        <f t="shared" si="1"/>
        <v>20979.9</v>
      </c>
      <c r="L102" s="170">
        <v>21</v>
      </c>
      <c r="M102" s="170">
        <f t="shared" si="2"/>
        <v>0</v>
      </c>
      <c r="N102" s="161">
        <v>0</v>
      </c>
      <c r="O102" s="161">
        <f t="shared" si="3"/>
        <v>0</v>
      </c>
      <c r="P102" s="161">
        <v>0</v>
      </c>
      <c r="Q102" s="161">
        <f t="shared" si="4"/>
        <v>0</v>
      </c>
      <c r="R102" s="161"/>
      <c r="S102" s="161"/>
      <c r="T102" s="162">
        <v>0</v>
      </c>
      <c r="U102" s="161">
        <f t="shared" si="5"/>
        <v>0</v>
      </c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96</v>
      </c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52">
        <v>21</v>
      </c>
      <c r="B103" s="158"/>
      <c r="C103" s="187" t="s">
        <v>155</v>
      </c>
      <c r="D103" s="160" t="s">
        <v>153</v>
      </c>
      <c r="E103" s="167">
        <v>1</v>
      </c>
      <c r="F103" s="170"/>
      <c r="G103" s="171">
        <v>0</v>
      </c>
      <c r="H103" s="170">
        <v>0</v>
      </c>
      <c r="I103" s="170">
        <f t="shared" si="0"/>
        <v>0</v>
      </c>
      <c r="J103" s="170">
        <v>25000</v>
      </c>
      <c r="K103" s="170">
        <f t="shared" si="1"/>
        <v>25000</v>
      </c>
      <c r="L103" s="170">
        <v>21</v>
      </c>
      <c r="M103" s="170">
        <f t="shared" si="2"/>
        <v>0</v>
      </c>
      <c r="N103" s="161">
        <v>0</v>
      </c>
      <c r="O103" s="161">
        <f t="shared" si="3"/>
        <v>0</v>
      </c>
      <c r="P103" s="161">
        <v>0</v>
      </c>
      <c r="Q103" s="161">
        <f t="shared" si="4"/>
        <v>0</v>
      </c>
      <c r="R103" s="161"/>
      <c r="S103" s="161"/>
      <c r="T103" s="162">
        <v>0</v>
      </c>
      <c r="U103" s="161">
        <f t="shared" si="5"/>
        <v>0</v>
      </c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 t="s">
        <v>96</v>
      </c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52">
        <v>22</v>
      </c>
      <c r="B104" s="158"/>
      <c r="C104" s="187" t="s">
        <v>156</v>
      </c>
      <c r="D104" s="160" t="s">
        <v>153</v>
      </c>
      <c r="E104" s="167">
        <v>1</v>
      </c>
      <c r="F104" s="170"/>
      <c r="G104" s="171">
        <v>0</v>
      </c>
      <c r="H104" s="170">
        <v>0</v>
      </c>
      <c r="I104" s="170">
        <f t="shared" si="0"/>
        <v>0</v>
      </c>
      <c r="J104" s="170">
        <v>20000</v>
      </c>
      <c r="K104" s="170">
        <f t="shared" si="1"/>
        <v>20000</v>
      </c>
      <c r="L104" s="170">
        <v>21</v>
      </c>
      <c r="M104" s="170">
        <f t="shared" si="2"/>
        <v>0</v>
      </c>
      <c r="N104" s="161">
        <v>0</v>
      </c>
      <c r="O104" s="161">
        <f t="shared" si="3"/>
        <v>0</v>
      </c>
      <c r="P104" s="161">
        <v>0</v>
      </c>
      <c r="Q104" s="161">
        <f t="shared" si="4"/>
        <v>0</v>
      </c>
      <c r="R104" s="161"/>
      <c r="S104" s="161"/>
      <c r="T104" s="162">
        <v>0</v>
      </c>
      <c r="U104" s="161">
        <f t="shared" si="5"/>
        <v>0</v>
      </c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 t="s">
        <v>96</v>
      </c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2">
        <v>23</v>
      </c>
      <c r="B105" s="158"/>
      <c r="C105" s="187" t="s">
        <v>157</v>
      </c>
      <c r="D105" s="160" t="s">
        <v>153</v>
      </c>
      <c r="E105" s="167">
        <v>1</v>
      </c>
      <c r="F105" s="170"/>
      <c r="G105" s="171">
        <v>0</v>
      </c>
      <c r="H105" s="170">
        <v>0</v>
      </c>
      <c r="I105" s="170">
        <f t="shared" si="0"/>
        <v>0</v>
      </c>
      <c r="J105" s="170">
        <v>50000</v>
      </c>
      <c r="K105" s="170">
        <f t="shared" si="1"/>
        <v>50000</v>
      </c>
      <c r="L105" s="170">
        <v>21</v>
      </c>
      <c r="M105" s="170">
        <f t="shared" si="2"/>
        <v>0</v>
      </c>
      <c r="N105" s="161">
        <v>0</v>
      </c>
      <c r="O105" s="161">
        <f t="shared" si="3"/>
        <v>0</v>
      </c>
      <c r="P105" s="161">
        <v>0</v>
      </c>
      <c r="Q105" s="161">
        <f t="shared" si="4"/>
        <v>0</v>
      </c>
      <c r="R105" s="161"/>
      <c r="S105" s="161"/>
      <c r="T105" s="162">
        <v>0</v>
      </c>
      <c r="U105" s="161">
        <f t="shared" si="5"/>
        <v>0</v>
      </c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 t="s">
        <v>96</v>
      </c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52">
        <v>24</v>
      </c>
      <c r="B106" s="158"/>
      <c r="C106" s="187" t="s">
        <v>158</v>
      </c>
      <c r="D106" s="160" t="s">
        <v>153</v>
      </c>
      <c r="E106" s="167">
        <v>1</v>
      </c>
      <c r="F106" s="170"/>
      <c r="G106" s="171">
        <v>0</v>
      </c>
      <c r="H106" s="170">
        <v>0</v>
      </c>
      <c r="I106" s="170">
        <f t="shared" si="0"/>
        <v>0</v>
      </c>
      <c r="J106" s="170">
        <v>31203.200000000001</v>
      </c>
      <c r="K106" s="170">
        <f t="shared" si="1"/>
        <v>31203.200000000001</v>
      </c>
      <c r="L106" s="170">
        <v>21</v>
      </c>
      <c r="M106" s="170">
        <f t="shared" si="2"/>
        <v>0</v>
      </c>
      <c r="N106" s="161">
        <v>0</v>
      </c>
      <c r="O106" s="161">
        <f t="shared" si="3"/>
        <v>0</v>
      </c>
      <c r="P106" s="161">
        <v>0</v>
      </c>
      <c r="Q106" s="161">
        <f t="shared" si="4"/>
        <v>0</v>
      </c>
      <c r="R106" s="161"/>
      <c r="S106" s="161"/>
      <c r="T106" s="162">
        <v>0</v>
      </c>
      <c r="U106" s="161">
        <f t="shared" si="5"/>
        <v>0</v>
      </c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 t="s">
        <v>96</v>
      </c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2"/>
      <c r="B107" s="158"/>
      <c r="C107" s="188" t="s">
        <v>159</v>
      </c>
      <c r="D107" s="163"/>
      <c r="E107" s="168">
        <v>1</v>
      </c>
      <c r="F107" s="170"/>
      <c r="G107" s="170"/>
      <c r="H107" s="170"/>
      <c r="I107" s="170"/>
      <c r="J107" s="170"/>
      <c r="K107" s="170"/>
      <c r="L107" s="170"/>
      <c r="M107" s="170"/>
      <c r="N107" s="161"/>
      <c r="O107" s="161"/>
      <c r="P107" s="161"/>
      <c r="Q107" s="161"/>
      <c r="R107" s="161"/>
      <c r="S107" s="161"/>
      <c r="T107" s="162"/>
      <c r="U107" s="16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 t="s">
        <v>98</v>
      </c>
      <c r="AF107" s="151">
        <v>0</v>
      </c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52">
        <v>25</v>
      </c>
      <c r="B108" s="158"/>
      <c r="C108" s="187" t="s">
        <v>160</v>
      </c>
      <c r="D108" s="160" t="s">
        <v>153</v>
      </c>
      <c r="E108" s="167">
        <v>0</v>
      </c>
      <c r="F108" s="170"/>
      <c r="G108" s="170">
        <v>0</v>
      </c>
      <c r="H108" s="170">
        <v>0</v>
      </c>
      <c r="I108" s="170">
        <f>ROUND(E108*H108,2)</f>
        <v>0</v>
      </c>
      <c r="J108" s="170">
        <v>0</v>
      </c>
      <c r="K108" s="170">
        <f>ROUND(E108*J108,2)</f>
        <v>0</v>
      </c>
      <c r="L108" s="170">
        <v>21</v>
      </c>
      <c r="M108" s="170">
        <f>G108*(1+L108/100)</f>
        <v>0</v>
      </c>
      <c r="N108" s="161">
        <v>0</v>
      </c>
      <c r="O108" s="161">
        <f>ROUND(E108*N108,5)</f>
        <v>0</v>
      </c>
      <c r="P108" s="161">
        <v>0</v>
      </c>
      <c r="Q108" s="161">
        <f>ROUND(E108*P108,5)</f>
        <v>0</v>
      </c>
      <c r="R108" s="161"/>
      <c r="S108" s="161"/>
      <c r="T108" s="162">
        <v>0</v>
      </c>
      <c r="U108" s="161">
        <f>ROUND(E108*T108,2)</f>
        <v>0</v>
      </c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 t="s">
        <v>96</v>
      </c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2"/>
      <c r="B109" s="158"/>
      <c r="C109" s="188" t="s">
        <v>161</v>
      </c>
      <c r="D109" s="163"/>
      <c r="E109" s="168"/>
      <c r="F109" s="170"/>
      <c r="G109" s="170"/>
      <c r="H109" s="170"/>
      <c r="I109" s="170"/>
      <c r="J109" s="170"/>
      <c r="K109" s="170"/>
      <c r="L109" s="170"/>
      <c r="M109" s="170"/>
      <c r="N109" s="161"/>
      <c r="O109" s="161"/>
      <c r="P109" s="161"/>
      <c r="Q109" s="161"/>
      <c r="R109" s="161"/>
      <c r="S109" s="161"/>
      <c r="T109" s="162"/>
      <c r="U109" s="16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 t="s">
        <v>98</v>
      </c>
      <c r="AF109" s="151">
        <v>0</v>
      </c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2"/>
      <c r="B110" s="158"/>
      <c r="C110" s="188" t="s">
        <v>162</v>
      </c>
      <c r="D110" s="163"/>
      <c r="E110" s="168"/>
      <c r="F110" s="170"/>
      <c r="G110" s="170"/>
      <c r="H110" s="170"/>
      <c r="I110" s="170"/>
      <c r="J110" s="170"/>
      <c r="K110" s="170"/>
      <c r="L110" s="170"/>
      <c r="M110" s="170"/>
      <c r="N110" s="161"/>
      <c r="O110" s="161"/>
      <c r="P110" s="161"/>
      <c r="Q110" s="161"/>
      <c r="R110" s="161"/>
      <c r="S110" s="161"/>
      <c r="T110" s="162"/>
      <c r="U110" s="16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 t="s">
        <v>98</v>
      </c>
      <c r="AF110" s="151">
        <v>0</v>
      </c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ht="33.75" outlineLevel="1" x14ac:dyDescent="0.2">
      <c r="A111" s="152"/>
      <c r="B111" s="158"/>
      <c r="C111" s="188" t="s">
        <v>163</v>
      </c>
      <c r="D111" s="163"/>
      <c r="E111" s="168"/>
      <c r="F111" s="170"/>
      <c r="G111" s="170"/>
      <c r="H111" s="170"/>
      <c r="I111" s="170"/>
      <c r="J111" s="170"/>
      <c r="K111" s="170"/>
      <c r="L111" s="170"/>
      <c r="M111" s="170"/>
      <c r="N111" s="161"/>
      <c r="O111" s="161"/>
      <c r="P111" s="161"/>
      <c r="Q111" s="161"/>
      <c r="R111" s="161"/>
      <c r="S111" s="161"/>
      <c r="T111" s="162"/>
      <c r="U111" s="16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 t="s">
        <v>98</v>
      </c>
      <c r="AF111" s="151">
        <v>0</v>
      </c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ht="33.75" outlineLevel="1" x14ac:dyDescent="0.2">
      <c r="A112" s="152"/>
      <c r="B112" s="158"/>
      <c r="C112" s="188" t="s">
        <v>164</v>
      </c>
      <c r="D112" s="163"/>
      <c r="E112" s="168"/>
      <c r="F112" s="170"/>
      <c r="G112" s="170"/>
      <c r="H112" s="170"/>
      <c r="I112" s="170"/>
      <c r="J112" s="170"/>
      <c r="K112" s="170"/>
      <c r="L112" s="170"/>
      <c r="M112" s="170"/>
      <c r="N112" s="161"/>
      <c r="O112" s="161"/>
      <c r="P112" s="161"/>
      <c r="Q112" s="161"/>
      <c r="R112" s="161"/>
      <c r="S112" s="161"/>
      <c r="T112" s="162"/>
      <c r="U112" s="16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 t="s">
        <v>98</v>
      </c>
      <c r="AF112" s="151">
        <v>0</v>
      </c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ht="33.75" outlineLevel="1" x14ac:dyDescent="0.2">
      <c r="A113" s="152"/>
      <c r="B113" s="158"/>
      <c r="C113" s="188" t="s">
        <v>165</v>
      </c>
      <c r="D113" s="163"/>
      <c r="E113" s="168"/>
      <c r="F113" s="170"/>
      <c r="G113" s="170"/>
      <c r="H113" s="170"/>
      <c r="I113" s="170"/>
      <c r="J113" s="170"/>
      <c r="K113" s="170"/>
      <c r="L113" s="170"/>
      <c r="M113" s="170"/>
      <c r="N113" s="161"/>
      <c r="O113" s="161"/>
      <c r="P113" s="161"/>
      <c r="Q113" s="161"/>
      <c r="R113" s="161"/>
      <c r="S113" s="161"/>
      <c r="T113" s="162"/>
      <c r="U113" s="16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 t="s">
        <v>98</v>
      </c>
      <c r="AF113" s="151">
        <v>0</v>
      </c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ht="33.75" outlineLevel="1" x14ac:dyDescent="0.2">
      <c r="A114" s="152"/>
      <c r="B114" s="158"/>
      <c r="C114" s="188" t="s">
        <v>166</v>
      </c>
      <c r="D114" s="163"/>
      <c r="E114" s="168"/>
      <c r="F114" s="170"/>
      <c r="G114" s="170"/>
      <c r="H114" s="170"/>
      <c r="I114" s="170"/>
      <c r="J114" s="170"/>
      <c r="K114" s="170"/>
      <c r="L114" s="170"/>
      <c r="M114" s="170"/>
      <c r="N114" s="161"/>
      <c r="O114" s="161"/>
      <c r="P114" s="161"/>
      <c r="Q114" s="161"/>
      <c r="R114" s="161"/>
      <c r="S114" s="161"/>
      <c r="T114" s="162"/>
      <c r="U114" s="16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 t="s">
        <v>98</v>
      </c>
      <c r="AF114" s="151">
        <v>0</v>
      </c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ht="22.5" outlineLevel="1" x14ac:dyDescent="0.2">
      <c r="A115" s="152"/>
      <c r="B115" s="158"/>
      <c r="C115" s="188" t="s">
        <v>167</v>
      </c>
      <c r="D115" s="163"/>
      <c r="E115" s="168"/>
      <c r="F115" s="170"/>
      <c r="G115" s="170"/>
      <c r="H115" s="170"/>
      <c r="I115" s="170"/>
      <c r="J115" s="170"/>
      <c r="K115" s="170"/>
      <c r="L115" s="170"/>
      <c r="M115" s="170"/>
      <c r="N115" s="161"/>
      <c r="O115" s="161"/>
      <c r="P115" s="161"/>
      <c r="Q115" s="161"/>
      <c r="R115" s="161"/>
      <c r="S115" s="161"/>
      <c r="T115" s="162"/>
      <c r="U115" s="16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 t="s">
        <v>98</v>
      </c>
      <c r="AF115" s="151">
        <v>0</v>
      </c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ht="56.25" outlineLevel="1" x14ac:dyDescent="0.2">
      <c r="A116" s="152"/>
      <c r="B116" s="158"/>
      <c r="C116" s="188" t="s">
        <v>168</v>
      </c>
      <c r="D116" s="163"/>
      <c r="E116" s="168"/>
      <c r="F116" s="170"/>
      <c r="G116" s="170"/>
      <c r="H116" s="170"/>
      <c r="I116" s="170"/>
      <c r="J116" s="170"/>
      <c r="K116" s="170"/>
      <c r="L116" s="170"/>
      <c r="M116" s="170"/>
      <c r="N116" s="161"/>
      <c r="O116" s="161"/>
      <c r="P116" s="161"/>
      <c r="Q116" s="161"/>
      <c r="R116" s="161"/>
      <c r="S116" s="161"/>
      <c r="T116" s="162"/>
      <c r="U116" s="16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 t="s">
        <v>98</v>
      </c>
      <c r="AF116" s="151">
        <v>0</v>
      </c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ht="33.75" outlineLevel="1" x14ac:dyDescent="0.2">
      <c r="A117" s="152"/>
      <c r="B117" s="158"/>
      <c r="C117" s="188" t="s">
        <v>169</v>
      </c>
      <c r="D117" s="163"/>
      <c r="E117" s="168"/>
      <c r="F117" s="170"/>
      <c r="G117" s="170"/>
      <c r="H117" s="170"/>
      <c r="I117" s="170"/>
      <c r="J117" s="170"/>
      <c r="K117" s="170"/>
      <c r="L117" s="170"/>
      <c r="M117" s="170"/>
      <c r="N117" s="161"/>
      <c r="O117" s="161"/>
      <c r="P117" s="161"/>
      <c r="Q117" s="161"/>
      <c r="R117" s="161"/>
      <c r="S117" s="161"/>
      <c r="T117" s="162"/>
      <c r="U117" s="16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 t="s">
        <v>98</v>
      </c>
      <c r="AF117" s="151">
        <v>0</v>
      </c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ht="33.75" outlineLevel="1" x14ac:dyDescent="0.2">
      <c r="A118" s="152"/>
      <c r="B118" s="158"/>
      <c r="C118" s="188" t="s">
        <v>170</v>
      </c>
      <c r="D118" s="163"/>
      <c r="E118" s="168"/>
      <c r="F118" s="170"/>
      <c r="G118" s="170"/>
      <c r="H118" s="170"/>
      <c r="I118" s="170"/>
      <c r="J118" s="170"/>
      <c r="K118" s="170"/>
      <c r="L118" s="170"/>
      <c r="M118" s="170"/>
      <c r="N118" s="161"/>
      <c r="O118" s="161"/>
      <c r="P118" s="161"/>
      <c r="Q118" s="161"/>
      <c r="R118" s="161"/>
      <c r="S118" s="161"/>
      <c r="T118" s="162"/>
      <c r="U118" s="16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 t="s">
        <v>98</v>
      </c>
      <c r="AF118" s="151">
        <v>0</v>
      </c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ht="45" outlineLevel="1" x14ac:dyDescent="0.2">
      <c r="A119" s="152"/>
      <c r="B119" s="158"/>
      <c r="C119" s="188" t="s">
        <v>171</v>
      </c>
      <c r="D119" s="163"/>
      <c r="E119" s="168"/>
      <c r="F119" s="170"/>
      <c r="G119" s="170"/>
      <c r="H119" s="170"/>
      <c r="I119" s="170"/>
      <c r="J119" s="170"/>
      <c r="K119" s="170"/>
      <c r="L119" s="170"/>
      <c r="M119" s="170"/>
      <c r="N119" s="161"/>
      <c r="O119" s="161"/>
      <c r="P119" s="161"/>
      <c r="Q119" s="161"/>
      <c r="R119" s="161"/>
      <c r="S119" s="161"/>
      <c r="T119" s="162"/>
      <c r="U119" s="16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 t="s">
        <v>98</v>
      </c>
      <c r="AF119" s="151">
        <v>0</v>
      </c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ht="67.5" outlineLevel="1" x14ac:dyDescent="0.2">
      <c r="A120" s="152"/>
      <c r="B120" s="158"/>
      <c r="C120" s="188" t="s">
        <v>172</v>
      </c>
      <c r="D120" s="163"/>
      <c r="E120" s="168"/>
      <c r="F120" s="170"/>
      <c r="G120" s="170"/>
      <c r="H120" s="170"/>
      <c r="I120" s="170"/>
      <c r="J120" s="170"/>
      <c r="K120" s="170"/>
      <c r="L120" s="170"/>
      <c r="M120" s="170"/>
      <c r="N120" s="161"/>
      <c r="O120" s="161"/>
      <c r="P120" s="161"/>
      <c r="Q120" s="161"/>
      <c r="R120" s="161"/>
      <c r="S120" s="161"/>
      <c r="T120" s="162"/>
      <c r="U120" s="16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 t="s">
        <v>98</v>
      </c>
      <c r="AF120" s="151">
        <v>0</v>
      </c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ht="22.5" outlineLevel="1" x14ac:dyDescent="0.2">
      <c r="A121" s="152"/>
      <c r="B121" s="158"/>
      <c r="C121" s="188" t="s">
        <v>173</v>
      </c>
      <c r="D121" s="163"/>
      <c r="E121" s="168"/>
      <c r="F121" s="170"/>
      <c r="G121" s="170"/>
      <c r="H121" s="170"/>
      <c r="I121" s="170"/>
      <c r="J121" s="170"/>
      <c r="K121" s="170"/>
      <c r="L121" s="170"/>
      <c r="M121" s="170"/>
      <c r="N121" s="161"/>
      <c r="O121" s="161"/>
      <c r="P121" s="161"/>
      <c r="Q121" s="161"/>
      <c r="R121" s="161"/>
      <c r="S121" s="161"/>
      <c r="T121" s="162"/>
      <c r="U121" s="16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 t="s">
        <v>98</v>
      </c>
      <c r="AF121" s="151">
        <v>0</v>
      </c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52">
        <v>26</v>
      </c>
      <c r="B122" s="158"/>
      <c r="C122" s="187" t="s">
        <v>174</v>
      </c>
      <c r="D122" s="160" t="s">
        <v>153</v>
      </c>
      <c r="E122" s="167">
        <v>1</v>
      </c>
      <c r="F122" s="170"/>
      <c r="G122" s="170">
        <v>0</v>
      </c>
      <c r="H122" s="170">
        <v>0</v>
      </c>
      <c r="I122" s="170">
        <f>ROUND(E122*H122,2)</f>
        <v>0</v>
      </c>
      <c r="J122" s="170">
        <v>25000</v>
      </c>
      <c r="K122" s="170">
        <f>ROUND(E122*J122,2)</f>
        <v>25000</v>
      </c>
      <c r="L122" s="170">
        <v>21</v>
      </c>
      <c r="M122" s="170">
        <f>G122*(1+L122/100)</f>
        <v>0</v>
      </c>
      <c r="N122" s="161">
        <v>0</v>
      </c>
      <c r="O122" s="161">
        <f>ROUND(E122*N122,5)</f>
        <v>0</v>
      </c>
      <c r="P122" s="161">
        <v>0</v>
      </c>
      <c r="Q122" s="161">
        <f>ROUND(E122*P122,5)</f>
        <v>0</v>
      </c>
      <c r="R122" s="161"/>
      <c r="S122" s="161"/>
      <c r="T122" s="162">
        <v>0</v>
      </c>
      <c r="U122" s="161">
        <f>ROUND(E122*T122,2)</f>
        <v>0</v>
      </c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 t="s">
        <v>96</v>
      </c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ht="22.5" outlineLevel="1" x14ac:dyDescent="0.2">
      <c r="A123" s="152"/>
      <c r="B123" s="158"/>
      <c r="C123" s="188" t="s">
        <v>175</v>
      </c>
      <c r="D123" s="163"/>
      <c r="E123" s="168">
        <v>1</v>
      </c>
      <c r="F123" s="170"/>
      <c r="G123" s="170"/>
      <c r="H123" s="170"/>
      <c r="I123" s="170"/>
      <c r="J123" s="170"/>
      <c r="K123" s="170"/>
      <c r="L123" s="170"/>
      <c r="M123" s="170"/>
      <c r="N123" s="161"/>
      <c r="O123" s="161"/>
      <c r="P123" s="161"/>
      <c r="Q123" s="161"/>
      <c r="R123" s="161"/>
      <c r="S123" s="161"/>
      <c r="T123" s="162"/>
      <c r="U123" s="16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 t="s">
        <v>98</v>
      </c>
      <c r="AF123" s="151">
        <v>0</v>
      </c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ht="22.5" outlineLevel="1" x14ac:dyDescent="0.2">
      <c r="A124" s="152"/>
      <c r="B124" s="158"/>
      <c r="C124" s="188" t="s">
        <v>176</v>
      </c>
      <c r="D124" s="163"/>
      <c r="E124" s="168"/>
      <c r="F124" s="170"/>
      <c r="G124" s="170"/>
      <c r="H124" s="170"/>
      <c r="I124" s="170"/>
      <c r="J124" s="170"/>
      <c r="K124" s="170"/>
      <c r="L124" s="170"/>
      <c r="M124" s="170"/>
      <c r="N124" s="161"/>
      <c r="O124" s="161"/>
      <c r="P124" s="161"/>
      <c r="Q124" s="161"/>
      <c r="R124" s="161"/>
      <c r="S124" s="161"/>
      <c r="T124" s="162"/>
      <c r="U124" s="16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 t="s">
        <v>98</v>
      </c>
      <c r="AF124" s="151">
        <v>0</v>
      </c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ht="22.5" outlineLevel="1" x14ac:dyDescent="0.2">
      <c r="A125" s="152"/>
      <c r="B125" s="158"/>
      <c r="C125" s="188" t="s">
        <v>177</v>
      </c>
      <c r="D125" s="163"/>
      <c r="E125" s="168"/>
      <c r="F125" s="170"/>
      <c r="G125" s="170"/>
      <c r="H125" s="170"/>
      <c r="I125" s="170"/>
      <c r="J125" s="170"/>
      <c r="K125" s="170"/>
      <c r="L125" s="170"/>
      <c r="M125" s="170"/>
      <c r="N125" s="161"/>
      <c r="O125" s="161"/>
      <c r="P125" s="161"/>
      <c r="Q125" s="161"/>
      <c r="R125" s="161"/>
      <c r="S125" s="161"/>
      <c r="T125" s="162"/>
      <c r="U125" s="16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 t="s">
        <v>98</v>
      </c>
      <c r="AF125" s="151">
        <v>0</v>
      </c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ht="22.5" outlineLevel="1" x14ac:dyDescent="0.2">
      <c r="A126" s="152"/>
      <c r="B126" s="158"/>
      <c r="C126" s="188" t="s">
        <v>178</v>
      </c>
      <c r="D126" s="163"/>
      <c r="E126" s="168"/>
      <c r="F126" s="170"/>
      <c r="G126" s="170"/>
      <c r="H126" s="170"/>
      <c r="I126" s="170"/>
      <c r="J126" s="170"/>
      <c r="K126" s="170"/>
      <c r="L126" s="170"/>
      <c r="M126" s="170"/>
      <c r="N126" s="161"/>
      <c r="O126" s="161"/>
      <c r="P126" s="161"/>
      <c r="Q126" s="161"/>
      <c r="R126" s="161"/>
      <c r="S126" s="161"/>
      <c r="T126" s="162"/>
      <c r="U126" s="16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 t="s">
        <v>98</v>
      </c>
      <c r="AF126" s="151">
        <v>0</v>
      </c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52">
        <v>27</v>
      </c>
      <c r="B127" s="158"/>
      <c r="C127" s="187" t="s">
        <v>179</v>
      </c>
      <c r="D127" s="160" t="s">
        <v>153</v>
      </c>
      <c r="E127" s="167">
        <v>1</v>
      </c>
      <c r="F127" s="170"/>
      <c r="G127" s="170">
        <v>0</v>
      </c>
      <c r="H127" s="170">
        <v>0</v>
      </c>
      <c r="I127" s="170">
        <f>ROUND(E127*H127,2)</f>
        <v>0</v>
      </c>
      <c r="J127" s="170">
        <v>2000</v>
      </c>
      <c r="K127" s="170">
        <f>ROUND(E127*J127,2)</f>
        <v>2000</v>
      </c>
      <c r="L127" s="170">
        <v>21</v>
      </c>
      <c r="M127" s="170">
        <f>G127*(1+L127/100)</f>
        <v>0</v>
      </c>
      <c r="N127" s="161">
        <v>0</v>
      </c>
      <c r="O127" s="161">
        <f>ROUND(E127*N127,5)</f>
        <v>0</v>
      </c>
      <c r="P127" s="161">
        <v>0</v>
      </c>
      <c r="Q127" s="161">
        <f>ROUND(E127*P127,5)</f>
        <v>0</v>
      </c>
      <c r="R127" s="161"/>
      <c r="S127" s="161"/>
      <c r="T127" s="162">
        <v>0</v>
      </c>
      <c r="U127" s="161">
        <f>ROUND(E127*T127,2)</f>
        <v>0</v>
      </c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 t="s">
        <v>96</v>
      </c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80">
        <v>28</v>
      </c>
      <c r="B128" s="181"/>
      <c r="C128" s="190" t="s">
        <v>180</v>
      </c>
      <c r="D128" s="182" t="s">
        <v>153</v>
      </c>
      <c r="E128" s="183">
        <v>1</v>
      </c>
      <c r="F128" s="184"/>
      <c r="G128" s="184">
        <v>0</v>
      </c>
      <c r="H128" s="184">
        <v>0</v>
      </c>
      <c r="I128" s="184">
        <f>ROUND(E128*H128,2)</f>
        <v>0</v>
      </c>
      <c r="J128" s="184">
        <v>5000</v>
      </c>
      <c r="K128" s="184">
        <f>ROUND(E128*J128,2)</f>
        <v>5000</v>
      </c>
      <c r="L128" s="184">
        <v>21</v>
      </c>
      <c r="M128" s="184">
        <f>G128*(1+L128/100)</f>
        <v>0</v>
      </c>
      <c r="N128" s="185">
        <v>0</v>
      </c>
      <c r="O128" s="185">
        <f>ROUND(E128*N128,5)</f>
        <v>0</v>
      </c>
      <c r="P128" s="185">
        <v>0</v>
      </c>
      <c r="Q128" s="185">
        <f>ROUND(E128*P128,5)</f>
        <v>0</v>
      </c>
      <c r="R128" s="185"/>
      <c r="S128" s="185"/>
      <c r="T128" s="186">
        <v>0</v>
      </c>
      <c r="U128" s="185">
        <f>ROUND(E128*T128,2)</f>
        <v>0</v>
      </c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 t="s">
        <v>96</v>
      </c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31" x14ac:dyDescent="0.2">
      <c r="A129" s="6"/>
      <c r="B129" s="7" t="s">
        <v>146</v>
      </c>
      <c r="C129" s="191" t="s">
        <v>146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AC129">
        <v>15</v>
      </c>
      <c r="AD129">
        <v>21</v>
      </c>
    </row>
    <row r="130" spans="1:31" x14ac:dyDescent="0.2">
      <c r="C130" s="192"/>
      <c r="AE130" t="s">
        <v>181</v>
      </c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Radim Držmíšek</cp:lastModifiedBy>
  <cp:lastPrinted>2019-02-26T13:33:45Z</cp:lastPrinted>
  <dcterms:created xsi:type="dcterms:W3CDTF">2009-04-08T07:15:50Z</dcterms:created>
  <dcterms:modified xsi:type="dcterms:W3CDTF">2019-03-28T08:59:58Z</dcterms:modified>
</cp:coreProperties>
</file>