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SUS\Desktop\"/>
    </mc:Choice>
  </mc:AlternateContent>
  <bookViews>
    <workbookView xWindow="2868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SO.01 01 Pol" sheetId="12" r:id="rId4"/>
    <sheet name="SO.01 2 Pol" sheetId="13" r:id="rId5"/>
    <sheet name="SO.02 01 Pol" sheetId="14" r:id="rId6"/>
    <sheet name="SO.03 01 Pol" sheetId="15" r:id="rId7"/>
    <sheet name="SO.05 1 Pol" sheetId="16" r:id="rId8"/>
  </sheets>
  <externalReferences>
    <externalReference r:id="rId9"/>
  </externalReferences>
  <definedNames>
    <definedName name="CelkemDPHVypocet" localSheetId="1">Stavba!$H$49</definedName>
    <definedName name="CenaCelkem">Stavba!$G$29</definedName>
    <definedName name="CenaCelkemBezDPH">Stavba!$G$28</definedName>
    <definedName name="CenaCelkemVypocet" localSheetId="1">Stavba!$I$49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'SO.01 01 Pol'!$1:$7</definedName>
    <definedName name="_xlnm.Print_Titles" localSheetId="4">'SO.01 2 Pol'!$1:$7</definedName>
    <definedName name="_xlnm.Print_Titles" localSheetId="5">'SO.02 01 Pol'!$1:$7</definedName>
    <definedName name="_xlnm.Print_Titles" localSheetId="6">'SO.03 01 Pol'!$1:$7</definedName>
    <definedName name="_xlnm.Print_Titles" localSheetId="7">'SO.05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'SO.01 01 Pol'!$A$1:$X$231</definedName>
    <definedName name="_xlnm.Print_Area" localSheetId="4">'SO.01 2 Pol'!$A$1:$X$57</definedName>
    <definedName name="_xlnm.Print_Area" localSheetId="5">'SO.02 01 Pol'!$A$1:$X$186</definedName>
    <definedName name="_xlnm.Print_Area" localSheetId="6">'SO.03 01 Pol'!$A$1:$X$92</definedName>
    <definedName name="_xlnm.Print_Area" localSheetId="7">'SO.05 1 Pol'!$A$1:$X$44</definedName>
    <definedName name="_xlnm.Print_Area" localSheetId="1">Stavba!$A$1:$J$84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Stavba!$F$49</definedName>
    <definedName name="ZakladDPHZakl">Stavba!$G$25</definedName>
    <definedName name="ZakladDPHZaklVypocet" localSheetId="1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43" i="16"/>
  <c r="G9" i="16"/>
  <c r="G8" i="16" s="1"/>
  <c r="I9" i="16"/>
  <c r="I8" i="16" s="1"/>
  <c r="K9" i="16"/>
  <c r="K8" i="16" s="1"/>
  <c r="O9" i="16"/>
  <c r="O8" i="16" s="1"/>
  <c r="Q9" i="16"/>
  <c r="V9" i="16"/>
  <c r="G10" i="16"/>
  <c r="M10" i="16" s="1"/>
  <c r="I10" i="16"/>
  <c r="K10" i="16"/>
  <c r="O10" i="16"/>
  <c r="Q10" i="16"/>
  <c r="V10" i="16"/>
  <c r="G11" i="16"/>
  <c r="I11" i="16"/>
  <c r="K11" i="16"/>
  <c r="M11" i="16"/>
  <c r="O11" i="16"/>
  <c r="Q11" i="16"/>
  <c r="V11" i="16"/>
  <c r="G12" i="16"/>
  <c r="I12" i="16"/>
  <c r="K12" i="16"/>
  <c r="M12" i="16"/>
  <c r="O12" i="16"/>
  <c r="Q12" i="16"/>
  <c r="V12" i="16"/>
  <c r="G13" i="16"/>
  <c r="I13" i="16"/>
  <c r="K13" i="16"/>
  <c r="M13" i="16"/>
  <c r="O13" i="16"/>
  <c r="Q13" i="16"/>
  <c r="Q8" i="16" s="1"/>
  <c r="V13" i="16"/>
  <c r="G14" i="16"/>
  <c r="I14" i="16"/>
  <c r="K14" i="16"/>
  <c r="M14" i="16"/>
  <c r="O14" i="16"/>
  <c r="Q14" i="16"/>
  <c r="V14" i="16"/>
  <c r="V8" i="16" s="1"/>
  <c r="G15" i="16"/>
  <c r="I15" i="16"/>
  <c r="K15" i="16"/>
  <c r="M15" i="16"/>
  <c r="O15" i="16"/>
  <c r="Q15" i="16"/>
  <c r="V15" i="16"/>
  <c r="G16" i="16"/>
  <c r="M16" i="16" s="1"/>
  <c r="I16" i="16"/>
  <c r="K16" i="16"/>
  <c r="O16" i="16"/>
  <c r="Q16" i="16"/>
  <c r="V16" i="16"/>
  <c r="G17" i="16"/>
  <c r="M17" i="16" s="1"/>
  <c r="I17" i="16"/>
  <c r="K17" i="16"/>
  <c r="O17" i="16"/>
  <c r="Q17" i="16"/>
  <c r="V17" i="16"/>
  <c r="G18" i="16"/>
  <c r="M18" i="16" s="1"/>
  <c r="I18" i="16"/>
  <c r="K18" i="16"/>
  <c r="O18" i="16"/>
  <c r="Q18" i="16"/>
  <c r="V18" i="16"/>
  <c r="G19" i="16"/>
  <c r="I19" i="16"/>
  <c r="K19" i="16"/>
  <c r="M19" i="16"/>
  <c r="O19" i="16"/>
  <c r="Q19" i="16"/>
  <c r="V19" i="16"/>
  <c r="G20" i="16"/>
  <c r="I20" i="16"/>
  <c r="K20" i="16"/>
  <c r="M20" i="16"/>
  <c r="O20" i="16"/>
  <c r="Q20" i="16"/>
  <c r="V20" i="16"/>
  <c r="G21" i="16"/>
  <c r="I21" i="16"/>
  <c r="K21" i="16"/>
  <c r="M21" i="16"/>
  <c r="O21" i="16"/>
  <c r="Q21" i="16"/>
  <c r="V21" i="16"/>
  <c r="G22" i="16"/>
  <c r="I22" i="16"/>
  <c r="K22" i="16"/>
  <c r="M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7" i="16"/>
  <c r="I27" i="16"/>
  <c r="K27" i="16"/>
  <c r="M27" i="16"/>
  <c r="O27" i="16"/>
  <c r="Q27" i="16"/>
  <c r="V27" i="16"/>
  <c r="G28" i="16"/>
  <c r="I28" i="16"/>
  <c r="K28" i="16"/>
  <c r="M28" i="16"/>
  <c r="O28" i="16"/>
  <c r="Q28" i="16"/>
  <c r="V28" i="16"/>
  <c r="G29" i="16"/>
  <c r="I29" i="16"/>
  <c r="K29" i="16"/>
  <c r="M29" i="16"/>
  <c r="O29" i="16"/>
  <c r="Q29" i="16"/>
  <c r="V29" i="16"/>
  <c r="G30" i="16"/>
  <c r="I30" i="16"/>
  <c r="K30" i="16"/>
  <c r="M30" i="16"/>
  <c r="O30" i="16"/>
  <c r="Q30" i="16"/>
  <c r="V30" i="16"/>
  <c r="G31" i="16"/>
  <c r="I31" i="16"/>
  <c r="K31" i="16"/>
  <c r="M31" i="16"/>
  <c r="O31" i="16"/>
  <c r="Q31" i="16"/>
  <c r="V31" i="16"/>
  <c r="G33" i="16"/>
  <c r="M33" i="16" s="1"/>
  <c r="I33" i="16"/>
  <c r="I32" i="16" s="1"/>
  <c r="K33" i="16"/>
  <c r="K32" i="16" s="1"/>
  <c r="O33" i="16"/>
  <c r="O32" i="16" s="1"/>
  <c r="Q33" i="16"/>
  <c r="V33" i="16"/>
  <c r="G34" i="16"/>
  <c r="M34" i="16" s="1"/>
  <c r="I34" i="16"/>
  <c r="K34" i="16"/>
  <c r="O34" i="16"/>
  <c r="Q34" i="16"/>
  <c r="V34" i="16"/>
  <c r="G35" i="16"/>
  <c r="I35" i="16"/>
  <c r="K35" i="16"/>
  <c r="M35" i="16"/>
  <c r="O35" i="16"/>
  <c r="Q35" i="16"/>
  <c r="V35" i="16"/>
  <c r="G36" i="16"/>
  <c r="I36" i="16"/>
  <c r="K36" i="16"/>
  <c r="M36" i="16"/>
  <c r="O36" i="16"/>
  <c r="Q36" i="16"/>
  <c r="V36" i="16"/>
  <c r="G37" i="16"/>
  <c r="I37" i="16"/>
  <c r="K37" i="16"/>
  <c r="M37" i="16"/>
  <c r="O37" i="16"/>
  <c r="Q37" i="16"/>
  <c r="Q32" i="16" s="1"/>
  <c r="V37" i="16"/>
  <c r="G38" i="16"/>
  <c r="I38" i="16"/>
  <c r="K38" i="16"/>
  <c r="M38" i="16"/>
  <c r="O38" i="16"/>
  <c r="Q38" i="16"/>
  <c r="V38" i="16"/>
  <c r="V32" i="16" s="1"/>
  <c r="G39" i="16"/>
  <c r="I39" i="16"/>
  <c r="K39" i="16"/>
  <c r="M39" i="16"/>
  <c r="O39" i="16"/>
  <c r="Q39" i="16"/>
  <c r="V39" i="16"/>
  <c r="G40" i="16"/>
  <c r="G32" i="16" s="1"/>
  <c r="I40" i="16"/>
  <c r="K40" i="16"/>
  <c r="O40" i="16"/>
  <c r="Q40" i="16"/>
  <c r="V40" i="16"/>
  <c r="G41" i="16"/>
  <c r="M41" i="16" s="1"/>
  <c r="I41" i="16"/>
  <c r="K41" i="16"/>
  <c r="O41" i="16"/>
  <c r="Q41" i="16"/>
  <c r="V41" i="16"/>
  <c r="AE43" i="16"/>
  <c r="G91" i="15"/>
  <c r="G8" i="15"/>
  <c r="G9" i="15"/>
  <c r="M9" i="15" s="1"/>
  <c r="I9" i="15"/>
  <c r="I8" i="15" s="1"/>
  <c r="K9" i="15"/>
  <c r="K8" i="15" s="1"/>
  <c r="O9" i="15"/>
  <c r="O8" i="15" s="1"/>
  <c r="Q9" i="15"/>
  <c r="V9" i="15"/>
  <c r="G11" i="15"/>
  <c r="M11" i="15" s="1"/>
  <c r="I11" i="15"/>
  <c r="K11" i="15"/>
  <c r="O11" i="15"/>
  <c r="Q11" i="15"/>
  <c r="Q8" i="15" s="1"/>
  <c r="V11" i="15"/>
  <c r="G30" i="15"/>
  <c r="I30" i="15"/>
  <c r="K30" i="15"/>
  <c r="M30" i="15"/>
  <c r="O30" i="15"/>
  <c r="Q30" i="15"/>
  <c r="V30" i="15"/>
  <c r="G33" i="15"/>
  <c r="I33" i="15"/>
  <c r="K33" i="15"/>
  <c r="M33" i="15"/>
  <c r="O33" i="15"/>
  <c r="Q33" i="15"/>
  <c r="V33" i="15"/>
  <c r="G35" i="15"/>
  <c r="I35" i="15"/>
  <c r="K35" i="15"/>
  <c r="M35" i="15"/>
  <c r="O35" i="15"/>
  <c r="Q35" i="15"/>
  <c r="V35" i="15"/>
  <c r="G37" i="15"/>
  <c r="I37" i="15"/>
  <c r="K37" i="15"/>
  <c r="M37" i="15"/>
  <c r="O37" i="15"/>
  <c r="Q37" i="15"/>
  <c r="V37" i="15"/>
  <c r="V8" i="15" s="1"/>
  <c r="K39" i="15"/>
  <c r="O39" i="15"/>
  <c r="Q39" i="15"/>
  <c r="G40" i="15"/>
  <c r="G39" i="15" s="1"/>
  <c r="I40" i="15"/>
  <c r="I39" i="15" s="1"/>
  <c r="K40" i="15"/>
  <c r="O40" i="15"/>
  <c r="Q40" i="15"/>
  <c r="V40" i="15"/>
  <c r="V39" i="15" s="1"/>
  <c r="G59" i="15"/>
  <c r="I59" i="15"/>
  <c r="G60" i="15"/>
  <c r="I60" i="15"/>
  <c r="K60" i="15"/>
  <c r="K59" i="15" s="1"/>
  <c r="M60" i="15"/>
  <c r="M59" i="15" s="1"/>
  <c r="O60" i="15"/>
  <c r="Q60" i="15"/>
  <c r="Q59" i="15" s="1"/>
  <c r="V60" i="15"/>
  <c r="G62" i="15"/>
  <c r="I62" i="15"/>
  <c r="K62" i="15"/>
  <c r="M62" i="15"/>
  <c r="O62" i="15"/>
  <c r="O59" i="15" s="1"/>
  <c r="Q62" i="15"/>
  <c r="V62" i="15"/>
  <c r="V59" i="15" s="1"/>
  <c r="G64" i="15"/>
  <c r="I64" i="15"/>
  <c r="K64" i="15"/>
  <c r="M64" i="15"/>
  <c r="O64" i="15"/>
  <c r="Q64" i="15"/>
  <c r="V64" i="15"/>
  <c r="G66" i="15"/>
  <c r="I66" i="15"/>
  <c r="K66" i="15"/>
  <c r="M66" i="15"/>
  <c r="O66" i="15"/>
  <c r="Q66" i="15"/>
  <c r="V66" i="15"/>
  <c r="G68" i="15"/>
  <c r="I68" i="15"/>
  <c r="K68" i="15"/>
  <c r="M68" i="15"/>
  <c r="O68" i="15"/>
  <c r="Q68" i="15"/>
  <c r="V68" i="15"/>
  <c r="Q70" i="15"/>
  <c r="V70" i="15"/>
  <c r="G71" i="15"/>
  <c r="G70" i="15" s="1"/>
  <c r="I71" i="15"/>
  <c r="I70" i="15" s="1"/>
  <c r="K71" i="15"/>
  <c r="O71" i="15"/>
  <c r="Q71" i="15"/>
  <c r="V71" i="15"/>
  <c r="G73" i="15"/>
  <c r="M73" i="15" s="1"/>
  <c r="I73" i="15"/>
  <c r="K73" i="15"/>
  <c r="K70" i="15" s="1"/>
  <c r="O73" i="15"/>
  <c r="O70" i="15" s="1"/>
  <c r="Q73" i="15"/>
  <c r="V73" i="15"/>
  <c r="G75" i="15"/>
  <c r="K75" i="15"/>
  <c r="G76" i="15"/>
  <c r="I76" i="15"/>
  <c r="I75" i="15" s="1"/>
  <c r="K76" i="15"/>
  <c r="M76" i="15"/>
  <c r="M75" i="15" s="1"/>
  <c r="O76" i="15"/>
  <c r="O75" i="15" s="1"/>
  <c r="Q76" i="15"/>
  <c r="V76" i="15"/>
  <c r="V75" i="15" s="1"/>
  <c r="G78" i="15"/>
  <c r="I78" i="15"/>
  <c r="K78" i="15"/>
  <c r="M78" i="15"/>
  <c r="O78" i="15"/>
  <c r="Q78" i="15"/>
  <c r="Q75" i="15" s="1"/>
  <c r="V78" i="15"/>
  <c r="Q79" i="15"/>
  <c r="G80" i="15"/>
  <c r="I80" i="15"/>
  <c r="I79" i="15" s="1"/>
  <c r="K80" i="15"/>
  <c r="M80" i="15"/>
  <c r="O80" i="15"/>
  <c r="O79" i="15" s="1"/>
  <c r="Q80" i="15"/>
  <c r="V80" i="15"/>
  <c r="V79" i="15" s="1"/>
  <c r="G81" i="15"/>
  <c r="G79" i="15" s="1"/>
  <c r="I81" i="15"/>
  <c r="K81" i="15"/>
  <c r="K79" i="15" s="1"/>
  <c r="O81" i="15"/>
  <c r="Q81" i="15"/>
  <c r="V81" i="15"/>
  <c r="G83" i="15"/>
  <c r="M83" i="15" s="1"/>
  <c r="I83" i="15"/>
  <c r="K83" i="15"/>
  <c r="O83" i="15"/>
  <c r="Q83" i="15"/>
  <c r="V83" i="15"/>
  <c r="G85" i="15"/>
  <c r="O85" i="15"/>
  <c r="V85" i="15"/>
  <c r="G86" i="15"/>
  <c r="M86" i="15" s="1"/>
  <c r="M85" i="15" s="1"/>
  <c r="I86" i="15"/>
  <c r="I85" i="15" s="1"/>
  <c r="K86" i="15"/>
  <c r="K85" i="15" s="1"/>
  <c r="O86" i="15"/>
  <c r="Q86" i="15"/>
  <c r="Q85" i="15" s="1"/>
  <c r="V86" i="15"/>
  <c r="AE91" i="15"/>
  <c r="AF91" i="15"/>
  <c r="G185" i="14"/>
  <c r="G9" i="14"/>
  <c r="M9" i="14" s="1"/>
  <c r="I9" i="14"/>
  <c r="I8" i="14" s="1"/>
  <c r="K9" i="14"/>
  <c r="K8" i="14" s="1"/>
  <c r="O9" i="14"/>
  <c r="O8" i="14" s="1"/>
  <c r="Q9" i="14"/>
  <c r="V9" i="14"/>
  <c r="V8" i="14" s="1"/>
  <c r="G14" i="14"/>
  <c r="M14" i="14" s="1"/>
  <c r="I14" i="14"/>
  <c r="K14" i="14"/>
  <c r="O14" i="14"/>
  <c r="Q14" i="14"/>
  <c r="V14" i="14"/>
  <c r="G17" i="14"/>
  <c r="I17" i="14"/>
  <c r="K17" i="14"/>
  <c r="M17" i="14"/>
  <c r="O17" i="14"/>
  <c r="Q17" i="14"/>
  <c r="V17" i="14"/>
  <c r="G19" i="14"/>
  <c r="I19" i="14"/>
  <c r="K19" i="14"/>
  <c r="M19" i="14"/>
  <c r="O19" i="14"/>
  <c r="Q19" i="14"/>
  <c r="V19" i="14"/>
  <c r="G21" i="14"/>
  <c r="I21" i="14"/>
  <c r="K21" i="14"/>
  <c r="M21" i="14"/>
  <c r="O21" i="14"/>
  <c r="Q21" i="14"/>
  <c r="Q8" i="14" s="1"/>
  <c r="V21" i="14"/>
  <c r="G22" i="14"/>
  <c r="I22" i="14"/>
  <c r="K22" i="14"/>
  <c r="M22" i="14"/>
  <c r="O22" i="14"/>
  <c r="Q22" i="14"/>
  <c r="V22" i="14"/>
  <c r="G23" i="14"/>
  <c r="I23" i="14"/>
  <c r="K23" i="14"/>
  <c r="M23" i="14"/>
  <c r="O23" i="14"/>
  <c r="Q23" i="14"/>
  <c r="V23" i="14"/>
  <c r="G24" i="14"/>
  <c r="G8" i="14" s="1"/>
  <c r="I24" i="14"/>
  <c r="K24" i="14"/>
  <c r="O24" i="14"/>
  <c r="Q24" i="14"/>
  <c r="V24" i="14"/>
  <c r="G30" i="14"/>
  <c r="M30" i="14" s="1"/>
  <c r="I30" i="14"/>
  <c r="K30" i="14"/>
  <c r="O30" i="14"/>
  <c r="Q30" i="14"/>
  <c r="V30" i="14"/>
  <c r="G31" i="14"/>
  <c r="K31" i="14"/>
  <c r="G32" i="14"/>
  <c r="I32" i="14"/>
  <c r="I31" i="14" s="1"/>
  <c r="K32" i="14"/>
  <c r="M32" i="14"/>
  <c r="M31" i="14" s="1"/>
  <c r="O32" i="14"/>
  <c r="O31" i="14" s="1"/>
  <c r="Q32" i="14"/>
  <c r="V32" i="14"/>
  <c r="V31" i="14" s="1"/>
  <c r="G33" i="14"/>
  <c r="I33" i="14"/>
  <c r="K33" i="14"/>
  <c r="M33" i="14"/>
  <c r="O33" i="14"/>
  <c r="Q33" i="14"/>
  <c r="V33" i="14"/>
  <c r="G34" i="14"/>
  <c r="I34" i="14"/>
  <c r="K34" i="14"/>
  <c r="M34" i="14"/>
  <c r="O34" i="14"/>
  <c r="Q34" i="14"/>
  <c r="Q31" i="14" s="1"/>
  <c r="V34" i="14"/>
  <c r="O35" i="14"/>
  <c r="V35" i="14"/>
  <c r="G36" i="14"/>
  <c r="I36" i="14"/>
  <c r="I35" i="14" s="1"/>
  <c r="K36" i="14"/>
  <c r="K35" i="14" s="1"/>
  <c r="M36" i="14"/>
  <c r="O36" i="14"/>
  <c r="Q36" i="14"/>
  <c r="Q35" i="14" s="1"/>
  <c r="V36" i="14"/>
  <c r="G39" i="14"/>
  <c r="G35" i="14" s="1"/>
  <c r="I39" i="14"/>
  <c r="K39" i="14"/>
  <c r="O39" i="14"/>
  <c r="Q39" i="14"/>
  <c r="V39" i="14"/>
  <c r="I40" i="14"/>
  <c r="G41" i="14"/>
  <c r="M41" i="14" s="1"/>
  <c r="M40" i="14" s="1"/>
  <c r="I41" i="14"/>
  <c r="K41" i="14"/>
  <c r="K40" i="14" s="1"/>
  <c r="O41" i="14"/>
  <c r="O40" i="14" s="1"/>
  <c r="Q41" i="14"/>
  <c r="Q40" i="14" s="1"/>
  <c r="V41" i="14"/>
  <c r="V40" i="14" s="1"/>
  <c r="G43" i="14"/>
  <c r="I43" i="14"/>
  <c r="K43" i="14"/>
  <c r="M43" i="14"/>
  <c r="O43" i="14"/>
  <c r="Q43" i="14"/>
  <c r="V43" i="14"/>
  <c r="G45" i="14"/>
  <c r="I45" i="14"/>
  <c r="K45" i="14"/>
  <c r="M45" i="14"/>
  <c r="O45" i="14"/>
  <c r="Q45" i="14"/>
  <c r="V45" i="14"/>
  <c r="Q47" i="14"/>
  <c r="G48" i="14"/>
  <c r="G47" i="14" s="1"/>
  <c r="I48" i="14"/>
  <c r="I47" i="14" s="1"/>
  <c r="K48" i="14"/>
  <c r="K47" i="14" s="1"/>
  <c r="O48" i="14"/>
  <c r="O47" i="14" s="1"/>
  <c r="Q48" i="14"/>
  <c r="V48" i="14"/>
  <c r="V47" i="14" s="1"/>
  <c r="G51" i="14"/>
  <c r="I51" i="14"/>
  <c r="K51" i="14"/>
  <c r="M51" i="14"/>
  <c r="O51" i="14"/>
  <c r="Q51" i="14"/>
  <c r="V51" i="14"/>
  <c r="G54" i="14"/>
  <c r="M54" i="14" s="1"/>
  <c r="I54" i="14"/>
  <c r="K54" i="14"/>
  <c r="O54" i="14"/>
  <c r="Q54" i="14"/>
  <c r="V54" i="14"/>
  <c r="G56" i="14"/>
  <c r="M56" i="14" s="1"/>
  <c r="I56" i="14"/>
  <c r="K56" i="14"/>
  <c r="O56" i="14"/>
  <c r="Q56" i="14"/>
  <c r="V56" i="14"/>
  <c r="G58" i="14"/>
  <c r="M58" i="14" s="1"/>
  <c r="I58" i="14"/>
  <c r="K58" i="14"/>
  <c r="O58" i="14"/>
  <c r="Q58" i="14"/>
  <c r="V58" i="14"/>
  <c r="G60" i="14"/>
  <c r="I60" i="14"/>
  <c r="K60" i="14"/>
  <c r="M60" i="14"/>
  <c r="O60" i="14"/>
  <c r="Q60" i="14"/>
  <c r="V60" i="14"/>
  <c r="G64" i="14"/>
  <c r="I64" i="14"/>
  <c r="K64" i="14"/>
  <c r="M64" i="14"/>
  <c r="O64" i="14"/>
  <c r="Q64" i="14"/>
  <c r="V64" i="14"/>
  <c r="G66" i="14"/>
  <c r="Q66" i="14"/>
  <c r="G67" i="14"/>
  <c r="M67" i="14" s="1"/>
  <c r="M66" i="14" s="1"/>
  <c r="I67" i="14"/>
  <c r="I66" i="14" s="1"/>
  <c r="K67" i="14"/>
  <c r="K66" i="14" s="1"/>
  <c r="O67" i="14"/>
  <c r="O66" i="14" s="1"/>
  <c r="Q67" i="14"/>
  <c r="V67" i="14"/>
  <c r="V66" i="14" s="1"/>
  <c r="G70" i="14"/>
  <c r="G69" i="14" s="1"/>
  <c r="I70" i="14"/>
  <c r="I69" i="14" s="1"/>
  <c r="K70" i="14"/>
  <c r="O70" i="14"/>
  <c r="O69" i="14" s="1"/>
  <c r="Q70" i="14"/>
  <c r="V70" i="14"/>
  <c r="V69" i="14" s="1"/>
  <c r="G75" i="14"/>
  <c r="M75" i="14" s="1"/>
  <c r="I75" i="14"/>
  <c r="K75" i="14"/>
  <c r="O75" i="14"/>
  <c r="Q75" i="14"/>
  <c r="V75" i="14"/>
  <c r="G77" i="14"/>
  <c r="M77" i="14" s="1"/>
  <c r="I77" i="14"/>
  <c r="K77" i="14"/>
  <c r="K69" i="14" s="1"/>
  <c r="O77" i="14"/>
  <c r="Q77" i="14"/>
  <c r="Q69" i="14" s="1"/>
  <c r="V77" i="14"/>
  <c r="G78" i="14"/>
  <c r="I78" i="14"/>
  <c r="K78" i="14"/>
  <c r="M78" i="14"/>
  <c r="O78" i="14"/>
  <c r="Q78" i="14"/>
  <c r="V78" i="14"/>
  <c r="G79" i="14"/>
  <c r="I79" i="14"/>
  <c r="K79" i="14"/>
  <c r="M79" i="14"/>
  <c r="O79" i="14"/>
  <c r="Q79" i="14"/>
  <c r="V79" i="14"/>
  <c r="G81" i="14"/>
  <c r="M81" i="14" s="1"/>
  <c r="I81" i="14"/>
  <c r="K81" i="14"/>
  <c r="O81" i="14"/>
  <c r="Q81" i="14"/>
  <c r="V81" i="14"/>
  <c r="G85" i="14"/>
  <c r="M85" i="14" s="1"/>
  <c r="I85" i="14"/>
  <c r="K85" i="14"/>
  <c r="O85" i="14"/>
  <c r="Q85" i="14"/>
  <c r="V85" i="14"/>
  <c r="G87" i="14"/>
  <c r="M87" i="14" s="1"/>
  <c r="I87" i="14"/>
  <c r="K87" i="14"/>
  <c r="O87" i="14"/>
  <c r="Q87" i="14"/>
  <c r="V87" i="14"/>
  <c r="G89" i="14"/>
  <c r="M89" i="14" s="1"/>
  <c r="I89" i="14"/>
  <c r="K89" i="14"/>
  <c r="O89" i="14"/>
  <c r="Q89" i="14"/>
  <c r="V89" i="14"/>
  <c r="G91" i="14"/>
  <c r="M91" i="14" s="1"/>
  <c r="I91" i="14"/>
  <c r="K91" i="14"/>
  <c r="O91" i="14"/>
  <c r="Q91" i="14"/>
  <c r="V91" i="14"/>
  <c r="G96" i="14"/>
  <c r="M96" i="14" s="1"/>
  <c r="I96" i="14"/>
  <c r="K96" i="14"/>
  <c r="O96" i="14"/>
  <c r="Q96" i="14"/>
  <c r="V96" i="14"/>
  <c r="G101" i="14"/>
  <c r="I101" i="14"/>
  <c r="K101" i="14"/>
  <c r="M101" i="14"/>
  <c r="O101" i="14"/>
  <c r="Q101" i="14"/>
  <c r="V101" i="14"/>
  <c r="G107" i="14"/>
  <c r="G106" i="14" s="1"/>
  <c r="I107" i="14"/>
  <c r="I106" i="14" s="1"/>
  <c r="K107" i="14"/>
  <c r="M107" i="14"/>
  <c r="O107" i="14"/>
  <c r="Q107" i="14"/>
  <c r="Q106" i="14" s="1"/>
  <c r="V107" i="14"/>
  <c r="V106" i="14" s="1"/>
  <c r="G110" i="14"/>
  <c r="M110" i="14" s="1"/>
  <c r="I110" i="14"/>
  <c r="K110" i="14"/>
  <c r="O110" i="14"/>
  <c r="Q110" i="14"/>
  <c r="V110" i="14"/>
  <c r="G120" i="14"/>
  <c r="M120" i="14" s="1"/>
  <c r="I120" i="14"/>
  <c r="K120" i="14"/>
  <c r="K106" i="14" s="1"/>
  <c r="O120" i="14"/>
  <c r="Q120" i="14"/>
  <c r="V120" i="14"/>
  <c r="G121" i="14"/>
  <c r="M121" i="14" s="1"/>
  <c r="I121" i="14"/>
  <c r="K121" i="14"/>
  <c r="O121" i="14"/>
  <c r="Q121" i="14"/>
  <c r="V121" i="14"/>
  <c r="G126" i="14"/>
  <c r="M126" i="14" s="1"/>
  <c r="I126" i="14"/>
  <c r="K126" i="14"/>
  <c r="O126" i="14"/>
  <c r="O106" i="14" s="1"/>
  <c r="Q126" i="14"/>
  <c r="V126" i="14"/>
  <c r="G131" i="14"/>
  <c r="K131" i="14"/>
  <c r="Q131" i="14"/>
  <c r="G132" i="14"/>
  <c r="I132" i="14"/>
  <c r="I131" i="14" s="1"/>
  <c r="K132" i="14"/>
  <c r="M132" i="14"/>
  <c r="M131" i="14" s="1"/>
  <c r="O132" i="14"/>
  <c r="O131" i="14" s="1"/>
  <c r="Q132" i="14"/>
  <c r="V132" i="14"/>
  <c r="V131" i="14" s="1"/>
  <c r="K134" i="14"/>
  <c r="O134" i="14"/>
  <c r="G135" i="14"/>
  <c r="G134" i="14" s="1"/>
  <c r="I135" i="14"/>
  <c r="I134" i="14" s="1"/>
  <c r="K135" i="14"/>
  <c r="M135" i="14"/>
  <c r="M134" i="14" s="1"/>
  <c r="O135" i="14"/>
  <c r="Q135" i="14"/>
  <c r="Q134" i="14" s="1"/>
  <c r="V135" i="14"/>
  <c r="V134" i="14" s="1"/>
  <c r="O139" i="14"/>
  <c r="G140" i="14"/>
  <c r="I140" i="14"/>
  <c r="I139" i="14" s="1"/>
  <c r="K140" i="14"/>
  <c r="K139" i="14" s="1"/>
  <c r="M140" i="14"/>
  <c r="O140" i="14"/>
  <c r="Q140" i="14"/>
  <c r="Q139" i="14" s="1"/>
  <c r="V140" i="14"/>
  <c r="G142" i="14"/>
  <c r="G139" i="14" s="1"/>
  <c r="I142" i="14"/>
  <c r="K142" i="14"/>
  <c r="O142" i="14"/>
  <c r="Q142" i="14"/>
  <c r="V142" i="14"/>
  <c r="V139" i="14" s="1"/>
  <c r="G144" i="14"/>
  <c r="I144" i="14"/>
  <c r="K144" i="14"/>
  <c r="M144" i="14"/>
  <c r="O144" i="14"/>
  <c r="Q144" i="14"/>
  <c r="V144" i="14"/>
  <c r="G148" i="14"/>
  <c r="G149" i="14"/>
  <c r="I149" i="14"/>
  <c r="I148" i="14" s="1"/>
  <c r="K149" i="14"/>
  <c r="M149" i="14"/>
  <c r="M148" i="14" s="1"/>
  <c r="O149" i="14"/>
  <c r="Q149" i="14"/>
  <c r="Q148" i="14" s="1"/>
  <c r="V149" i="14"/>
  <c r="V148" i="14" s="1"/>
  <c r="G151" i="14"/>
  <c r="I151" i="14"/>
  <c r="K151" i="14"/>
  <c r="K148" i="14" s="1"/>
  <c r="M151" i="14"/>
  <c r="O151" i="14"/>
  <c r="O148" i="14" s="1"/>
  <c r="Q151" i="14"/>
  <c r="V151" i="14"/>
  <c r="G155" i="14"/>
  <c r="G156" i="14"/>
  <c r="M156" i="14" s="1"/>
  <c r="M155" i="14" s="1"/>
  <c r="I156" i="14"/>
  <c r="I155" i="14" s="1"/>
  <c r="K156" i="14"/>
  <c r="K155" i="14" s="1"/>
  <c r="O156" i="14"/>
  <c r="O155" i="14" s="1"/>
  <c r="Q156" i="14"/>
  <c r="V156" i="14"/>
  <c r="V155" i="14" s="1"/>
  <c r="G158" i="14"/>
  <c r="I158" i="14"/>
  <c r="K158" i="14"/>
  <c r="M158" i="14"/>
  <c r="O158" i="14"/>
  <c r="Q158" i="14"/>
  <c r="Q155" i="14" s="1"/>
  <c r="V158" i="14"/>
  <c r="V162" i="14"/>
  <c r="G163" i="14"/>
  <c r="I163" i="14"/>
  <c r="I162" i="14" s="1"/>
  <c r="K163" i="14"/>
  <c r="M163" i="14"/>
  <c r="O163" i="14"/>
  <c r="O162" i="14" s="1"/>
  <c r="Q163" i="14"/>
  <c r="Q162" i="14" s="1"/>
  <c r="V163" i="14"/>
  <c r="G165" i="14"/>
  <c r="G162" i="14" s="1"/>
  <c r="I165" i="14"/>
  <c r="K165" i="14"/>
  <c r="K162" i="14" s="1"/>
  <c r="O165" i="14"/>
  <c r="Q165" i="14"/>
  <c r="V165" i="14"/>
  <c r="G168" i="14"/>
  <c r="I168" i="14"/>
  <c r="K168" i="14"/>
  <c r="M168" i="14"/>
  <c r="O168" i="14"/>
  <c r="Q168" i="14"/>
  <c r="V168" i="14"/>
  <c r="G172" i="14"/>
  <c r="I172" i="14"/>
  <c r="K172" i="14"/>
  <c r="M172" i="14"/>
  <c r="O172" i="14"/>
  <c r="Q172" i="14"/>
  <c r="V172" i="14"/>
  <c r="G176" i="14"/>
  <c r="I176" i="14"/>
  <c r="K176" i="14"/>
  <c r="M176" i="14"/>
  <c r="O176" i="14"/>
  <c r="Q176" i="14"/>
  <c r="V176" i="14"/>
  <c r="G180" i="14"/>
  <c r="M180" i="14" s="1"/>
  <c r="I180" i="14"/>
  <c r="K180" i="14"/>
  <c r="O180" i="14"/>
  <c r="Q180" i="14"/>
  <c r="V180" i="14"/>
  <c r="AE185" i="14"/>
  <c r="AF185" i="14"/>
  <c r="G56" i="13"/>
  <c r="G9" i="13"/>
  <c r="M9" i="13" s="1"/>
  <c r="I9" i="13"/>
  <c r="I8" i="13" s="1"/>
  <c r="K9" i="13"/>
  <c r="K8" i="13" s="1"/>
  <c r="O9" i="13"/>
  <c r="Q9" i="13"/>
  <c r="Q8" i="13" s="1"/>
  <c r="V9" i="13"/>
  <c r="G10" i="13"/>
  <c r="M10" i="13" s="1"/>
  <c r="I10" i="13"/>
  <c r="K10" i="13"/>
  <c r="O10" i="13"/>
  <c r="Q10" i="13"/>
  <c r="V10" i="13"/>
  <c r="G11" i="13"/>
  <c r="I11" i="13"/>
  <c r="K11" i="13"/>
  <c r="M11" i="13"/>
  <c r="O11" i="13"/>
  <c r="Q11" i="13"/>
  <c r="V11" i="13"/>
  <c r="G12" i="13"/>
  <c r="I12" i="13"/>
  <c r="K12" i="13"/>
  <c r="M12" i="13"/>
  <c r="O12" i="13"/>
  <c r="O8" i="13" s="1"/>
  <c r="Q12" i="13"/>
  <c r="V12" i="13"/>
  <c r="G13" i="13"/>
  <c r="I13" i="13"/>
  <c r="K13" i="13"/>
  <c r="M13" i="13"/>
  <c r="O13" i="13"/>
  <c r="Q13" i="13"/>
  <c r="V13" i="13"/>
  <c r="G14" i="13"/>
  <c r="I14" i="13"/>
  <c r="K14" i="13"/>
  <c r="M14" i="13"/>
  <c r="O14" i="13"/>
  <c r="Q14" i="13"/>
  <c r="V14" i="13"/>
  <c r="V8" i="13" s="1"/>
  <c r="G15" i="13"/>
  <c r="I15" i="13"/>
  <c r="K15" i="13"/>
  <c r="M15" i="13"/>
  <c r="O15" i="13"/>
  <c r="Q15" i="13"/>
  <c r="V15" i="13"/>
  <c r="G16" i="13"/>
  <c r="G8" i="13" s="1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19" i="13"/>
  <c r="I19" i="13"/>
  <c r="K19" i="13"/>
  <c r="M19" i="13"/>
  <c r="O19" i="13"/>
  <c r="Q19" i="13"/>
  <c r="V19" i="13"/>
  <c r="G20" i="13"/>
  <c r="I20" i="13"/>
  <c r="K20" i="13"/>
  <c r="M20" i="13"/>
  <c r="O20" i="13"/>
  <c r="Q20" i="13"/>
  <c r="V20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8" i="13"/>
  <c r="I28" i="13"/>
  <c r="K28" i="13"/>
  <c r="M28" i="13"/>
  <c r="O28" i="13"/>
  <c r="Q28" i="13"/>
  <c r="V28" i="13"/>
  <c r="G29" i="13"/>
  <c r="I29" i="13"/>
  <c r="K29" i="13"/>
  <c r="M29" i="13"/>
  <c r="O29" i="13"/>
  <c r="Q29" i="13"/>
  <c r="V29" i="13"/>
  <c r="G30" i="13"/>
  <c r="I30" i="13"/>
  <c r="K30" i="13"/>
  <c r="M30" i="13"/>
  <c r="O30" i="13"/>
  <c r="Q30" i="13"/>
  <c r="V30" i="13"/>
  <c r="G31" i="13"/>
  <c r="I31" i="13"/>
  <c r="K31" i="13"/>
  <c r="M31" i="13"/>
  <c r="O31" i="13"/>
  <c r="Q31" i="13"/>
  <c r="V31" i="13"/>
  <c r="G32" i="13"/>
  <c r="M32" i="13" s="1"/>
  <c r="I32" i="13"/>
  <c r="K32" i="13"/>
  <c r="O32" i="13"/>
  <c r="Q32" i="13"/>
  <c r="V32" i="13"/>
  <c r="G33" i="13"/>
  <c r="M33" i="13" s="1"/>
  <c r="I33" i="13"/>
  <c r="K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6" i="13"/>
  <c r="I36" i="13"/>
  <c r="K36" i="13"/>
  <c r="M36" i="13"/>
  <c r="O36" i="13"/>
  <c r="Q36" i="13"/>
  <c r="V36" i="13"/>
  <c r="G37" i="13"/>
  <c r="I37" i="13"/>
  <c r="K37" i="13"/>
  <c r="M37" i="13"/>
  <c r="O37" i="13"/>
  <c r="Q37" i="13"/>
  <c r="V37" i="13"/>
  <c r="G38" i="13"/>
  <c r="I38" i="13"/>
  <c r="K38" i="13"/>
  <c r="M38" i="13"/>
  <c r="O38" i="13"/>
  <c r="Q38" i="13"/>
  <c r="V38" i="13"/>
  <c r="G39" i="13"/>
  <c r="I39" i="13"/>
  <c r="K39" i="13"/>
  <c r="M39" i="13"/>
  <c r="O39" i="13"/>
  <c r="Q39" i="13"/>
  <c r="V39" i="13"/>
  <c r="G40" i="13"/>
  <c r="M40" i="13" s="1"/>
  <c r="I40" i="13"/>
  <c r="K40" i="13"/>
  <c r="O40" i="13"/>
  <c r="Q40" i="13"/>
  <c r="V40" i="13"/>
  <c r="G41" i="13"/>
  <c r="M41" i="13" s="1"/>
  <c r="I41" i="13"/>
  <c r="K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G44" i="13"/>
  <c r="I44" i="13"/>
  <c r="K44" i="13"/>
  <c r="M44" i="13"/>
  <c r="O44" i="13"/>
  <c r="Q44" i="13"/>
  <c r="V44" i="13"/>
  <c r="G45" i="13"/>
  <c r="I45" i="13"/>
  <c r="K45" i="13"/>
  <c r="M45" i="13"/>
  <c r="O45" i="13"/>
  <c r="Q45" i="13"/>
  <c r="V45" i="13"/>
  <c r="G46" i="13"/>
  <c r="I46" i="13"/>
  <c r="K46" i="13"/>
  <c r="M46" i="13"/>
  <c r="O46" i="13"/>
  <c r="Q46" i="13"/>
  <c r="V46" i="13"/>
  <c r="G47" i="13"/>
  <c r="I47" i="13"/>
  <c r="K47" i="13"/>
  <c r="M47" i="13"/>
  <c r="O47" i="13"/>
  <c r="Q47" i="13"/>
  <c r="V47" i="13"/>
  <c r="G48" i="13"/>
  <c r="M48" i="13" s="1"/>
  <c r="I48" i="13"/>
  <c r="K48" i="13"/>
  <c r="O48" i="13"/>
  <c r="Q48" i="13"/>
  <c r="V48" i="13"/>
  <c r="G49" i="13"/>
  <c r="M49" i="13" s="1"/>
  <c r="I49" i="13"/>
  <c r="K49" i="13"/>
  <c r="O49" i="13"/>
  <c r="Q49" i="13"/>
  <c r="V49" i="13"/>
  <c r="G50" i="13"/>
  <c r="M50" i="13" s="1"/>
  <c r="I50" i="13"/>
  <c r="K50" i="13"/>
  <c r="O50" i="13"/>
  <c r="Q50" i="13"/>
  <c r="V50" i="13"/>
  <c r="G51" i="13"/>
  <c r="I51" i="13"/>
  <c r="K51" i="13"/>
  <c r="M51" i="13"/>
  <c r="O51" i="13"/>
  <c r="Q51" i="13"/>
  <c r="V51" i="13"/>
  <c r="G52" i="13"/>
  <c r="I52" i="13"/>
  <c r="K52" i="13"/>
  <c r="M52" i="13"/>
  <c r="O52" i="13"/>
  <c r="Q52" i="13"/>
  <c r="V52" i="13"/>
  <c r="G53" i="13"/>
  <c r="I53" i="13"/>
  <c r="K53" i="13"/>
  <c r="M53" i="13"/>
  <c r="O53" i="13"/>
  <c r="Q53" i="13"/>
  <c r="V53" i="13"/>
  <c r="G54" i="13"/>
  <c r="M54" i="13" s="1"/>
  <c r="I54" i="13"/>
  <c r="K54" i="13"/>
  <c r="O54" i="13"/>
  <c r="Q54" i="13"/>
  <c r="V54" i="13"/>
  <c r="AE56" i="13"/>
  <c r="AF56" i="13"/>
  <c r="G230" i="12"/>
  <c r="G9" i="12"/>
  <c r="M9" i="12" s="1"/>
  <c r="I9" i="12"/>
  <c r="I8" i="12" s="1"/>
  <c r="K9" i="12"/>
  <c r="K8" i="12" s="1"/>
  <c r="O9" i="12"/>
  <c r="O8" i="12" s="1"/>
  <c r="Q9" i="12"/>
  <c r="V9" i="12"/>
  <c r="V8" i="12" s="1"/>
  <c r="G12" i="12"/>
  <c r="M12" i="12" s="1"/>
  <c r="I12" i="12"/>
  <c r="K12" i="12"/>
  <c r="O12" i="12"/>
  <c r="Q12" i="12"/>
  <c r="V12" i="12"/>
  <c r="G14" i="12"/>
  <c r="I14" i="12"/>
  <c r="K14" i="12"/>
  <c r="M14" i="12"/>
  <c r="O14" i="12"/>
  <c r="Q14" i="12"/>
  <c r="V14" i="12"/>
  <c r="G18" i="12"/>
  <c r="I18" i="12"/>
  <c r="K18" i="12"/>
  <c r="M18" i="12"/>
  <c r="O18" i="12"/>
  <c r="Q18" i="12"/>
  <c r="V18" i="12"/>
  <c r="G20" i="12"/>
  <c r="I20" i="12"/>
  <c r="K20" i="12"/>
  <c r="M20" i="12"/>
  <c r="O20" i="12"/>
  <c r="Q20" i="12"/>
  <c r="Q8" i="12" s="1"/>
  <c r="V20" i="12"/>
  <c r="G23" i="12"/>
  <c r="I23" i="12"/>
  <c r="K23" i="12"/>
  <c r="M23" i="12"/>
  <c r="O23" i="12"/>
  <c r="Q23" i="12"/>
  <c r="V23" i="12"/>
  <c r="G25" i="12"/>
  <c r="I25" i="12"/>
  <c r="K25" i="12"/>
  <c r="M25" i="12"/>
  <c r="O25" i="12"/>
  <c r="Q25" i="12"/>
  <c r="V25" i="12"/>
  <c r="G27" i="12"/>
  <c r="G8" i="12" s="1"/>
  <c r="I27" i="12"/>
  <c r="K27" i="12"/>
  <c r="O27" i="12"/>
  <c r="Q27" i="12"/>
  <c r="V27" i="12"/>
  <c r="G31" i="12"/>
  <c r="M31" i="12" s="1"/>
  <c r="I31" i="12"/>
  <c r="K31" i="12"/>
  <c r="O31" i="12"/>
  <c r="Q31" i="12"/>
  <c r="V31" i="12"/>
  <c r="G33" i="12"/>
  <c r="G34" i="12"/>
  <c r="I34" i="12"/>
  <c r="I33" i="12" s="1"/>
  <c r="K34" i="12"/>
  <c r="M34" i="12"/>
  <c r="M33" i="12" s="1"/>
  <c r="O34" i="12"/>
  <c r="O33" i="12" s="1"/>
  <c r="Q34" i="12"/>
  <c r="V34" i="12"/>
  <c r="V33" i="12" s="1"/>
  <c r="G36" i="12"/>
  <c r="I36" i="12"/>
  <c r="K36" i="12"/>
  <c r="K33" i="12" s="1"/>
  <c r="M36" i="12"/>
  <c r="O36" i="12"/>
  <c r="Q36" i="12"/>
  <c r="V36" i="12"/>
  <c r="G39" i="12"/>
  <c r="I39" i="12"/>
  <c r="K39" i="12"/>
  <c r="M39" i="12"/>
  <c r="O39" i="12"/>
  <c r="Q39" i="12"/>
  <c r="Q33" i="12" s="1"/>
  <c r="V39" i="12"/>
  <c r="O41" i="12"/>
  <c r="G42" i="12"/>
  <c r="I42" i="12"/>
  <c r="I41" i="12" s="1"/>
  <c r="K42" i="12"/>
  <c r="K41" i="12" s="1"/>
  <c r="M42" i="12"/>
  <c r="O42" i="12"/>
  <c r="Q42" i="12"/>
  <c r="Q41" i="12" s="1"/>
  <c r="V42" i="12"/>
  <c r="G45" i="12"/>
  <c r="G41" i="12" s="1"/>
  <c r="I45" i="12"/>
  <c r="K45" i="12"/>
  <c r="O45" i="12"/>
  <c r="Q45" i="12"/>
  <c r="V45" i="12"/>
  <c r="V41" i="12" s="1"/>
  <c r="G48" i="12"/>
  <c r="I48" i="12"/>
  <c r="K48" i="12"/>
  <c r="M48" i="12"/>
  <c r="O48" i="12"/>
  <c r="Q48" i="12"/>
  <c r="V48" i="12"/>
  <c r="G50" i="12"/>
  <c r="M50" i="12" s="1"/>
  <c r="I50" i="12"/>
  <c r="K50" i="12"/>
  <c r="O50" i="12"/>
  <c r="Q50" i="12"/>
  <c r="V50" i="12"/>
  <c r="G52" i="12"/>
  <c r="I52" i="12"/>
  <c r="K52" i="12"/>
  <c r="M52" i="12"/>
  <c r="O52" i="12"/>
  <c r="Q52" i="12"/>
  <c r="V52" i="12"/>
  <c r="G54" i="12"/>
  <c r="I54" i="12"/>
  <c r="K54" i="12"/>
  <c r="M54" i="12"/>
  <c r="O54" i="12"/>
  <c r="Q54" i="12"/>
  <c r="V54" i="12"/>
  <c r="G56" i="12"/>
  <c r="I56" i="12"/>
  <c r="K56" i="12"/>
  <c r="M56" i="12"/>
  <c r="O56" i="12"/>
  <c r="Q56" i="12"/>
  <c r="V56" i="12"/>
  <c r="G58" i="12"/>
  <c r="M58" i="12"/>
  <c r="O58" i="12"/>
  <c r="V58" i="12"/>
  <c r="G59" i="12"/>
  <c r="I59" i="12"/>
  <c r="I58" i="12" s="1"/>
  <c r="K59" i="12"/>
  <c r="K58" i="12" s="1"/>
  <c r="M59" i="12"/>
  <c r="O59" i="12"/>
  <c r="Q59" i="12"/>
  <c r="Q58" i="12" s="1"/>
  <c r="V59" i="12"/>
  <c r="V61" i="12"/>
  <c r="G62" i="12"/>
  <c r="I62" i="12"/>
  <c r="I61" i="12" s="1"/>
  <c r="K62" i="12"/>
  <c r="M62" i="12"/>
  <c r="O62" i="12"/>
  <c r="O61" i="12" s="1"/>
  <c r="Q62" i="12"/>
  <c r="V62" i="12"/>
  <c r="G63" i="12"/>
  <c r="G61" i="12" s="1"/>
  <c r="I63" i="12"/>
  <c r="K63" i="12"/>
  <c r="K61" i="12" s="1"/>
  <c r="O63" i="12"/>
  <c r="Q63" i="12"/>
  <c r="Q61" i="12" s="1"/>
  <c r="V63" i="12"/>
  <c r="G64" i="12"/>
  <c r="I64" i="12"/>
  <c r="K64" i="12"/>
  <c r="M64" i="12"/>
  <c r="O64" i="12"/>
  <c r="Q64" i="12"/>
  <c r="V64" i="12"/>
  <c r="G65" i="12"/>
  <c r="K65" i="12"/>
  <c r="O65" i="12"/>
  <c r="V65" i="12"/>
  <c r="G66" i="12"/>
  <c r="I66" i="12"/>
  <c r="I65" i="12" s="1"/>
  <c r="K66" i="12"/>
  <c r="M66" i="12"/>
  <c r="M65" i="12" s="1"/>
  <c r="O66" i="12"/>
  <c r="Q66" i="12"/>
  <c r="Q65" i="12" s="1"/>
  <c r="V66" i="12"/>
  <c r="O70" i="12"/>
  <c r="G71" i="12"/>
  <c r="I71" i="12"/>
  <c r="I70" i="12" s="1"/>
  <c r="K71" i="12"/>
  <c r="M71" i="12"/>
  <c r="O71" i="12"/>
  <c r="Q71" i="12"/>
  <c r="Q70" i="12" s="1"/>
  <c r="V71" i="12"/>
  <c r="G73" i="12"/>
  <c r="M73" i="12" s="1"/>
  <c r="I73" i="12"/>
  <c r="K73" i="12"/>
  <c r="K70" i="12" s="1"/>
  <c r="O73" i="12"/>
  <c r="Q73" i="12"/>
  <c r="V73" i="12"/>
  <c r="V70" i="12" s="1"/>
  <c r="G75" i="12"/>
  <c r="I75" i="12"/>
  <c r="K75" i="12"/>
  <c r="M75" i="12"/>
  <c r="O75" i="12"/>
  <c r="Q75" i="12"/>
  <c r="V75" i="12"/>
  <c r="G77" i="12"/>
  <c r="M77" i="12" s="1"/>
  <c r="I77" i="12"/>
  <c r="K77" i="12"/>
  <c r="O77" i="12"/>
  <c r="Q77" i="12"/>
  <c r="V77" i="12"/>
  <c r="G82" i="12"/>
  <c r="M82" i="12" s="1"/>
  <c r="I82" i="12"/>
  <c r="K82" i="12"/>
  <c r="K81" i="12" s="1"/>
  <c r="O82" i="12"/>
  <c r="O81" i="12" s="1"/>
  <c r="Q82" i="12"/>
  <c r="V82" i="12"/>
  <c r="V81" i="12" s="1"/>
  <c r="G87" i="12"/>
  <c r="I87" i="12"/>
  <c r="K87" i="12"/>
  <c r="M87" i="12"/>
  <c r="O87" i="12"/>
  <c r="Q87" i="12"/>
  <c r="V87" i="12"/>
  <c r="G92" i="12"/>
  <c r="G81" i="12" s="1"/>
  <c r="I92" i="12"/>
  <c r="K92" i="12"/>
  <c r="O92" i="12"/>
  <c r="Q92" i="12"/>
  <c r="V92" i="12"/>
  <c r="G95" i="12"/>
  <c r="I95" i="12"/>
  <c r="K95" i="12"/>
  <c r="M95" i="12"/>
  <c r="O95" i="12"/>
  <c r="Q95" i="12"/>
  <c r="Q81" i="12" s="1"/>
  <c r="V95" i="12"/>
  <c r="G97" i="12"/>
  <c r="M97" i="12" s="1"/>
  <c r="I97" i="12"/>
  <c r="K97" i="12"/>
  <c r="O97" i="12"/>
  <c r="Q97" i="12"/>
  <c r="V97" i="12"/>
  <c r="G100" i="12"/>
  <c r="I100" i="12"/>
  <c r="K100" i="12"/>
  <c r="M100" i="12"/>
  <c r="O100" i="12"/>
  <c r="Q100" i="12"/>
  <c r="V100" i="12"/>
  <c r="G105" i="12"/>
  <c r="M105" i="12" s="1"/>
  <c r="I105" i="12"/>
  <c r="K105" i="12"/>
  <c r="O105" i="12"/>
  <c r="Q105" i="12"/>
  <c r="V105" i="12"/>
  <c r="G107" i="12"/>
  <c r="I107" i="12"/>
  <c r="I81" i="12" s="1"/>
  <c r="K107" i="12"/>
  <c r="M107" i="12"/>
  <c r="O107" i="12"/>
  <c r="Q107" i="12"/>
  <c r="V107" i="12"/>
  <c r="G112" i="12"/>
  <c r="M112" i="12" s="1"/>
  <c r="I112" i="12"/>
  <c r="K112" i="12"/>
  <c r="O112" i="12"/>
  <c r="Q112" i="12"/>
  <c r="V112" i="12"/>
  <c r="G116" i="12"/>
  <c r="I116" i="12"/>
  <c r="K116" i="12"/>
  <c r="M116" i="12"/>
  <c r="O116" i="12"/>
  <c r="Q116" i="12"/>
  <c r="V116" i="12"/>
  <c r="G119" i="12"/>
  <c r="M119" i="12" s="1"/>
  <c r="I119" i="12"/>
  <c r="K119" i="12"/>
  <c r="O119" i="12"/>
  <c r="Q119" i="12"/>
  <c r="V119" i="12"/>
  <c r="G121" i="12"/>
  <c r="I121" i="12"/>
  <c r="K121" i="12"/>
  <c r="M121" i="12"/>
  <c r="O121" i="12"/>
  <c r="Q121" i="12"/>
  <c r="V121" i="12"/>
  <c r="G134" i="12"/>
  <c r="M134" i="12" s="1"/>
  <c r="I134" i="12"/>
  <c r="K134" i="12"/>
  <c r="O134" i="12"/>
  <c r="Q134" i="12"/>
  <c r="V134" i="12"/>
  <c r="G136" i="12"/>
  <c r="I136" i="12"/>
  <c r="K136" i="12"/>
  <c r="M136" i="12"/>
  <c r="O136" i="12"/>
  <c r="Q136" i="12"/>
  <c r="V136" i="12"/>
  <c r="G138" i="12"/>
  <c r="M138" i="12" s="1"/>
  <c r="I138" i="12"/>
  <c r="K138" i="12"/>
  <c r="O138" i="12"/>
  <c r="Q138" i="12"/>
  <c r="V138" i="12"/>
  <c r="G139" i="12"/>
  <c r="I139" i="12"/>
  <c r="K139" i="12"/>
  <c r="M139" i="12"/>
  <c r="O139" i="12"/>
  <c r="Q139" i="12"/>
  <c r="V139" i="12"/>
  <c r="G140" i="12"/>
  <c r="M140" i="12" s="1"/>
  <c r="I140" i="12"/>
  <c r="K140" i="12"/>
  <c r="O140" i="12"/>
  <c r="Q140" i="12"/>
  <c r="V140" i="12"/>
  <c r="G142" i="12"/>
  <c r="I142" i="12"/>
  <c r="K142" i="12"/>
  <c r="M142" i="12"/>
  <c r="O142" i="12"/>
  <c r="Q142" i="12"/>
  <c r="V142" i="12"/>
  <c r="G153" i="12"/>
  <c r="M153" i="12" s="1"/>
  <c r="I153" i="12"/>
  <c r="K153" i="12"/>
  <c r="O153" i="12"/>
  <c r="Q153" i="12"/>
  <c r="V153" i="12"/>
  <c r="G155" i="12"/>
  <c r="I155" i="12"/>
  <c r="K155" i="12"/>
  <c r="M155" i="12"/>
  <c r="O155" i="12"/>
  <c r="Q155" i="12"/>
  <c r="V155" i="12"/>
  <c r="G160" i="12"/>
  <c r="I160" i="12"/>
  <c r="I159" i="12" s="1"/>
  <c r="K160" i="12"/>
  <c r="M160" i="12"/>
  <c r="O160" i="12"/>
  <c r="Q160" i="12"/>
  <c r="V160" i="12"/>
  <c r="G162" i="12"/>
  <c r="G159" i="12" s="1"/>
  <c r="I162" i="12"/>
  <c r="K162" i="12"/>
  <c r="O162" i="12"/>
  <c r="O159" i="12" s="1"/>
  <c r="Q162" i="12"/>
  <c r="V162" i="12"/>
  <c r="G164" i="12"/>
  <c r="I164" i="12"/>
  <c r="K164" i="12"/>
  <c r="M164" i="12"/>
  <c r="O164" i="12"/>
  <c r="Q164" i="12"/>
  <c r="Q159" i="12" s="1"/>
  <c r="V164" i="12"/>
  <c r="G166" i="12"/>
  <c r="M166" i="12" s="1"/>
  <c r="I166" i="12"/>
  <c r="K166" i="12"/>
  <c r="K159" i="12" s="1"/>
  <c r="O166" i="12"/>
  <c r="Q166" i="12"/>
  <c r="V166" i="12"/>
  <c r="G168" i="12"/>
  <c r="I168" i="12"/>
  <c r="K168" i="12"/>
  <c r="M168" i="12"/>
  <c r="O168" i="12"/>
  <c r="Q168" i="12"/>
  <c r="V168" i="12"/>
  <c r="G170" i="12"/>
  <c r="M170" i="12" s="1"/>
  <c r="I170" i="12"/>
  <c r="K170" i="12"/>
  <c r="O170" i="12"/>
  <c r="Q170" i="12"/>
  <c r="V170" i="12"/>
  <c r="G172" i="12"/>
  <c r="I172" i="12"/>
  <c r="K172" i="12"/>
  <c r="M172" i="12"/>
  <c r="O172" i="12"/>
  <c r="Q172" i="12"/>
  <c r="V172" i="12"/>
  <c r="G175" i="12"/>
  <c r="M175" i="12" s="1"/>
  <c r="I175" i="12"/>
  <c r="K175" i="12"/>
  <c r="O175" i="12"/>
  <c r="Q175" i="12"/>
  <c r="V175" i="12"/>
  <c r="V159" i="12" s="1"/>
  <c r="G177" i="12"/>
  <c r="I177" i="12"/>
  <c r="K177" i="12"/>
  <c r="M177" i="12"/>
  <c r="O177" i="12"/>
  <c r="Q177" i="12"/>
  <c r="V177" i="12"/>
  <c r="G181" i="12"/>
  <c r="O181" i="12"/>
  <c r="G182" i="12"/>
  <c r="I182" i="12"/>
  <c r="I181" i="12" s="1"/>
  <c r="K182" i="12"/>
  <c r="M182" i="12"/>
  <c r="M181" i="12" s="1"/>
  <c r="O182" i="12"/>
  <c r="Q182" i="12"/>
  <c r="Q181" i="12" s="1"/>
  <c r="V182" i="12"/>
  <c r="G183" i="12"/>
  <c r="M183" i="12" s="1"/>
  <c r="I183" i="12"/>
  <c r="K183" i="12"/>
  <c r="K181" i="12" s="1"/>
  <c r="O183" i="12"/>
  <c r="Q183" i="12"/>
  <c r="V183" i="12"/>
  <c r="V181" i="12" s="1"/>
  <c r="G184" i="12"/>
  <c r="I184" i="12"/>
  <c r="K184" i="12"/>
  <c r="M184" i="12"/>
  <c r="O184" i="12"/>
  <c r="Q184" i="12"/>
  <c r="V184" i="12"/>
  <c r="G188" i="12"/>
  <c r="O188" i="12"/>
  <c r="G189" i="12"/>
  <c r="I189" i="12"/>
  <c r="I188" i="12" s="1"/>
  <c r="K189" i="12"/>
  <c r="M189" i="12"/>
  <c r="O189" i="12"/>
  <c r="Q189" i="12"/>
  <c r="Q188" i="12" s="1"/>
  <c r="V189" i="12"/>
  <c r="G191" i="12"/>
  <c r="M191" i="12" s="1"/>
  <c r="M188" i="12" s="1"/>
  <c r="I191" i="12"/>
  <c r="K191" i="12"/>
  <c r="K188" i="12" s="1"/>
  <c r="O191" i="12"/>
  <c r="Q191" i="12"/>
  <c r="V191" i="12"/>
  <c r="V188" i="12" s="1"/>
  <c r="G193" i="12"/>
  <c r="I193" i="12"/>
  <c r="K193" i="12"/>
  <c r="M193" i="12"/>
  <c r="O193" i="12"/>
  <c r="Q193" i="12"/>
  <c r="V193" i="12"/>
  <c r="G197" i="12"/>
  <c r="O197" i="12"/>
  <c r="G198" i="12"/>
  <c r="I198" i="12"/>
  <c r="I197" i="12" s="1"/>
  <c r="K198" i="12"/>
  <c r="M198" i="12"/>
  <c r="O198" i="12"/>
  <c r="Q198" i="12"/>
  <c r="Q197" i="12" s="1"/>
  <c r="V198" i="12"/>
  <c r="G202" i="12"/>
  <c r="M202" i="12" s="1"/>
  <c r="I202" i="12"/>
  <c r="K202" i="12"/>
  <c r="K197" i="12" s="1"/>
  <c r="O202" i="12"/>
  <c r="Q202" i="12"/>
  <c r="V202" i="12"/>
  <c r="V197" i="12" s="1"/>
  <c r="G203" i="12"/>
  <c r="I203" i="12"/>
  <c r="K203" i="12"/>
  <c r="M203" i="12"/>
  <c r="O203" i="12"/>
  <c r="Q203" i="12"/>
  <c r="V203" i="12"/>
  <c r="G205" i="12"/>
  <c r="M205" i="12" s="1"/>
  <c r="I205" i="12"/>
  <c r="K205" i="12"/>
  <c r="O205" i="12"/>
  <c r="Q205" i="12"/>
  <c r="V205" i="12"/>
  <c r="I209" i="12"/>
  <c r="O209" i="12"/>
  <c r="Q209" i="12"/>
  <c r="G210" i="12"/>
  <c r="G209" i="12" s="1"/>
  <c r="I210" i="12"/>
  <c r="K210" i="12"/>
  <c r="K209" i="12" s="1"/>
  <c r="O210" i="12"/>
  <c r="Q210" i="12"/>
  <c r="V210" i="12"/>
  <c r="V209" i="12" s="1"/>
  <c r="G224" i="12"/>
  <c r="M224" i="12" s="1"/>
  <c r="I224" i="12"/>
  <c r="I223" i="12" s="1"/>
  <c r="K224" i="12"/>
  <c r="K223" i="12" s="1"/>
  <c r="O224" i="12"/>
  <c r="O223" i="12" s="1"/>
  <c r="Q224" i="12"/>
  <c r="V224" i="12"/>
  <c r="G225" i="12"/>
  <c r="I225" i="12"/>
  <c r="K225" i="12"/>
  <c r="M225" i="12"/>
  <c r="O225" i="12"/>
  <c r="Q225" i="12"/>
  <c r="Q223" i="12" s="1"/>
  <c r="V225" i="12"/>
  <c r="G226" i="12"/>
  <c r="I226" i="12"/>
  <c r="K226" i="12"/>
  <c r="M226" i="12"/>
  <c r="O226" i="12"/>
  <c r="Q226" i="12"/>
  <c r="V226" i="12"/>
  <c r="V223" i="12" s="1"/>
  <c r="G227" i="12"/>
  <c r="I227" i="12"/>
  <c r="K227" i="12"/>
  <c r="M227" i="12"/>
  <c r="O227" i="12"/>
  <c r="Q227" i="12"/>
  <c r="V227" i="12"/>
  <c r="G228" i="12"/>
  <c r="M228" i="12" s="1"/>
  <c r="I228" i="12"/>
  <c r="K228" i="12"/>
  <c r="O228" i="12"/>
  <c r="Q228" i="12"/>
  <c r="V228" i="12"/>
  <c r="AE230" i="12"/>
  <c r="AF230" i="12"/>
  <c r="I20" i="1"/>
  <c r="I19" i="1"/>
  <c r="I18" i="1"/>
  <c r="I17" i="1"/>
  <c r="I16" i="1"/>
  <c r="F49" i="1"/>
  <c r="G23" i="1" s="1"/>
  <c r="G49" i="1"/>
  <c r="G25" i="1" s="1"/>
  <c r="A25" i="1" s="1"/>
  <c r="A26" i="1" s="1"/>
  <c r="G26" i="1" s="1"/>
  <c r="H49" i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I49" i="1" s="1"/>
  <c r="I84" i="1" l="1"/>
  <c r="J83" i="1" s="1"/>
  <c r="A23" i="1"/>
  <c r="A24" i="1" s="1"/>
  <c r="G24" i="1" s="1"/>
  <c r="A27" i="1" s="1"/>
  <c r="A29" i="1" s="1"/>
  <c r="G29" i="1" s="1"/>
  <c r="G27" i="1" s="1"/>
  <c r="G28" i="1"/>
  <c r="AF43" i="16"/>
  <c r="M40" i="16"/>
  <c r="M32" i="16" s="1"/>
  <c r="M9" i="16"/>
  <c r="M8" i="16" s="1"/>
  <c r="M8" i="15"/>
  <c r="M81" i="15"/>
  <c r="M79" i="15" s="1"/>
  <c r="M71" i="15"/>
  <c r="M70" i="15" s="1"/>
  <c r="M40" i="15"/>
  <c r="M39" i="15" s="1"/>
  <c r="M106" i="14"/>
  <c r="M8" i="14"/>
  <c r="G40" i="14"/>
  <c r="M48" i="14"/>
  <c r="M47" i="14" s="1"/>
  <c r="M142" i="14"/>
  <c r="M139" i="14" s="1"/>
  <c r="M70" i="14"/>
  <c r="M69" i="14" s="1"/>
  <c r="M39" i="14"/>
  <c r="M35" i="14" s="1"/>
  <c r="M24" i="14"/>
  <c r="M165" i="14"/>
  <c r="M162" i="14" s="1"/>
  <c r="M16" i="13"/>
  <c r="M8" i="13" s="1"/>
  <c r="M223" i="12"/>
  <c r="M197" i="12"/>
  <c r="M70" i="12"/>
  <c r="M8" i="12"/>
  <c r="G223" i="12"/>
  <c r="M92" i="12"/>
  <c r="M81" i="12" s="1"/>
  <c r="M210" i="12"/>
  <c r="M209" i="12" s="1"/>
  <c r="M45" i="12"/>
  <c r="M41" i="12" s="1"/>
  <c r="M27" i="12"/>
  <c r="G70" i="12"/>
  <c r="M162" i="12"/>
  <c r="M159" i="12" s="1"/>
  <c r="M63" i="12"/>
  <c r="M61" i="12" s="1"/>
  <c r="J43" i="1"/>
  <c r="J48" i="1"/>
  <c r="J40" i="1"/>
  <c r="J41" i="1"/>
  <c r="J46" i="1"/>
  <c r="J45" i="1"/>
  <c r="J42" i="1"/>
  <c r="J44" i="1"/>
  <c r="J47" i="1"/>
  <c r="J39" i="1"/>
  <c r="J49" i="1" s="1"/>
  <c r="I21" i="1"/>
  <c r="J28" i="1"/>
  <c r="J26" i="1"/>
  <c r="G38" i="1"/>
  <c r="F38" i="1"/>
  <c r="H32" i="1"/>
  <c r="J23" i="1"/>
  <c r="J24" i="1"/>
  <c r="J25" i="1"/>
  <c r="J27" i="1"/>
  <c r="E24" i="1"/>
  <c r="E26" i="1"/>
  <c r="J74" i="1" l="1"/>
  <c r="J78" i="1"/>
  <c r="J58" i="1"/>
  <c r="J76" i="1"/>
  <c r="J69" i="1"/>
  <c r="J63" i="1"/>
  <c r="J71" i="1"/>
  <c r="J67" i="1"/>
  <c r="J62" i="1"/>
  <c r="J66" i="1"/>
  <c r="J65" i="1"/>
  <c r="J77" i="1"/>
  <c r="J61" i="1"/>
  <c r="J79" i="1"/>
  <c r="J75" i="1"/>
  <c r="J64" i="1"/>
  <c r="J60" i="1"/>
  <c r="J81" i="1"/>
  <c r="J56" i="1"/>
  <c r="J70" i="1"/>
  <c r="J59" i="1"/>
  <c r="J57" i="1"/>
  <c r="J80" i="1"/>
  <c r="J72" i="1"/>
  <c r="J82" i="1"/>
  <c r="J68" i="1"/>
  <c r="J73" i="1"/>
  <c r="J84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<sst xmlns="http://schemas.openxmlformats.org/spreadsheetml/2006/main" count="2715" uniqueCount="821">
  <si>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</si>
  <si>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</si>
  <si>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</si>
  <si>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</si>
  <si>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</si>
  <si>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</si>
  <si>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</si>
  <si>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</si>
  <si>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</si>
  <si>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</si>
  <si>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</si>
  <si>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</si>
  <si>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</si>
  <si>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</si>
  <si>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</si>
  <si>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</si>
  <si>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</si>
  <si>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</si>
  <si>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</si>
  <si>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</si>
  <si>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</si>
  <si>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</si>
  <si>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</si>
  <si>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</si>
  <si>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</si>
  <si>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</si>
  <si>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</si>
  <si>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</si>
  <si>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</si>
  <si>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</si>
  <si>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</si>
  <si>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</si>
  <si>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</si>
  <si>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</si>
  <si>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</si>
  <si>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</si>
  <si>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</si>
  <si>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</si>
  <si>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</si>
  <si>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</si>
  <si>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</si>
  <si>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</si>
  <si>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</si>
  <si>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Martin Osička</t>
  </si>
  <si>
    <t>126</t>
  </si>
  <si>
    <t>Areál ZŠ U Červených domků Hodonín DPS-NEUZNATELNE NAKLADY</t>
  </si>
  <si>
    <t>Stavba</t>
  </si>
  <si>
    <t>SO.01</t>
  </si>
  <si>
    <t>Výukový altán</t>
  </si>
  <si>
    <t>01</t>
  </si>
  <si>
    <t>2</t>
  </si>
  <si>
    <t>Elektro</t>
  </si>
  <si>
    <t>SO.02</t>
  </si>
  <si>
    <t>Zpevněné plochy</t>
  </si>
  <si>
    <t>SO.03</t>
  </si>
  <si>
    <t>Sportovní a zelené plochy</t>
  </si>
  <si>
    <t>Sportovní plochy</t>
  </si>
  <si>
    <t>SO.05</t>
  </si>
  <si>
    <t>SO-05 Vnitroareálový rozvod NN a osvětlení</t>
  </si>
  <si>
    <t>1</t>
  </si>
  <si>
    <t>Vnitroareálový rozvod NN a osvětlení</t>
  </si>
  <si>
    <t>Celkem za stavbu</t>
  </si>
  <si>
    <t>CZK</t>
  </si>
  <si>
    <t>Rekapitulace dílů</t>
  </si>
  <si>
    <t>Typ dílu</t>
  </si>
  <si>
    <t>Zemní práce</t>
  </si>
  <si>
    <t>11</t>
  </si>
  <si>
    <t>Přípravné a přidružené práce</t>
  </si>
  <si>
    <t>17</t>
  </si>
  <si>
    <t>Konstrukce ze zemin</t>
  </si>
  <si>
    <t>18</t>
  </si>
  <si>
    <t>Povrchové úpravy terénu</t>
  </si>
  <si>
    <t>Základy a zvláštní zakládání</t>
  </si>
  <si>
    <t>21-M</t>
  </si>
  <si>
    <t>Elektromontáže</t>
  </si>
  <si>
    <t>3</t>
  </si>
  <si>
    <t>Svislé a kompletní konstrukce</t>
  </si>
  <si>
    <t>469</t>
  </si>
  <si>
    <t>Stavební práce při elektromontážích</t>
  </si>
  <si>
    <t>56</t>
  </si>
  <si>
    <t>Podkladní vrstvy komunikací a zpevněných ploch</t>
  </si>
  <si>
    <t>57</t>
  </si>
  <si>
    <t>Kryty štěrkových a živičných komunikací</t>
  </si>
  <si>
    <t>589</t>
  </si>
  <si>
    <t>Plochy s umělým povrchem</t>
  </si>
  <si>
    <t>59</t>
  </si>
  <si>
    <t>Dlažby a předlažby komunikací</t>
  </si>
  <si>
    <t>592</t>
  </si>
  <si>
    <t>Obrubníky, přídlažby, palisády</t>
  </si>
  <si>
    <t>62</t>
  </si>
  <si>
    <t>Úpravy povrchů vnější</t>
  </si>
  <si>
    <t>8</t>
  </si>
  <si>
    <t>Trubní vedení</t>
  </si>
  <si>
    <t>901</t>
  </si>
  <si>
    <t>Mobiliář a herní prvky</t>
  </si>
  <si>
    <t>95</t>
  </si>
  <si>
    <t>Dokončovací konstrukce na pozemních stavbách</t>
  </si>
  <si>
    <t>99</t>
  </si>
  <si>
    <t>Staveništní přesun hmot</t>
  </si>
  <si>
    <t>712</t>
  </si>
  <si>
    <t>Povlakové krytiny</t>
  </si>
  <si>
    <t>762</t>
  </si>
  <si>
    <t>Konstrukce tesařské</t>
  </si>
  <si>
    <t>764</t>
  </si>
  <si>
    <t>Konstrukce klempířské</t>
  </si>
  <si>
    <t>766</t>
  </si>
  <si>
    <t>Konstrukce truhlářské</t>
  </si>
  <si>
    <t>7661</t>
  </si>
  <si>
    <t>Otvorové prvky ze dřeva</t>
  </si>
  <si>
    <t>767</t>
  </si>
  <si>
    <t>Konstrukce zámečnické</t>
  </si>
  <si>
    <t>7672</t>
  </si>
  <si>
    <t>Opláštění budov</t>
  </si>
  <si>
    <t>783</t>
  </si>
  <si>
    <t>Nátěry</t>
  </si>
  <si>
    <t>796</t>
  </si>
  <si>
    <t>Vybavení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</si>
  <si>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</si>
  <si>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</si>
  <si>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</si>
  <si>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</si>
  <si>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</si>
  <si>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</si>
  <si>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</si>
  <si>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</si>
  <si>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</si>
  <si>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</si>
  <si>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</si>
  <si>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</si>
  <si>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</si>
  <si>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</si>
  <si>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</si>
  <si>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</si>
  <si>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</si>
  <si>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</si>
  <si>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</si>
  <si>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</si>
  <si>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</si>
  <si>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</si>
  <si>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</si>
  <si>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</si>
  <si>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</si>
  <si>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</si>
  <si>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</si>
  <si>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</si>
  <si>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</si>
  <si>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</si>
  <si>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</si>
  <si>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</si>
  <si>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</si>
  <si>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131201110R00</t>
  </si>
  <si>
    <t>Hloubení nezapažených jam a zářezů do 50 m3, v hornině 3, hloubení strojně</t>
  </si>
  <si>
    <t>m3</t>
  </si>
  <si>
    <t>RTS 19/ I</t>
  </si>
  <si>
    <t>Indiv</t>
  </si>
  <si>
    <t>Práce</t>
  </si>
  <si>
    <t>POL1_</t>
  </si>
  <si>
    <t>jímka na dešťovou vodu : 2,5*2,5*2</t>
  </si>
  <si>
    <t>VV</t>
  </si>
  <si>
    <t>revizní šachta : 0,5*0,5*1,5</t>
  </si>
  <si>
    <t>131201119R00</t>
  </si>
  <si>
    <t xml:space="preserve">Hloubení nezapažených jam a zářezů příplatek za lepivost, v hornině 3,  </t>
  </si>
  <si>
    <t>Položka pořadí 1 : 12,88000</t>
  </si>
  <si>
    <t>132201210R00</t>
  </si>
  <si>
    <t xml:space="preserve">Hloubení rýh šířky přes 60 do 200 cm do 50 m3, v hornině 3, hloubení strojně </t>
  </si>
  <si>
    <t>patky sloupů : (0,6*1,5*1,1)*2</t>
  </si>
  <si>
    <t>(0,6*0,6*0,8)*10</t>
  </si>
  <si>
    <t>kanalizace : 1,2*0,4*18</t>
  </si>
  <si>
    <t>132201219R00</t>
  </si>
  <si>
    <t xml:space="preserve">Hloubení rýh šířky přes 60 do 200 cm příplatek za lepivost, v hornině 3,  </t>
  </si>
  <si>
    <t>Položka pořadí 3 : 13,50000</t>
  </si>
  <si>
    <t>162701105R00</t>
  </si>
  <si>
    <t>Vodorovné přemístění výkopku z horniny 1 až 4, na vzdálenost přes 9 000  do 10 000 m</t>
  </si>
  <si>
    <t xml:space="preserve">Výkopy: : </t>
  </si>
  <si>
    <t>167101101R00</t>
  </si>
  <si>
    <t>Nakládání, skládání, překládání neulehlého výkopku nakládání výkopku_x000D_
 do 100 m3, z horniny 1 až 4</t>
  </si>
  <si>
    <t>Položka pořadí 5 : 12,88000</t>
  </si>
  <si>
    <t>171201201T00</t>
  </si>
  <si>
    <t>Uložení výkopku na skládku</t>
  </si>
  <si>
    <t>Vlastní</t>
  </si>
  <si>
    <t>174101101R00</t>
  </si>
  <si>
    <t>Zásyp sypaninou se zhutněním jam, šachet, rýh nebo kolem objektů v těchto vykopávkách</t>
  </si>
  <si>
    <t>patky sloupů : (0,6+1,5+0,6)*(0,6+0,6+0,6)*1,1*2-1,5*0,6*1,1*2</t>
  </si>
  <si>
    <t>(0,6+0,6+0,6)*(0,6+0,6+0,6)*0,8*10-0,6*0,6*0,8*10</t>
  </si>
  <si>
    <t>kanalizace : 0,9*0,6*18</t>
  </si>
  <si>
    <t>199000002R00</t>
  </si>
  <si>
    <t>Poplatky za skládku horniny 1- 4</t>
  </si>
  <si>
    <t>175101101RT2</t>
  </si>
  <si>
    <t>Obsyp potrubí bez prohození sypaniny, s dodáním štěrkopísku frakce 0 - 22 mm</t>
  </si>
  <si>
    <t>kanalizace : 0,2*0,4*18</t>
  </si>
  <si>
    <t>175101201R00</t>
  </si>
  <si>
    <t>Obsyp objektů bez prohození sypaniny</t>
  </si>
  <si>
    <t>jímka na dešťovou vodu : 2,5*2,5*2-4-0,4</t>
  </si>
  <si>
    <t>revizní šachta : 1*1*1,5-3,14*0,2*0,2*1,2</t>
  </si>
  <si>
    <t>451572111R00</t>
  </si>
  <si>
    <t>Lože pod potrubí, stoky a drobné objekty z kameniva drobného těženého 0÷4 mm</t>
  </si>
  <si>
    <t>kanalizace : 0,1*0,4*18</t>
  </si>
  <si>
    <t>271571111R00</t>
  </si>
  <si>
    <t>Polštář základu ze štěrkopísku tříděného</t>
  </si>
  <si>
    <t>Patky 600x600x700 mm : 10*(1,0*1,0)*0,1*1,15</t>
  </si>
  <si>
    <t>Patky 1500x600x1000 mm : 2*(1,9*1,0)*0,1*1,15</t>
  </si>
  <si>
    <t>275351215R00</t>
  </si>
  <si>
    <t>Bednění stěn základových patek zřízení</t>
  </si>
  <si>
    <t>m2</t>
  </si>
  <si>
    <t>Patky 600x600x700 mm : 10*(4*0,6)*0,2</t>
  </si>
  <si>
    <t>Patky 1500x600x1000 mm : 2*(2*1,5+2*0,6)*0,2</t>
  </si>
  <si>
    <t>275351216R00</t>
  </si>
  <si>
    <t>Bednění stěn základových patek odstranění</t>
  </si>
  <si>
    <t>Položka pořadí 14 : 6,48000</t>
  </si>
  <si>
    <t>275361821R00</t>
  </si>
  <si>
    <t>Výztuž základových patek z betonářské oceli 10 505(R)</t>
  </si>
  <si>
    <t>t</t>
  </si>
  <si>
    <t>ZP1 - výztuž tvar U v delším směru 4xR16 a kratším směru konstrukčně 6x R8 : 2*(4*3,5*0,001578+6*2,6*0,000395)*1,1</t>
  </si>
  <si>
    <t>452311141R00</t>
  </si>
  <si>
    <t>Podkladní a zajišťovací konstrukce z betonu desky pod potrubí, stoky a drobné objekty , z betonu prostého třídy C 16/20</t>
  </si>
  <si>
    <t>jímka na dešťovou vodu : 2*2*0,1</t>
  </si>
  <si>
    <t>275313621X00</t>
  </si>
  <si>
    <t>Beton základových patek prostý C 20/25-XC0</t>
  </si>
  <si>
    <t>Patky 600x600x700 mm : 10*(0,6*0,6*0,7)</t>
  </si>
  <si>
    <t>275321321X00</t>
  </si>
  <si>
    <t>Železobeton základových patek C 20/25-XC1</t>
  </si>
  <si>
    <t>Patky 1500x600x1000 mm : 2*(1,5*0,6*1,0)</t>
  </si>
  <si>
    <t>622412211R00</t>
  </si>
  <si>
    <t>Nátěr vnějsích omítek stěn akrylátový, složitost 1-2, odstín I</t>
  </si>
  <si>
    <t>cementotřískové obložení : 126,982</t>
  </si>
  <si>
    <t>721176223R00</t>
  </si>
  <si>
    <t>Potrubí KG svodné (ležaté) v zemi vnější průměr D 125 mm, tloušťka stěny 3,2 mm, DN 125</t>
  </si>
  <si>
    <t>m</t>
  </si>
  <si>
    <t>800011001VC0</t>
  </si>
  <si>
    <t>D+M samonosná jímka na dešťovou vodu s revizním komínkem, objem 4 m3</t>
  </si>
  <si>
    <t>kus</t>
  </si>
  <si>
    <t>894431311RAX1</t>
  </si>
  <si>
    <t>Šachta, D 400 mm, dl.šach.roury 1,2 m, přímá, dno KG D 125 mm, poklop litina 12,5 t D+M</t>
  </si>
  <si>
    <t>Agregovaná položka</t>
  </si>
  <si>
    <t>POL2_</t>
  </si>
  <si>
    <t>998763101R00</t>
  </si>
  <si>
    <t>Přesun hmot dřevostaveb v objektech výšky do 6 m</t>
  </si>
  <si>
    <t>POL1_1</t>
  </si>
  <si>
    <t xml:space="preserve">Hmotnosti z položek s pořadovými čísly: : </t>
  </si>
  <si>
    <t xml:space="preserve">21, : </t>
  </si>
  <si>
    <t>Součet: : 0,04536</t>
  </si>
  <si>
    <t>712371801RZ4</t>
  </si>
  <si>
    <t>Povlakové krytiny střech do 10° termoplasty volně položené,  ,  , včetně dodávky fólie, tloušťky 1,5 mm</t>
  </si>
  <si>
    <t>((11+8,8)/2*8,575+5,5*2,7)*1,05-4*3,3*0,95</t>
  </si>
  <si>
    <t>712391171RZ5</t>
  </si>
  <si>
    <t>Povlakové krytiny střech do 10° ostatní textilie Povlaková krytina střech do 10°, podklad. textilie, 1 vrstva - včetně dodávky textilie 120 g/m2</t>
  </si>
  <si>
    <t>Položka pořadí 25 : 92,19000</t>
  </si>
  <si>
    <t>712871801RZ4</t>
  </si>
  <si>
    <t>Samostatné vytažení izolačního povlaku termoplasty 1 vrstva, včetně dodávky fólie, tloušťky 1,5 mm</t>
  </si>
  <si>
    <t>(4*2*(3,3+0,95)+5,5)*0,15</t>
  </si>
  <si>
    <t>998712101R00</t>
  </si>
  <si>
    <t>Přesun hmot pro povlakové krytiny v objektech výšky do 6 m</t>
  </si>
  <si>
    <t>POL1_7</t>
  </si>
  <si>
    <t xml:space="preserve">25,26,27, : </t>
  </si>
  <si>
    <t>Součet: : 0,28599</t>
  </si>
  <si>
    <t>762085130R00</t>
  </si>
  <si>
    <t>Zvláštní výkony hoblování viditelných částí krovu_x000D_
 třístranné</t>
  </si>
  <si>
    <t>Krokev 120/200 mm : 99+14+21+8</t>
  </si>
  <si>
    <t>Sloupek 160/50 mm : 2,0*8+(2,0+2,5)/2*3*2+2,5*7</t>
  </si>
  <si>
    <t>Sloupek 160/160 mm : 2,0*3+2,5*3</t>
  </si>
  <si>
    <t>Rám 160/100 mm : 2*(5,5+2,2)*2</t>
  </si>
  <si>
    <t>762085140R00</t>
  </si>
  <si>
    <t>Zvláštní výkony hoblování viditelných částí krovu_x000D_
 čtyřstranné</t>
  </si>
  <si>
    <t>Vzpěry 160/100 mm : 1,5*2+0,5*2</t>
  </si>
  <si>
    <t>Obloukový trám 180/240 mm : 12</t>
  </si>
  <si>
    <t>Vaznice 160/200 mm : 32</t>
  </si>
  <si>
    <t>Horní část sloupků 160/160 mm : 6*0,5</t>
  </si>
  <si>
    <t>762112110R00</t>
  </si>
  <si>
    <t>Konstrukce stěn a příček na hladko montáž_x000D_
 z hraněného a polohraněného řeziva, průřezové plochy do 120 cm2</t>
  </si>
  <si>
    <t>Hranol 160/50 mm (altán) : 3,0*11+(3,5+3,0)/2*10*2</t>
  </si>
  <si>
    <t>Hranol 160/50 mm (sklad) : 2,0*8+(2,5+2,0)/2*3*2</t>
  </si>
  <si>
    <t>762112120R00</t>
  </si>
  <si>
    <t>Konstrukce stěn a příček na hladko montáž_x000D_
 z hraněného a polohraněného řeziva, průřezové plochy přes 120  do 224 cm2</t>
  </si>
  <si>
    <t>Hranol 160/100 mm (altán) : 1,5*2+0,5*2+6,5*2*2+2,6*2+1+4,8*2+2,2*2*2+5,5*2</t>
  </si>
  <si>
    <t>762112130R00</t>
  </si>
  <si>
    <t>Konstrukce stěn a příček na hladko montáž_x000D_
 z hraněného a polohraněného řeziva, průřezové plochy přes 224  do 288 cm2</t>
  </si>
  <si>
    <t>Hranol 160/160 mm (altán) : 3,0*5+3,25*2+3,5*2</t>
  </si>
  <si>
    <t>Hranol 160/160 mm (sklad) : 2,0*3</t>
  </si>
  <si>
    <t>762195000R00</t>
  </si>
  <si>
    <t>Spojovací a ochranné prostředky hřebíky, svory, fiksační prkna, impregnace</t>
  </si>
  <si>
    <t>Hranol 160/50 mm : 127,5*0,16*0,05</t>
  </si>
  <si>
    <t>Hranol 160/100 mm : 65,6*0,16*0,10</t>
  </si>
  <si>
    <t>Hranol 160/160 mm : 34,5*0,16*0,16</t>
  </si>
  <si>
    <t>Hranol obloukový 180/240 mm : 12*0,18*0,24</t>
  </si>
  <si>
    <t>762332110R00</t>
  </si>
  <si>
    <t>Vázané konstrukce krovů montáž_x000D_
 střech pultových, sedlových, valbových, stanových čtvercového nebo obdélníkového půdorysu z řeziva, průřezové plochy do 120 cm2</t>
  </si>
  <si>
    <t>OR : 36</t>
  </si>
  <si>
    <t>762332130R00</t>
  </si>
  <si>
    <t>Vázané konstrukce krovů montáž_x000D_
 střech pultových, sedlových, valbových, stanových čtvercového nebo obdélníkového půdorysu z řeziva, průřezové plochy přes 120 do 288 cm2</t>
  </si>
  <si>
    <t>K1 : 99</t>
  </si>
  <si>
    <t>K2 : 14</t>
  </si>
  <si>
    <t>K3 : 21</t>
  </si>
  <si>
    <t>K4 : 8</t>
  </si>
  <si>
    <t>762332140R00</t>
  </si>
  <si>
    <t>Vázané konstrukce krovů montáž_x000D_
 střech pultových, sedlových, valbových, stanových čtvercového nebo obdélníkového půdorysu z řeziva, průřezové plochy přes 288 do 450 cm2</t>
  </si>
  <si>
    <t>V1 : 11</t>
  </si>
  <si>
    <t>V2 : 9</t>
  </si>
  <si>
    <t>V3 : 12</t>
  </si>
  <si>
    <t>762395000R00</t>
  </si>
  <si>
    <t>Spojovací a ochranné prostředky svory, prkna, hřebíky, pásová ocel, vruty, impregnace</t>
  </si>
  <si>
    <t>Krov : 0,16*0,2*32+0,12*0,22*142+0,10*0,10*36</t>
  </si>
  <si>
    <t>Bednění+záklop : 92,1896*(0,022+0,018)</t>
  </si>
  <si>
    <t>762812570RT3</t>
  </si>
  <si>
    <t>Záklop stropů s dodávkou materiálu_x000D_
 z hoblovaných prken s olištováním kolem zdi, tloušťky 24 mm, zapuštěného na pero a drážku, polodrážku</t>
  </si>
  <si>
    <t>SF : ((11+8,8)/2*8,575+5,5*2,7)*1,05-4*3,3*0,95</t>
  </si>
  <si>
    <t>762911111R00</t>
  </si>
  <si>
    <t xml:space="preserve">Impregnace řeziva máčením, ochrana proti dřevokazným houbám, plísním a dřevokaznému hmyzu </t>
  </si>
  <si>
    <t xml:space="preserve">Krov : </t>
  </si>
  <si>
    <t>- vaznice 160/200 mm : 2*(0,16+0,20)*32*1,1</t>
  </si>
  <si>
    <t>- krokev 120/220 mm : 2*(0,12+0,22)*142*1,1</t>
  </si>
  <si>
    <t>- okenní rám 100/100 mm : 2*(0,10+0,10)*36</t>
  </si>
  <si>
    <t>- bednění : 92,1896*2*1,2</t>
  </si>
  <si>
    <t>Mezisoučet</t>
  </si>
  <si>
    <t/>
  </si>
  <si>
    <t>- hranol 160/50 mm : 2*(0,16+0,05)*(98+29,5)*1,1</t>
  </si>
  <si>
    <t>- hranol 160/100 mm : 2*(0,16+0,10)*65,6*1,1</t>
  </si>
  <si>
    <t>- hranol 160/160 mm : 2*(0,16+0,16)*(28,5+6)*1,1</t>
  </si>
  <si>
    <t>- hranol 180/240 mm : 2*(0,18+0,24)*12*1,1</t>
  </si>
  <si>
    <t>763611132R00</t>
  </si>
  <si>
    <t>Montáž opláštění z aglomerovaných desek  bednění střech, z desek tl. do 18 mm, na P+D, šroubované</t>
  </si>
  <si>
    <t>765901001R00</t>
  </si>
  <si>
    <t xml:space="preserve">Fólie parotěsné, difúzní a vodotěsné Fólie podstřešní difuzní montáž,  </t>
  </si>
  <si>
    <t>Fólie pod oplechování otvorů : 6,594*0,2</t>
  </si>
  <si>
    <t>762011001VC0</t>
  </si>
  <si>
    <t>D+M lepený dřevěný obloukový hranol, průřez 180/240 mm, délka 12 m, LLD, tř. pevnosti GL24h</t>
  </si>
  <si>
    <t>762011002VC0</t>
  </si>
  <si>
    <t>D+M ocelové táhlo, vč. podložek a šroubů, D15, délka 7 m</t>
  </si>
  <si>
    <t>59760250.AR</t>
  </si>
  <si>
    <t>rohož drenážní</t>
  </si>
  <si>
    <t>Specifikace</t>
  </si>
  <si>
    <t>POL3_</t>
  </si>
  <si>
    <t>Fólie pod oplechování otvorů : 2*1,0*1,0</t>
  </si>
  <si>
    <t>605158652R1</t>
  </si>
  <si>
    <t>Hranol konstrukční masivní KVH Si, Si - pohledový, SM, kvalita S10, vlhkost 15%</t>
  </si>
  <si>
    <t>- vaznice 160/200 : 0,16*0,20*32*1,1</t>
  </si>
  <si>
    <t>- krokev 120/220 : 0,12*0,22*142*1,1</t>
  </si>
  <si>
    <t>- okenní rám 100/100 : 0,10*0,10*36</t>
  </si>
  <si>
    <t>- hranol 160/50 mm : 0,16*0,05*(98+29,5)*1,1</t>
  </si>
  <si>
    <t>- hranol 160/100 mm : 0,16*0,10*65,6*1,1</t>
  </si>
  <si>
    <t>- hranol 160/160 mm : 0,16*0,16*(28,5+6)*1,1</t>
  </si>
  <si>
    <t>60726014.AR</t>
  </si>
  <si>
    <t>deska dřevoštěpková třívrstvá pro prostředí vlhké; strana nebroušená; hrana pero/drážka; tl = 18,0 mm</t>
  </si>
  <si>
    <t>SF : 92,18963*1,15</t>
  </si>
  <si>
    <t>998762102R00</t>
  </si>
  <si>
    <t>Přesun hmot pro konstrukce tesařské v objektech výšky do 12 m</t>
  </si>
  <si>
    <t xml:space="preserve">31,32,33,34,35,36,37,38,39,40,41,45,46,47, : </t>
  </si>
  <si>
    <t>Součet: : 7,49719</t>
  </si>
  <si>
    <t>764812340R00</t>
  </si>
  <si>
    <t xml:space="preserve">Oplechování  okapů střech z živičné krytiny, z lakovaného pozinkovaného plechu, rš 400 mm, dodávka a montáž </t>
  </si>
  <si>
    <t>Ok : 15</t>
  </si>
  <si>
    <t>764813360R00</t>
  </si>
  <si>
    <t>Lemování na plochých střechách včetně rohů, spojů, lišt a dilatací, z lakovaného pozinkovaného plechu, rš 660 mm, dodávka a montáž</t>
  </si>
  <si>
    <t>Opl1 : 6</t>
  </si>
  <si>
    <t>764819212R00</t>
  </si>
  <si>
    <t>Odpadní trouby kruhové, průměr 100 mm, z lakovaného pozinkovaného plechu,  , dodávka a montáž</t>
  </si>
  <si>
    <t>SSv : 10</t>
  </si>
  <si>
    <t>764815212R00</t>
  </si>
  <si>
    <t>Žlaby podokapní půlkruhové, z lakovaného pozinkovaného plechu, rš 330 mm, dodávka a montáž</t>
  </si>
  <si>
    <t>Žl : 15</t>
  </si>
  <si>
    <t>764815810R00</t>
  </si>
  <si>
    <t>Ostatní prvky ke žlabům a odpadním troubám kotlík žlabový oválného tvaru o rozměru 310/100 mm, z lakovaného pozinkovaného plechu,  , dodávka a montáž</t>
  </si>
  <si>
    <t>SSv : 3</t>
  </si>
  <si>
    <t>764814538X00</t>
  </si>
  <si>
    <t>Závětrná lišta z lakovaného Pz plechu, rš 600 mm</t>
  </si>
  <si>
    <t>ZáL : 36</t>
  </si>
  <si>
    <t>764817121T00</t>
  </si>
  <si>
    <t>Oplechování kruhových otvorů ve stěně z lak.Pz plechu, rš 210 mm</t>
  </si>
  <si>
    <t>R300 : 4*(3,14*0,6/2)</t>
  </si>
  <si>
    <t>R450 : 2*(3,14*0,9/2)</t>
  </si>
  <si>
    <t>764817125T00</t>
  </si>
  <si>
    <t>Oplechování prosklení z lak.Pz plechu, rš 250 mm</t>
  </si>
  <si>
    <t>Opl2 : 34</t>
  </si>
  <si>
    <t>998764101R00</t>
  </si>
  <si>
    <t>Přesun hmot pro konstrukce klempířské v objektech výšky do 6 m</t>
  </si>
  <si>
    <t xml:space="preserve">49,50,51,52,53,54,55,56, : </t>
  </si>
  <si>
    <t>Součet: : 0,21180</t>
  </si>
  <si>
    <t>766101001VC0</t>
  </si>
  <si>
    <t>D+M okno dřevěné, fix, bezpečnostní sklo, 3300/950 mm, nátěr</t>
  </si>
  <si>
    <t>766101002VC0</t>
  </si>
  <si>
    <t>D+M dveře dřevěné, posuvné, 1000/2000 mm, nátěr</t>
  </si>
  <si>
    <t>998766201V01</t>
  </si>
  <si>
    <t>Přesun hmot pro truhlářské konstr., výšky do 6 m, dřevěné výplně otvorů</t>
  </si>
  <si>
    <t xml:space="preserve">Ceny z položek s pořadovými čísly: : </t>
  </si>
  <si>
    <t xml:space="preserve">58,59, : </t>
  </si>
  <si>
    <t>Součet: : 535,00000</t>
  </si>
  <si>
    <t>767011001VC0</t>
  </si>
  <si>
    <t>D+M kotvící prvek obloukového trámu (ocel.patka, čep, upevňovací plát, 4x svorník, 4x závitová tyč+chem.kotva), pozink</t>
  </si>
  <si>
    <t>DP1+DP2 - viz statika : 2</t>
  </si>
  <si>
    <t>767011003VC0</t>
  </si>
  <si>
    <t>D+M kotvící prvek svislého sloupku (ocel.patka, 3x svorník, 4x závitová tyč+chem.kotva), pozink</t>
  </si>
  <si>
    <t>DP3 - viz statika : 12</t>
  </si>
  <si>
    <t>998767201R00</t>
  </si>
  <si>
    <t>Přesun hmot pro kovové stavební doplňk. konstrukce v objektech výšky do 6 m</t>
  </si>
  <si>
    <t xml:space="preserve">61,62, : </t>
  </si>
  <si>
    <t>Součet: : 440,00000</t>
  </si>
  <si>
    <t>766416143R00</t>
  </si>
  <si>
    <t>Montáž obložení stěn, sloupů a pilířů o ploše přes 5 m2, panely obkladovými, z aglomerovaných desek, velikosti přes 1,5 m2</t>
  </si>
  <si>
    <t>Jednostraně opláštěná stěna : 2*(5,5+2,2)*2,5</t>
  </si>
  <si>
    <t>Oboustraně opláštěná stěna : 2*(2*(6,65+1,675)*2,5)</t>
  </si>
  <si>
    <t>Ukončení stěny : 0,16*(4*3,175+6*2,5+2*2,0+1,0)</t>
  </si>
  <si>
    <t>767201001VC0</t>
  </si>
  <si>
    <t>Příplatek za provedení otvorů ve stěnách</t>
  </si>
  <si>
    <t>59590739R</t>
  </si>
  <si>
    <t>deska cementotřísková l = 3 350 mm; š = 1 250 mm; tl. 16,0 mm; povrch hladký</t>
  </si>
  <si>
    <t>126,982*1,15</t>
  </si>
  <si>
    <t>276528T10</t>
  </si>
  <si>
    <t>Přesun hmot pro opláštění budov., výšky do 12 m</t>
  </si>
  <si>
    <t xml:space="preserve">64,65,66, : </t>
  </si>
  <si>
    <t>Součet: : 844,78210</t>
  </si>
  <si>
    <t>783726200R00</t>
  </si>
  <si>
    <t>Nátěry tesařských konstrukcí lazurovací lazurovací, 2x lak</t>
  </si>
  <si>
    <t>796011001VC0</t>
  </si>
  <si>
    <t>Žákovský stůl dvojmístný</t>
  </si>
  <si>
    <t>796011002VC0</t>
  </si>
  <si>
    <t>Žákovská židle</t>
  </si>
  <si>
    <t>796011003VC0</t>
  </si>
  <si>
    <t>Učitelský stůl</t>
  </si>
  <si>
    <t>796011004VC0</t>
  </si>
  <si>
    <t>Učitelská židle</t>
  </si>
  <si>
    <t>796011005VC0</t>
  </si>
  <si>
    <t>Mobilní tabule</t>
  </si>
  <si>
    <t>SUM</t>
  </si>
  <si>
    <t>END</t>
  </si>
  <si>
    <t>210010002</t>
  </si>
  <si>
    <t>Montáž trubek plastových ohebných D 16 mm uložených pod omítku</t>
  </si>
  <si>
    <t>210100001</t>
  </si>
  <si>
    <t>Ukončení vodičů v rozváděči nebo na přístroji včetně zapojení průřezu žíly do 2,5 mm2</t>
  </si>
  <si>
    <t>210100350</t>
  </si>
  <si>
    <t>Ukončení kabelů a vodičů koncovkou ucpávkovou do 4 žil do 1 kV s jednoduchým nástavcem do P 16</t>
  </si>
  <si>
    <t>210110004</t>
  </si>
  <si>
    <t>Montáž nástěnný vypínač nn střídavy pro prostředí základní nebo vlhké</t>
  </si>
  <si>
    <t>210111031</t>
  </si>
  <si>
    <t>Montáž zásuvka chráněná v krabici šroubové připojení 2P+PE prostředí venkovní, mokré</t>
  </si>
  <si>
    <t>210190002</t>
  </si>
  <si>
    <t>Montáž rozvodnic běžných oceloplechových nebo plastových do 50 kg</t>
  </si>
  <si>
    <t>210201025</t>
  </si>
  <si>
    <t>Montáž svítidel  stropních přisazených</t>
  </si>
  <si>
    <t>210220021</t>
  </si>
  <si>
    <t>Montáž uzemňovacího vedení vodičů FeZn pomocí svorek v zemi páskou do 120 mm2</t>
  </si>
  <si>
    <t>210220101</t>
  </si>
  <si>
    <t>Montáž hromosvodného vedení svodových vodičů s podpěrami průměru do 10 mm</t>
  </si>
  <si>
    <t>210220201</t>
  </si>
  <si>
    <t>Montáž tyčí jímacích délky do 3 m</t>
  </si>
  <si>
    <t>210220302</t>
  </si>
  <si>
    <t>Montáž svorek hromosvodných typu ST, SJ, SK, SZ, SR 01, 02 se 3 a více šrouby</t>
  </si>
  <si>
    <t>210220303</t>
  </si>
  <si>
    <t>Montáž svorek hromosvodných typu S0 na okapové žlaby</t>
  </si>
  <si>
    <t>210220372</t>
  </si>
  <si>
    <t>Montáž ochranných prvků - úhelníků nebo trubek do zdiva</t>
  </si>
  <si>
    <t>210220401</t>
  </si>
  <si>
    <t>Montáž vedení hromosvodné - štítků k označení svodů</t>
  </si>
  <si>
    <t>210280002</t>
  </si>
  <si>
    <t>Zkreslení skutečného provedení stavby</t>
  </si>
  <si>
    <t>210280003</t>
  </si>
  <si>
    <t>Zkoušky a prohlídky el rozvodů a zařízení celková prohlídka pro objem mtž prací do 1 000 000 Kč</t>
  </si>
  <si>
    <t>210280004</t>
  </si>
  <si>
    <t>Koordinace s postupem výstavby</t>
  </si>
  <si>
    <t>hod</t>
  </si>
  <si>
    <t>210800526</t>
  </si>
  <si>
    <t>Montáž měděných vodičů CY, HO5V, HO7V, NYY, YY 4 mm2 uložených volně</t>
  </si>
  <si>
    <t>210810045</t>
  </si>
  <si>
    <t>Montáž měděných kabelů CYKY, CYKYD, CYKYDY, NYM, NYY, YSLY 750 V 3x1,5 mm2 uložených pevně</t>
  </si>
  <si>
    <t>210810046</t>
  </si>
  <si>
    <t>Montáž měděných kabelů CYKY, CYKYD, CYKYDY, NYM, NYY, YSLY 750 V 3x2,5 mm2</t>
  </si>
  <si>
    <t>210810055</t>
  </si>
  <si>
    <t>Montáž měděných kabelů CYKY, CYKYD, CYKYDY, NYM, NYY, YSLY 750 V 5x1,5 mm2 uložených pevně</t>
  </si>
  <si>
    <t>210810056</t>
  </si>
  <si>
    <t>Montáž měděných kabelů CYKY, CYKYD, CYKYDY, NYM, NYY, YSLY 750 V 5x2,5 mm2 uložených pevně</t>
  </si>
  <si>
    <t>341110300</t>
  </si>
  <si>
    <t>kabel silový s Cu jádrem CYKY 3x1,5 mm2</t>
  </si>
  <si>
    <t>341110360</t>
  </si>
  <si>
    <t>kabel silový s Cu jádrem CYKY 3x2,5 mm2</t>
  </si>
  <si>
    <t>341110900</t>
  </si>
  <si>
    <t>kabel silový s Cu jádrem CYKY 5x1,5 mm2</t>
  </si>
  <si>
    <t>341110940</t>
  </si>
  <si>
    <t>kabel silový s Cu jádrem CYKY 5x2,5 mm2</t>
  </si>
  <si>
    <t>341408420</t>
  </si>
  <si>
    <t>vodič izolovaný s Cu jádrem H07V-R 4 mm2</t>
  </si>
  <si>
    <t>345355120</t>
  </si>
  <si>
    <t>spínač jednopólový 10A Classic 3553-01289 bílý</t>
  </si>
  <si>
    <t>345356330</t>
  </si>
  <si>
    <t>přepínač sériový 10A 3553-05629 do vlhka z plastu</t>
  </si>
  <si>
    <t>345514850</t>
  </si>
  <si>
    <t>zásuvka krytá pro vlhké prostředí 5518-3929 S šedá 1x DIN.IP44</t>
  </si>
  <si>
    <t>345710620</t>
  </si>
  <si>
    <t>trubka elektroinstalační ohebná LPFLEX z PVC (ČSN)2316</t>
  </si>
  <si>
    <t>348121000</t>
  </si>
  <si>
    <t>Svítidlo dle knihy svítidel ozn. C</t>
  </si>
  <si>
    <t>348144000</t>
  </si>
  <si>
    <t>Svítidlo dle knihy svítidel ozn. B</t>
  </si>
  <si>
    <t>348144100</t>
  </si>
  <si>
    <t>Svítidlo dle knihy svítidel ozn. A</t>
  </si>
  <si>
    <t>354410650</t>
  </si>
  <si>
    <t>tyč jímací s rovným koncem JR 1,5 1500 mm FeZn</t>
  </si>
  <si>
    <t>354410720</t>
  </si>
  <si>
    <t>drát průměr 8 mm FeZn</t>
  </si>
  <si>
    <t>kg</t>
  </si>
  <si>
    <t>354414150</t>
  </si>
  <si>
    <t>podpěra vedení PV 1b 15 FeZn do zdiva 150 mm</t>
  </si>
  <si>
    <t>354415400</t>
  </si>
  <si>
    <t>podpěra vedení FeZn na střechy 100 mm</t>
  </si>
  <si>
    <t>354418310</t>
  </si>
  <si>
    <t>úhelník ochranný OU 2.0 na ochranu svodu 2 m</t>
  </si>
  <si>
    <t>354418650</t>
  </si>
  <si>
    <t>svorka k tyči zemnící SJ02 D28 mm</t>
  </si>
  <si>
    <t>354418750</t>
  </si>
  <si>
    <t>svorka křížová SK pro vodič D6-10 mm</t>
  </si>
  <si>
    <t>354419050</t>
  </si>
  <si>
    <t>svorka připojovací SOc k připojení okapových žlabů</t>
  </si>
  <si>
    <t>354419250</t>
  </si>
  <si>
    <t>svorka zkušební SZ pro lano D6-12 mm   FeZn</t>
  </si>
  <si>
    <t>354420620</t>
  </si>
  <si>
    <t>páska zemnící 30 x 4 mm FeZn</t>
  </si>
  <si>
    <t>735345120</t>
  </si>
  <si>
    <t>tabulka bezpečnostní s tiskem 2 barvy A7 105x74 mm</t>
  </si>
  <si>
    <t>Rozv1</t>
  </si>
  <si>
    <t>Rozváděč RS1</t>
  </si>
  <si>
    <t>122201102R00</t>
  </si>
  <si>
    <t>Odkopávky a  prokopávky nezapažené v hornině 3_x000D_
 přes 100 do 1 000 m3</t>
  </si>
  <si>
    <t>S1 : 236*0,20*1,05</t>
  </si>
  <si>
    <t>S2 : 20*0,30*1,05</t>
  </si>
  <si>
    <t>S3 : 112,5*0,30*1,05</t>
  </si>
  <si>
    <t>S4 : 112*0,47*1,05</t>
  </si>
  <si>
    <t>odkopaná zemina : 146,5695</t>
  </si>
  <si>
    <t>zemina pro dosyp k obrubníkům : -20</t>
  </si>
  <si>
    <t>162701109R00</t>
  </si>
  <si>
    <t>Vodorovné přemístění výkopku příplatek k ceně za každých dalších i započatých 1 000 m přes 10 000 m_x000D_
 z horniny 1 až 4</t>
  </si>
  <si>
    <t>126,5695*3</t>
  </si>
  <si>
    <t>162306111R00</t>
  </si>
  <si>
    <t xml:space="preserve">Vodorovné přemístění výkopku zemina pro zúrodnění, vzdálenost přes 100 do 500 m,  </t>
  </si>
  <si>
    <t>zemina pro dosyp k obrubníkům (na mezideponii a zpět - 2x) : 2*20</t>
  </si>
  <si>
    <t>167103101R00</t>
  </si>
  <si>
    <t>Nakládání výkopku zemina schopná zúrodnění</t>
  </si>
  <si>
    <t>171201201T02</t>
  </si>
  <si>
    <t>Uložení výkopku na skládku, mezideponie</t>
  </si>
  <si>
    <t>181101111R00</t>
  </si>
  <si>
    <t>Úprava pláně v zářezech bez rozlišení horniny, se zhutněním - ručně</t>
  </si>
  <si>
    <t>S1 : 236*1,05</t>
  </si>
  <si>
    <t>S2 : 20*1,05</t>
  </si>
  <si>
    <t>S3 : 112,5*1,05</t>
  </si>
  <si>
    <t>S4 : 112*1,05</t>
  </si>
  <si>
    <t>HI : 37,8*1,05</t>
  </si>
  <si>
    <t>113106121R00</t>
  </si>
  <si>
    <t>Rozebrání komunikací pro pěší s jakýmkoliv ložem a výplní spár_x000D_
 z betonových nebo kameninových dlaždic nebo tvarovek</t>
  </si>
  <si>
    <t>113107620R00</t>
  </si>
  <si>
    <t>Odstranění podkladů nebo krytů z kameniva hrubého drceného, v ploše jednotlivě nad 50 m2, tloušťka vrstvy 200 mm</t>
  </si>
  <si>
    <t>113201111R00</t>
  </si>
  <si>
    <t>Vytrhání obrub chodníkových ležatých</t>
  </si>
  <si>
    <t>569551111R00</t>
  </si>
  <si>
    <t>Zpevnění krajnic nebo komunikací pro pěší zeminou tloušťka po zhutnění 150 mm</t>
  </si>
  <si>
    <t>Za plastový obrubník (š. 300 mm) : 0,3*372,85</t>
  </si>
  <si>
    <t>Za betonový obrubník (š. 300 mm) : 0,3*18</t>
  </si>
  <si>
    <t>180400020RA0</t>
  </si>
  <si>
    <t>Založení trávníku s dodáním osiva parkového, v rovině</t>
  </si>
  <si>
    <t>300011001VC0</t>
  </si>
  <si>
    <t>D+M ŽB prefabrikovaný stěnový prvek hlediště 490/300/550x100mm, rovný</t>
  </si>
  <si>
    <t>Konstrukce hlediště : (4+5+11+5)*2+(7+11)</t>
  </si>
  <si>
    <t>300011002VC0</t>
  </si>
  <si>
    <t>D+M ŽB prefabrikovaný stěnový prvek hlediště 490/490/550x100mm, vnější roh</t>
  </si>
  <si>
    <t>Konstrukce hlediště : 6</t>
  </si>
  <si>
    <t>300011003VC0</t>
  </si>
  <si>
    <t>Příplatek za řezání ŽB prefabrikovaných stěnových prvků hlediště</t>
  </si>
  <si>
    <t>564851111RT2</t>
  </si>
  <si>
    <t>Podklad ze štěrkodrti s rozprostřením a zhutněním frakce 0-32 mm, tloušťka po zhutnění 150 mm</t>
  </si>
  <si>
    <t>S1 - vibrovaná vápenná prosívka : 236*1,05</t>
  </si>
  <si>
    <t>S4 - betonová dlažba melírovaná - tl. 80 mm : 112*1,05</t>
  </si>
  <si>
    <t>564861111RT2</t>
  </si>
  <si>
    <t>Podklad ze štěrkodrti s rozprostřením a zhutněním frakce 0-32 mm, tloušťka po zhutnění 200 mm</t>
  </si>
  <si>
    <t>S2 - betonová dlažba šedá - 100x60x100 mm (ohniště) : 20*1,05</t>
  </si>
  <si>
    <t>S3 - betonová dlažba melírovaná - tl. 60 mm : 112,5*1,05</t>
  </si>
  <si>
    <t>564861111RT4</t>
  </si>
  <si>
    <t>Podklad ze štěrkodrti s rozprostřením a zhutněním frakce 0-63 mm, tloušťka po zhutnění 200 mm</t>
  </si>
  <si>
    <t>S4 - betonová dlažba melírovaná - tl. 80 mm : 112*1,10</t>
  </si>
  <si>
    <t>564871112T00</t>
  </si>
  <si>
    <t>Podklad ze štěrkodrti po zhutnění tloušťky 30 cm, štěrkodrť frakce 0-32 mm</t>
  </si>
  <si>
    <t>HI - betonová dlažba - tl. 60 mm (hlediště) : 37,8*1,1</t>
  </si>
  <si>
    <t>568111111R00</t>
  </si>
  <si>
    <t>Vyztužení podkladní vrstvy z geotextilie, sklon povrchu do 1:5, role šířky 3 m</t>
  </si>
  <si>
    <t>U hlediště : (2*3,1+16,3)*1,0</t>
  </si>
  <si>
    <t>631571004R00</t>
  </si>
  <si>
    <t>Násyp pod podlahy z kameniva z kameniva_x000D_
 ze štěrkopísku 0-32 tř. I</t>
  </si>
  <si>
    <t xml:space="preserve">Hlediště - zásyp prefa stěn : </t>
  </si>
  <si>
    <t>1. patro : 0,18*3,55*1,4*2</t>
  </si>
  <si>
    <t>2.patro : 0,50*(4,7*1,3*2+3,14*2,0*2,0)</t>
  </si>
  <si>
    <t>67352020R</t>
  </si>
  <si>
    <t>geotextilie PP; funkce separační, ochranná, výztužná, filtrační; plošná hmotnost 100 g/m2; tl. při 2 kPa 0,45 mm</t>
  </si>
  <si>
    <t>U hlediště : (2*3,1+16,3)*1,0*1,15</t>
  </si>
  <si>
    <t>564922105RT1</t>
  </si>
  <si>
    <t>Mlatový kryt z mechanicky zpevněného kameniva (MZK) frakce 0-4 mm Mlatový kryt z mech.zpevněného kameniva tl. 5 cm, prosívka fr. 0-4 mm</t>
  </si>
  <si>
    <t>S1 - vibrovaná vápenná prosívka : 236</t>
  </si>
  <si>
    <t>596215021R00</t>
  </si>
  <si>
    <t>Kladení zámkové dlažby do drtě tloušťka dlažby 60 mm, tloušťka lože 40 mm</t>
  </si>
  <si>
    <t>S2 - betonová dlažba šedá - 100x60x100 mm (ohniště) : 20</t>
  </si>
  <si>
    <t>S3 - betonová dlažba melírovaná - tl. 60 mm : 3*4,0+100,5</t>
  </si>
  <si>
    <t>HI - betonová dlažba - tl. 60 mm (hlediště) : 37,8-10,368</t>
  </si>
  <si>
    <t>předláždění stávajících ploch v místech návaznosti nových ploch : 22</t>
  </si>
  <si>
    <t>596215040R00</t>
  </si>
  <si>
    <t>Kladení zámkové dlažby do drtě tloušťka dlažby 80 mm, tloušťka lože 40 mm</t>
  </si>
  <si>
    <t>S4 - betonová dlažba melírovaná - tl. 80 mm : 112</t>
  </si>
  <si>
    <t>596215029R00</t>
  </si>
  <si>
    <t>Kladení zámkové dlažby do drtě příplatek za více tvarů dlažby tloušťky 6 mm</t>
  </si>
  <si>
    <t>596215049R00</t>
  </si>
  <si>
    <t>Kladení zámkové dlažby do drtě příplatek za více tvarů dlažby tloušťky 80 mm</t>
  </si>
  <si>
    <t>596245021R00</t>
  </si>
  <si>
    <t>Kladení zámkové dlažby do MC tloušťka dlažby 60 mm, tloušťka lože 40 mm</t>
  </si>
  <si>
    <t>Dlažba hlediště u prefa stěny : 0,3*(2*2,6+2*2,7+2*5,7+3,14*4,0)</t>
  </si>
  <si>
    <t>596291111R00</t>
  </si>
  <si>
    <t>Řezání zámkové dlažby tloušťky 60 mm</t>
  </si>
  <si>
    <t>S2 - betonová dlažba šedá - 100x60x200 mm (ohniště) : 12</t>
  </si>
  <si>
    <t>S3 - betonová dlažba melírovaná - tl. 60 mm : 30</t>
  </si>
  <si>
    <t>HI - betonová dlažba - tl. 60 mm (hlediště) : 50</t>
  </si>
  <si>
    <t>596291113R00</t>
  </si>
  <si>
    <t>Řezání zámkové dlažby tloušťky 80 mm</t>
  </si>
  <si>
    <t>S4 - betonová dlažba melírovaná - tl. 80 mm : 90</t>
  </si>
  <si>
    <t>918101111T00</t>
  </si>
  <si>
    <t>Lože pod obrubníky nebo obruby dlažeb z C 20/25</t>
  </si>
  <si>
    <t>Betonové lože pod dlažbu hlediště u prefa stěny : 0,2*0,1*(2*2,6+2*2,7+2*5,7+3,14*4,0)</t>
  </si>
  <si>
    <t>DOD 01</t>
  </si>
  <si>
    <t>Dodávka - betonová dlažba šedá, tl. 60 mm</t>
  </si>
  <si>
    <t>DOD 02</t>
  </si>
  <si>
    <t>Dodávka - betonová dlažba různoformátová (melírovaná), tl. 60 mm</t>
  </si>
  <si>
    <t>Začátek provozního součtu</t>
  </si>
  <si>
    <t xml:space="preserve">  S3 - betonová dlažba melírovaná - tl. 60 mm : 112,5*1,05</t>
  </si>
  <si>
    <t>Konec provozního součtu</t>
  </si>
  <si>
    <t>zaokr. : 120</t>
  </si>
  <si>
    <t>DOD 03</t>
  </si>
  <si>
    <t>Dodávka - betonová dlažba různoformátová, tl. 60 mm</t>
  </si>
  <si>
    <t xml:space="preserve">  HI - betonová dlažba - tl. 60 mm (hlediště) : 37,8*1,05</t>
  </si>
  <si>
    <t>zaokr. : 40</t>
  </si>
  <si>
    <t>DOD 04</t>
  </si>
  <si>
    <t>Dodávka - betonová dlažba různoformátová (melírovaná), tl. 80 mm</t>
  </si>
  <si>
    <t xml:space="preserve">  S4 - betonová dlažba melírovaná - tl. 80 mm : 112*1,05</t>
  </si>
  <si>
    <t>916561111RT2</t>
  </si>
  <si>
    <t>Osazení záhonového obrubníku betonového včetně dodávky obrubníků_x000D_
 rozměrů 500/50/200 mm, do lože z betonu prostého C 12/15, s boční opěrou z betonu prostého</t>
  </si>
  <si>
    <t>ohniště : 4,7</t>
  </si>
  <si>
    <t>lavky : 3*(1+4+1)</t>
  </si>
  <si>
    <t>916581112R00</t>
  </si>
  <si>
    <t>Osazení zahradních obrubníků obrubník zapuštěný</t>
  </si>
  <si>
    <t>okolo mlatového chodníku : 3,1+2,55+2+3,2+1,05+1,6+7,5+1,3+2,85+1,35+1,85+1,0+2+1+2+1,65+2,75+1,95+1,3+1+2+1+1,7+4,8+1+2+1+1,2+1,1</t>
  </si>
  <si>
    <t>2,55+1,05+3,5+1,15+2,15+1,15+1,85+1+2+1+1,8+1,1+2,4+1,05+0,95+1+4,8+1+8,1+1,3+1,25+1,5+1,25+1,3+4,3+1,15</t>
  </si>
  <si>
    <t>2,65+8,25+1+6,85+1+3,75+6,95+5,35+2,45+6,15+2,45+5,35+10,75+20,5+10,55+14,5+3,1</t>
  </si>
  <si>
    <t>2,7+2,7+3,65+3,3+13,2+10,4+12,8+1+1+14,5+1+4,75+6,7+1,3+2,7</t>
  </si>
  <si>
    <t>okolo betonové dlažby tl. 60 mm : 7,55+1,65+2,2+6,3+2,2+1,65+7,75</t>
  </si>
  <si>
    <t>okolo betonové dlažby tl. 80 mm : 0,45+3,9+1+3,1+16,3+3,1+1+5,3+4,3+0,9+0,45</t>
  </si>
  <si>
    <t>918101112T00</t>
  </si>
  <si>
    <t>Příplatek za beton C16/20 - lože pod obrubníky nebo obruby dlažeb</t>
  </si>
  <si>
    <t>28324465R</t>
  </si>
  <si>
    <t>hřeb kotevní pro obrubník rozměry 250 x 30 mm; materiál plast</t>
  </si>
  <si>
    <t xml:space="preserve">  4 ks/m : 373*4</t>
  </si>
  <si>
    <t>zaokr. : 1500</t>
  </si>
  <si>
    <t>28324468R</t>
  </si>
  <si>
    <t>obrubník zahradní materiál plast; neviditelný; l = 1 000,0 mm; h = 80,0 mm; tl = 4 mm; barva černá</t>
  </si>
  <si>
    <t xml:space="preserve">    372,85*1,05</t>
  </si>
  <si>
    <t>zaokr. : 400</t>
  </si>
  <si>
    <t>950021001VC0</t>
  </si>
  <si>
    <t>Opláštění zábradlí hlediště - cementotřísková deska s poovrchovou úpravou, tl. 16 mm</t>
  </si>
  <si>
    <t>viz PD : (2*5,8*1,3+3,3*1,9)*2*1,1</t>
  </si>
  <si>
    <t>998223011R00</t>
  </si>
  <si>
    <t>Přesun hmot pozemních komunikací, kryt dlážděný jakékoliv délky objektu</t>
  </si>
  <si>
    <t xml:space="preserve">15,16,17,18,19,20,21,23,24,25,26,27,30,31,32,33,38,42, : </t>
  </si>
  <si>
    <t>Součet: : 361,19857</t>
  </si>
  <si>
    <t>764817118R00</t>
  </si>
  <si>
    <t xml:space="preserve">Oplechování  zdí (atik), z lakovaného pozinkovaného plechu, rš 180 mm, dodávka a montáž </t>
  </si>
  <si>
    <t>Oplechování stěny hlediště (v segmentech á 550 mm) : 15</t>
  </si>
  <si>
    <t>764817121T01</t>
  </si>
  <si>
    <t>Oplechování kruhových otvorů ve stěně z lak.Pz plechu, rš 100 mm</t>
  </si>
  <si>
    <t>8*2,2</t>
  </si>
  <si>
    <t xml:space="preserve">45,46, : </t>
  </si>
  <si>
    <t>Součet: : 0,02641</t>
  </si>
  <si>
    <t>766011001VC0</t>
  </si>
  <si>
    <t>D+M podsedák dřevěný (modřín) 80/80-500 mm ve vzdálenosti 100 mm, vč. kotvení</t>
  </si>
  <si>
    <t>podsedák hlediště : 180</t>
  </si>
  <si>
    <t>998766201R00</t>
  </si>
  <si>
    <t>Přesun hmot pro konstrukce truhlářské v objektech výšky do 6 m</t>
  </si>
  <si>
    <t xml:space="preserve">48, : </t>
  </si>
  <si>
    <t>Součet: : 180,00000</t>
  </si>
  <si>
    <t>D+M ocelová konstrukce zábradlí obloukového, vč. kotvení a povrchové úpravy</t>
  </si>
  <si>
    <t>Zábradlí hlediště, viz PD : 2*5,8+3,3</t>
  </si>
  <si>
    <t xml:space="preserve">50, : </t>
  </si>
  <si>
    <t>Součet: : 298,00000</t>
  </si>
  <si>
    <t>979990003T00</t>
  </si>
  <si>
    <t>Poplatek za skládku - horniny</t>
  </si>
  <si>
    <t>Dem.hmotnost položky pořadí 11 : 85,80000</t>
  </si>
  <si>
    <t>979990103R00</t>
  </si>
  <si>
    <t>Poplatek za skládku beton do 30x30 cm</t>
  </si>
  <si>
    <t>Dem.hmotnost položky pořadí 10 : 26,91000</t>
  </si>
  <si>
    <t>Dem.hmotnost položky pořadí 12 : 52,80000</t>
  </si>
  <si>
    <t>979086112R00</t>
  </si>
  <si>
    <t xml:space="preserve">Vodorovná doprava suti a vybouraných hmot nakládání nebo překládání suti a vybouraných hmot na dopravní prostředek při vodorovné dopravě,  ,  </t>
  </si>
  <si>
    <t>POL1_9</t>
  </si>
  <si>
    <t xml:space="preserve">Demontážní hmotnosti z položek s pořadovými čísly: : </t>
  </si>
  <si>
    <t xml:space="preserve">10,11,12, : </t>
  </si>
  <si>
    <t>Součet: : 165,51000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</si>
  <si>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</si>
  <si>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</si>
  <si>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</si>
  <si>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</si>
  <si>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Součet: : 1986,12000</t>
  </si>
  <si>
    <t>979093111R00</t>
  </si>
  <si>
    <t>Uložení suti na skládku bez zhutnění</t>
  </si>
  <si>
    <t>122201101R00</t>
  </si>
  <si>
    <t>Odkopávky a  prokopávky nezapažené v hornině 3_x000D_
 do 100 m3</t>
  </si>
  <si>
    <t>DP : 205*0,385*1,1</t>
  </si>
  <si>
    <t>139601102R00</t>
  </si>
  <si>
    <t>Ruční výkop jam, rýh a šachet v hornině 3</t>
  </si>
  <si>
    <t xml:space="preserve">SWO prvky - předpoklad : </t>
  </si>
  <si>
    <t>1 : 0,3*0,3*0,8*5</t>
  </si>
  <si>
    <t>2 : 0,3*0,3*0,8*2</t>
  </si>
  <si>
    <t>3 : 0,3*0,3*0,8*3</t>
  </si>
  <si>
    <t>4 : 0,3*0,3*0,8*4</t>
  </si>
  <si>
    <t>5 : 0,3*0,3*0,8*3</t>
  </si>
  <si>
    <t>6 : 0,3*0,3*0,8*2</t>
  </si>
  <si>
    <t>7 : 0,3*0,3*0,8*1</t>
  </si>
  <si>
    <t>8 : 0,3*0,3*0,8*1</t>
  </si>
  <si>
    <t>9 : 0,3*0,3*0,8*1</t>
  </si>
  <si>
    <t>10 : 0,3*0,3*0,8*1</t>
  </si>
  <si>
    <t>11 : 0,3*0,3*0,8*1</t>
  </si>
  <si>
    <t xml:space="preserve">Mobiliář : </t>
  </si>
  <si>
    <t>Lavičky : (2*0,3*0,6*0,7)*15</t>
  </si>
  <si>
    <t>Odpadkové koše : (0,3*0,3*0,7)*3</t>
  </si>
  <si>
    <t>Koeficient: 0,15</t>
  </si>
  <si>
    <t>Položka pořadí 1 : 86,82000</t>
  </si>
  <si>
    <t>Položka pořadí 2 : 6,55000</t>
  </si>
  <si>
    <t>Položka pořadí 3 : 93,37000</t>
  </si>
  <si>
    <t>275310030RA0</t>
  </si>
  <si>
    <t>Základové patky z betonu prostého včetně bednění z betonu C 16/20 , štěrkopískový poklad 100 mm</t>
  </si>
  <si>
    <t>289970111R00</t>
  </si>
  <si>
    <t>Geotextílie separační, filtrační, zpevňující polypropylén, 300 g/m2</t>
  </si>
  <si>
    <t>DP : 205*1,1</t>
  </si>
  <si>
    <t>564762111R00</t>
  </si>
  <si>
    <t>Podklad nebo kryt z kameniva hrubého s výplň. kam. tloušťka po zhutnění 200 mm</t>
  </si>
  <si>
    <t>564831111RT2</t>
  </si>
  <si>
    <t>Podklad ze štěrkodrti s rozprostřením a zhutněním frakce 0-32 mm, tloušťka po zhutnění 100 mm</t>
  </si>
  <si>
    <t>DP : 205</t>
  </si>
  <si>
    <t>564201110T00</t>
  </si>
  <si>
    <t>Podklad z písku po zhutnění tloušťky 2 cm, štěrkopísek frakce 0-4 mm</t>
  </si>
  <si>
    <t>Položka pořadí 10 : 205,00000</t>
  </si>
  <si>
    <t>564201110T01</t>
  </si>
  <si>
    <t>Podklad ze štěrku po zhutnění tloušťky 3 cm, štěrkopísek frakce 4-8 mm</t>
  </si>
  <si>
    <t>589011001VC0</t>
  </si>
  <si>
    <t>Kryt sportovních ploch - pružná podložka (gum.granulát, PU pojivo), tl. 25 mm</t>
  </si>
  <si>
    <t>DP (10 dopadových ploch) - viz PD : 205</t>
  </si>
  <si>
    <t>589011002VC0</t>
  </si>
  <si>
    <t>Kryt sportovních ploch - polyuretanový povrch, tl. 10 mm</t>
  </si>
  <si>
    <t>916231001RT3</t>
  </si>
  <si>
    <t>Osazení obrub ploch pro tělovýchovu obrubník, betonová, přírodní 50x5x20cm</t>
  </si>
  <si>
    <t>Okolo SWO prvků : (3,1+0,7*3+2,55)+(3,14*1,5)*4+(3,14*8)+(3,14*4+3*2)+(3,14*2,4+1,5*2)*2+(3,14*6)+(3,14*2,2+1,2+1,4+1,8+3,2+1,2+1,4+1,8+3,2)</t>
  </si>
  <si>
    <t>901101001VC0</t>
  </si>
  <si>
    <t>D+M cvičební prvky SWO - 11 kusů</t>
  </si>
  <si>
    <t>soubor</t>
  </si>
  <si>
    <t>901101002VC0</t>
  </si>
  <si>
    <t>D+M lavička (betonová konstrukce, dřevěný povrch), 1600x450x450 mm</t>
  </si>
  <si>
    <t>viz PD : 15</t>
  </si>
  <si>
    <t>901101003VC0</t>
  </si>
  <si>
    <t>D+M odpadkový koš (betonová konstrukce, dřevěné opláštění, plechová výplň), 800/400 mm</t>
  </si>
  <si>
    <t>viz PD : 3</t>
  </si>
  <si>
    <t>998235012T00</t>
  </si>
  <si>
    <t>Přesun hmot pro hřiště</t>
  </si>
  <si>
    <t xml:space="preserve">8,9,10,11,12,13,14,15, : </t>
  </si>
  <si>
    <t>Součet: : 220,89999</t>
  </si>
  <si>
    <t>210100002</t>
  </si>
  <si>
    <t>Ukončení vodičů v rozváděči nebo na přístroji včetně zapojení průřezu žíly do 6 mm2</t>
  </si>
  <si>
    <t>210100013</t>
  </si>
  <si>
    <t>Ukončení vodičů v rozváděči nebo na přístroji včetně zapojení průřezu žíly do 4 mm2</t>
  </si>
  <si>
    <t>210110001</t>
  </si>
  <si>
    <t>Montáž nástěnný vypínač nn jednopólový pro prostředí základní nebo vlhké</t>
  </si>
  <si>
    <t>210170133S</t>
  </si>
  <si>
    <t>Montáž čerpada do jímky 3fázových - s plovákovým spínačem 600l/hod</t>
  </si>
  <si>
    <t>210191501</t>
  </si>
  <si>
    <t>Montáž skříní pojistkových tenkocementových přípojkových v pilíři SP 0 až 2/1, ER 1.0 a 1.1</t>
  </si>
  <si>
    <t>210204002</t>
  </si>
  <si>
    <t>Montáž stožárů osvětlení parkových ocelových</t>
  </si>
  <si>
    <t>210204201</t>
  </si>
  <si>
    <t>Montáž elektrovýzbroje stožárů osvětlení 1 okruh</t>
  </si>
  <si>
    <t>210220002</t>
  </si>
  <si>
    <t>Montáž uzemňovacích vedení vodičů FeZn pomocí svorek na povrchu drátem nebo lanem do 10 mm</t>
  </si>
  <si>
    <t>Zkoušky a prohlídky el rozvodů a zařízení celková prohlídka pro objem mtž prací do 500 000 Kč</t>
  </si>
  <si>
    <t>210810010</t>
  </si>
  <si>
    <t>Montáž měděných kabelů CYKY, CYKYD, CYKYDY, NYM, NYY, YSLY 750 V 4x2,5 mm2 uložených volně</t>
  </si>
  <si>
    <t>210810011</t>
  </si>
  <si>
    <t>Montáž měděných kabelů CYKY, CYKYD, CYKYDY, NYM, NYY, YSLY 750 V 4x4 mm2 uložených volně</t>
  </si>
  <si>
    <t>210810013</t>
  </si>
  <si>
    <t>Montáž měděných kabelů CYKY, CYKYD, CYKYDY, NYM, NYY, YSLY 750 V 4x10mm2 uložených volně</t>
  </si>
  <si>
    <t>210950202</t>
  </si>
  <si>
    <t>Příplatek na zatahování kabelů hmotnosti do 2 kg do tvárnicových tras a kolektorů</t>
  </si>
  <si>
    <t>316740610</t>
  </si>
  <si>
    <t>stožár osvětlovací K 3 - 133/89/60 žárově zinkovaný - sadový</t>
  </si>
  <si>
    <t>341110640</t>
  </si>
  <si>
    <t>kabel silový s Cu jádrem CYKY 4x2,5 mm2</t>
  </si>
  <si>
    <t>341110680</t>
  </si>
  <si>
    <t>kabel silový s Cu jádrem CYKY 4x4 mm2</t>
  </si>
  <si>
    <t>341110760</t>
  </si>
  <si>
    <t>kabel silový s Cu jádrem CYKY 4x10 mm2</t>
  </si>
  <si>
    <t>354410730</t>
  </si>
  <si>
    <t>drát průměr 10 mm FeZn</t>
  </si>
  <si>
    <t>357116460</t>
  </si>
  <si>
    <t>rozvaděč elektroměrový plastový ER 211/PVP7P 63 A</t>
  </si>
  <si>
    <t>358117900</t>
  </si>
  <si>
    <t>spínač vačkový S 25 VL 01 IP54</t>
  </si>
  <si>
    <t>426110990</t>
  </si>
  <si>
    <t>čerpadlo ponorné kalové 65-KDFU-130-10-AO-03-9</t>
  </si>
  <si>
    <t>HZS</t>
  </si>
  <si>
    <t>Práce neoceněné ceníkovými položkami - rezerva na nepředvídané</t>
  </si>
  <si>
    <t>111311000</t>
  </si>
  <si>
    <t>Sejmutí drnu jakékoliv tloušťky</t>
  </si>
  <si>
    <t>131511700</t>
  </si>
  <si>
    <t>Hloubení nezapažených jam ručně stožárů veřejného osvětlení hornina třídy 5</t>
  </si>
  <si>
    <t>132511316</t>
  </si>
  <si>
    <t>Hloubení nezapažených rýh ručně šířky 35 cm hloubky 60 cm hornina třídy 5</t>
  </si>
  <si>
    <t>174511316</t>
  </si>
  <si>
    <t>Zásyp rýh ručně šířky 35 cm hloubky 60 cm hornina třídy 5</t>
  </si>
  <si>
    <t>270322500</t>
  </si>
  <si>
    <t>Základové konstrukce ze ŽB tř. C 20/25</t>
  </si>
  <si>
    <t>345713510</t>
  </si>
  <si>
    <t>trubka elektroinstalační ohebná Kopoflex, HDPE+LDPE KF 09050</t>
  </si>
  <si>
    <t>388791210</t>
  </si>
  <si>
    <t>Osazení trubních kabelových prostupů plastových do rýhy obsyp pískem průměru do 10 cm</t>
  </si>
  <si>
    <t>451571410</t>
  </si>
  <si>
    <t>Lože kabelů z písku nebo štěrkopísku tl 5 cm kryt plastové desky šířky do 25 cm</t>
  </si>
  <si>
    <t>451572510</t>
  </si>
  <si>
    <t>Lože kabelů z písku nebo štěrkopísku tl 10 cm zakryté plastovou folií šířky do 25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</si>
</sst>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21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0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rOjLuxj1nrjRlkS9Mt/76yrtQothTmzu3h07it9A3d8t66ziMVeJ3ZK5YdzieBtXIskRmP4elT4a/B6WwXhhUw==" saltValue="/55isvvAyndHWpupBzcsS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7"/>
  <sheetViews>
    <sheetView showGridLines="0" topLeftCell="B2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97" t="s">
        <v>41</v>
      </c>
      <c r="C1" s="98"/>
      <c r="D1" s="98"/>
      <c r="E1" s="98"/>
      <c r="F1" s="98"/>
      <c r="G1" s="98"/>
      <c r="H1" s="98"/>
      <c r="I1" s="98"/>
      <c r="J1" s="99"/>
    </row>
    <row r="2" spans="1:15" ht="36" customHeight="1" x14ac:dyDescent="0.2">
      <c r="A2" s="2"/>
      <c r="B2" s="111" t="s">
        <v>22</v>
      </c>
      <c r="C2" s="112"/>
      <c r="D2" s="113" t="s">
        <v>44</v>
      </c>
      <c r="E2" s="114" t="s">
        <v>45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1"/>
      <c r="E5" s="92"/>
      <c r="F5" s="92"/>
      <c r="G5" s="92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93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103"/>
      <c r="F15" s="103"/>
      <c r="G15" s="104"/>
      <c r="H15" s="104"/>
      <c r="I15" s="104" t="s">
        <v>29</v>
      </c>
      <c r="J15" s="105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2"/>
      <c r="F16" s="83"/>
      <c r="G16" s="82"/>
      <c r="H16" s="83"/>
      <c r="I16" s="82">
        <f>SUMIF(F56:F83,A16,I56:I83)+SUMIF(F56:F83,"PSU",I56:I83)</f>
        <v>0</v>
      </c>
      <c r="J16" s="84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2"/>
      <c r="F17" s="83"/>
      <c r="G17" s="82"/>
      <c r="H17" s="83"/>
      <c r="I17" s="82">
        <f>SUMIF(F56:F83,A17,I56:I83)</f>
        <v>0</v>
      </c>
      <c r="J17" s="84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2"/>
      <c r="F18" s="83"/>
      <c r="G18" s="82"/>
      <c r="H18" s="83"/>
      <c r="I18" s="82">
        <f>SUMIF(F56:F83,A18,I56:I83)</f>
        <v>0</v>
      </c>
      <c r="J18" s="84"/>
    </row>
    <row r="19" spans="1:10" ht="23.25" customHeight="1" x14ac:dyDescent="0.2">
      <c r="A19" s="194" t="s">
        <v>120</v>
      </c>
      <c r="B19" s="38" t="s">
        <v>27</v>
      </c>
      <c r="C19" s="62"/>
      <c r="D19" s="63"/>
      <c r="E19" s="82"/>
      <c r="F19" s="83"/>
      <c r="G19" s="82"/>
      <c r="H19" s="83"/>
      <c r="I19" s="82">
        <f>SUMIF(F56:F83,A19,I56:I83)</f>
        <v>0</v>
      </c>
      <c r="J19" s="84"/>
    </row>
    <row r="20" spans="1:10" ht="23.25" customHeight="1" x14ac:dyDescent="0.2">
      <c r="A20" s="194" t="s">
        <v>121</v>
      </c>
      <c r="B20" s="38" t="s">
        <v>28</v>
      </c>
      <c r="C20" s="62"/>
      <c r="D20" s="63"/>
      <c r="E20" s="82"/>
      <c r="F20" s="83"/>
      <c r="G20" s="82"/>
      <c r="H20" s="83"/>
      <c r="I20" s="82">
        <f>SUMIF(F56:F83,A20,I56:I83)</f>
        <v>0</v>
      </c>
      <c r="J20" s="84"/>
    </row>
    <row r="21" spans="1:10" ht="23.25" customHeight="1" x14ac:dyDescent="0.2">
      <c r="A21" s="2"/>
      <c r="B21" s="48" t="s">
        <v>29</v>
      </c>
      <c r="C21" s="64"/>
      <c r="D21" s="65"/>
      <c r="E21" s="85"/>
      <c r="F21" s="106"/>
      <c r="G21" s="85"/>
      <c r="H21" s="106"/>
      <c r="I21" s="85">
        <f>SUM(I16:J20)</f>
        <v>0</v>
      </c>
      <c r="J21" s="86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80">
        <f>ZakladDPHSniVypocet</f>
        <v>0</v>
      </c>
      <c r="H23" s="81"/>
      <c r="I23" s="8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78">
        <f>IF(A24&gt;50, ROUNDUP(A23, 0), ROUNDDOWN(A23, 0))</f>
        <v>0</v>
      </c>
      <c r="H24" s="79"/>
      <c r="I24" s="7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80">
        <f>ZakladDPHZaklVypocet</f>
        <v>0</v>
      </c>
      <c r="H25" s="81"/>
      <c r="I25" s="8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100">
        <f>IF(A26&gt;50, ROUNDUP(A25, 0), ROUNDDOWN(A25, 0))</f>
        <v>0</v>
      </c>
      <c r="H26" s="101"/>
      <c r="I26" s="10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102">
        <f>CenaCelkem-(ZakladDPHSni+DPHSni+ZakladDPHZakl+DPHZakl)</f>
        <v>0</v>
      </c>
      <c r="H27" s="102"/>
      <c r="I27" s="102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1"/>
      <c r="D29" s="171"/>
      <c r="E29" s="171"/>
      <c r="F29" s="172"/>
      <c r="G29" s="168">
        <f>IF(A29&gt;50, ROUNDUP(A27, 0), ROUNDDOWN(A27, 0))</f>
        <v>0</v>
      </c>
      <c r="H29" s="168"/>
      <c r="I29" s="168"/>
      <c r="J29" s="173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>
        <f ca="1">TODAY()</f>
        <v>43571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87"/>
      <c r="E34" s="88"/>
      <c r="G34" s="89"/>
      <c r="H34" s="90"/>
      <c r="I34" s="90"/>
      <c r="J34" s="25"/>
    </row>
    <row r="35" spans="1:10" ht="12.75" customHeight="1" x14ac:dyDescent="0.2">
      <c r="A35" s="2"/>
      <c r="B35" s="2"/>
      <c r="D35" s="77" t="s">
        <v>2</v>
      </c>
      <c r="E35" s="7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46</v>
      </c>
      <c r="C39" s="146"/>
      <c r="D39" s="146"/>
      <c r="E39" s="146"/>
      <c r="F39" s="147">
        <f>'SO.01 01 Pol'!AE230+'SO.01 2 Pol'!AE56+'SO.02 01 Pol'!AE185+'SO.03 01 Pol'!AE91+'SO.05 1 Pol'!AE43</f>
        <v>0</v>
      </c>
      <c r="G39" s="148">
        <f>'SO.01 01 Pol'!AF230+'SO.01 2 Pol'!AF56+'SO.02 01 Pol'!AF185+'SO.03 01 Pol'!AF91+'SO.05 1 Pol'!AF43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 t="s">
        <v>47</v>
      </c>
      <c r="C40" s="152" t="s">
        <v>48</v>
      </c>
      <c r="D40" s="152"/>
      <c r="E40" s="152"/>
      <c r="F40" s="153">
        <f>'SO.01 01 Pol'!AE230+'SO.01 2 Pol'!AE56</f>
        <v>0</v>
      </c>
      <c r="G40" s="154">
        <f>'SO.01 01 Pol'!AF230+'SO.01 2 Pol'!AF56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49</v>
      </c>
      <c r="C41" s="146" t="s">
        <v>48</v>
      </c>
      <c r="D41" s="146"/>
      <c r="E41" s="146"/>
      <c r="F41" s="157">
        <f>'SO.01 01 Pol'!AE230</f>
        <v>0</v>
      </c>
      <c r="G41" s="149">
        <f>'SO.01 01 Pol'!AF230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3</v>
      </c>
      <c r="B42" s="156" t="s">
        <v>50</v>
      </c>
      <c r="C42" s="146" t="s">
        <v>51</v>
      </c>
      <c r="D42" s="146"/>
      <c r="E42" s="146"/>
      <c r="F42" s="157">
        <f>'SO.01 2 Pol'!AE56</f>
        <v>0</v>
      </c>
      <c r="G42" s="149">
        <f>'SO.01 2 Pol'!AF56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10" ht="25.5" customHeight="1" x14ac:dyDescent="0.2">
      <c r="A43" s="135">
        <v>2</v>
      </c>
      <c r="B43" s="151" t="s">
        <v>52</v>
      </c>
      <c r="C43" s="152" t="s">
        <v>53</v>
      </c>
      <c r="D43" s="152"/>
      <c r="E43" s="152"/>
      <c r="F43" s="153">
        <f>'SO.02 01 Pol'!AE185</f>
        <v>0</v>
      </c>
      <c r="G43" s="154">
        <f>'SO.02 01 Pol'!AF185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49</v>
      </c>
      <c r="C44" s="146" t="s">
        <v>53</v>
      </c>
      <c r="D44" s="146"/>
      <c r="E44" s="146"/>
      <c r="F44" s="157">
        <f>'SO.02 01 Pol'!AE185</f>
        <v>0</v>
      </c>
      <c r="G44" s="149">
        <f>'SO.02 01 Pol'!AF185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2</v>
      </c>
      <c r="B45" s="151" t="s">
        <v>54</v>
      </c>
      <c r="C45" s="152" t="s">
        <v>55</v>
      </c>
      <c r="D45" s="152"/>
      <c r="E45" s="152"/>
      <c r="F45" s="153">
        <f>'SO.03 01 Pol'!AE91</f>
        <v>0</v>
      </c>
      <c r="G45" s="154">
        <f>'SO.03 01 Pol'!AF91</f>
        <v>0</v>
      </c>
      <c r="H45" s="154">
        <f>(F45*SazbaDPH1/100)+(G45*SazbaDPH2/100)</f>
        <v>0</v>
      </c>
      <c r="I45" s="154">
        <f>F45+G45+H45</f>
        <v>0</v>
      </c>
      <c r="J45" s="155" t="str">
        <f>IF(CenaCelkemVypocet=0,"",I45/CenaCelkemVypocet*100)</f>
        <v/>
      </c>
    </row>
    <row r="46" spans="1:10" ht="25.5" customHeight="1" x14ac:dyDescent="0.2">
      <c r="A46" s="135">
        <v>3</v>
      </c>
      <c r="B46" s="156" t="s">
        <v>49</v>
      </c>
      <c r="C46" s="146" t="s">
        <v>56</v>
      </c>
      <c r="D46" s="146"/>
      <c r="E46" s="146"/>
      <c r="F46" s="157">
        <f>'SO.03 01 Pol'!AE91</f>
        <v>0</v>
      </c>
      <c r="G46" s="149">
        <f>'SO.03 01 Pol'!AF91</f>
        <v>0</v>
      </c>
      <c r="H46" s="149">
        <f>(F46*SazbaDPH1/100)+(G46*SazbaDPH2/100)</f>
        <v>0</v>
      </c>
      <c r="I46" s="149">
        <f>F46+G46+H46</f>
        <v>0</v>
      </c>
      <c r="J46" s="150" t="str">
        <f>IF(CenaCelkemVypocet=0,"",I46/CenaCelkemVypocet*100)</f>
        <v/>
      </c>
    </row>
    <row r="47" spans="1:10" ht="25.5" customHeight="1" x14ac:dyDescent="0.2">
      <c r="A47" s="135">
        <v>2</v>
      </c>
      <c r="B47" s="151" t="s">
        <v>57</v>
      </c>
      <c r="C47" s="152" t="s">
        <v>58</v>
      </c>
      <c r="D47" s="152"/>
      <c r="E47" s="152"/>
      <c r="F47" s="153">
        <f>'SO.05 1 Pol'!AE43</f>
        <v>0</v>
      </c>
      <c r="G47" s="154">
        <f>'SO.05 1 Pol'!AF43</f>
        <v>0</v>
      </c>
      <c r="H47" s="154">
        <f>(F47*SazbaDPH1/100)+(G47*SazbaDPH2/100)</f>
        <v>0</v>
      </c>
      <c r="I47" s="154">
        <f>F47+G47+H47</f>
        <v>0</v>
      </c>
      <c r="J47" s="155" t="str">
        <f>IF(CenaCelkemVypocet=0,"",I47/CenaCelkemVypocet*100)</f>
        <v/>
      </c>
    </row>
    <row r="48" spans="1:10" ht="25.5" customHeight="1" x14ac:dyDescent="0.2">
      <c r="A48" s="135">
        <v>3</v>
      </c>
      <c r="B48" s="156" t="s">
        <v>59</v>
      </c>
      <c r="C48" s="146" t="s">
        <v>60</v>
      </c>
      <c r="D48" s="146"/>
      <c r="E48" s="146"/>
      <c r="F48" s="157">
        <f>'SO.05 1 Pol'!AE43</f>
        <v>0</v>
      </c>
      <c r="G48" s="149">
        <f>'SO.05 1 Pol'!AF43</f>
        <v>0</v>
      </c>
      <c r="H48" s="149">
        <f>(F48*SazbaDPH1/100)+(G48*SazbaDPH2/100)</f>
        <v>0</v>
      </c>
      <c r="I48" s="149">
        <f>F48+G48+H48</f>
        <v>0</v>
      </c>
      <c r="J48" s="150" t="str">
        <f>IF(CenaCelkemVypocet=0,"",I48/CenaCelkemVypocet*100)</f>
        <v/>
      </c>
    </row>
    <row r="49" spans="1:10" ht="25.5" customHeight="1" x14ac:dyDescent="0.2">
      <c r="A49" s="135"/>
      <c r="B49" s="158" t="s">
        <v>61</v>
      </c>
      <c r="C49" s="159"/>
      <c r="D49" s="159"/>
      <c r="E49" s="160"/>
      <c r="F49" s="161">
        <f>SUMIF(A39:A48,"=1",F39:F48)</f>
        <v>0</v>
      </c>
      <c r="G49" s="162">
        <f>SUMIF(A39:A48,"=1",G39:G48)</f>
        <v>0</v>
      </c>
      <c r="H49" s="162">
        <f>SUMIF(A39:A48,"=1",H39:H48)</f>
        <v>0</v>
      </c>
      <c r="I49" s="162">
        <f>SUMIF(A39:A48,"=1",I39:I48)</f>
        <v>0</v>
      </c>
      <c r="J49" s="163">
        <f>SUMIF(A39:A48,"=1",J39:J48)</f>
        <v>0</v>
      </c>
    </row>
    <row r="53" spans="1:10" ht="15.75" x14ac:dyDescent="0.25">
      <c r="B53" s="174" t="s">
        <v>63</v>
      </c>
    </row>
    <row r="55" spans="1:10" ht="25.5" customHeight="1" x14ac:dyDescent="0.2">
      <c r="A55" s="176"/>
      <c r="B55" s="179" t="s">
        <v>17</v>
      </c>
      <c r="C55" s="179" t="s">
        <v>5</v>
      </c>
      <c r="D55" s="180"/>
      <c r="E55" s="180"/>
      <c r="F55" s="181" t="s">
        <v>64</v>
      </c>
      <c r="G55" s="181"/>
      <c r="H55" s="181"/>
      <c r="I55" s="181" t="s">
        <v>29</v>
      </c>
      <c r="J55" s="181" t="s">
        <v>0</v>
      </c>
    </row>
    <row r="56" spans="1:10" ht="25.5" customHeight="1" x14ac:dyDescent="0.2">
      <c r="A56" s="177"/>
      <c r="B56" s="182" t="s">
        <v>59</v>
      </c>
      <c r="C56" s="183" t="s">
        <v>65</v>
      </c>
      <c r="D56" s="184"/>
      <c r="E56" s="184"/>
      <c r="F56" s="192" t="s">
        <v>24</v>
      </c>
      <c r="G56" s="185"/>
      <c r="H56" s="185"/>
      <c r="I56" s="185">
        <f>'SO.01 01 Pol'!G8+'SO.02 01 Pol'!G8+'SO.03 01 Pol'!G8</f>
        <v>0</v>
      </c>
      <c r="J56" s="190" t="str">
        <f>IF(I84=0,"",I56/I84*100)</f>
        <v/>
      </c>
    </row>
    <row r="57" spans="1:10" ht="25.5" customHeight="1" x14ac:dyDescent="0.2">
      <c r="A57" s="177"/>
      <c r="B57" s="182" t="s">
        <v>66</v>
      </c>
      <c r="C57" s="183" t="s">
        <v>67</v>
      </c>
      <c r="D57" s="184"/>
      <c r="E57" s="184"/>
      <c r="F57" s="192" t="s">
        <v>24</v>
      </c>
      <c r="G57" s="185"/>
      <c r="H57" s="185"/>
      <c r="I57" s="185">
        <f>'SO.02 01 Pol'!G31</f>
        <v>0</v>
      </c>
      <c r="J57" s="190" t="str">
        <f>IF(I84=0,"",I57/I84*100)</f>
        <v/>
      </c>
    </row>
    <row r="58" spans="1:10" ht="25.5" customHeight="1" x14ac:dyDescent="0.2">
      <c r="A58" s="177"/>
      <c r="B58" s="182" t="s">
        <v>68</v>
      </c>
      <c r="C58" s="183" t="s">
        <v>69</v>
      </c>
      <c r="D58" s="184"/>
      <c r="E58" s="184"/>
      <c r="F58" s="192" t="s">
        <v>24</v>
      </c>
      <c r="G58" s="185"/>
      <c r="H58" s="185"/>
      <c r="I58" s="185">
        <f>'SO.01 01 Pol'!G33</f>
        <v>0</v>
      </c>
      <c r="J58" s="190" t="str">
        <f>IF(I84=0,"",I58/I84*100)</f>
        <v/>
      </c>
    </row>
    <row r="59" spans="1:10" ht="25.5" customHeight="1" x14ac:dyDescent="0.2">
      <c r="A59" s="177"/>
      <c r="B59" s="182" t="s">
        <v>70</v>
      </c>
      <c r="C59" s="183" t="s">
        <v>71</v>
      </c>
      <c r="D59" s="184"/>
      <c r="E59" s="184"/>
      <c r="F59" s="192" t="s">
        <v>24</v>
      </c>
      <c r="G59" s="185"/>
      <c r="H59" s="185"/>
      <c r="I59" s="185">
        <f>'SO.02 01 Pol'!G35</f>
        <v>0</v>
      </c>
      <c r="J59" s="190" t="str">
        <f>IF(I84=0,"",I59/I84*100)</f>
        <v/>
      </c>
    </row>
    <row r="60" spans="1:10" ht="25.5" customHeight="1" x14ac:dyDescent="0.2">
      <c r="A60" s="177"/>
      <c r="B60" s="182" t="s">
        <v>50</v>
      </c>
      <c r="C60" s="183" t="s">
        <v>72</v>
      </c>
      <c r="D60" s="184"/>
      <c r="E60" s="184"/>
      <c r="F60" s="192" t="s">
        <v>24</v>
      </c>
      <c r="G60" s="185"/>
      <c r="H60" s="185"/>
      <c r="I60" s="185">
        <f>'SO.01 01 Pol'!G41+'SO.03 01 Pol'!G39</f>
        <v>0</v>
      </c>
      <c r="J60" s="190" t="str">
        <f>IF(I84=0,"",I60/I84*100)</f>
        <v/>
      </c>
    </row>
    <row r="61" spans="1:10" ht="25.5" customHeight="1" x14ac:dyDescent="0.2">
      <c r="A61" s="177"/>
      <c r="B61" s="182" t="s">
        <v>73</v>
      </c>
      <c r="C61" s="183" t="s">
        <v>74</v>
      </c>
      <c r="D61" s="184"/>
      <c r="E61" s="184"/>
      <c r="F61" s="192" t="s">
        <v>24</v>
      </c>
      <c r="G61" s="185"/>
      <c r="H61" s="185"/>
      <c r="I61" s="185">
        <f>'SO.01 2 Pol'!G8+'SO.05 1 Pol'!G8</f>
        <v>0</v>
      </c>
      <c r="J61" s="190" t="str">
        <f>IF(I84=0,"",I61/I84*100)</f>
        <v/>
      </c>
    </row>
    <row r="62" spans="1:10" ht="25.5" customHeight="1" x14ac:dyDescent="0.2">
      <c r="A62" s="177"/>
      <c r="B62" s="182" t="s">
        <v>75</v>
      </c>
      <c r="C62" s="183" t="s">
        <v>76</v>
      </c>
      <c r="D62" s="184"/>
      <c r="E62" s="184"/>
      <c r="F62" s="192" t="s">
        <v>24</v>
      </c>
      <c r="G62" s="185"/>
      <c r="H62" s="185"/>
      <c r="I62" s="185">
        <f>'SO.02 01 Pol'!G40</f>
        <v>0</v>
      </c>
      <c r="J62" s="190" t="str">
        <f>IF(I84=0,"",I62/I84*100)</f>
        <v/>
      </c>
    </row>
    <row r="63" spans="1:10" ht="25.5" customHeight="1" x14ac:dyDescent="0.2">
      <c r="A63" s="177"/>
      <c r="B63" s="182" t="s">
        <v>77</v>
      </c>
      <c r="C63" s="183" t="s">
        <v>78</v>
      </c>
      <c r="D63" s="184"/>
      <c r="E63" s="184"/>
      <c r="F63" s="192" t="s">
        <v>24</v>
      </c>
      <c r="G63" s="185"/>
      <c r="H63" s="185"/>
      <c r="I63" s="185">
        <f>'SO.05 1 Pol'!G32</f>
        <v>0</v>
      </c>
      <c r="J63" s="190" t="str">
        <f>IF(I84=0,"",I63/I84*100)</f>
        <v/>
      </c>
    </row>
    <row r="64" spans="1:10" ht="25.5" customHeight="1" x14ac:dyDescent="0.2">
      <c r="A64" s="177"/>
      <c r="B64" s="182" t="s">
        <v>79</v>
      </c>
      <c r="C64" s="183" t="s">
        <v>80</v>
      </c>
      <c r="D64" s="184"/>
      <c r="E64" s="184"/>
      <c r="F64" s="192" t="s">
        <v>24</v>
      </c>
      <c r="G64" s="185"/>
      <c r="H64" s="185"/>
      <c r="I64" s="185">
        <f>'SO.02 01 Pol'!G47+'SO.03 01 Pol'!G59</f>
        <v>0</v>
      </c>
      <c r="J64" s="190" t="str">
        <f>IF(I84=0,"",I64/I84*100)</f>
        <v/>
      </c>
    </row>
    <row r="65" spans="1:10" ht="25.5" customHeight="1" x14ac:dyDescent="0.2">
      <c r="A65" s="177"/>
      <c r="B65" s="182" t="s">
        <v>81</v>
      </c>
      <c r="C65" s="183" t="s">
        <v>82</v>
      </c>
      <c r="D65" s="184"/>
      <c r="E65" s="184"/>
      <c r="F65" s="192" t="s">
        <v>24</v>
      </c>
      <c r="G65" s="185"/>
      <c r="H65" s="185"/>
      <c r="I65" s="185">
        <f>'SO.02 01 Pol'!G66</f>
        <v>0</v>
      </c>
      <c r="J65" s="190" t="str">
        <f>IF(I84=0,"",I65/I84*100)</f>
        <v/>
      </c>
    </row>
    <row r="66" spans="1:10" ht="25.5" customHeight="1" x14ac:dyDescent="0.2">
      <c r="A66" s="177"/>
      <c r="B66" s="182" t="s">
        <v>83</v>
      </c>
      <c r="C66" s="183" t="s">
        <v>84</v>
      </c>
      <c r="D66" s="184"/>
      <c r="E66" s="184"/>
      <c r="F66" s="192" t="s">
        <v>24</v>
      </c>
      <c r="G66" s="185"/>
      <c r="H66" s="185"/>
      <c r="I66" s="185">
        <f>'SO.03 01 Pol'!G70</f>
        <v>0</v>
      </c>
      <c r="J66" s="190" t="str">
        <f>IF(I84=0,"",I66/I84*100)</f>
        <v/>
      </c>
    </row>
    <row r="67" spans="1:10" ht="25.5" customHeight="1" x14ac:dyDescent="0.2">
      <c r="A67" s="177"/>
      <c r="B67" s="182" t="s">
        <v>85</v>
      </c>
      <c r="C67" s="183" t="s">
        <v>86</v>
      </c>
      <c r="D67" s="184"/>
      <c r="E67" s="184"/>
      <c r="F67" s="192" t="s">
        <v>24</v>
      </c>
      <c r="G67" s="185"/>
      <c r="H67" s="185"/>
      <c r="I67" s="185">
        <f>'SO.02 01 Pol'!G69</f>
        <v>0</v>
      </c>
      <c r="J67" s="190" t="str">
        <f>IF(I84=0,"",I67/I84*100)</f>
        <v/>
      </c>
    </row>
    <row r="68" spans="1:10" ht="25.5" customHeight="1" x14ac:dyDescent="0.2">
      <c r="A68" s="177"/>
      <c r="B68" s="182" t="s">
        <v>87</v>
      </c>
      <c r="C68" s="183" t="s">
        <v>88</v>
      </c>
      <c r="D68" s="184"/>
      <c r="E68" s="184"/>
      <c r="F68" s="192" t="s">
        <v>24</v>
      </c>
      <c r="G68" s="185"/>
      <c r="H68" s="185"/>
      <c r="I68" s="185">
        <f>'SO.02 01 Pol'!G106+'SO.03 01 Pol'!G75</f>
        <v>0</v>
      </c>
      <c r="J68" s="190" t="str">
        <f>IF(I84=0,"",I68/I84*100)</f>
        <v/>
      </c>
    </row>
    <row r="69" spans="1:10" ht="25.5" customHeight="1" x14ac:dyDescent="0.2">
      <c r="A69" s="177"/>
      <c r="B69" s="182" t="s">
        <v>89</v>
      </c>
      <c r="C69" s="183" t="s">
        <v>90</v>
      </c>
      <c r="D69" s="184"/>
      <c r="E69" s="184"/>
      <c r="F69" s="192" t="s">
        <v>24</v>
      </c>
      <c r="G69" s="185"/>
      <c r="H69" s="185"/>
      <c r="I69" s="185">
        <f>'SO.01 01 Pol'!G58</f>
        <v>0</v>
      </c>
      <c r="J69" s="190" t="str">
        <f>IF(I84=0,"",I69/I84*100)</f>
        <v/>
      </c>
    </row>
    <row r="70" spans="1:10" ht="25.5" customHeight="1" x14ac:dyDescent="0.2">
      <c r="A70" s="177"/>
      <c r="B70" s="182" t="s">
        <v>91</v>
      </c>
      <c r="C70" s="183" t="s">
        <v>92</v>
      </c>
      <c r="D70" s="184"/>
      <c r="E70" s="184"/>
      <c r="F70" s="192" t="s">
        <v>24</v>
      </c>
      <c r="G70" s="185"/>
      <c r="H70" s="185"/>
      <c r="I70" s="185">
        <f>'SO.01 01 Pol'!G61</f>
        <v>0</v>
      </c>
      <c r="J70" s="190" t="str">
        <f>IF(I84=0,"",I70/I84*100)</f>
        <v/>
      </c>
    </row>
    <row r="71" spans="1:10" ht="25.5" customHeight="1" x14ac:dyDescent="0.2">
      <c r="A71" s="177"/>
      <c r="B71" s="182" t="s">
        <v>93</v>
      </c>
      <c r="C71" s="183" t="s">
        <v>94</v>
      </c>
      <c r="D71" s="184"/>
      <c r="E71" s="184"/>
      <c r="F71" s="192" t="s">
        <v>24</v>
      </c>
      <c r="G71" s="185"/>
      <c r="H71" s="185"/>
      <c r="I71" s="185">
        <f>'SO.03 01 Pol'!G79</f>
        <v>0</v>
      </c>
      <c r="J71" s="190" t="str">
        <f>IF(I84=0,"",I71/I84*100)</f>
        <v/>
      </c>
    </row>
    <row r="72" spans="1:10" ht="25.5" customHeight="1" x14ac:dyDescent="0.2">
      <c r="A72" s="177"/>
      <c r="B72" s="182" t="s">
        <v>95</v>
      </c>
      <c r="C72" s="183" t="s">
        <v>96</v>
      </c>
      <c r="D72" s="184"/>
      <c r="E72" s="184"/>
      <c r="F72" s="192" t="s">
        <v>24</v>
      </c>
      <c r="G72" s="185"/>
      <c r="H72" s="185"/>
      <c r="I72" s="185">
        <f>'SO.02 01 Pol'!G131</f>
        <v>0</v>
      </c>
      <c r="J72" s="190" t="str">
        <f>IF(I84=0,"",I72/I84*100)</f>
        <v/>
      </c>
    </row>
    <row r="73" spans="1:10" ht="25.5" customHeight="1" x14ac:dyDescent="0.2">
      <c r="A73" s="177"/>
      <c r="B73" s="182" t="s">
        <v>97</v>
      </c>
      <c r="C73" s="183" t="s">
        <v>98</v>
      </c>
      <c r="D73" s="184"/>
      <c r="E73" s="184"/>
      <c r="F73" s="192" t="s">
        <v>24</v>
      </c>
      <c r="G73" s="185"/>
      <c r="H73" s="185"/>
      <c r="I73" s="185">
        <f>'SO.01 01 Pol'!G65+'SO.02 01 Pol'!G134+'SO.03 01 Pol'!G85</f>
        <v>0</v>
      </c>
      <c r="J73" s="190" t="str">
        <f>IF(I84=0,"",I73/I84*100)</f>
        <v/>
      </c>
    </row>
    <row r="74" spans="1:10" ht="25.5" customHeight="1" x14ac:dyDescent="0.2">
      <c r="A74" s="177"/>
      <c r="B74" s="182" t="s">
        <v>99</v>
      </c>
      <c r="C74" s="183" t="s">
        <v>100</v>
      </c>
      <c r="D74" s="184"/>
      <c r="E74" s="184"/>
      <c r="F74" s="192" t="s">
        <v>25</v>
      </c>
      <c r="G74" s="185"/>
      <c r="H74" s="185"/>
      <c r="I74" s="185">
        <f>'SO.01 01 Pol'!G70</f>
        <v>0</v>
      </c>
      <c r="J74" s="190" t="str">
        <f>IF(I84=0,"",I74/I84*100)</f>
        <v/>
      </c>
    </row>
    <row r="75" spans="1:10" ht="25.5" customHeight="1" x14ac:dyDescent="0.2">
      <c r="A75" s="177"/>
      <c r="B75" s="182" t="s">
        <v>101</v>
      </c>
      <c r="C75" s="183" t="s">
        <v>102</v>
      </c>
      <c r="D75" s="184"/>
      <c r="E75" s="184"/>
      <c r="F75" s="192" t="s">
        <v>25</v>
      </c>
      <c r="G75" s="185"/>
      <c r="H75" s="185"/>
      <c r="I75" s="185">
        <f>'SO.01 01 Pol'!G81</f>
        <v>0</v>
      </c>
      <c r="J75" s="190" t="str">
        <f>IF(I84=0,"",I75/I84*100)</f>
        <v/>
      </c>
    </row>
    <row r="76" spans="1:10" ht="25.5" customHeight="1" x14ac:dyDescent="0.2">
      <c r="A76" s="177"/>
      <c r="B76" s="182" t="s">
        <v>103</v>
      </c>
      <c r="C76" s="183" t="s">
        <v>104</v>
      </c>
      <c r="D76" s="184"/>
      <c r="E76" s="184"/>
      <c r="F76" s="192" t="s">
        <v>25</v>
      </c>
      <c r="G76" s="185"/>
      <c r="H76" s="185"/>
      <c r="I76" s="185">
        <f>'SO.01 01 Pol'!G159+'SO.02 01 Pol'!G139</f>
        <v>0</v>
      </c>
      <c r="J76" s="190" t="str">
        <f>IF(I84=0,"",I76/I84*100)</f>
        <v/>
      </c>
    </row>
    <row r="77" spans="1:10" ht="25.5" customHeight="1" x14ac:dyDescent="0.2">
      <c r="A77" s="177"/>
      <c r="B77" s="182" t="s">
        <v>105</v>
      </c>
      <c r="C77" s="183" t="s">
        <v>106</v>
      </c>
      <c r="D77" s="184"/>
      <c r="E77" s="184"/>
      <c r="F77" s="192" t="s">
        <v>25</v>
      </c>
      <c r="G77" s="185"/>
      <c r="H77" s="185"/>
      <c r="I77" s="185">
        <f>'SO.02 01 Pol'!G148</f>
        <v>0</v>
      </c>
      <c r="J77" s="190" t="str">
        <f>IF(I84=0,"",I77/I84*100)</f>
        <v/>
      </c>
    </row>
    <row r="78" spans="1:10" ht="25.5" customHeight="1" x14ac:dyDescent="0.2">
      <c r="A78" s="177"/>
      <c r="B78" s="182" t="s">
        <v>107</v>
      </c>
      <c r="C78" s="183" t="s">
        <v>108</v>
      </c>
      <c r="D78" s="184"/>
      <c r="E78" s="184"/>
      <c r="F78" s="192" t="s">
        <v>25</v>
      </c>
      <c r="G78" s="185"/>
      <c r="H78" s="185"/>
      <c r="I78" s="185">
        <f>'SO.01 01 Pol'!G181</f>
        <v>0</v>
      </c>
      <c r="J78" s="190" t="str">
        <f>IF(I84=0,"",I78/I84*100)</f>
        <v/>
      </c>
    </row>
    <row r="79" spans="1:10" ht="25.5" customHeight="1" x14ac:dyDescent="0.2">
      <c r="A79" s="177"/>
      <c r="B79" s="182" t="s">
        <v>109</v>
      </c>
      <c r="C79" s="183" t="s">
        <v>110</v>
      </c>
      <c r="D79" s="184"/>
      <c r="E79" s="184"/>
      <c r="F79" s="192" t="s">
        <v>25</v>
      </c>
      <c r="G79" s="185"/>
      <c r="H79" s="185"/>
      <c r="I79" s="185">
        <f>'SO.01 01 Pol'!G188+'SO.02 01 Pol'!G155</f>
        <v>0</v>
      </c>
      <c r="J79" s="190" t="str">
        <f>IF(I84=0,"",I79/I84*100)</f>
        <v/>
      </c>
    </row>
    <row r="80" spans="1:10" ht="25.5" customHeight="1" x14ac:dyDescent="0.2">
      <c r="A80" s="177"/>
      <c r="B80" s="182" t="s">
        <v>111</v>
      </c>
      <c r="C80" s="183" t="s">
        <v>112</v>
      </c>
      <c r="D80" s="184"/>
      <c r="E80" s="184"/>
      <c r="F80" s="192" t="s">
        <v>25</v>
      </c>
      <c r="G80" s="185"/>
      <c r="H80" s="185"/>
      <c r="I80" s="185">
        <f>'SO.01 01 Pol'!G197</f>
        <v>0</v>
      </c>
      <c r="J80" s="190" t="str">
        <f>IF(I84=0,"",I80/I84*100)</f>
        <v/>
      </c>
    </row>
    <row r="81" spans="1:10" ht="25.5" customHeight="1" x14ac:dyDescent="0.2">
      <c r="A81" s="177"/>
      <c r="B81" s="182" t="s">
        <v>113</v>
      </c>
      <c r="C81" s="183" t="s">
        <v>114</v>
      </c>
      <c r="D81" s="184"/>
      <c r="E81" s="184"/>
      <c r="F81" s="192" t="s">
        <v>25</v>
      </c>
      <c r="G81" s="185"/>
      <c r="H81" s="185"/>
      <c r="I81" s="185">
        <f>'SO.01 01 Pol'!G209</f>
        <v>0</v>
      </c>
      <c r="J81" s="190" t="str">
        <f>IF(I84=0,"",I81/I84*100)</f>
        <v/>
      </c>
    </row>
    <row r="82" spans="1:10" ht="25.5" customHeight="1" x14ac:dyDescent="0.2">
      <c r="A82" s="177"/>
      <c r="B82" s="182" t="s">
        <v>115</v>
      </c>
      <c r="C82" s="183" t="s">
        <v>116</v>
      </c>
      <c r="D82" s="184"/>
      <c r="E82" s="184"/>
      <c r="F82" s="192" t="s">
        <v>25</v>
      </c>
      <c r="G82" s="185"/>
      <c r="H82" s="185"/>
      <c r="I82" s="185">
        <f>'SO.01 01 Pol'!G223</f>
        <v>0</v>
      </c>
      <c r="J82" s="190" t="str">
        <f>IF(I84=0,"",I82/I84*100)</f>
        <v/>
      </c>
    </row>
    <row r="83" spans="1:10" ht="25.5" customHeight="1" x14ac:dyDescent="0.2">
      <c r="A83" s="177"/>
      <c r="B83" s="182" t="s">
        <v>117</v>
      </c>
      <c r="C83" s="183" t="s">
        <v>118</v>
      </c>
      <c r="D83" s="184"/>
      <c r="E83" s="184"/>
      <c r="F83" s="192" t="s">
        <v>119</v>
      </c>
      <c r="G83" s="185"/>
      <c r="H83" s="185"/>
      <c r="I83" s="185">
        <f>'SO.02 01 Pol'!G162</f>
        <v>0</v>
      </c>
      <c r="J83" s="190" t="str">
        <f>IF(I84=0,"",I83/I84*100)</f>
        <v/>
      </c>
    </row>
    <row r="84" spans="1:10" ht="25.5" customHeight="1" x14ac:dyDescent="0.2">
      <c r="A84" s="178"/>
      <c r="B84" s="186" t="s">
        <v>1</v>
      </c>
      <c r="C84" s="187"/>
      <c r="D84" s="188"/>
      <c r="E84" s="188"/>
      <c r="F84" s="193"/>
      <c r="G84" s="189"/>
      <c r="H84" s="189"/>
      <c r="I84" s="189">
        <f>SUM(I56:I83)</f>
        <v>0</v>
      </c>
      <c r="J84" s="191">
        <f>SUM(J56:J83)</f>
        <v>0</v>
      </c>
    </row>
    <row r="85" spans="1:10" x14ac:dyDescent="0.2">
      <c r="F85" s="133"/>
      <c r="G85" s="133"/>
      <c r="H85" s="133"/>
      <c r="I85" s="133"/>
      <c r="J85" s="134"/>
    </row>
    <row r="86" spans="1:10" x14ac:dyDescent="0.2">
      <c r="F86" s="133"/>
      <c r="G86" s="133"/>
      <c r="H86" s="133"/>
      <c r="I86" s="133"/>
      <c r="J86" s="134"/>
    </row>
    <row r="87" spans="1:10" x14ac:dyDescent="0.2">
      <c r="F87" s="133"/>
      <c r="G87" s="133"/>
      <c r="H87" s="133"/>
      <c r="I87" s="133"/>
      <c r="J87" s="134"/>
    </row>
  </sheetData>
  <sheetProtection algorithmName="SHA-512" hashValue="y72tJhvh8kCfVlplRvpOCb3TAXdaaxMEK6CvJ/IrCsHa7D//AGsLqJclYbZ/EN0O3M3Wa45SR6K6mDBjiHQafw==" saltValue="S399LX5/TOzUGVw5r8Mpr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C80:E80"/>
    <mergeCell ref="C81:E81"/>
    <mergeCell ref="C82:E82"/>
    <mergeCell ref="C83:E83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9:E49"/>
    <mergeCell ref="C56:E56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ekar2E1m2Hdfn2yKzLx6cUA7pspJAmAKEL7szevVavIz42VwKORy9wfA1ixRQ1kZmWN0l+harBlNcESTDyrPpg==" saltValue="TDsmviT0QT+QJoes/UlQ4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122</v>
      </c>
      <c r="B1" s="195"/>
      <c r="C1" s="195"/>
      <c r="D1" s="195"/>
      <c r="E1" s="195"/>
      <c r="F1" s="195"/>
      <c r="G1" s="195"/>
      <c r="AG1" t="s">
        <v>123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124</v>
      </c>
    </row>
    <row r="3" spans="1:60" ht="24.95" customHeight="1" x14ac:dyDescent="0.2">
      <c r="A3" s="196" t="s">
        <v>8</v>
      </c>
      <c r="B3" s="49" t="s">
        <v>47</v>
      </c>
      <c r="C3" s="199" t="s">
        <v>48</v>
      </c>
      <c r="D3" s="197"/>
      <c r="E3" s="197"/>
      <c r="F3" s="197"/>
      <c r="G3" s="198"/>
      <c r="AC3" s="175" t="s">
        <v>124</v>
      </c>
      <c r="AG3" t="s">
        <v>125</v>
      </c>
    </row>
    <row r="4" spans="1:60" ht="24.95" customHeight="1" x14ac:dyDescent="0.2">
      <c r="A4" s="200" t="s">
        <v>9</v>
      </c>
      <c r="B4" s="201" t="s">
        <v>49</v>
      </c>
      <c r="C4" s="202" t="s">
        <v>48</v>
      </c>
      <c r="D4" s="203"/>
      <c r="E4" s="203"/>
      <c r="F4" s="203"/>
      <c r="G4" s="204"/>
      <c r="AG4" t="s">
        <v>126</v>
      </c>
    </row>
    <row r="5" spans="1:60" x14ac:dyDescent="0.2">
      <c r="D5" s="10"/>
    </row>
    <row r="6" spans="1:60" ht="38.25" x14ac:dyDescent="0.2">
      <c r="A6" s="206" t="s">
        <v>127</v>
      </c>
      <c r="B6" s="208" t="s">
        <v>128</v>
      </c>
      <c r="C6" s="208" t="s">
        <v>129</v>
      </c>
      <c r="D6" s="207" t="s">
        <v>130</v>
      </c>
      <c r="E6" s="206" t="s">
        <v>131</v>
      </c>
      <c r="F6" s="205" t="s">
        <v>132</v>
      </c>
      <c r="G6" s="206" t="s">
        <v>29</v>
      </c>
      <c r="H6" s="209" t="s">
        <v>30</v>
      </c>
      <c r="I6" s="209" t="s">
        <v>133</v>
      </c>
      <c r="J6" s="209" t="s">
        <v>31</v>
      </c>
      <c r="K6" s="209" t="s">
        <v>134</v>
      </c>
      <c r="L6" s="209" t="s">
        <v>135</v>
      </c>
      <c r="M6" s="209" t="s">
        <v>136</v>
      </c>
      <c r="N6" s="209" t="s">
        <v>137</v>
      </c>
      <c r="O6" s="209" t="s">
        <v>138</v>
      </c>
      <c r="P6" s="209" t="s">
        <v>139</v>
      </c>
      <c r="Q6" s="209" t="s">
        <v>140</v>
      </c>
      <c r="R6" s="209" t="s">
        <v>141</v>
      </c>
      <c r="S6" s="209" t="s">
        <v>142</v>
      </c>
      <c r="T6" s="209" t="s">
        <v>143</v>
      </c>
      <c r="U6" s="209" t="s">
        <v>144</v>
      </c>
      <c r="V6" s="209" t="s">
        <v>145</v>
      </c>
      <c r="W6" s="209" t="s">
        <v>146</v>
      </c>
      <c r="X6" s="209" t="s">
        <v>147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148</v>
      </c>
      <c r="B8" s="226" t="s">
        <v>59</v>
      </c>
      <c r="C8" s="246" t="s">
        <v>65</v>
      </c>
      <c r="D8" s="227"/>
      <c r="E8" s="228"/>
      <c r="F8" s="229"/>
      <c r="G8" s="229">
        <f>SUMIF(AG9:AG32,"&lt;&gt;NOR",G9:G32)</f>
        <v>0</v>
      </c>
      <c r="H8" s="229"/>
      <c r="I8" s="229">
        <f>SUM(I9:I32)</f>
        <v>0</v>
      </c>
      <c r="J8" s="229"/>
      <c r="K8" s="229">
        <f>SUM(K9:K32)</f>
        <v>0</v>
      </c>
      <c r="L8" s="229"/>
      <c r="M8" s="229">
        <f>SUM(M9:M32)</f>
        <v>0</v>
      </c>
      <c r="N8" s="229"/>
      <c r="O8" s="229">
        <f>SUM(O9:O32)</f>
        <v>0</v>
      </c>
      <c r="P8" s="229"/>
      <c r="Q8" s="229">
        <f>SUM(Q9:Q32)</f>
        <v>0</v>
      </c>
      <c r="R8" s="229"/>
      <c r="S8" s="229"/>
      <c r="T8" s="230"/>
      <c r="U8" s="224"/>
      <c r="V8" s="224">
        <f>SUM(V9:V32)</f>
        <v>27.07</v>
      </c>
      <c r="W8" s="224"/>
      <c r="X8" s="224"/>
      <c r="AG8" t="s">
        <v>149</v>
      </c>
    </row>
    <row r="9" spans="1:60" outlineLevel="1" x14ac:dyDescent="0.2">
      <c r="A9" s="231">
        <v>1</v>
      </c>
      <c r="B9" s="232" t="s">
        <v>150</v>
      </c>
      <c r="C9" s="247" t="s">
        <v>151</v>
      </c>
      <c r="D9" s="233" t="s">
        <v>152</v>
      </c>
      <c r="E9" s="234">
        <v>12.875</v>
      </c>
      <c r="F9" s="235">
        <v>0</v>
      </c>
      <c r="G9" s="236">
        <f>ROUND(E9*F9,2)</f>
        <v>0</v>
      </c>
      <c r="H9" s="235">
        <v>0</v>
      </c>
      <c r="I9" s="236">
        <f>ROUND(E9*H9,2)</f>
        <v>0</v>
      </c>
      <c r="J9" s="235">
        <v>0</v>
      </c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153</v>
      </c>
      <c r="T9" s="237" t="s">
        <v>154</v>
      </c>
      <c r="U9" s="219">
        <v>0.26666000000000001</v>
      </c>
      <c r="V9" s="219">
        <f>ROUND(E9*U9,2)</f>
        <v>3.43</v>
      </c>
      <c r="W9" s="219"/>
      <c r="X9" s="219" t="s">
        <v>155</v>
      </c>
      <c r="Y9" s="210"/>
      <c r="Z9" s="210"/>
      <c r="AA9" s="210"/>
      <c r="AB9" s="210"/>
      <c r="AC9" s="210"/>
      <c r="AD9" s="210"/>
      <c r="AE9" s="210"/>
      <c r="AF9" s="210"/>
      <c r="AG9" s="210" t="s">
        <v>156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8" t="s">
        <v>157</v>
      </c>
      <c r="D10" s="220"/>
      <c r="E10" s="221">
        <v>12.5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158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48" t="s">
        <v>159</v>
      </c>
      <c r="D11" s="220"/>
      <c r="E11" s="221">
        <v>0.38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158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1">
        <v>2</v>
      </c>
      <c r="B12" s="232" t="s">
        <v>160</v>
      </c>
      <c r="C12" s="247" t="s">
        <v>161</v>
      </c>
      <c r="D12" s="233" t="s">
        <v>152</v>
      </c>
      <c r="E12" s="234">
        <v>12.875</v>
      </c>
      <c r="F12" s="235">
        <v>0</v>
      </c>
      <c r="G12" s="236">
        <f>ROUND(E12*F12,2)</f>
        <v>0</v>
      </c>
      <c r="H12" s="235">
        <v>0</v>
      </c>
      <c r="I12" s="236">
        <f>ROUND(E12*H12,2)</f>
        <v>0</v>
      </c>
      <c r="J12" s="235">
        <v>0</v>
      </c>
      <c r="K12" s="236">
        <f>ROUND(E12*J12,2)</f>
        <v>0</v>
      </c>
      <c r="L12" s="236">
        <v>21</v>
      </c>
      <c r="M12" s="236">
        <f>G12*(1+L12/100)</f>
        <v>0</v>
      </c>
      <c r="N12" s="236">
        <v>0</v>
      </c>
      <c r="O12" s="236">
        <f>ROUND(E12*N12,2)</f>
        <v>0</v>
      </c>
      <c r="P12" s="236">
        <v>0</v>
      </c>
      <c r="Q12" s="236">
        <f>ROUND(E12*P12,2)</f>
        <v>0</v>
      </c>
      <c r="R12" s="236"/>
      <c r="S12" s="236" t="s">
        <v>153</v>
      </c>
      <c r="T12" s="237" t="s">
        <v>154</v>
      </c>
      <c r="U12" s="219">
        <v>4.3099999999999999E-2</v>
      </c>
      <c r="V12" s="219">
        <f>ROUND(E12*U12,2)</f>
        <v>0.55000000000000004</v>
      </c>
      <c r="W12" s="219"/>
      <c r="X12" s="219" t="s">
        <v>155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156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48" t="s">
        <v>162</v>
      </c>
      <c r="D13" s="220"/>
      <c r="E13" s="221">
        <v>12.88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158</v>
      </c>
      <c r="AH13" s="210">
        <v>5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1">
        <v>3</v>
      </c>
      <c r="B14" s="232" t="s">
        <v>163</v>
      </c>
      <c r="C14" s="247" t="s">
        <v>164</v>
      </c>
      <c r="D14" s="233" t="s">
        <v>152</v>
      </c>
      <c r="E14" s="234">
        <v>13.5</v>
      </c>
      <c r="F14" s="235">
        <v>0</v>
      </c>
      <c r="G14" s="236">
        <f>ROUND(E14*F14,2)</f>
        <v>0</v>
      </c>
      <c r="H14" s="235">
        <v>0</v>
      </c>
      <c r="I14" s="236">
        <f>ROUND(E14*H14,2)</f>
        <v>0</v>
      </c>
      <c r="J14" s="235">
        <v>0</v>
      </c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/>
      <c r="S14" s="236" t="s">
        <v>153</v>
      </c>
      <c r="T14" s="237" t="s">
        <v>154</v>
      </c>
      <c r="U14" s="219">
        <v>0.36499999999999999</v>
      </c>
      <c r="V14" s="219">
        <f>ROUND(E14*U14,2)</f>
        <v>4.93</v>
      </c>
      <c r="W14" s="219"/>
      <c r="X14" s="219" t="s">
        <v>155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156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8" t="s">
        <v>165</v>
      </c>
      <c r="D15" s="220"/>
      <c r="E15" s="221">
        <v>1.98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158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48" t="s">
        <v>166</v>
      </c>
      <c r="D16" s="220"/>
      <c r="E16" s="221">
        <v>2.88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158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48" t="s">
        <v>167</v>
      </c>
      <c r="D17" s="220"/>
      <c r="E17" s="221">
        <v>8.64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158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1">
        <v>4</v>
      </c>
      <c r="B18" s="232" t="s">
        <v>168</v>
      </c>
      <c r="C18" s="247" t="s">
        <v>169</v>
      </c>
      <c r="D18" s="233" t="s">
        <v>152</v>
      </c>
      <c r="E18" s="234">
        <v>13.5</v>
      </c>
      <c r="F18" s="235">
        <v>0</v>
      </c>
      <c r="G18" s="236">
        <f>ROUND(E18*F18,2)</f>
        <v>0</v>
      </c>
      <c r="H18" s="235">
        <v>0</v>
      </c>
      <c r="I18" s="236">
        <f>ROUND(E18*H18,2)</f>
        <v>0</v>
      </c>
      <c r="J18" s="235">
        <v>0</v>
      </c>
      <c r="K18" s="236">
        <f>ROUND(E18*J18,2)</f>
        <v>0</v>
      </c>
      <c r="L18" s="236">
        <v>21</v>
      </c>
      <c r="M18" s="236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6"/>
      <c r="S18" s="236" t="s">
        <v>153</v>
      </c>
      <c r="T18" s="237" t="s">
        <v>154</v>
      </c>
      <c r="U18" s="219">
        <v>8.4000000000000005E-2</v>
      </c>
      <c r="V18" s="219">
        <f>ROUND(E18*U18,2)</f>
        <v>1.1299999999999999</v>
      </c>
      <c r="W18" s="219"/>
      <c r="X18" s="219" t="s">
        <v>155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156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48" t="s">
        <v>170</v>
      </c>
      <c r="D19" s="220"/>
      <c r="E19" s="221">
        <v>13.5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158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31">
        <v>5</v>
      </c>
      <c r="B20" s="232" t="s">
        <v>171</v>
      </c>
      <c r="C20" s="247" t="s">
        <v>172</v>
      </c>
      <c r="D20" s="233" t="s">
        <v>152</v>
      </c>
      <c r="E20" s="234">
        <v>12.875</v>
      </c>
      <c r="F20" s="235">
        <v>0</v>
      </c>
      <c r="G20" s="236">
        <f>ROUND(E20*F20,2)</f>
        <v>0</v>
      </c>
      <c r="H20" s="235">
        <v>0</v>
      </c>
      <c r="I20" s="236">
        <f>ROUND(E20*H20,2)</f>
        <v>0</v>
      </c>
      <c r="J20" s="235">
        <v>0</v>
      </c>
      <c r="K20" s="236">
        <f>ROUND(E20*J20,2)</f>
        <v>0</v>
      </c>
      <c r="L20" s="236">
        <v>21</v>
      </c>
      <c r="M20" s="236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6"/>
      <c r="S20" s="236" t="s">
        <v>153</v>
      </c>
      <c r="T20" s="237" t="s">
        <v>154</v>
      </c>
      <c r="U20" s="219">
        <v>1.0999999999999999E-2</v>
      </c>
      <c r="V20" s="219">
        <f>ROUND(E20*U20,2)</f>
        <v>0.14000000000000001</v>
      </c>
      <c r="W20" s="219"/>
      <c r="X20" s="219" t="s">
        <v>155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156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48" t="s">
        <v>173</v>
      </c>
      <c r="D21" s="220"/>
      <c r="E21" s="221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158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48" t="s">
        <v>162</v>
      </c>
      <c r="D22" s="220"/>
      <c r="E22" s="221">
        <v>12.88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158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31">
        <v>6</v>
      </c>
      <c r="B23" s="232" t="s">
        <v>174</v>
      </c>
      <c r="C23" s="247" t="s">
        <v>175</v>
      </c>
      <c r="D23" s="233" t="s">
        <v>152</v>
      </c>
      <c r="E23" s="234">
        <v>12.875</v>
      </c>
      <c r="F23" s="235">
        <v>0</v>
      </c>
      <c r="G23" s="236">
        <f>ROUND(E23*F23,2)</f>
        <v>0</v>
      </c>
      <c r="H23" s="235">
        <v>0</v>
      </c>
      <c r="I23" s="236">
        <f>ROUND(E23*H23,2)</f>
        <v>0</v>
      </c>
      <c r="J23" s="235">
        <v>0</v>
      </c>
      <c r="K23" s="236">
        <f>ROUND(E23*J23,2)</f>
        <v>0</v>
      </c>
      <c r="L23" s="236">
        <v>21</v>
      </c>
      <c r="M23" s="236">
        <f>G23*(1+L23/100)</f>
        <v>0</v>
      </c>
      <c r="N23" s="236">
        <v>0</v>
      </c>
      <c r="O23" s="236">
        <f>ROUND(E23*N23,2)</f>
        <v>0</v>
      </c>
      <c r="P23" s="236">
        <v>0</v>
      </c>
      <c r="Q23" s="236">
        <f>ROUND(E23*P23,2)</f>
        <v>0</v>
      </c>
      <c r="R23" s="236"/>
      <c r="S23" s="236" t="s">
        <v>153</v>
      </c>
      <c r="T23" s="237" t="s">
        <v>154</v>
      </c>
      <c r="U23" s="219">
        <v>0.65200000000000002</v>
      </c>
      <c r="V23" s="219">
        <f>ROUND(E23*U23,2)</f>
        <v>8.39</v>
      </c>
      <c r="W23" s="219"/>
      <c r="X23" s="219" t="s">
        <v>155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156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48" t="s">
        <v>176</v>
      </c>
      <c r="D24" s="220"/>
      <c r="E24" s="221">
        <v>12.88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158</v>
      </c>
      <c r="AH24" s="210">
        <v>5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1">
        <v>7</v>
      </c>
      <c r="B25" s="232" t="s">
        <v>177</v>
      </c>
      <c r="C25" s="247" t="s">
        <v>178</v>
      </c>
      <c r="D25" s="233" t="s">
        <v>152</v>
      </c>
      <c r="E25" s="234">
        <v>12.875</v>
      </c>
      <c r="F25" s="235">
        <v>0</v>
      </c>
      <c r="G25" s="236">
        <f>ROUND(E25*F25,2)</f>
        <v>0</v>
      </c>
      <c r="H25" s="235">
        <v>0</v>
      </c>
      <c r="I25" s="236">
        <f>ROUND(E25*H25,2)</f>
        <v>0</v>
      </c>
      <c r="J25" s="235">
        <v>0</v>
      </c>
      <c r="K25" s="236">
        <f>ROUND(E25*J25,2)</f>
        <v>0</v>
      </c>
      <c r="L25" s="236">
        <v>21</v>
      </c>
      <c r="M25" s="236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6"/>
      <c r="S25" s="236" t="s">
        <v>179</v>
      </c>
      <c r="T25" s="237" t="s">
        <v>154</v>
      </c>
      <c r="U25" s="219">
        <v>8.9999999999999993E-3</v>
      </c>
      <c r="V25" s="219">
        <f>ROUND(E25*U25,2)</f>
        <v>0.12</v>
      </c>
      <c r="W25" s="219"/>
      <c r="X25" s="219" t="s">
        <v>155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156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48" t="s">
        <v>176</v>
      </c>
      <c r="D26" s="220"/>
      <c r="E26" s="221">
        <v>12.88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158</v>
      </c>
      <c r="AH26" s="210">
        <v>5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31">
        <v>8</v>
      </c>
      <c r="B27" s="232" t="s">
        <v>180</v>
      </c>
      <c r="C27" s="247" t="s">
        <v>181</v>
      </c>
      <c r="D27" s="233" t="s">
        <v>152</v>
      </c>
      <c r="E27" s="234">
        <v>41.472000000000001</v>
      </c>
      <c r="F27" s="235">
        <v>0</v>
      </c>
      <c r="G27" s="236">
        <f>ROUND(E27*F27,2)</f>
        <v>0</v>
      </c>
      <c r="H27" s="235">
        <v>0</v>
      </c>
      <c r="I27" s="236">
        <f>ROUND(E27*H27,2)</f>
        <v>0</v>
      </c>
      <c r="J27" s="235">
        <v>0</v>
      </c>
      <c r="K27" s="236">
        <f>ROUND(E27*J27,2)</f>
        <v>0</v>
      </c>
      <c r="L27" s="236">
        <v>21</v>
      </c>
      <c r="M27" s="236">
        <f>G27*(1+L27/100)</f>
        <v>0</v>
      </c>
      <c r="N27" s="236">
        <v>0</v>
      </c>
      <c r="O27" s="236">
        <f>ROUND(E27*N27,2)</f>
        <v>0</v>
      </c>
      <c r="P27" s="236">
        <v>0</v>
      </c>
      <c r="Q27" s="236">
        <f>ROUND(E27*P27,2)</f>
        <v>0</v>
      </c>
      <c r="R27" s="236"/>
      <c r="S27" s="236" t="s">
        <v>179</v>
      </c>
      <c r="T27" s="237" t="s">
        <v>154</v>
      </c>
      <c r="U27" s="219">
        <v>0.20200000000000001</v>
      </c>
      <c r="V27" s="219">
        <f>ROUND(E27*U27,2)</f>
        <v>8.3800000000000008</v>
      </c>
      <c r="W27" s="219"/>
      <c r="X27" s="219" t="s">
        <v>155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156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48" t="s">
        <v>182</v>
      </c>
      <c r="D28" s="220"/>
      <c r="E28" s="221">
        <v>8.7100000000000009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158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48" t="s">
        <v>183</v>
      </c>
      <c r="D29" s="220"/>
      <c r="E29" s="221">
        <v>23.04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158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48" t="s">
        <v>184</v>
      </c>
      <c r="D30" s="220"/>
      <c r="E30" s="221">
        <v>9.7200000000000006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158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1">
        <v>9</v>
      </c>
      <c r="B31" s="232" t="s">
        <v>185</v>
      </c>
      <c r="C31" s="247" t="s">
        <v>186</v>
      </c>
      <c r="D31" s="233" t="s">
        <v>152</v>
      </c>
      <c r="E31" s="234">
        <v>12.875</v>
      </c>
      <c r="F31" s="235">
        <v>0</v>
      </c>
      <c r="G31" s="236">
        <f>ROUND(E31*F31,2)</f>
        <v>0</v>
      </c>
      <c r="H31" s="235">
        <v>0</v>
      </c>
      <c r="I31" s="236">
        <f>ROUND(E31*H31,2)</f>
        <v>0</v>
      </c>
      <c r="J31" s="235">
        <v>0</v>
      </c>
      <c r="K31" s="236">
        <f>ROUND(E31*J31,2)</f>
        <v>0</v>
      </c>
      <c r="L31" s="236">
        <v>21</v>
      </c>
      <c r="M31" s="236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6"/>
      <c r="S31" s="236" t="s">
        <v>153</v>
      </c>
      <c r="T31" s="237" t="s">
        <v>154</v>
      </c>
      <c r="U31" s="219">
        <v>0</v>
      </c>
      <c r="V31" s="219">
        <f>ROUND(E31*U31,2)</f>
        <v>0</v>
      </c>
      <c r="W31" s="219"/>
      <c r="X31" s="219" t="s">
        <v>155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156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48" t="s">
        <v>176</v>
      </c>
      <c r="D32" s="220"/>
      <c r="E32" s="221">
        <v>12.88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158</v>
      </c>
      <c r="AH32" s="210">
        <v>5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5" t="s">
        <v>148</v>
      </c>
      <c r="B33" s="226" t="s">
        <v>68</v>
      </c>
      <c r="C33" s="246" t="s">
        <v>69</v>
      </c>
      <c r="D33" s="227"/>
      <c r="E33" s="228"/>
      <c r="F33" s="229"/>
      <c r="G33" s="229">
        <f>SUMIF(AG34:AG40,"&lt;&gt;NOR",G34:G40)</f>
        <v>0</v>
      </c>
      <c r="H33" s="229"/>
      <c r="I33" s="229">
        <f>SUM(I34:I40)</f>
        <v>0</v>
      </c>
      <c r="J33" s="229"/>
      <c r="K33" s="229">
        <f>SUM(K34:K40)</f>
        <v>0</v>
      </c>
      <c r="L33" s="229"/>
      <c r="M33" s="229">
        <f>SUM(M34:M40)</f>
        <v>0</v>
      </c>
      <c r="N33" s="229"/>
      <c r="O33" s="229">
        <f>SUM(O34:O40)</f>
        <v>3.8100000000000005</v>
      </c>
      <c r="P33" s="229"/>
      <c r="Q33" s="229">
        <f>SUM(Q34:Q40)</f>
        <v>0</v>
      </c>
      <c r="R33" s="229"/>
      <c r="S33" s="229"/>
      <c r="T33" s="230"/>
      <c r="U33" s="224"/>
      <c r="V33" s="224">
        <f>SUM(V34:V40)</f>
        <v>24.249999999999996</v>
      </c>
      <c r="W33" s="224"/>
      <c r="X33" s="224"/>
      <c r="AG33" t="s">
        <v>149</v>
      </c>
    </row>
    <row r="34" spans="1:60" outlineLevel="1" x14ac:dyDescent="0.2">
      <c r="A34" s="231">
        <v>10</v>
      </c>
      <c r="B34" s="232" t="s">
        <v>187</v>
      </c>
      <c r="C34" s="247" t="s">
        <v>188</v>
      </c>
      <c r="D34" s="233" t="s">
        <v>152</v>
      </c>
      <c r="E34" s="234">
        <v>1.44</v>
      </c>
      <c r="F34" s="235">
        <v>0</v>
      </c>
      <c r="G34" s="236">
        <f>ROUND(E34*F34,2)</f>
        <v>0</v>
      </c>
      <c r="H34" s="235">
        <v>0</v>
      </c>
      <c r="I34" s="236">
        <f>ROUND(E34*H34,2)</f>
        <v>0</v>
      </c>
      <c r="J34" s="235">
        <v>0</v>
      </c>
      <c r="K34" s="236">
        <f>ROUND(E34*J34,2)</f>
        <v>0</v>
      </c>
      <c r="L34" s="236">
        <v>21</v>
      </c>
      <c r="M34" s="236">
        <f>G34*(1+L34/100)</f>
        <v>0</v>
      </c>
      <c r="N34" s="236">
        <v>1.7</v>
      </c>
      <c r="O34" s="236">
        <f>ROUND(E34*N34,2)</f>
        <v>2.4500000000000002</v>
      </c>
      <c r="P34" s="236">
        <v>0</v>
      </c>
      <c r="Q34" s="236">
        <f>ROUND(E34*P34,2)</f>
        <v>0</v>
      </c>
      <c r="R34" s="236"/>
      <c r="S34" s="236" t="s">
        <v>153</v>
      </c>
      <c r="T34" s="237" t="s">
        <v>154</v>
      </c>
      <c r="U34" s="219">
        <v>1.587</v>
      </c>
      <c r="V34" s="219">
        <f>ROUND(E34*U34,2)</f>
        <v>2.29</v>
      </c>
      <c r="W34" s="219"/>
      <c r="X34" s="219" t="s">
        <v>155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156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48" t="s">
        <v>189</v>
      </c>
      <c r="D35" s="220"/>
      <c r="E35" s="221">
        <v>1.44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158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1">
        <v>11</v>
      </c>
      <c r="B36" s="232" t="s">
        <v>190</v>
      </c>
      <c r="C36" s="247" t="s">
        <v>191</v>
      </c>
      <c r="D36" s="233" t="s">
        <v>152</v>
      </c>
      <c r="E36" s="234">
        <v>9.4492799999999999</v>
      </c>
      <c r="F36" s="235">
        <v>0</v>
      </c>
      <c r="G36" s="236">
        <f>ROUND(E36*F36,2)</f>
        <v>0</v>
      </c>
      <c r="H36" s="235">
        <v>0</v>
      </c>
      <c r="I36" s="236">
        <f>ROUND(E36*H36,2)</f>
        <v>0</v>
      </c>
      <c r="J36" s="235">
        <v>0</v>
      </c>
      <c r="K36" s="236">
        <f>ROUND(E36*J36,2)</f>
        <v>0</v>
      </c>
      <c r="L36" s="236">
        <v>21</v>
      </c>
      <c r="M36" s="236">
        <f>G36*(1+L36/100)</f>
        <v>0</v>
      </c>
      <c r="N36" s="236">
        <v>0</v>
      </c>
      <c r="O36" s="236">
        <f>ROUND(E36*N36,2)</f>
        <v>0</v>
      </c>
      <c r="P36" s="236">
        <v>0</v>
      </c>
      <c r="Q36" s="236">
        <f>ROUND(E36*P36,2)</f>
        <v>0</v>
      </c>
      <c r="R36" s="236"/>
      <c r="S36" s="236" t="s">
        <v>153</v>
      </c>
      <c r="T36" s="237" t="s">
        <v>154</v>
      </c>
      <c r="U36" s="219">
        <v>2.1949999999999998</v>
      </c>
      <c r="V36" s="219">
        <f>ROUND(E36*U36,2)</f>
        <v>20.74</v>
      </c>
      <c r="W36" s="219"/>
      <c r="X36" s="219" t="s">
        <v>155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156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48" t="s">
        <v>192</v>
      </c>
      <c r="D37" s="220"/>
      <c r="E37" s="221">
        <v>8.1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158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48" t="s">
        <v>193</v>
      </c>
      <c r="D38" s="220"/>
      <c r="E38" s="221">
        <v>1.35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158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1">
        <v>12</v>
      </c>
      <c r="B39" s="232" t="s">
        <v>194</v>
      </c>
      <c r="C39" s="247" t="s">
        <v>195</v>
      </c>
      <c r="D39" s="233" t="s">
        <v>152</v>
      </c>
      <c r="E39" s="234">
        <v>0.72</v>
      </c>
      <c r="F39" s="235">
        <v>0</v>
      </c>
      <c r="G39" s="236">
        <f>ROUND(E39*F39,2)</f>
        <v>0</v>
      </c>
      <c r="H39" s="235">
        <v>0</v>
      </c>
      <c r="I39" s="236">
        <f>ROUND(E39*H39,2)</f>
        <v>0</v>
      </c>
      <c r="J39" s="235">
        <v>0</v>
      </c>
      <c r="K39" s="236">
        <f>ROUND(E39*J39,2)</f>
        <v>0</v>
      </c>
      <c r="L39" s="236">
        <v>21</v>
      </c>
      <c r="M39" s="236">
        <f>G39*(1+L39/100)</f>
        <v>0</v>
      </c>
      <c r="N39" s="236">
        <v>1.8907700000000001</v>
      </c>
      <c r="O39" s="236">
        <f>ROUND(E39*N39,2)</f>
        <v>1.36</v>
      </c>
      <c r="P39" s="236">
        <v>0</v>
      </c>
      <c r="Q39" s="236">
        <f>ROUND(E39*P39,2)</f>
        <v>0</v>
      </c>
      <c r="R39" s="236"/>
      <c r="S39" s="236" t="s">
        <v>153</v>
      </c>
      <c r="T39" s="237" t="s">
        <v>154</v>
      </c>
      <c r="U39" s="219">
        <v>1.6950000000000001</v>
      </c>
      <c r="V39" s="219">
        <f>ROUND(E39*U39,2)</f>
        <v>1.22</v>
      </c>
      <c r="W39" s="219"/>
      <c r="X39" s="219" t="s">
        <v>155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156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48" t="s">
        <v>196</v>
      </c>
      <c r="D40" s="220"/>
      <c r="E40" s="221">
        <v>0.72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158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x14ac:dyDescent="0.2">
      <c r="A41" s="225" t="s">
        <v>148</v>
      </c>
      <c r="B41" s="226" t="s">
        <v>50</v>
      </c>
      <c r="C41" s="246" t="s">
        <v>72</v>
      </c>
      <c r="D41" s="227"/>
      <c r="E41" s="228"/>
      <c r="F41" s="229"/>
      <c r="G41" s="229">
        <f>SUMIF(AG42:AG57,"&lt;&gt;NOR",G42:G57)</f>
        <v>0</v>
      </c>
      <c r="H41" s="229"/>
      <c r="I41" s="229">
        <f>SUM(I42:I57)</f>
        <v>0</v>
      </c>
      <c r="J41" s="229"/>
      <c r="K41" s="229">
        <f>SUM(K42:K57)</f>
        <v>0</v>
      </c>
      <c r="L41" s="229"/>
      <c r="M41" s="229">
        <f>SUM(M42:M57)</f>
        <v>0</v>
      </c>
      <c r="N41" s="229"/>
      <c r="O41" s="229">
        <f>SUM(O42:O57)</f>
        <v>15.3</v>
      </c>
      <c r="P41" s="229"/>
      <c r="Q41" s="229">
        <f>SUM(Q42:Q57)</f>
        <v>0</v>
      </c>
      <c r="R41" s="229"/>
      <c r="S41" s="229"/>
      <c r="T41" s="230"/>
      <c r="U41" s="224"/>
      <c r="V41" s="224">
        <f>SUM(V42:V57)</f>
        <v>14.499999999999998</v>
      </c>
      <c r="W41" s="224"/>
      <c r="X41" s="224"/>
      <c r="AG41" t="s">
        <v>149</v>
      </c>
    </row>
    <row r="42" spans="1:60" outlineLevel="1" x14ac:dyDescent="0.2">
      <c r="A42" s="231">
        <v>13</v>
      </c>
      <c r="B42" s="232" t="s">
        <v>197</v>
      </c>
      <c r="C42" s="247" t="s">
        <v>198</v>
      </c>
      <c r="D42" s="233" t="s">
        <v>152</v>
      </c>
      <c r="E42" s="234">
        <v>1.587</v>
      </c>
      <c r="F42" s="235">
        <v>0</v>
      </c>
      <c r="G42" s="236">
        <f>ROUND(E42*F42,2)</f>
        <v>0</v>
      </c>
      <c r="H42" s="235">
        <v>0</v>
      </c>
      <c r="I42" s="236">
        <f>ROUND(E42*H42,2)</f>
        <v>0</v>
      </c>
      <c r="J42" s="235">
        <v>0</v>
      </c>
      <c r="K42" s="236">
        <f>ROUND(E42*J42,2)</f>
        <v>0</v>
      </c>
      <c r="L42" s="236">
        <v>21</v>
      </c>
      <c r="M42" s="236">
        <f>G42*(1+L42/100)</f>
        <v>0</v>
      </c>
      <c r="N42" s="236">
        <v>1.9397</v>
      </c>
      <c r="O42" s="236">
        <f>ROUND(E42*N42,2)</f>
        <v>3.08</v>
      </c>
      <c r="P42" s="236">
        <v>0</v>
      </c>
      <c r="Q42" s="236">
        <f>ROUND(E42*P42,2)</f>
        <v>0</v>
      </c>
      <c r="R42" s="236"/>
      <c r="S42" s="236" t="s">
        <v>179</v>
      </c>
      <c r="T42" s="237" t="s">
        <v>154</v>
      </c>
      <c r="U42" s="219">
        <v>0.96499999999999997</v>
      </c>
      <c r="V42" s="219">
        <f>ROUND(E42*U42,2)</f>
        <v>1.53</v>
      </c>
      <c r="W42" s="219"/>
      <c r="X42" s="219" t="s">
        <v>155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156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48" t="s">
        <v>199</v>
      </c>
      <c r="D43" s="220"/>
      <c r="E43" s="221">
        <v>1.1499999999999999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158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48" t="s">
        <v>200</v>
      </c>
      <c r="D44" s="220"/>
      <c r="E44" s="221">
        <v>0.44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158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1">
        <v>14</v>
      </c>
      <c r="B45" s="232" t="s">
        <v>201</v>
      </c>
      <c r="C45" s="247" t="s">
        <v>202</v>
      </c>
      <c r="D45" s="233" t="s">
        <v>203</v>
      </c>
      <c r="E45" s="234">
        <v>6.48</v>
      </c>
      <c r="F45" s="235">
        <v>0</v>
      </c>
      <c r="G45" s="236">
        <f>ROUND(E45*F45,2)</f>
        <v>0</v>
      </c>
      <c r="H45" s="235">
        <v>0</v>
      </c>
      <c r="I45" s="236">
        <f>ROUND(E45*H45,2)</f>
        <v>0</v>
      </c>
      <c r="J45" s="235">
        <v>0</v>
      </c>
      <c r="K45" s="236">
        <f>ROUND(E45*J45,2)</f>
        <v>0</v>
      </c>
      <c r="L45" s="236">
        <v>21</v>
      </c>
      <c r="M45" s="236">
        <f>G45*(1+L45/100)</f>
        <v>0</v>
      </c>
      <c r="N45" s="236">
        <v>3.9199999999999999E-2</v>
      </c>
      <c r="O45" s="236">
        <f>ROUND(E45*N45,2)</f>
        <v>0.25</v>
      </c>
      <c r="P45" s="236">
        <v>0</v>
      </c>
      <c r="Q45" s="236">
        <f>ROUND(E45*P45,2)</f>
        <v>0</v>
      </c>
      <c r="R45" s="236"/>
      <c r="S45" s="236" t="s">
        <v>179</v>
      </c>
      <c r="T45" s="237" t="s">
        <v>154</v>
      </c>
      <c r="U45" s="219">
        <v>1.05</v>
      </c>
      <c r="V45" s="219">
        <f>ROUND(E45*U45,2)</f>
        <v>6.8</v>
      </c>
      <c r="W45" s="219"/>
      <c r="X45" s="219" t="s">
        <v>155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156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48" t="s">
        <v>204</v>
      </c>
      <c r="D46" s="220"/>
      <c r="E46" s="221">
        <v>4.8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158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48" t="s">
        <v>205</v>
      </c>
      <c r="D47" s="220"/>
      <c r="E47" s="221">
        <v>1.68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158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31">
        <v>15</v>
      </c>
      <c r="B48" s="232" t="s">
        <v>206</v>
      </c>
      <c r="C48" s="247" t="s">
        <v>207</v>
      </c>
      <c r="D48" s="233" t="s">
        <v>203</v>
      </c>
      <c r="E48" s="234">
        <v>6.48</v>
      </c>
      <c r="F48" s="235">
        <v>0</v>
      </c>
      <c r="G48" s="236">
        <f>ROUND(E48*F48,2)</f>
        <v>0</v>
      </c>
      <c r="H48" s="235">
        <v>0</v>
      </c>
      <c r="I48" s="236">
        <f>ROUND(E48*H48,2)</f>
        <v>0</v>
      </c>
      <c r="J48" s="235">
        <v>0</v>
      </c>
      <c r="K48" s="236">
        <f>ROUND(E48*J48,2)</f>
        <v>0</v>
      </c>
      <c r="L48" s="236">
        <v>21</v>
      </c>
      <c r="M48" s="236">
        <f>G48*(1+L48/100)</f>
        <v>0</v>
      </c>
      <c r="N48" s="236">
        <v>0</v>
      </c>
      <c r="O48" s="236">
        <f>ROUND(E48*N48,2)</f>
        <v>0</v>
      </c>
      <c r="P48" s="236">
        <v>0</v>
      </c>
      <c r="Q48" s="236">
        <f>ROUND(E48*P48,2)</f>
        <v>0</v>
      </c>
      <c r="R48" s="236"/>
      <c r="S48" s="236" t="s">
        <v>179</v>
      </c>
      <c r="T48" s="237" t="s">
        <v>154</v>
      </c>
      <c r="U48" s="219">
        <v>0.32</v>
      </c>
      <c r="V48" s="219">
        <f>ROUND(E48*U48,2)</f>
        <v>2.0699999999999998</v>
      </c>
      <c r="W48" s="219"/>
      <c r="X48" s="219" t="s">
        <v>155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156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48" t="s">
        <v>208</v>
      </c>
      <c r="D49" s="220"/>
      <c r="E49" s="221">
        <v>6.48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158</v>
      </c>
      <c r="AH49" s="210">
        <v>5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31">
        <v>16</v>
      </c>
      <c r="B50" s="232" t="s">
        <v>209</v>
      </c>
      <c r="C50" s="247" t="s">
        <v>210</v>
      </c>
      <c r="D50" s="233" t="s">
        <v>211</v>
      </c>
      <c r="E50" s="234">
        <v>6.216E-2</v>
      </c>
      <c r="F50" s="235">
        <v>0</v>
      </c>
      <c r="G50" s="236">
        <f>ROUND(E50*F50,2)</f>
        <v>0</v>
      </c>
      <c r="H50" s="235">
        <v>0</v>
      </c>
      <c r="I50" s="236">
        <f>ROUND(E50*H50,2)</f>
        <v>0</v>
      </c>
      <c r="J50" s="235">
        <v>0</v>
      </c>
      <c r="K50" s="236">
        <f>ROUND(E50*J50,2)</f>
        <v>0</v>
      </c>
      <c r="L50" s="236">
        <v>21</v>
      </c>
      <c r="M50" s="236">
        <f>G50*(1+L50/100)</f>
        <v>0</v>
      </c>
      <c r="N50" s="236">
        <v>1.0211600000000001</v>
      </c>
      <c r="O50" s="236">
        <f>ROUND(E50*N50,2)</f>
        <v>0.06</v>
      </c>
      <c r="P50" s="236">
        <v>0</v>
      </c>
      <c r="Q50" s="236">
        <f>ROUND(E50*P50,2)</f>
        <v>0</v>
      </c>
      <c r="R50" s="236"/>
      <c r="S50" s="236" t="s">
        <v>153</v>
      </c>
      <c r="T50" s="237" t="s">
        <v>154</v>
      </c>
      <c r="U50" s="219">
        <v>23.530999999999999</v>
      </c>
      <c r="V50" s="219">
        <f>ROUND(E50*U50,2)</f>
        <v>1.46</v>
      </c>
      <c r="W50" s="219"/>
      <c r="X50" s="219" t="s">
        <v>155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156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ht="22.5" outlineLevel="1" x14ac:dyDescent="0.2">
      <c r="A51" s="217"/>
      <c r="B51" s="218"/>
      <c r="C51" s="248" t="s">
        <v>212</v>
      </c>
      <c r="D51" s="220"/>
      <c r="E51" s="221">
        <v>0.06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158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ht="22.5" outlineLevel="1" x14ac:dyDescent="0.2">
      <c r="A52" s="231">
        <v>17</v>
      </c>
      <c r="B52" s="232" t="s">
        <v>213</v>
      </c>
      <c r="C52" s="247" t="s">
        <v>214</v>
      </c>
      <c r="D52" s="233" t="s">
        <v>152</v>
      </c>
      <c r="E52" s="234">
        <v>0.4</v>
      </c>
      <c r="F52" s="235">
        <v>0</v>
      </c>
      <c r="G52" s="236">
        <f>ROUND(E52*F52,2)</f>
        <v>0</v>
      </c>
      <c r="H52" s="235">
        <v>0</v>
      </c>
      <c r="I52" s="236">
        <f>ROUND(E52*H52,2)</f>
        <v>0</v>
      </c>
      <c r="J52" s="235">
        <v>0</v>
      </c>
      <c r="K52" s="236">
        <f>ROUND(E52*J52,2)</f>
        <v>0</v>
      </c>
      <c r="L52" s="236">
        <v>21</v>
      </c>
      <c r="M52" s="236">
        <f>G52*(1+L52/100)</f>
        <v>0</v>
      </c>
      <c r="N52" s="236">
        <v>2.5</v>
      </c>
      <c r="O52" s="236">
        <f>ROUND(E52*N52,2)</f>
        <v>1</v>
      </c>
      <c r="P52" s="236">
        <v>0</v>
      </c>
      <c r="Q52" s="236">
        <f>ROUND(E52*P52,2)</f>
        <v>0</v>
      </c>
      <c r="R52" s="236"/>
      <c r="S52" s="236" t="s">
        <v>153</v>
      </c>
      <c r="T52" s="237" t="s">
        <v>154</v>
      </c>
      <c r="U52" s="219">
        <v>1.4490000000000001</v>
      </c>
      <c r="V52" s="219">
        <f>ROUND(E52*U52,2)</f>
        <v>0.57999999999999996</v>
      </c>
      <c r="W52" s="219"/>
      <c r="X52" s="219" t="s">
        <v>155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156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48" t="s">
        <v>215</v>
      </c>
      <c r="D53" s="220"/>
      <c r="E53" s="221">
        <v>0.4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158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31">
        <v>18</v>
      </c>
      <c r="B54" s="232" t="s">
        <v>216</v>
      </c>
      <c r="C54" s="247" t="s">
        <v>217</v>
      </c>
      <c r="D54" s="233" t="s">
        <v>152</v>
      </c>
      <c r="E54" s="234">
        <v>2.52</v>
      </c>
      <c r="F54" s="235">
        <v>0</v>
      </c>
      <c r="G54" s="236">
        <f>ROUND(E54*F54,2)</f>
        <v>0</v>
      </c>
      <c r="H54" s="235">
        <v>0</v>
      </c>
      <c r="I54" s="236">
        <f>ROUND(E54*H54,2)</f>
        <v>0</v>
      </c>
      <c r="J54" s="235">
        <v>0</v>
      </c>
      <c r="K54" s="236">
        <f>ROUND(E54*J54,2)</f>
        <v>0</v>
      </c>
      <c r="L54" s="236">
        <v>21</v>
      </c>
      <c r="M54" s="236">
        <f>G54*(1+L54/100)</f>
        <v>0</v>
      </c>
      <c r="N54" s="236">
        <v>2.5249999999999999</v>
      </c>
      <c r="O54" s="236">
        <f>ROUND(E54*N54,2)</f>
        <v>6.36</v>
      </c>
      <c r="P54" s="236">
        <v>0</v>
      </c>
      <c r="Q54" s="236">
        <f>ROUND(E54*P54,2)</f>
        <v>0</v>
      </c>
      <c r="R54" s="236"/>
      <c r="S54" s="236" t="s">
        <v>179</v>
      </c>
      <c r="T54" s="237" t="s">
        <v>154</v>
      </c>
      <c r="U54" s="219">
        <v>0.47699999999999998</v>
      </c>
      <c r="V54" s="219">
        <f>ROUND(E54*U54,2)</f>
        <v>1.2</v>
      </c>
      <c r="W54" s="219"/>
      <c r="X54" s="219" t="s">
        <v>155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156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48" t="s">
        <v>218</v>
      </c>
      <c r="D55" s="220"/>
      <c r="E55" s="221">
        <v>2.52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158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31">
        <v>19</v>
      </c>
      <c r="B56" s="232" t="s">
        <v>219</v>
      </c>
      <c r="C56" s="247" t="s">
        <v>220</v>
      </c>
      <c r="D56" s="233" t="s">
        <v>152</v>
      </c>
      <c r="E56" s="234">
        <v>1.8</v>
      </c>
      <c r="F56" s="235">
        <v>0</v>
      </c>
      <c r="G56" s="236">
        <f>ROUND(E56*F56,2)</f>
        <v>0</v>
      </c>
      <c r="H56" s="235">
        <v>0</v>
      </c>
      <c r="I56" s="236">
        <f>ROUND(E56*H56,2)</f>
        <v>0</v>
      </c>
      <c r="J56" s="235">
        <v>0</v>
      </c>
      <c r="K56" s="236">
        <f>ROUND(E56*J56,2)</f>
        <v>0</v>
      </c>
      <c r="L56" s="236">
        <v>21</v>
      </c>
      <c r="M56" s="236">
        <f>G56*(1+L56/100)</f>
        <v>0</v>
      </c>
      <c r="N56" s="236">
        <v>2.5249999999999999</v>
      </c>
      <c r="O56" s="236">
        <f>ROUND(E56*N56,2)</f>
        <v>4.55</v>
      </c>
      <c r="P56" s="236">
        <v>0</v>
      </c>
      <c r="Q56" s="236">
        <f>ROUND(E56*P56,2)</f>
        <v>0</v>
      </c>
      <c r="R56" s="236"/>
      <c r="S56" s="236" t="s">
        <v>179</v>
      </c>
      <c r="T56" s="237" t="s">
        <v>154</v>
      </c>
      <c r="U56" s="219">
        <v>0.48</v>
      </c>
      <c r="V56" s="219">
        <f>ROUND(E56*U56,2)</f>
        <v>0.86</v>
      </c>
      <c r="W56" s="219"/>
      <c r="X56" s="219" t="s">
        <v>155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156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48" t="s">
        <v>221</v>
      </c>
      <c r="D57" s="220"/>
      <c r="E57" s="221">
        <v>1.8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158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x14ac:dyDescent="0.2">
      <c r="A58" s="225" t="s">
        <v>148</v>
      </c>
      <c r="B58" s="226" t="s">
        <v>89</v>
      </c>
      <c r="C58" s="246" t="s">
        <v>90</v>
      </c>
      <c r="D58" s="227"/>
      <c r="E58" s="228"/>
      <c r="F58" s="229"/>
      <c r="G58" s="229">
        <f>SUMIF(AG59:AG60,"&lt;&gt;NOR",G59:G60)</f>
        <v>0</v>
      </c>
      <c r="H58" s="229"/>
      <c r="I58" s="229">
        <f>SUM(I59:I60)</f>
        <v>0</v>
      </c>
      <c r="J58" s="229"/>
      <c r="K58" s="229">
        <f>SUM(K59:K60)</f>
        <v>0</v>
      </c>
      <c r="L58" s="229"/>
      <c r="M58" s="229">
        <f>SUM(M59:M60)</f>
        <v>0</v>
      </c>
      <c r="N58" s="229"/>
      <c r="O58" s="229">
        <f>SUM(O59:O60)</f>
        <v>0.08</v>
      </c>
      <c r="P58" s="229"/>
      <c r="Q58" s="229">
        <f>SUM(Q59:Q60)</f>
        <v>0</v>
      </c>
      <c r="R58" s="229"/>
      <c r="S58" s="229"/>
      <c r="T58" s="230"/>
      <c r="U58" s="224"/>
      <c r="V58" s="224">
        <f>SUM(V59:V60)</f>
        <v>26.67</v>
      </c>
      <c r="W58" s="224"/>
      <c r="X58" s="224"/>
      <c r="AG58" t="s">
        <v>149</v>
      </c>
    </row>
    <row r="59" spans="1:60" outlineLevel="1" x14ac:dyDescent="0.2">
      <c r="A59" s="231">
        <v>20</v>
      </c>
      <c r="B59" s="232" t="s">
        <v>222</v>
      </c>
      <c r="C59" s="247" t="s">
        <v>223</v>
      </c>
      <c r="D59" s="233" t="s">
        <v>203</v>
      </c>
      <c r="E59" s="234">
        <v>126.982</v>
      </c>
      <c r="F59" s="235">
        <v>0</v>
      </c>
      <c r="G59" s="236">
        <f>ROUND(E59*F59,2)</f>
        <v>0</v>
      </c>
      <c r="H59" s="235">
        <v>0</v>
      </c>
      <c r="I59" s="236">
        <f>ROUND(E59*H59,2)</f>
        <v>0</v>
      </c>
      <c r="J59" s="235">
        <v>0</v>
      </c>
      <c r="K59" s="236">
        <f>ROUND(E59*J59,2)</f>
        <v>0</v>
      </c>
      <c r="L59" s="236">
        <v>21</v>
      </c>
      <c r="M59" s="236">
        <f>G59*(1+L59/100)</f>
        <v>0</v>
      </c>
      <c r="N59" s="236">
        <v>6.4999999999999997E-4</v>
      </c>
      <c r="O59" s="236">
        <f>ROUND(E59*N59,2)</f>
        <v>0.08</v>
      </c>
      <c r="P59" s="236">
        <v>0</v>
      </c>
      <c r="Q59" s="236">
        <f>ROUND(E59*P59,2)</f>
        <v>0</v>
      </c>
      <c r="R59" s="236"/>
      <c r="S59" s="236" t="s">
        <v>179</v>
      </c>
      <c r="T59" s="237" t="s">
        <v>154</v>
      </c>
      <c r="U59" s="219">
        <v>0.21</v>
      </c>
      <c r="V59" s="219">
        <f>ROUND(E59*U59,2)</f>
        <v>26.67</v>
      </c>
      <c r="W59" s="219"/>
      <c r="X59" s="219" t="s">
        <v>155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156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48" t="s">
        <v>224</v>
      </c>
      <c r="D60" s="220"/>
      <c r="E60" s="221">
        <v>126.98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158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225" t="s">
        <v>148</v>
      </c>
      <c r="B61" s="226" t="s">
        <v>91</v>
      </c>
      <c r="C61" s="246" t="s">
        <v>92</v>
      </c>
      <c r="D61" s="227"/>
      <c r="E61" s="228"/>
      <c r="F61" s="229"/>
      <c r="G61" s="229">
        <f>SUMIF(AG62:AG64,"&lt;&gt;NOR",G62:G64)</f>
        <v>0</v>
      </c>
      <c r="H61" s="229"/>
      <c r="I61" s="229">
        <f>SUM(I62:I64)</f>
        <v>0</v>
      </c>
      <c r="J61" s="229"/>
      <c r="K61" s="229">
        <f>SUM(K62:K64)</f>
        <v>0</v>
      </c>
      <c r="L61" s="229"/>
      <c r="M61" s="229">
        <f>SUM(M62:M64)</f>
        <v>0</v>
      </c>
      <c r="N61" s="229"/>
      <c r="O61" s="229">
        <f>SUM(O62:O64)</f>
        <v>0.11</v>
      </c>
      <c r="P61" s="229"/>
      <c r="Q61" s="229">
        <f>SUM(Q62:Q64)</f>
        <v>0</v>
      </c>
      <c r="R61" s="229"/>
      <c r="S61" s="229"/>
      <c r="T61" s="230"/>
      <c r="U61" s="224"/>
      <c r="V61" s="224">
        <f>SUM(V62:V64)</f>
        <v>15.74</v>
      </c>
      <c r="W61" s="224"/>
      <c r="X61" s="224"/>
      <c r="AG61" t="s">
        <v>149</v>
      </c>
    </row>
    <row r="62" spans="1:60" ht="22.5" outlineLevel="1" x14ac:dyDescent="0.2">
      <c r="A62" s="238">
        <v>21</v>
      </c>
      <c r="B62" s="239" t="s">
        <v>225</v>
      </c>
      <c r="C62" s="249" t="s">
        <v>226</v>
      </c>
      <c r="D62" s="240" t="s">
        <v>227</v>
      </c>
      <c r="E62" s="241">
        <v>18</v>
      </c>
      <c r="F62" s="242">
        <v>0</v>
      </c>
      <c r="G62" s="243">
        <f>ROUND(E62*F62,2)</f>
        <v>0</v>
      </c>
      <c r="H62" s="242">
        <v>0</v>
      </c>
      <c r="I62" s="243">
        <f>ROUND(E62*H62,2)</f>
        <v>0</v>
      </c>
      <c r="J62" s="242">
        <v>0</v>
      </c>
      <c r="K62" s="243">
        <f>ROUND(E62*J62,2)</f>
        <v>0</v>
      </c>
      <c r="L62" s="243">
        <v>21</v>
      </c>
      <c r="M62" s="243">
        <f>G62*(1+L62/100)</f>
        <v>0</v>
      </c>
      <c r="N62" s="243">
        <v>2.5200000000000001E-3</v>
      </c>
      <c r="O62" s="243">
        <f>ROUND(E62*N62,2)</f>
        <v>0.05</v>
      </c>
      <c r="P62" s="243">
        <v>0</v>
      </c>
      <c r="Q62" s="243">
        <f>ROUND(E62*P62,2)</f>
        <v>0</v>
      </c>
      <c r="R62" s="243"/>
      <c r="S62" s="243" t="s">
        <v>179</v>
      </c>
      <c r="T62" s="244" t="s">
        <v>154</v>
      </c>
      <c r="U62" s="219">
        <v>0.8</v>
      </c>
      <c r="V62" s="219">
        <f>ROUND(E62*U62,2)</f>
        <v>14.4</v>
      </c>
      <c r="W62" s="219"/>
      <c r="X62" s="219" t="s">
        <v>155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156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38">
        <v>22</v>
      </c>
      <c r="B63" s="239" t="s">
        <v>228</v>
      </c>
      <c r="C63" s="249" t="s">
        <v>229</v>
      </c>
      <c r="D63" s="240" t="s">
        <v>230</v>
      </c>
      <c r="E63" s="241">
        <v>1</v>
      </c>
      <c r="F63" s="242">
        <v>0</v>
      </c>
      <c r="G63" s="243">
        <f>ROUND(E63*F63,2)</f>
        <v>0</v>
      </c>
      <c r="H63" s="242">
        <v>0</v>
      </c>
      <c r="I63" s="243">
        <f>ROUND(E63*H63,2)</f>
        <v>0</v>
      </c>
      <c r="J63" s="242">
        <v>0</v>
      </c>
      <c r="K63" s="243">
        <f>ROUND(E63*J63,2)</f>
        <v>0</v>
      </c>
      <c r="L63" s="243">
        <v>21</v>
      </c>
      <c r="M63" s="243">
        <f>G63*(1+L63/100)</f>
        <v>0</v>
      </c>
      <c r="N63" s="243">
        <v>0</v>
      </c>
      <c r="O63" s="243">
        <f>ROUND(E63*N63,2)</f>
        <v>0</v>
      </c>
      <c r="P63" s="243">
        <v>0</v>
      </c>
      <c r="Q63" s="243">
        <f>ROUND(E63*P63,2)</f>
        <v>0</v>
      </c>
      <c r="R63" s="243"/>
      <c r="S63" s="243" t="s">
        <v>179</v>
      </c>
      <c r="T63" s="244" t="s">
        <v>154</v>
      </c>
      <c r="U63" s="219">
        <v>0</v>
      </c>
      <c r="V63" s="219">
        <f>ROUND(E63*U63,2)</f>
        <v>0</v>
      </c>
      <c r="W63" s="219"/>
      <c r="X63" s="219" t="s">
        <v>155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156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38">
        <v>23</v>
      </c>
      <c r="B64" s="239" t="s">
        <v>231</v>
      </c>
      <c r="C64" s="249" t="s">
        <v>232</v>
      </c>
      <c r="D64" s="240" t="s">
        <v>230</v>
      </c>
      <c r="E64" s="241">
        <v>1</v>
      </c>
      <c r="F64" s="242">
        <v>0</v>
      </c>
      <c r="G64" s="243">
        <f>ROUND(E64*F64,2)</f>
        <v>0</v>
      </c>
      <c r="H64" s="242">
        <v>0</v>
      </c>
      <c r="I64" s="243">
        <f>ROUND(E64*H64,2)</f>
        <v>0</v>
      </c>
      <c r="J64" s="242">
        <v>0</v>
      </c>
      <c r="K64" s="243">
        <f>ROUND(E64*J64,2)</f>
        <v>0</v>
      </c>
      <c r="L64" s="243">
        <v>21</v>
      </c>
      <c r="M64" s="243">
        <f>G64*(1+L64/100)</f>
        <v>0</v>
      </c>
      <c r="N64" s="243">
        <v>5.8529999999999999E-2</v>
      </c>
      <c r="O64" s="243">
        <f>ROUND(E64*N64,2)</f>
        <v>0.06</v>
      </c>
      <c r="P64" s="243">
        <v>0</v>
      </c>
      <c r="Q64" s="243">
        <f>ROUND(E64*P64,2)</f>
        <v>0</v>
      </c>
      <c r="R64" s="243"/>
      <c r="S64" s="243" t="s">
        <v>179</v>
      </c>
      <c r="T64" s="244" t="s">
        <v>154</v>
      </c>
      <c r="U64" s="219">
        <v>1.34239</v>
      </c>
      <c r="V64" s="219">
        <f>ROUND(E64*U64,2)</f>
        <v>1.34</v>
      </c>
      <c r="W64" s="219"/>
      <c r="X64" s="219" t="s">
        <v>233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234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x14ac:dyDescent="0.2">
      <c r="A65" s="225" t="s">
        <v>148</v>
      </c>
      <c r="B65" s="226" t="s">
        <v>97</v>
      </c>
      <c r="C65" s="246" t="s">
        <v>98</v>
      </c>
      <c r="D65" s="227"/>
      <c r="E65" s="228"/>
      <c r="F65" s="229"/>
      <c r="G65" s="229">
        <f>SUMIF(AG66:AG69,"&lt;&gt;NOR",G66:G69)</f>
        <v>0</v>
      </c>
      <c r="H65" s="229"/>
      <c r="I65" s="229">
        <f>SUM(I66:I69)</f>
        <v>0</v>
      </c>
      <c r="J65" s="229"/>
      <c r="K65" s="229">
        <f>SUM(K66:K69)</f>
        <v>0</v>
      </c>
      <c r="L65" s="229"/>
      <c r="M65" s="229">
        <f>SUM(M66:M69)</f>
        <v>0</v>
      </c>
      <c r="N65" s="229"/>
      <c r="O65" s="229">
        <f>SUM(O66:O69)</f>
        <v>0</v>
      </c>
      <c r="P65" s="229"/>
      <c r="Q65" s="229">
        <f>SUM(Q66:Q69)</f>
        <v>0</v>
      </c>
      <c r="R65" s="229"/>
      <c r="S65" s="229"/>
      <c r="T65" s="230"/>
      <c r="U65" s="224"/>
      <c r="V65" s="224">
        <f>SUM(V66:V69)</f>
        <v>0.05</v>
      </c>
      <c r="W65" s="224"/>
      <c r="X65" s="224"/>
      <c r="AG65" t="s">
        <v>149</v>
      </c>
    </row>
    <row r="66" spans="1:60" outlineLevel="1" x14ac:dyDescent="0.2">
      <c r="A66" s="231">
        <v>24</v>
      </c>
      <c r="B66" s="232" t="s">
        <v>235</v>
      </c>
      <c r="C66" s="247" t="s">
        <v>236</v>
      </c>
      <c r="D66" s="233" t="s">
        <v>211</v>
      </c>
      <c r="E66" s="234">
        <v>4.5359999999999998E-2</v>
      </c>
      <c r="F66" s="235">
        <v>0</v>
      </c>
      <c r="G66" s="236">
        <f>ROUND(E66*F66,2)</f>
        <v>0</v>
      </c>
      <c r="H66" s="235">
        <v>0</v>
      </c>
      <c r="I66" s="236">
        <f>ROUND(E66*H66,2)</f>
        <v>0</v>
      </c>
      <c r="J66" s="235">
        <v>0</v>
      </c>
      <c r="K66" s="236">
        <f>ROUND(E66*J66,2)</f>
        <v>0</v>
      </c>
      <c r="L66" s="236">
        <v>21</v>
      </c>
      <c r="M66" s="236">
        <f>G66*(1+L66/100)</f>
        <v>0</v>
      </c>
      <c r="N66" s="236">
        <v>0</v>
      </c>
      <c r="O66" s="236">
        <f>ROUND(E66*N66,2)</f>
        <v>0</v>
      </c>
      <c r="P66" s="236">
        <v>0</v>
      </c>
      <c r="Q66" s="236">
        <f>ROUND(E66*P66,2)</f>
        <v>0</v>
      </c>
      <c r="R66" s="236"/>
      <c r="S66" s="236" t="s">
        <v>153</v>
      </c>
      <c r="T66" s="237" t="s">
        <v>154</v>
      </c>
      <c r="U66" s="219">
        <v>1.1559999999999999</v>
      </c>
      <c r="V66" s="219">
        <f>ROUND(E66*U66,2)</f>
        <v>0.05</v>
      </c>
      <c r="W66" s="219"/>
      <c r="X66" s="219" t="s">
        <v>155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237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48" t="s">
        <v>238</v>
      </c>
      <c r="D67" s="220"/>
      <c r="E67" s="221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158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48" t="s">
        <v>239</v>
      </c>
      <c r="D68" s="220"/>
      <c r="E68" s="221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158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48" t="s">
        <v>240</v>
      </c>
      <c r="D69" s="220"/>
      <c r="E69" s="221">
        <v>0.05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158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225" t="s">
        <v>148</v>
      </c>
      <c r="B70" s="226" t="s">
        <v>99</v>
      </c>
      <c r="C70" s="246" t="s">
        <v>100</v>
      </c>
      <c r="D70" s="227"/>
      <c r="E70" s="228"/>
      <c r="F70" s="229"/>
      <c r="G70" s="229">
        <f>SUMIF(AG71:AG80,"&lt;&gt;NOR",G71:G80)</f>
        <v>0</v>
      </c>
      <c r="H70" s="229"/>
      <c r="I70" s="229">
        <f>SUM(I71:I80)</f>
        <v>0</v>
      </c>
      <c r="J70" s="229"/>
      <c r="K70" s="229">
        <f>SUM(K71:K80)</f>
        <v>0</v>
      </c>
      <c r="L70" s="229"/>
      <c r="M70" s="229">
        <f>SUM(M71:M80)</f>
        <v>0</v>
      </c>
      <c r="N70" s="229"/>
      <c r="O70" s="229">
        <f>SUM(O71:O80)</f>
        <v>0.29000000000000004</v>
      </c>
      <c r="P70" s="229"/>
      <c r="Q70" s="229">
        <f>SUM(Q71:Q80)</f>
        <v>0</v>
      </c>
      <c r="R70" s="229"/>
      <c r="S70" s="229"/>
      <c r="T70" s="230"/>
      <c r="U70" s="224"/>
      <c r="V70" s="224">
        <f>SUM(V71:V80)</f>
        <v>41.04</v>
      </c>
      <c r="W70" s="224"/>
      <c r="X70" s="224"/>
      <c r="AG70" t="s">
        <v>149</v>
      </c>
    </row>
    <row r="71" spans="1:60" ht="22.5" outlineLevel="1" x14ac:dyDescent="0.2">
      <c r="A71" s="231">
        <v>25</v>
      </c>
      <c r="B71" s="232" t="s">
        <v>241</v>
      </c>
      <c r="C71" s="247" t="s">
        <v>242</v>
      </c>
      <c r="D71" s="233" t="s">
        <v>203</v>
      </c>
      <c r="E71" s="234">
        <v>92.189629999999994</v>
      </c>
      <c r="F71" s="235">
        <v>0</v>
      </c>
      <c r="G71" s="236">
        <f>ROUND(E71*F71,2)</f>
        <v>0</v>
      </c>
      <c r="H71" s="235">
        <v>0</v>
      </c>
      <c r="I71" s="236">
        <f>ROUND(E71*H71,2)</f>
        <v>0</v>
      </c>
      <c r="J71" s="235">
        <v>0</v>
      </c>
      <c r="K71" s="236">
        <f>ROUND(E71*J71,2)</f>
        <v>0</v>
      </c>
      <c r="L71" s="236">
        <v>21</v>
      </c>
      <c r="M71" s="236">
        <f>G71*(1+L71/100)</f>
        <v>0</v>
      </c>
      <c r="N71" s="236">
        <v>2.6099999999999999E-3</v>
      </c>
      <c r="O71" s="236">
        <f>ROUND(E71*N71,2)</f>
        <v>0.24</v>
      </c>
      <c r="P71" s="236">
        <v>0</v>
      </c>
      <c r="Q71" s="236">
        <f>ROUND(E71*P71,2)</f>
        <v>0</v>
      </c>
      <c r="R71" s="236"/>
      <c r="S71" s="236" t="s">
        <v>153</v>
      </c>
      <c r="T71" s="237" t="s">
        <v>154</v>
      </c>
      <c r="U71" s="219">
        <v>0.317</v>
      </c>
      <c r="V71" s="219">
        <f>ROUND(E71*U71,2)</f>
        <v>29.22</v>
      </c>
      <c r="W71" s="219"/>
      <c r="X71" s="219" t="s">
        <v>155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156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48" t="s">
        <v>243</v>
      </c>
      <c r="D72" s="220"/>
      <c r="E72" s="221">
        <v>92.19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158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ht="22.5" outlineLevel="1" x14ac:dyDescent="0.2">
      <c r="A73" s="231">
        <v>26</v>
      </c>
      <c r="B73" s="232" t="s">
        <v>244</v>
      </c>
      <c r="C73" s="247" t="s">
        <v>245</v>
      </c>
      <c r="D73" s="233" t="s">
        <v>203</v>
      </c>
      <c r="E73" s="234">
        <v>92.189629999999994</v>
      </c>
      <c r="F73" s="235">
        <v>0</v>
      </c>
      <c r="G73" s="236">
        <f>ROUND(E73*F73,2)</f>
        <v>0</v>
      </c>
      <c r="H73" s="235">
        <v>0</v>
      </c>
      <c r="I73" s="236">
        <f>ROUND(E73*H73,2)</f>
        <v>0</v>
      </c>
      <c r="J73" s="235">
        <v>0</v>
      </c>
      <c r="K73" s="236">
        <f>ROUND(E73*J73,2)</f>
        <v>0</v>
      </c>
      <c r="L73" s="236">
        <v>21</v>
      </c>
      <c r="M73" s="236">
        <f>G73*(1+L73/100)</f>
        <v>0</v>
      </c>
      <c r="N73" s="236">
        <v>3.2000000000000003E-4</v>
      </c>
      <c r="O73" s="236">
        <f>ROUND(E73*N73,2)</f>
        <v>0.03</v>
      </c>
      <c r="P73" s="236">
        <v>0</v>
      </c>
      <c r="Q73" s="236">
        <f>ROUND(E73*P73,2)</f>
        <v>0</v>
      </c>
      <c r="R73" s="236"/>
      <c r="S73" s="236" t="s">
        <v>179</v>
      </c>
      <c r="T73" s="237" t="s">
        <v>154</v>
      </c>
      <c r="U73" s="219">
        <v>0.1</v>
      </c>
      <c r="V73" s="219">
        <f>ROUND(E73*U73,2)</f>
        <v>9.2200000000000006</v>
      </c>
      <c r="W73" s="219"/>
      <c r="X73" s="219" t="s">
        <v>155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156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48" t="s">
        <v>246</v>
      </c>
      <c r="D74" s="220"/>
      <c r="E74" s="221">
        <v>92.19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158</v>
      </c>
      <c r="AH74" s="210">
        <v>5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ht="22.5" outlineLevel="1" x14ac:dyDescent="0.2">
      <c r="A75" s="231">
        <v>27</v>
      </c>
      <c r="B75" s="232" t="s">
        <v>247</v>
      </c>
      <c r="C75" s="247" t="s">
        <v>248</v>
      </c>
      <c r="D75" s="233" t="s">
        <v>203</v>
      </c>
      <c r="E75" s="234">
        <v>5.9249999999999998</v>
      </c>
      <c r="F75" s="235">
        <v>0</v>
      </c>
      <c r="G75" s="236">
        <f>ROUND(E75*F75,2)</f>
        <v>0</v>
      </c>
      <c r="H75" s="235">
        <v>0</v>
      </c>
      <c r="I75" s="236">
        <f>ROUND(E75*H75,2)</f>
        <v>0</v>
      </c>
      <c r="J75" s="235">
        <v>0</v>
      </c>
      <c r="K75" s="236">
        <f>ROUND(E75*J75,2)</f>
        <v>0</v>
      </c>
      <c r="L75" s="236">
        <v>21</v>
      </c>
      <c r="M75" s="236">
        <f>G75*(1+L75/100)</f>
        <v>0</v>
      </c>
      <c r="N75" s="236">
        <v>2.6800000000000001E-3</v>
      </c>
      <c r="O75" s="236">
        <f>ROUND(E75*N75,2)</f>
        <v>0.02</v>
      </c>
      <c r="P75" s="236">
        <v>0</v>
      </c>
      <c r="Q75" s="236">
        <f>ROUND(E75*P75,2)</f>
        <v>0</v>
      </c>
      <c r="R75" s="236"/>
      <c r="S75" s="236" t="s">
        <v>153</v>
      </c>
      <c r="T75" s="237" t="s">
        <v>154</v>
      </c>
      <c r="U75" s="219">
        <v>0.34</v>
      </c>
      <c r="V75" s="219">
        <f>ROUND(E75*U75,2)</f>
        <v>2.0099999999999998</v>
      </c>
      <c r="W75" s="219"/>
      <c r="X75" s="219" t="s">
        <v>155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156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48" t="s">
        <v>249</v>
      </c>
      <c r="D76" s="220"/>
      <c r="E76" s="221">
        <v>5.93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158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31">
        <v>28</v>
      </c>
      <c r="B77" s="232" t="s">
        <v>250</v>
      </c>
      <c r="C77" s="247" t="s">
        <v>251</v>
      </c>
      <c r="D77" s="233" t="s">
        <v>211</v>
      </c>
      <c r="E77" s="234">
        <v>0.28599000000000002</v>
      </c>
      <c r="F77" s="235">
        <v>0</v>
      </c>
      <c r="G77" s="236">
        <f>ROUND(E77*F77,2)</f>
        <v>0</v>
      </c>
      <c r="H77" s="235">
        <v>0</v>
      </c>
      <c r="I77" s="236">
        <f>ROUND(E77*H77,2)</f>
        <v>0</v>
      </c>
      <c r="J77" s="235">
        <v>0</v>
      </c>
      <c r="K77" s="236">
        <f>ROUND(E77*J77,2)</f>
        <v>0</v>
      </c>
      <c r="L77" s="236">
        <v>21</v>
      </c>
      <c r="M77" s="236">
        <f>G77*(1+L77/100)</f>
        <v>0</v>
      </c>
      <c r="N77" s="236">
        <v>0</v>
      </c>
      <c r="O77" s="236">
        <f>ROUND(E77*N77,2)</f>
        <v>0</v>
      </c>
      <c r="P77" s="236">
        <v>0</v>
      </c>
      <c r="Q77" s="236">
        <f>ROUND(E77*P77,2)</f>
        <v>0</v>
      </c>
      <c r="R77" s="236"/>
      <c r="S77" s="236" t="s">
        <v>153</v>
      </c>
      <c r="T77" s="237" t="s">
        <v>154</v>
      </c>
      <c r="U77" s="219">
        <v>2.048</v>
      </c>
      <c r="V77" s="219">
        <f>ROUND(E77*U77,2)</f>
        <v>0.59</v>
      </c>
      <c r="W77" s="219"/>
      <c r="X77" s="219" t="s">
        <v>155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252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48" t="s">
        <v>238</v>
      </c>
      <c r="D78" s="220"/>
      <c r="E78" s="221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158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48" t="s">
        <v>253</v>
      </c>
      <c r="D79" s="220"/>
      <c r="E79" s="221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158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48" t="s">
        <v>254</v>
      </c>
      <c r="D80" s="220"/>
      <c r="E80" s="221">
        <v>0.28999999999999998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158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x14ac:dyDescent="0.2">
      <c r="A81" s="225" t="s">
        <v>148</v>
      </c>
      <c r="B81" s="226" t="s">
        <v>101</v>
      </c>
      <c r="C81" s="246" t="s">
        <v>102</v>
      </c>
      <c r="D81" s="227"/>
      <c r="E81" s="228"/>
      <c r="F81" s="229"/>
      <c r="G81" s="229">
        <f>SUMIF(AG82:AG158,"&lt;&gt;NOR",G82:G158)</f>
        <v>0</v>
      </c>
      <c r="H81" s="229"/>
      <c r="I81" s="229">
        <f>SUM(I82:I158)</f>
        <v>0</v>
      </c>
      <c r="J81" s="229"/>
      <c r="K81" s="229">
        <f>SUM(K82:K158)</f>
        <v>0</v>
      </c>
      <c r="L81" s="229"/>
      <c r="M81" s="229">
        <f>SUM(M82:M158)</f>
        <v>0</v>
      </c>
      <c r="N81" s="229"/>
      <c r="O81" s="229">
        <f>SUM(O82:O158)</f>
        <v>7.5</v>
      </c>
      <c r="P81" s="229"/>
      <c r="Q81" s="229">
        <f>SUM(Q82:Q158)</f>
        <v>0</v>
      </c>
      <c r="R81" s="229"/>
      <c r="S81" s="229"/>
      <c r="T81" s="230"/>
      <c r="U81" s="224"/>
      <c r="V81" s="224">
        <f>SUM(V82:V158)</f>
        <v>288.14</v>
      </c>
      <c r="W81" s="224"/>
      <c r="X81" s="224"/>
      <c r="AG81" t="s">
        <v>149</v>
      </c>
    </row>
    <row r="82" spans="1:60" ht="22.5" outlineLevel="1" x14ac:dyDescent="0.2">
      <c r="A82" s="231">
        <v>29</v>
      </c>
      <c r="B82" s="232" t="s">
        <v>255</v>
      </c>
      <c r="C82" s="247" t="s">
        <v>256</v>
      </c>
      <c r="D82" s="233" t="s">
        <v>227</v>
      </c>
      <c r="E82" s="234">
        <v>233.3</v>
      </c>
      <c r="F82" s="235">
        <v>0</v>
      </c>
      <c r="G82" s="236">
        <f>ROUND(E82*F82,2)</f>
        <v>0</v>
      </c>
      <c r="H82" s="235">
        <v>0</v>
      </c>
      <c r="I82" s="236">
        <f>ROUND(E82*H82,2)</f>
        <v>0</v>
      </c>
      <c r="J82" s="235">
        <v>0</v>
      </c>
      <c r="K82" s="236">
        <f>ROUND(E82*J82,2)</f>
        <v>0</v>
      </c>
      <c r="L82" s="236">
        <v>21</v>
      </c>
      <c r="M82" s="236">
        <f>G82*(1+L82/100)</f>
        <v>0</v>
      </c>
      <c r="N82" s="236">
        <v>0</v>
      </c>
      <c r="O82" s="236">
        <f>ROUND(E82*N82,2)</f>
        <v>0</v>
      </c>
      <c r="P82" s="236">
        <v>0</v>
      </c>
      <c r="Q82" s="236">
        <f>ROUND(E82*P82,2)</f>
        <v>0</v>
      </c>
      <c r="R82" s="236"/>
      <c r="S82" s="236" t="s">
        <v>179</v>
      </c>
      <c r="T82" s="237" t="s">
        <v>154</v>
      </c>
      <c r="U82" s="219">
        <v>0.26</v>
      </c>
      <c r="V82" s="219">
        <f>ROUND(E82*U82,2)</f>
        <v>60.66</v>
      </c>
      <c r="W82" s="219"/>
      <c r="X82" s="219" t="s">
        <v>155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156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48" t="s">
        <v>257</v>
      </c>
      <c r="D83" s="220"/>
      <c r="E83" s="221">
        <v>142</v>
      </c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158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48" t="s">
        <v>258</v>
      </c>
      <c r="D84" s="220"/>
      <c r="E84" s="221">
        <v>47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158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48" t="s">
        <v>259</v>
      </c>
      <c r="D85" s="220"/>
      <c r="E85" s="221">
        <v>13.5</v>
      </c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158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48" t="s">
        <v>260</v>
      </c>
      <c r="D86" s="220"/>
      <c r="E86" s="221">
        <v>30.8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158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ht="22.5" outlineLevel="1" x14ac:dyDescent="0.2">
      <c r="A87" s="231">
        <v>30</v>
      </c>
      <c r="B87" s="232" t="s">
        <v>261</v>
      </c>
      <c r="C87" s="247" t="s">
        <v>262</v>
      </c>
      <c r="D87" s="233" t="s">
        <v>227</v>
      </c>
      <c r="E87" s="234">
        <v>51</v>
      </c>
      <c r="F87" s="235">
        <v>0</v>
      </c>
      <c r="G87" s="236">
        <f>ROUND(E87*F87,2)</f>
        <v>0</v>
      </c>
      <c r="H87" s="235">
        <v>0</v>
      </c>
      <c r="I87" s="236">
        <f>ROUND(E87*H87,2)</f>
        <v>0</v>
      </c>
      <c r="J87" s="235">
        <v>0</v>
      </c>
      <c r="K87" s="236">
        <f>ROUND(E87*J87,2)</f>
        <v>0</v>
      </c>
      <c r="L87" s="236">
        <v>21</v>
      </c>
      <c r="M87" s="236">
        <f>G87*(1+L87/100)</f>
        <v>0</v>
      </c>
      <c r="N87" s="236">
        <v>0</v>
      </c>
      <c r="O87" s="236">
        <f>ROUND(E87*N87,2)</f>
        <v>0</v>
      </c>
      <c r="P87" s="236">
        <v>0</v>
      </c>
      <c r="Q87" s="236">
        <f>ROUND(E87*P87,2)</f>
        <v>0</v>
      </c>
      <c r="R87" s="236"/>
      <c r="S87" s="236" t="s">
        <v>179</v>
      </c>
      <c r="T87" s="237" t="s">
        <v>154</v>
      </c>
      <c r="U87" s="219">
        <v>0.34</v>
      </c>
      <c r="V87" s="219">
        <f>ROUND(E87*U87,2)</f>
        <v>17.34</v>
      </c>
      <c r="W87" s="219"/>
      <c r="X87" s="219" t="s">
        <v>155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156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48" t="s">
        <v>263</v>
      </c>
      <c r="D88" s="220"/>
      <c r="E88" s="221">
        <v>4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158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48" t="s">
        <v>264</v>
      </c>
      <c r="D89" s="220"/>
      <c r="E89" s="221">
        <v>12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158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48" t="s">
        <v>265</v>
      </c>
      <c r="D90" s="220"/>
      <c r="E90" s="221">
        <v>32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158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48" t="s">
        <v>266</v>
      </c>
      <c r="D91" s="220"/>
      <c r="E91" s="221">
        <v>3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158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ht="22.5" outlineLevel="1" x14ac:dyDescent="0.2">
      <c r="A92" s="231">
        <v>31</v>
      </c>
      <c r="B92" s="232" t="s">
        <v>267</v>
      </c>
      <c r="C92" s="247" t="s">
        <v>268</v>
      </c>
      <c r="D92" s="233" t="s">
        <v>227</v>
      </c>
      <c r="E92" s="234">
        <v>127.5</v>
      </c>
      <c r="F92" s="235">
        <v>0</v>
      </c>
      <c r="G92" s="236">
        <f>ROUND(E92*F92,2)</f>
        <v>0</v>
      </c>
      <c r="H92" s="235">
        <v>0</v>
      </c>
      <c r="I92" s="236">
        <f>ROUND(E92*H92,2)</f>
        <v>0</v>
      </c>
      <c r="J92" s="235">
        <v>0</v>
      </c>
      <c r="K92" s="236">
        <f>ROUND(E92*J92,2)</f>
        <v>0</v>
      </c>
      <c r="L92" s="236">
        <v>21</v>
      </c>
      <c r="M92" s="236">
        <f>G92*(1+L92/100)</f>
        <v>0</v>
      </c>
      <c r="N92" s="236">
        <v>2.0000000000000001E-4</v>
      </c>
      <c r="O92" s="236">
        <f>ROUND(E92*N92,2)</f>
        <v>0.03</v>
      </c>
      <c r="P92" s="236">
        <v>0</v>
      </c>
      <c r="Q92" s="236">
        <f>ROUND(E92*P92,2)</f>
        <v>0</v>
      </c>
      <c r="R92" s="236"/>
      <c r="S92" s="236" t="s">
        <v>153</v>
      </c>
      <c r="T92" s="237" t="s">
        <v>154</v>
      </c>
      <c r="U92" s="219">
        <v>0.252</v>
      </c>
      <c r="V92" s="219">
        <f>ROUND(E92*U92,2)</f>
        <v>32.130000000000003</v>
      </c>
      <c r="W92" s="219"/>
      <c r="X92" s="219" t="s">
        <v>155</v>
      </c>
      <c r="Y92" s="210"/>
      <c r="Z92" s="210"/>
      <c r="AA92" s="210"/>
      <c r="AB92" s="210"/>
      <c r="AC92" s="210"/>
      <c r="AD92" s="210"/>
      <c r="AE92" s="210"/>
      <c r="AF92" s="210"/>
      <c r="AG92" s="210" t="s">
        <v>156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48" t="s">
        <v>269</v>
      </c>
      <c r="D93" s="220"/>
      <c r="E93" s="221">
        <v>98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158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48" t="s">
        <v>270</v>
      </c>
      <c r="D94" s="220"/>
      <c r="E94" s="221">
        <v>29.5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158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22.5" outlineLevel="1" x14ac:dyDescent="0.2">
      <c r="A95" s="231">
        <v>32</v>
      </c>
      <c r="B95" s="232" t="s">
        <v>271</v>
      </c>
      <c r="C95" s="247" t="s">
        <v>272</v>
      </c>
      <c r="D95" s="233" t="s">
        <v>227</v>
      </c>
      <c r="E95" s="234">
        <v>65.599999999999994</v>
      </c>
      <c r="F95" s="235">
        <v>0</v>
      </c>
      <c r="G95" s="236">
        <f>ROUND(E95*F95,2)</f>
        <v>0</v>
      </c>
      <c r="H95" s="235">
        <v>0</v>
      </c>
      <c r="I95" s="236">
        <f>ROUND(E95*H95,2)</f>
        <v>0</v>
      </c>
      <c r="J95" s="235">
        <v>0</v>
      </c>
      <c r="K95" s="236">
        <f>ROUND(E95*J95,2)</f>
        <v>0</v>
      </c>
      <c r="L95" s="236">
        <v>21</v>
      </c>
      <c r="M95" s="236">
        <f>G95*(1+L95/100)</f>
        <v>0</v>
      </c>
      <c r="N95" s="236">
        <v>2.0000000000000001E-4</v>
      </c>
      <c r="O95" s="236">
        <f>ROUND(E95*N95,2)</f>
        <v>0.01</v>
      </c>
      <c r="P95" s="236">
        <v>0</v>
      </c>
      <c r="Q95" s="236">
        <f>ROUND(E95*P95,2)</f>
        <v>0</v>
      </c>
      <c r="R95" s="236"/>
      <c r="S95" s="236" t="s">
        <v>153</v>
      </c>
      <c r="T95" s="237" t="s">
        <v>154</v>
      </c>
      <c r="U95" s="219">
        <v>0.28499999999999998</v>
      </c>
      <c r="V95" s="219">
        <f>ROUND(E95*U95,2)</f>
        <v>18.7</v>
      </c>
      <c r="W95" s="219"/>
      <c r="X95" s="219" t="s">
        <v>155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156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48" t="s">
        <v>273</v>
      </c>
      <c r="D96" s="220"/>
      <c r="E96" s="221">
        <v>65.599999999999994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158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ht="22.5" outlineLevel="1" x14ac:dyDescent="0.2">
      <c r="A97" s="231">
        <v>33</v>
      </c>
      <c r="B97" s="232" t="s">
        <v>274</v>
      </c>
      <c r="C97" s="247" t="s">
        <v>275</v>
      </c>
      <c r="D97" s="233" t="s">
        <v>227</v>
      </c>
      <c r="E97" s="234">
        <v>34.5</v>
      </c>
      <c r="F97" s="235">
        <v>0</v>
      </c>
      <c r="G97" s="236">
        <f>ROUND(E97*F97,2)</f>
        <v>0</v>
      </c>
      <c r="H97" s="235">
        <v>0</v>
      </c>
      <c r="I97" s="236">
        <f>ROUND(E97*H97,2)</f>
        <v>0</v>
      </c>
      <c r="J97" s="235">
        <v>0</v>
      </c>
      <c r="K97" s="236">
        <f>ROUND(E97*J97,2)</f>
        <v>0</v>
      </c>
      <c r="L97" s="236">
        <v>21</v>
      </c>
      <c r="M97" s="236">
        <f>G97*(1+L97/100)</f>
        <v>0</v>
      </c>
      <c r="N97" s="236">
        <v>2.0000000000000001E-4</v>
      </c>
      <c r="O97" s="236">
        <f>ROUND(E97*N97,2)</f>
        <v>0.01</v>
      </c>
      <c r="P97" s="236">
        <v>0</v>
      </c>
      <c r="Q97" s="236">
        <f>ROUND(E97*P97,2)</f>
        <v>0</v>
      </c>
      <c r="R97" s="236"/>
      <c r="S97" s="236" t="s">
        <v>153</v>
      </c>
      <c r="T97" s="237" t="s">
        <v>154</v>
      </c>
      <c r="U97" s="219">
        <v>0.32100000000000001</v>
      </c>
      <c r="V97" s="219">
        <f>ROUND(E97*U97,2)</f>
        <v>11.07</v>
      </c>
      <c r="W97" s="219"/>
      <c r="X97" s="219" t="s">
        <v>155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156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48" t="s">
        <v>276</v>
      </c>
      <c r="D98" s="220"/>
      <c r="E98" s="221">
        <v>28.5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158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48" t="s">
        <v>277</v>
      </c>
      <c r="D99" s="220"/>
      <c r="E99" s="221">
        <v>6</v>
      </c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158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31">
        <v>34</v>
      </c>
      <c r="B100" s="232" t="s">
        <v>278</v>
      </c>
      <c r="C100" s="247" t="s">
        <v>279</v>
      </c>
      <c r="D100" s="233" t="s">
        <v>152</v>
      </c>
      <c r="E100" s="234">
        <v>3.4712000000000001</v>
      </c>
      <c r="F100" s="235">
        <v>0</v>
      </c>
      <c r="G100" s="236">
        <f>ROUND(E100*F100,2)</f>
        <v>0</v>
      </c>
      <c r="H100" s="235">
        <v>0</v>
      </c>
      <c r="I100" s="236">
        <f>ROUND(E100*H100,2)</f>
        <v>0</v>
      </c>
      <c r="J100" s="235">
        <v>0</v>
      </c>
      <c r="K100" s="236">
        <f>ROUND(E100*J100,2)</f>
        <v>0</v>
      </c>
      <c r="L100" s="236">
        <v>21</v>
      </c>
      <c r="M100" s="236">
        <f>G100*(1+L100/100)</f>
        <v>0</v>
      </c>
      <c r="N100" s="236">
        <v>1.549E-2</v>
      </c>
      <c r="O100" s="236">
        <f>ROUND(E100*N100,2)</f>
        <v>0.05</v>
      </c>
      <c r="P100" s="236">
        <v>0</v>
      </c>
      <c r="Q100" s="236">
        <f>ROUND(E100*P100,2)</f>
        <v>0</v>
      </c>
      <c r="R100" s="236"/>
      <c r="S100" s="236" t="s">
        <v>153</v>
      </c>
      <c r="T100" s="237" t="s">
        <v>154</v>
      </c>
      <c r="U100" s="219">
        <v>0</v>
      </c>
      <c r="V100" s="219">
        <f>ROUND(E100*U100,2)</f>
        <v>0</v>
      </c>
      <c r="W100" s="219"/>
      <c r="X100" s="219" t="s">
        <v>155</v>
      </c>
      <c r="Y100" s="210"/>
      <c r="Z100" s="210"/>
      <c r="AA100" s="210"/>
      <c r="AB100" s="210"/>
      <c r="AC100" s="210"/>
      <c r="AD100" s="210"/>
      <c r="AE100" s="210"/>
      <c r="AF100" s="210"/>
      <c r="AG100" s="210" t="s">
        <v>156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48" t="s">
        <v>280</v>
      </c>
      <c r="D101" s="220"/>
      <c r="E101" s="221">
        <v>1.02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158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48" t="s">
        <v>281</v>
      </c>
      <c r="D102" s="220"/>
      <c r="E102" s="221">
        <v>1.05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158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48" t="s">
        <v>282</v>
      </c>
      <c r="D103" s="220"/>
      <c r="E103" s="221">
        <v>0.88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158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48" t="s">
        <v>283</v>
      </c>
      <c r="D104" s="220"/>
      <c r="E104" s="221">
        <v>0.52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158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ht="33.75" outlineLevel="1" x14ac:dyDescent="0.2">
      <c r="A105" s="231">
        <v>35</v>
      </c>
      <c r="B105" s="232" t="s">
        <v>284</v>
      </c>
      <c r="C105" s="247" t="s">
        <v>285</v>
      </c>
      <c r="D105" s="233" t="s">
        <v>227</v>
      </c>
      <c r="E105" s="234">
        <v>36</v>
      </c>
      <c r="F105" s="235">
        <v>0</v>
      </c>
      <c r="G105" s="236">
        <f>ROUND(E105*F105,2)</f>
        <v>0</v>
      </c>
      <c r="H105" s="235">
        <v>0</v>
      </c>
      <c r="I105" s="236">
        <f>ROUND(E105*H105,2)</f>
        <v>0</v>
      </c>
      <c r="J105" s="235">
        <v>0</v>
      </c>
      <c r="K105" s="236">
        <f>ROUND(E105*J105,2)</f>
        <v>0</v>
      </c>
      <c r="L105" s="236">
        <v>21</v>
      </c>
      <c r="M105" s="236">
        <f>G105*(1+L105/100)</f>
        <v>0</v>
      </c>
      <c r="N105" s="236">
        <v>9.8999999999999999E-4</v>
      </c>
      <c r="O105" s="236">
        <f>ROUND(E105*N105,2)</f>
        <v>0.04</v>
      </c>
      <c r="P105" s="236">
        <v>0</v>
      </c>
      <c r="Q105" s="236">
        <f>ROUND(E105*P105,2)</f>
        <v>0</v>
      </c>
      <c r="R105" s="236"/>
      <c r="S105" s="236" t="s">
        <v>153</v>
      </c>
      <c r="T105" s="237" t="s">
        <v>154</v>
      </c>
      <c r="U105" s="219">
        <v>0.26200000000000001</v>
      </c>
      <c r="V105" s="219">
        <f>ROUND(E105*U105,2)</f>
        <v>9.43</v>
      </c>
      <c r="W105" s="219"/>
      <c r="X105" s="219" t="s">
        <v>155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156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48" t="s">
        <v>286</v>
      </c>
      <c r="D106" s="220"/>
      <c r="E106" s="221">
        <v>36</v>
      </c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0"/>
      <c r="Z106" s="210"/>
      <c r="AA106" s="210"/>
      <c r="AB106" s="210"/>
      <c r="AC106" s="210"/>
      <c r="AD106" s="210"/>
      <c r="AE106" s="210"/>
      <c r="AF106" s="210"/>
      <c r="AG106" s="210" t="s">
        <v>158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ht="33.75" outlineLevel="1" x14ac:dyDescent="0.2">
      <c r="A107" s="231">
        <v>36</v>
      </c>
      <c r="B107" s="232" t="s">
        <v>287</v>
      </c>
      <c r="C107" s="247" t="s">
        <v>288</v>
      </c>
      <c r="D107" s="233" t="s">
        <v>227</v>
      </c>
      <c r="E107" s="234">
        <v>142</v>
      </c>
      <c r="F107" s="235">
        <v>0</v>
      </c>
      <c r="G107" s="236">
        <f>ROUND(E107*F107,2)</f>
        <v>0</v>
      </c>
      <c r="H107" s="235">
        <v>0</v>
      </c>
      <c r="I107" s="236">
        <f>ROUND(E107*H107,2)</f>
        <v>0</v>
      </c>
      <c r="J107" s="235">
        <v>0</v>
      </c>
      <c r="K107" s="236">
        <f>ROUND(E107*J107,2)</f>
        <v>0</v>
      </c>
      <c r="L107" s="236">
        <v>21</v>
      </c>
      <c r="M107" s="236">
        <f>G107*(1+L107/100)</f>
        <v>0</v>
      </c>
      <c r="N107" s="236">
        <v>9.8999999999999999E-4</v>
      </c>
      <c r="O107" s="236">
        <f>ROUND(E107*N107,2)</f>
        <v>0.14000000000000001</v>
      </c>
      <c r="P107" s="236">
        <v>0</v>
      </c>
      <c r="Q107" s="236">
        <f>ROUND(E107*P107,2)</f>
        <v>0</v>
      </c>
      <c r="R107" s="236"/>
      <c r="S107" s="236" t="s">
        <v>153</v>
      </c>
      <c r="T107" s="237" t="s">
        <v>154</v>
      </c>
      <c r="U107" s="219">
        <v>0.45300000000000001</v>
      </c>
      <c r="V107" s="219">
        <f>ROUND(E107*U107,2)</f>
        <v>64.33</v>
      </c>
      <c r="W107" s="219"/>
      <c r="X107" s="219" t="s">
        <v>155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156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48" t="s">
        <v>289</v>
      </c>
      <c r="D108" s="220"/>
      <c r="E108" s="221">
        <v>99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158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48" t="s">
        <v>290</v>
      </c>
      <c r="D109" s="220"/>
      <c r="E109" s="221">
        <v>14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158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48" t="s">
        <v>291</v>
      </c>
      <c r="D110" s="220"/>
      <c r="E110" s="221">
        <v>21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158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48" t="s">
        <v>292</v>
      </c>
      <c r="D111" s="220"/>
      <c r="E111" s="221">
        <v>8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158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ht="33.75" outlineLevel="1" x14ac:dyDescent="0.2">
      <c r="A112" s="231">
        <v>37</v>
      </c>
      <c r="B112" s="232" t="s">
        <v>293</v>
      </c>
      <c r="C112" s="247" t="s">
        <v>294</v>
      </c>
      <c r="D112" s="233" t="s">
        <v>227</v>
      </c>
      <c r="E112" s="234">
        <v>32</v>
      </c>
      <c r="F112" s="235">
        <v>0</v>
      </c>
      <c r="G112" s="236">
        <f>ROUND(E112*F112,2)</f>
        <v>0</v>
      </c>
      <c r="H112" s="235">
        <v>0</v>
      </c>
      <c r="I112" s="236">
        <f>ROUND(E112*H112,2)</f>
        <v>0</v>
      </c>
      <c r="J112" s="235">
        <v>0</v>
      </c>
      <c r="K112" s="236">
        <f>ROUND(E112*J112,2)</f>
        <v>0</v>
      </c>
      <c r="L112" s="236">
        <v>21</v>
      </c>
      <c r="M112" s="236">
        <f>G112*(1+L112/100)</f>
        <v>0</v>
      </c>
      <c r="N112" s="236">
        <v>9.8999999999999999E-4</v>
      </c>
      <c r="O112" s="236">
        <f>ROUND(E112*N112,2)</f>
        <v>0.03</v>
      </c>
      <c r="P112" s="236">
        <v>0</v>
      </c>
      <c r="Q112" s="236">
        <f>ROUND(E112*P112,2)</f>
        <v>0</v>
      </c>
      <c r="R112" s="236"/>
      <c r="S112" s="236" t="s">
        <v>153</v>
      </c>
      <c r="T112" s="237" t="s">
        <v>154</v>
      </c>
      <c r="U112" s="219">
        <v>0.48899999999999999</v>
      </c>
      <c r="V112" s="219">
        <f>ROUND(E112*U112,2)</f>
        <v>15.65</v>
      </c>
      <c r="W112" s="219"/>
      <c r="X112" s="219" t="s">
        <v>155</v>
      </c>
      <c r="Y112" s="210"/>
      <c r="Z112" s="210"/>
      <c r="AA112" s="210"/>
      <c r="AB112" s="210"/>
      <c r="AC112" s="210"/>
      <c r="AD112" s="210"/>
      <c r="AE112" s="210"/>
      <c r="AF112" s="210"/>
      <c r="AG112" s="210" t="s">
        <v>156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48" t="s">
        <v>295</v>
      </c>
      <c r="D113" s="220"/>
      <c r="E113" s="221">
        <v>11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158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48" t="s">
        <v>296</v>
      </c>
      <c r="D114" s="220"/>
      <c r="E114" s="221">
        <v>9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158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48" t="s">
        <v>297</v>
      </c>
      <c r="D115" s="220"/>
      <c r="E115" s="221">
        <v>12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158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31">
        <v>38</v>
      </c>
      <c r="B116" s="232" t="s">
        <v>298</v>
      </c>
      <c r="C116" s="247" t="s">
        <v>299</v>
      </c>
      <c r="D116" s="233" t="s">
        <v>152</v>
      </c>
      <c r="E116" s="234">
        <v>8.8203800000000001</v>
      </c>
      <c r="F116" s="235">
        <v>0</v>
      </c>
      <c r="G116" s="236">
        <f>ROUND(E116*F116,2)</f>
        <v>0</v>
      </c>
      <c r="H116" s="235">
        <v>0</v>
      </c>
      <c r="I116" s="236">
        <f>ROUND(E116*H116,2)</f>
        <v>0</v>
      </c>
      <c r="J116" s="235">
        <v>0</v>
      </c>
      <c r="K116" s="236">
        <f>ROUND(E116*J116,2)</f>
        <v>0</v>
      </c>
      <c r="L116" s="236">
        <v>21</v>
      </c>
      <c r="M116" s="236">
        <f>G116*(1+L116/100)</f>
        <v>0</v>
      </c>
      <c r="N116" s="236">
        <v>2.3570000000000001E-2</v>
      </c>
      <c r="O116" s="236">
        <f>ROUND(E116*N116,2)</f>
        <v>0.21</v>
      </c>
      <c r="P116" s="236">
        <v>0</v>
      </c>
      <c r="Q116" s="236">
        <f>ROUND(E116*P116,2)</f>
        <v>0</v>
      </c>
      <c r="R116" s="236"/>
      <c r="S116" s="236" t="s">
        <v>153</v>
      </c>
      <c r="T116" s="237" t="s">
        <v>154</v>
      </c>
      <c r="U116" s="219">
        <v>0</v>
      </c>
      <c r="V116" s="219">
        <f>ROUND(E116*U116,2)</f>
        <v>0</v>
      </c>
      <c r="W116" s="219"/>
      <c r="X116" s="219" t="s">
        <v>155</v>
      </c>
      <c r="Y116" s="210"/>
      <c r="Z116" s="210"/>
      <c r="AA116" s="210"/>
      <c r="AB116" s="210"/>
      <c r="AC116" s="210"/>
      <c r="AD116" s="210"/>
      <c r="AE116" s="210"/>
      <c r="AF116" s="210"/>
      <c r="AG116" s="210" t="s">
        <v>156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48" t="s">
        <v>300</v>
      </c>
      <c r="D117" s="220"/>
      <c r="E117" s="221">
        <v>5.13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158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48" t="s">
        <v>301</v>
      </c>
      <c r="D118" s="220"/>
      <c r="E118" s="221">
        <v>3.69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158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ht="33.75" outlineLevel="1" x14ac:dyDescent="0.2">
      <c r="A119" s="231">
        <v>39</v>
      </c>
      <c r="B119" s="232" t="s">
        <v>302</v>
      </c>
      <c r="C119" s="247" t="s">
        <v>303</v>
      </c>
      <c r="D119" s="233" t="s">
        <v>203</v>
      </c>
      <c r="E119" s="234">
        <v>92.189629999999994</v>
      </c>
      <c r="F119" s="235">
        <v>0</v>
      </c>
      <c r="G119" s="236">
        <f>ROUND(E119*F119,2)</f>
        <v>0</v>
      </c>
      <c r="H119" s="235">
        <v>0</v>
      </c>
      <c r="I119" s="236">
        <f>ROUND(E119*H119,2)</f>
        <v>0</v>
      </c>
      <c r="J119" s="235">
        <v>0</v>
      </c>
      <c r="K119" s="236">
        <f>ROUND(E119*J119,2)</f>
        <v>0</v>
      </c>
      <c r="L119" s="236">
        <v>21</v>
      </c>
      <c r="M119" s="236">
        <f>G119*(1+L119/100)</f>
        <v>0</v>
      </c>
      <c r="N119" s="236">
        <v>1.426E-2</v>
      </c>
      <c r="O119" s="236">
        <f>ROUND(E119*N119,2)</f>
        <v>1.31</v>
      </c>
      <c r="P119" s="236">
        <v>0</v>
      </c>
      <c r="Q119" s="236">
        <f>ROUND(E119*P119,2)</f>
        <v>0</v>
      </c>
      <c r="R119" s="236"/>
      <c r="S119" s="236" t="s">
        <v>153</v>
      </c>
      <c r="T119" s="237" t="s">
        <v>154</v>
      </c>
      <c r="U119" s="219">
        <v>0.19600000000000001</v>
      </c>
      <c r="V119" s="219">
        <f>ROUND(E119*U119,2)</f>
        <v>18.07</v>
      </c>
      <c r="W119" s="219"/>
      <c r="X119" s="219" t="s">
        <v>155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156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48" t="s">
        <v>304</v>
      </c>
      <c r="D120" s="220"/>
      <c r="E120" s="221">
        <v>92.19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158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ht="22.5" outlineLevel="1" x14ac:dyDescent="0.2">
      <c r="A121" s="231">
        <v>40</v>
      </c>
      <c r="B121" s="232" t="s">
        <v>305</v>
      </c>
      <c r="C121" s="247" t="s">
        <v>306</v>
      </c>
      <c r="D121" s="233" t="s">
        <v>203</v>
      </c>
      <c r="E121" s="234">
        <v>499.01924000000002</v>
      </c>
      <c r="F121" s="235">
        <v>0</v>
      </c>
      <c r="G121" s="236">
        <f>ROUND(E121*F121,2)</f>
        <v>0</v>
      </c>
      <c r="H121" s="235">
        <v>0</v>
      </c>
      <c r="I121" s="236">
        <f>ROUND(E121*H121,2)</f>
        <v>0</v>
      </c>
      <c r="J121" s="235">
        <v>0</v>
      </c>
      <c r="K121" s="236">
        <f>ROUND(E121*J121,2)</f>
        <v>0</v>
      </c>
      <c r="L121" s="236">
        <v>21</v>
      </c>
      <c r="M121" s="236">
        <f>G121*(1+L121/100)</f>
        <v>0</v>
      </c>
      <c r="N121" s="236">
        <v>6.0000000000000002E-5</v>
      </c>
      <c r="O121" s="236">
        <f>ROUND(E121*N121,2)</f>
        <v>0.03</v>
      </c>
      <c r="P121" s="236">
        <v>0</v>
      </c>
      <c r="Q121" s="236">
        <f>ROUND(E121*P121,2)</f>
        <v>0</v>
      </c>
      <c r="R121" s="236"/>
      <c r="S121" s="236" t="s">
        <v>153</v>
      </c>
      <c r="T121" s="237" t="s">
        <v>154</v>
      </c>
      <c r="U121" s="219">
        <v>0</v>
      </c>
      <c r="V121" s="219">
        <f>ROUND(E121*U121,2)</f>
        <v>0</v>
      </c>
      <c r="W121" s="219"/>
      <c r="X121" s="219" t="s">
        <v>155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156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48" t="s">
        <v>307</v>
      </c>
      <c r="D122" s="220"/>
      <c r="E122" s="221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158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48" t="s">
        <v>308</v>
      </c>
      <c r="D123" s="220"/>
      <c r="E123" s="221">
        <v>25.34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158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48" t="s">
        <v>309</v>
      </c>
      <c r="D124" s="220"/>
      <c r="E124" s="221">
        <v>106.22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158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48" t="s">
        <v>310</v>
      </c>
      <c r="D125" s="220"/>
      <c r="E125" s="221">
        <v>14.4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0"/>
      <c r="Z125" s="210"/>
      <c r="AA125" s="210"/>
      <c r="AB125" s="210"/>
      <c r="AC125" s="210"/>
      <c r="AD125" s="210"/>
      <c r="AE125" s="210"/>
      <c r="AF125" s="210"/>
      <c r="AG125" s="210" t="s">
        <v>158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48" t="s">
        <v>311</v>
      </c>
      <c r="D126" s="220"/>
      <c r="E126" s="221">
        <v>221.26</v>
      </c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158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50" t="s">
        <v>312</v>
      </c>
      <c r="D127" s="222"/>
      <c r="E127" s="223">
        <v>367.22</v>
      </c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0"/>
      <c r="Z127" s="210"/>
      <c r="AA127" s="210"/>
      <c r="AB127" s="210"/>
      <c r="AC127" s="210"/>
      <c r="AD127" s="210"/>
      <c r="AE127" s="210"/>
      <c r="AF127" s="210"/>
      <c r="AG127" s="210" t="s">
        <v>158</v>
      </c>
      <c r="AH127" s="210">
        <v>1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48" t="s">
        <v>313</v>
      </c>
      <c r="D128" s="220"/>
      <c r="E128" s="221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158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48" t="s">
        <v>314</v>
      </c>
      <c r="D129" s="220"/>
      <c r="E129" s="221">
        <v>58.91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158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48" t="s">
        <v>315</v>
      </c>
      <c r="D130" s="220"/>
      <c r="E130" s="221">
        <v>37.520000000000003</v>
      </c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158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48" t="s">
        <v>316</v>
      </c>
      <c r="D131" s="220"/>
      <c r="E131" s="221">
        <v>24.29</v>
      </c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158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7"/>
      <c r="B132" s="218"/>
      <c r="C132" s="248" t="s">
        <v>317</v>
      </c>
      <c r="D132" s="220"/>
      <c r="E132" s="221">
        <v>11.09</v>
      </c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0"/>
      <c r="Z132" s="210"/>
      <c r="AA132" s="210"/>
      <c r="AB132" s="210"/>
      <c r="AC132" s="210"/>
      <c r="AD132" s="210"/>
      <c r="AE132" s="210"/>
      <c r="AF132" s="210"/>
      <c r="AG132" s="210" t="s">
        <v>158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0" t="s">
        <v>312</v>
      </c>
      <c r="D133" s="222"/>
      <c r="E133" s="223">
        <v>131.80000000000001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158</v>
      </c>
      <c r="AH133" s="210">
        <v>1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ht="22.5" outlineLevel="1" x14ac:dyDescent="0.2">
      <c r="A134" s="231">
        <v>41</v>
      </c>
      <c r="B134" s="232" t="s">
        <v>318</v>
      </c>
      <c r="C134" s="247" t="s">
        <v>319</v>
      </c>
      <c r="D134" s="233" t="s">
        <v>203</v>
      </c>
      <c r="E134" s="234">
        <v>92.189629999999994</v>
      </c>
      <c r="F134" s="235">
        <v>0</v>
      </c>
      <c r="G134" s="236">
        <f>ROUND(E134*F134,2)</f>
        <v>0</v>
      </c>
      <c r="H134" s="235">
        <v>0</v>
      </c>
      <c r="I134" s="236">
        <f>ROUND(E134*H134,2)</f>
        <v>0</v>
      </c>
      <c r="J134" s="235">
        <v>0</v>
      </c>
      <c r="K134" s="236">
        <f>ROUND(E134*J134,2)</f>
        <v>0</v>
      </c>
      <c r="L134" s="236">
        <v>21</v>
      </c>
      <c r="M134" s="236">
        <f>G134*(1+L134/100)</f>
        <v>0</v>
      </c>
      <c r="N134" s="236">
        <v>6.9999999999999994E-5</v>
      </c>
      <c r="O134" s="236">
        <f>ROUND(E134*N134,2)</f>
        <v>0.01</v>
      </c>
      <c r="P134" s="236">
        <v>0</v>
      </c>
      <c r="Q134" s="236">
        <f>ROUND(E134*P134,2)</f>
        <v>0</v>
      </c>
      <c r="R134" s="236"/>
      <c r="S134" s="236" t="s">
        <v>179</v>
      </c>
      <c r="T134" s="237" t="s">
        <v>154</v>
      </c>
      <c r="U134" s="219">
        <v>0.29830000000000001</v>
      </c>
      <c r="V134" s="219">
        <f>ROUND(E134*U134,2)</f>
        <v>27.5</v>
      </c>
      <c r="W134" s="219"/>
      <c r="X134" s="219" t="s">
        <v>155</v>
      </c>
      <c r="Y134" s="210"/>
      <c r="Z134" s="210"/>
      <c r="AA134" s="210"/>
      <c r="AB134" s="210"/>
      <c r="AC134" s="210"/>
      <c r="AD134" s="210"/>
      <c r="AE134" s="210"/>
      <c r="AF134" s="210"/>
      <c r="AG134" s="210" t="s">
        <v>156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48" t="s">
        <v>304</v>
      </c>
      <c r="D135" s="220"/>
      <c r="E135" s="221">
        <v>92.19</v>
      </c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0"/>
      <c r="Z135" s="210"/>
      <c r="AA135" s="210"/>
      <c r="AB135" s="210"/>
      <c r="AC135" s="210"/>
      <c r="AD135" s="210"/>
      <c r="AE135" s="210"/>
      <c r="AF135" s="210"/>
      <c r="AG135" s="210" t="s">
        <v>158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31">
        <v>42</v>
      </c>
      <c r="B136" s="232" t="s">
        <v>320</v>
      </c>
      <c r="C136" s="247" t="s">
        <v>321</v>
      </c>
      <c r="D136" s="233" t="s">
        <v>203</v>
      </c>
      <c r="E136" s="234">
        <v>1.3188</v>
      </c>
      <c r="F136" s="235">
        <v>0</v>
      </c>
      <c r="G136" s="236">
        <f>ROUND(E136*F136,2)</f>
        <v>0</v>
      </c>
      <c r="H136" s="235">
        <v>0</v>
      </c>
      <c r="I136" s="236">
        <f>ROUND(E136*H136,2)</f>
        <v>0</v>
      </c>
      <c r="J136" s="235">
        <v>0</v>
      </c>
      <c r="K136" s="236">
        <f>ROUND(E136*J136,2)</f>
        <v>0</v>
      </c>
      <c r="L136" s="236">
        <v>21</v>
      </c>
      <c r="M136" s="236">
        <f>G136*(1+L136/100)</f>
        <v>0</v>
      </c>
      <c r="N136" s="236">
        <v>0</v>
      </c>
      <c r="O136" s="236">
        <f>ROUND(E136*N136,2)</f>
        <v>0</v>
      </c>
      <c r="P136" s="236">
        <v>0</v>
      </c>
      <c r="Q136" s="236">
        <f>ROUND(E136*P136,2)</f>
        <v>0</v>
      </c>
      <c r="R136" s="236"/>
      <c r="S136" s="236" t="s">
        <v>153</v>
      </c>
      <c r="T136" s="237" t="s">
        <v>154</v>
      </c>
      <c r="U136" s="219">
        <v>0.1</v>
      </c>
      <c r="V136" s="219">
        <f>ROUND(E136*U136,2)</f>
        <v>0.13</v>
      </c>
      <c r="W136" s="219"/>
      <c r="X136" s="219" t="s">
        <v>155</v>
      </c>
      <c r="Y136" s="210"/>
      <c r="Z136" s="210"/>
      <c r="AA136" s="210"/>
      <c r="AB136" s="210"/>
      <c r="AC136" s="210"/>
      <c r="AD136" s="210"/>
      <c r="AE136" s="210"/>
      <c r="AF136" s="210"/>
      <c r="AG136" s="210" t="s">
        <v>156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48" t="s">
        <v>322</v>
      </c>
      <c r="D137" s="220"/>
      <c r="E137" s="221">
        <v>1.32</v>
      </c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158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ht="22.5" outlineLevel="1" x14ac:dyDescent="0.2">
      <c r="A138" s="238">
        <v>43</v>
      </c>
      <c r="B138" s="239" t="s">
        <v>323</v>
      </c>
      <c r="C138" s="249" t="s">
        <v>324</v>
      </c>
      <c r="D138" s="240" t="s">
        <v>230</v>
      </c>
      <c r="E138" s="241">
        <v>1</v>
      </c>
      <c r="F138" s="242">
        <v>0</v>
      </c>
      <c r="G138" s="243">
        <f>ROUND(E138*F138,2)</f>
        <v>0</v>
      </c>
      <c r="H138" s="242">
        <v>0</v>
      </c>
      <c r="I138" s="243">
        <f>ROUND(E138*H138,2)</f>
        <v>0</v>
      </c>
      <c r="J138" s="242">
        <v>0</v>
      </c>
      <c r="K138" s="243">
        <f>ROUND(E138*J138,2)</f>
        <v>0</v>
      </c>
      <c r="L138" s="243">
        <v>21</v>
      </c>
      <c r="M138" s="243">
        <f>G138*(1+L138/100)</f>
        <v>0</v>
      </c>
      <c r="N138" s="243">
        <v>0</v>
      </c>
      <c r="O138" s="243">
        <f>ROUND(E138*N138,2)</f>
        <v>0</v>
      </c>
      <c r="P138" s="243">
        <v>0</v>
      </c>
      <c r="Q138" s="243">
        <f>ROUND(E138*P138,2)</f>
        <v>0</v>
      </c>
      <c r="R138" s="243"/>
      <c r="S138" s="243" t="s">
        <v>179</v>
      </c>
      <c r="T138" s="244" t="s">
        <v>154</v>
      </c>
      <c r="U138" s="219">
        <v>0</v>
      </c>
      <c r="V138" s="219">
        <f>ROUND(E138*U138,2)</f>
        <v>0</v>
      </c>
      <c r="W138" s="219"/>
      <c r="X138" s="219" t="s">
        <v>155</v>
      </c>
      <c r="Y138" s="210"/>
      <c r="Z138" s="210"/>
      <c r="AA138" s="210"/>
      <c r="AB138" s="210"/>
      <c r="AC138" s="210"/>
      <c r="AD138" s="210"/>
      <c r="AE138" s="210"/>
      <c r="AF138" s="210"/>
      <c r="AG138" s="210" t="s">
        <v>156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38">
        <v>44</v>
      </c>
      <c r="B139" s="239" t="s">
        <v>325</v>
      </c>
      <c r="C139" s="249" t="s">
        <v>326</v>
      </c>
      <c r="D139" s="240" t="s">
        <v>230</v>
      </c>
      <c r="E139" s="241">
        <v>6</v>
      </c>
      <c r="F139" s="242">
        <v>0</v>
      </c>
      <c r="G139" s="243">
        <f>ROUND(E139*F139,2)</f>
        <v>0</v>
      </c>
      <c r="H139" s="242">
        <v>0</v>
      </c>
      <c r="I139" s="243">
        <f>ROUND(E139*H139,2)</f>
        <v>0</v>
      </c>
      <c r="J139" s="242">
        <v>0</v>
      </c>
      <c r="K139" s="243">
        <f>ROUND(E139*J139,2)</f>
        <v>0</v>
      </c>
      <c r="L139" s="243">
        <v>21</v>
      </c>
      <c r="M139" s="243">
        <f>G139*(1+L139/100)</f>
        <v>0</v>
      </c>
      <c r="N139" s="243">
        <v>0</v>
      </c>
      <c r="O139" s="243">
        <f>ROUND(E139*N139,2)</f>
        <v>0</v>
      </c>
      <c r="P139" s="243">
        <v>0</v>
      </c>
      <c r="Q139" s="243">
        <f>ROUND(E139*P139,2)</f>
        <v>0</v>
      </c>
      <c r="R139" s="243"/>
      <c r="S139" s="243" t="s">
        <v>179</v>
      </c>
      <c r="T139" s="244" t="s">
        <v>154</v>
      </c>
      <c r="U139" s="219">
        <v>0</v>
      </c>
      <c r="V139" s="219">
        <f>ROUND(E139*U139,2)</f>
        <v>0</v>
      </c>
      <c r="W139" s="219"/>
      <c r="X139" s="219" t="s">
        <v>155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156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31">
        <v>45</v>
      </c>
      <c r="B140" s="232" t="s">
        <v>327</v>
      </c>
      <c r="C140" s="247" t="s">
        <v>328</v>
      </c>
      <c r="D140" s="233" t="s">
        <v>203</v>
      </c>
      <c r="E140" s="234">
        <v>2</v>
      </c>
      <c r="F140" s="235">
        <v>0</v>
      </c>
      <c r="G140" s="236">
        <f>ROUND(E140*F140,2)</f>
        <v>0</v>
      </c>
      <c r="H140" s="235">
        <v>0</v>
      </c>
      <c r="I140" s="236">
        <f>ROUND(E140*H140,2)</f>
        <v>0</v>
      </c>
      <c r="J140" s="235">
        <v>0</v>
      </c>
      <c r="K140" s="236">
        <f>ROUND(E140*J140,2)</f>
        <v>0</v>
      </c>
      <c r="L140" s="236">
        <v>21</v>
      </c>
      <c r="M140" s="236">
        <f>G140*(1+L140/100)</f>
        <v>0</v>
      </c>
      <c r="N140" s="236">
        <v>2E-3</v>
      </c>
      <c r="O140" s="236">
        <f>ROUND(E140*N140,2)</f>
        <v>0</v>
      </c>
      <c r="P140" s="236">
        <v>0</v>
      </c>
      <c r="Q140" s="236">
        <f>ROUND(E140*P140,2)</f>
        <v>0</v>
      </c>
      <c r="R140" s="236"/>
      <c r="S140" s="236" t="s">
        <v>179</v>
      </c>
      <c r="T140" s="237" t="s">
        <v>154</v>
      </c>
      <c r="U140" s="219">
        <v>0</v>
      </c>
      <c r="V140" s="219">
        <f>ROUND(E140*U140,2)</f>
        <v>0</v>
      </c>
      <c r="W140" s="219"/>
      <c r="X140" s="219" t="s">
        <v>329</v>
      </c>
      <c r="Y140" s="210"/>
      <c r="Z140" s="210"/>
      <c r="AA140" s="210"/>
      <c r="AB140" s="210"/>
      <c r="AC140" s="210"/>
      <c r="AD140" s="210"/>
      <c r="AE140" s="210"/>
      <c r="AF140" s="210"/>
      <c r="AG140" s="210" t="s">
        <v>330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48" t="s">
        <v>331</v>
      </c>
      <c r="D141" s="220"/>
      <c r="E141" s="221">
        <v>2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158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31">
        <v>46</v>
      </c>
      <c r="B142" s="232" t="s">
        <v>332</v>
      </c>
      <c r="C142" s="247" t="s">
        <v>333</v>
      </c>
      <c r="D142" s="233" t="s">
        <v>152</v>
      </c>
      <c r="E142" s="234">
        <v>8.8581599999999998</v>
      </c>
      <c r="F142" s="235">
        <v>0</v>
      </c>
      <c r="G142" s="236">
        <f>ROUND(E142*F142,2)</f>
        <v>0</v>
      </c>
      <c r="H142" s="235">
        <v>0</v>
      </c>
      <c r="I142" s="236">
        <f>ROUND(E142*H142,2)</f>
        <v>0</v>
      </c>
      <c r="J142" s="235">
        <v>0</v>
      </c>
      <c r="K142" s="236">
        <f>ROUND(E142*J142,2)</f>
        <v>0</v>
      </c>
      <c r="L142" s="236">
        <v>21</v>
      </c>
      <c r="M142" s="236">
        <f>G142*(1+L142/100)</f>
        <v>0</v>
      </c>
      <c r="N142" s="236">
        <v>0.5</v>
      </c>
      <c r="O142" s="236">
        <f>ROUND(E142*N142,2)</f>
        <v>4.43</v>
      </c>
      <c r="P142" s="236">
        <v>0</v>
      </c>
      <c r="Q142" s="236">
        <f>ROUND(E142*P142,2)</f>
        <v>0</v>
      </c>
      <c r="R142" s="236"/>
      <c r="S142" s="236" t="s">
        <v>179</v>
      </c>
      <c r="T142" s="237" t="s">
        <v>154</v>
      </c>
      <c r="U142" s="219">
        <v>0</v>
      </c>
      <c r="V142" s="219">
        <f>ROUND(E142*U142,2)</f>
        <v>0</v>
      </c>
      <c r="W142" s="219"/>
      <c r="X142" s="219" t="s">
        <v>329</v>
      </c>
      <c r="Y142" s="210"/>
      <c r="Z142" s="210"/>
      <c r="AA142" s="210"/>
      <c r="AB142" s="210"/>
      <c r="AC142" s="210"/>
      <c r="AD142" s="210"/>
      <c r="AE142" s="210"/>
      <c r="AF142" s="210"/>
      <c r="AG142" s="210" t="s">
        <v>330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17"/>
      <c r="B143" s="218"/>
      <c r="C143" s="248" t="s">
        <v>307</v>
      </c>
      <c r="D143" s="220"/>
      <c r="E143" s="221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0"/>
      <c r="Z143" s="210"/>
      <c r="AA143" s="210"/>
      <c r="AB143" s="210"/>
      <c r="AC143" s="210"/>
      <c r="AD143" s="210"/>
      <c r="AE143" s="210"/>
      <c r="AF143" s="210"/>
      <c r="AG143" s="210" t="s">
        <v>158</v>
      </c>
      <c r="AH143" s="210">
        <v>0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48" t="s">
        <v>334</v>
      </c>
      <c r="D144" s="220"/>
      <c r="E144" s="221">
        <v>1.1299999999999999</v>
      </c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0"/>
      <c r="Z144" s="210"/>
      <c r="AA144" s="210"/>
      <c r="AB144" s="210"/>
      <c r="AC144" s="210"/>
      <c r="AD144" s="210"/>
      <c r="AE144" s="210"/>
      <c r="AF144" s="210"/>
      <c r="AG144" s="210" t="s">
        <v>158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48" t="s">
        <v>335</v>
      </c>
      <c r="D145" s="220"/>
      <c r="E145" s="221">
        <v>4.12</v>
      </c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158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17"/>
      <c r="B146" s="218"/>
      <c r="C146" s="248" t="s">
        <v>336</v>
      </c>
      <c r="D146" s="220"/>
      <c r="E146" s="221">
        <v>0.36</v>
      </c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0"/>
      <c r="Z146" s="210"/>
      <c r="AA146" s="210"/>
      <c r="AB146" s="210"/>
      <c r="AC146" s="210"/>
      <c r="AD146" s="210"/>
      <c r="AE146" s="210"/>
      <c r="AF146" s="210"/>
      <c r="AG146" s="210" t="s">
        <v>158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0" t="s">
        <v>312</v>
      </c>
      <c r="D147" s="222"/>
      <c r="E147" s="223">
        <v>5.61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158</v>
      </c>
      <c r="AH147" s="210">
        <v>1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17"/>
      <c r="B148" s="218"/>
      <c r="C148" s="248" t="s">
        <v>313</v>
      </c>
      <c r="D148" s="220"/>
      <c r="E148" s="221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0"/>
      <c r="Z148" s="210"/>
      <c r="AA148" s="210"/>
      <c r="AB148" s="210"/>
      <c r="AC148" s="210"/>
      <c r="AD148" s="210"/>
      <c r="AE148" s="210"/>
      <c r="AF148" s="210"/>
      <c r="AG148" s="210" t="s">
        <v>158</v>
      </c>
      <c r="AH148" s="210">
        <v>0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48" t="s">
        <v>337</v>
      </c>
      <c r="D149" s="220"/>
      <c r="E149" s="221">
        <v>1.1200000000000001</v>
      </c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0"/>
      <c r="Z149" s="210"/>
      <c r="AA149" s="210"/>
      <c r="AB149" s="210"/>
      <c r="AC149" s="210"/>
      <c r="AD149" s="210"/>
      <c r="AE149" s="210"/>
      <c r="AF149" s="210"/>
      <c r="AG149" s="210" t="s">
        <v>158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48" t="s">
        <v>338</v>
      </c>
      <c r="D150" s="220"/>
      <c r="E150" s="221">
        <v>1.1499999999999999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0"/>
      <c r="Z150" s="210"/>
      <c r="AA150" s="210"/>
      <c r="AB150" s="210"/>
      <c r="AC150" s="210"/>
      <c r="AD150" s="210"/>
      <c r="AE150" s="210"/>
      <c r="AF150" s="210"/>
      <c r="AG150" s="210" t="s">
        <v>158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48" t="s">
        <v>339</v>
      </c>
      <c r="D151" s="220"/>
      <c r="E151" s="221">
        <v>0.97</v>
      </c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0"/>
      <c r="Z151" s="210"/>
      <c r="AA151" s="210"/>
      <c r="AB151" s="210"/>
      <c r="AC151" s="210"/>
      <c r="AD151" s="210"/>
      <c r="AE151" s="210"/>
      <c r="AF151" s="210"/>
      <c r="AG151" s="210" t="s">
        <v>158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0" t="s">
        <v>312</v>
      </c>
      <c r="D152" s="222"/>
      <c r="E152" s="223">
        <v>3.25</v>
      </c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158</v>
      </c>
      <c r="AH152" s="210">
        <v>1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ht="22.5" outlineLevel="1" x14ac:dyDescent="0.2">
      <c r="A153" s="231">
        <v>47</v>
      </c>
      <c r="B153" s="232" t="s">
        <v>340</v>
      </c>
      <c r="C153" s="247" t="s">
        <v>341</v>
      </c>
      <c r="D153" s="233" t="s">
        <v>203</v>
      </c>
      <c r="E153" s="234">
        <v>106.01806999999999</v>
      </c>
      <c r="F153" s="235">
        <v>0</v>
      </c>
      <c r="G153" s="236">
        <f>ROUND(E153*F153,2)</f>
        <v>0</v>
      </c>
      <c r="H153" s="235">
        <v>0</v>
      </c>
      <c r="I153" s="236">
        <f>ROUND(E153*H153,2)</f>
        <v>0</v>
      </c>
      <c r="J153" s="235">
        <v>0</v>
      </c>
      <c r="K153" s="236">
        <f>ROUND(E153*J153,2)</f>
        <v>0</v>
      </c>
      <c r="L153" s="236">
        <v>21</v>
      </c>
      <c r="M153" s="236">
        <f>G153*(1+L153/100)</f>
        <v>0</v>
      </c>
      <c r="N153" s="236">
        <v>1.1299999999999999E-2</v>
      </c>
      <c r="O153" s="236">
        <f>ROUND(E153*N153,2)</f>
        <v>1.2</v>
      </c>
      <c r="P153" s="236">
        <v>0</v>
      </c>
      <c r="Q153" s="236">
        <f>ROUND(E153*P153,2)</f>
        <v>0</v>
      </c>
      <c r="R153" s="236"/>
      <c r="S153" s="236" t="s">
        <v>179</v>
      </c>
      <c r="T153" s="237" t="s">
        <v>154</v>
      </c>
      <c r="U153" s="219">
        <v>0</v>
      </c>
      <c r="V153" s="219">
        <f>ROUND(E153*U153,2)</f>
        <v>0</v>
      </c>
      <c r="W153" s="219"/>
      <c r="X153" s="219" t="s">
        <v>329</v>
      </c>
      <c r="Y153" s="210"/>
      <c r="Z153" s="210"/>
      <c r="AA153" s="210"/>
      <c r="AB153" s="210"/>
      <c r="AC153" s="210"/>
      <c r="AD153" s="210"/>
      <c r="AE153" s="210"/>
      <c r="AF153" s="210"/>
      <c r="AG153" s="210" t="s">
        <v>330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48" t="s">
        <v>342</v>
      </c>
      <c r="D154" s="220"/>
      <c r="E154" s="221">
        <v>106.02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158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31">
        <v>48</v>
      </c>
      <c r="B155" s="232" t="s">
        <v>343</v>
      </c>
      <c r="C155" s="247" t="s">
        <v>344</v>
      </c>
      <c r="D155" s="233" t="s">
        <v>211</v>
      </c>
      <c r="E155" s="234">
        <v>7.4971899999999998</v>
      </c>
      <c r="F155" s="235">
        <v>0</v>
      </c>
      <c r="G155" s="236">
        <f>ROUND(E155*F155,2)</f>
        <v>0</v>
      </c>
      <c r="H155" s="235">
        <v>0</v>
      </c>
      <c r="I155" s="236">
        <f>ROUND(E155*H155,2)</f>
        <v>0</v>
      </c>
      <c r="J155" s="235">
        <v>0</v>
      </c>
      <c r="K155" s="236">
        <f>ROUND(E155*J155,2)</f>
        <v>0</v>
      </c>
      <c r="L155" s="236">
        <v>21</v>
      </c>
      <c r="M155" s="236">
        <f>G155*(1+L155/100)</f>
        <v>0</v>
      </c>
      <c r="N155" s="236">
        <v>0</v>
      </c>
      <c r="O155" s="236">
        <f>ROUND(E155*N155,2)</f>
        <v>0</v>
      </c>
      <c r="P155" s="236">
        <v>0</v>
      </c>
      <c r="Q155" s="236">
        <f>ROUND(E155*P155,2)</f>
        <v>0</v>
      </c>
      <c r="R155" s="236"/>
      <c r="S155" s="236" t="s">
        <v>153</v>
      </c>
      <c r="T155" s="237" t="s">
        <v>154</v>
      </c>
      <c r="U155" s="219">
        <v>1.7509999999999999</v>
      </c>
      <c r="V155" s="219">
        <f>ROUND(E155*U155,2)</f>
        <v>13.13</v>
      </c>
      <c r="W155" s="219"/>
      <c r="X155" s="219" t="s">
        <v>155</v>
      </c>
      <c r="Y155" s="210"/>
      <c r="Z155" s="210"/>
      <c r="AA155" s="210"/>
      <c r="AB155" s="210"/>
      <c r="AC155" s="210"/>
      <c r="AD155" s="210"/>
      <c r="AE155" s="210"/>
      <c r="AF155" s="210"/>
      <c r="AG155" s="210" t="s">
        <v>252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7"/>
      <c r="B156" s="218"/>
      <c r="C156" s="248" t="s">
        <v>238</v>
      </c>
      <c r="D156" s="220"/>
      <c r="E156" s="221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0"/>
      <c r="Z156" s="210"/>
      <c r="AA156" s="210"/>
      <c r="AB156" s="210"/>
      <c r="AC156" s="210"/>
      <c r="AD156" s="210"/>
      <c r="AE156" s="210"/>
      <c r="AF156" s="210"/>
      <c r="AG156" s="210" t="s">
        <v>158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48" t="s">
        <v>345</v>
      </c>
      <c r="D157" s="220"/>
      <c r="E157" s="221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0"/>
      <c r="Z157" s="210"/>
      <c r="AA157" s="210"/>
      <c r="AB157" s="210"/>
      <c r="AC157" s="210"/>
      <c r="AD157" s="210"/>
      <c r="AE157" s="210"/>
      <c r="AF157" s="210"/>
      <c r="AG157" s="210" t="s">
        <v>158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48" t="s">
        <v>346</v>
      </c>
      <c r="D158" s="220"/>
      <c r="E158" s="221">
        <v>7.5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0"/>
      <c r="Z158" s="210"/>
      <c r="AA158" s="210"/>
      <c r="AB158" s="210"/>
      <c r="AC158" s="210"/>
      <c r="AD158" s="210"/>
      <c r="AE158" s="210"/>
      <c r="AF158" s="210"/>
      <c r="AG158" s="210" t="s">
        <v>158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x14ac:dyDescent="0.2">
      <c r="A159" s="225" t="s">
        <v>148</v>
      </c>
      <c r="B159" s="226" t="s">
        <v>103</v>
      </c>
      <c r="C159" s="246" t="s">
        <v>104</v>
      </c>
      <c r="D159" s="227"/>
      <c r="E159" s="228"/>
      <c r="F159" s="229"/>
      <c r="G159" s="229">
        <f>SUMIF(AG160:AG180,"&lt;&gt;NOR",G160:G180)</f>
        <v>0</v>
      </c>
      <c r="H159" s="229"/>
      <c r="I159" s="229">
        <f>SUM(I160:I180)</f>
        <v>0</v>
      </c>
      <c r="J159" s="229"/>
      <c r="K159" s="229">
        <f>SUM(K160:K180)</f>
        <v>0</v>
      </c>
      <c r="L159" s="229"/>
      <c r="M159" s="229">
        <f>SUM(M160:M180)</f>
        <v>0</v>
      </c>
      <c r="N159" s="229"/>
      <c r="O159" s="229">
        <f>SUM(O160:O180)</f>
        <v>0.22000000000000003</v>
      </c>
      <c r="P159" s="229"/>
      <c r="Q159" s="229">
        <f>SUM(Q160:Q180)</f>
        <v>0</v>
      </c>
      <c r="R159" s="229"/>
      <c r="S159" s="229"/>
      <c r="T159" s="230"/>
      <c r="U159" s="224"/>
      <c r="V159" s="224">
        <f>SUM(V160:V180)</f>
        <v>35.82</v>
      </c>
      <c r="W159" s="224"/>
      <c r="X159" s="224"/>
      <c r="AG159" t="s">
        <v>149</v>
      </c>
    </row>
    <row r="160" spans="1:60" ht="22.5" outlineLevel="1" x14ac:dyDescent="0.2">
      <c r="A160" s="231">
        <v>49</v>
      </c>
      <c r="B160" s="232" t="s">
        <v>347</v>
      </c>
      <c r="C160" s="247" t="s">
        <v>348</v>
      </c>
      <c r="D160" s="233" t="s">
        <v>227</v>
      </c>
      <c r="E160" s="234">
        <v>15</v>
      </c>
      <c r="F160" s="235">
        <v>0</v>
      </c>
      <c r="G160" s="236">
        <f>ROUND(E160*F160,2)</f>
        <v>0</v>
      </c>
      <c r="H160" s="235">
        <v>0</v>
      </c>
      <c r="I160" s="236">
        <f>ROUND(E160*H160,2)</f>
        <v>0</v>
      </c>
      <c r="J160" s="235">
        <v>0</v>
      </c>
      <c r="K160" s="236">
        <f>ROUND(E160*J160,2)</f>
        <v>0</v>
      </c>
      <c r="L160" s="236">
        <v>21</v>
      </c>
      <c r="M160" s="236">
        <f>G160*(1+L160/100)</f>
        <v>0</v>
      </c>
      <c r="N160" s="236">
        <v>1.3799999999999999E-3</v>
      </c>
      <c r="O160" s="236">
        <f>ROUND(E160*N160,2)</f>
        <v>0.02</v>
      </c>
      <c r="P160" s="236">
        <v>0</v>
      </c>
      <c r="Q160" s="236">
        <f>ROUND(E160*P160,2)</f>
        <v>0</v>
      </c>
      <c r="R160" s="236"/>
      <c r="S160" s="236" t="s">
        <v>153</v>
      </c>
      <c r="T160" s="237" t="s">
        <v>154</v>
      </c>
      <c r="U160" s="219">
        <v>0.307</v>
      </c>
      <c r="V160" s="219">
        <f>ROUND(E160*U160,2)</f>
        <v>4.6100000000000003</v>
      </c>
      <c r="W160" s="219"/>
      <c r="X160" s="219" t="s">
        <v>155</v>
      </c>
      <c r="Y160" s="210"/>
      <c r="Z160" s="210"/>
      <c r="AA160" s="210"/>
      <c r="AB160" s="210"/>
      <c r="AC160" s="210"/>
      <c r="AD160" s="210"/>
      <c r="AE160" s="210"/>
      <c r="AF160" s="210"/>
      <c r="AG160" s="210" t="s">
        <v>156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48" t="s">
        <v>349</v>
      </c>
      <c r="D161" s="220"/>
      <c r="E161" s="221">
        <v>15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158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ht="22.5" outlineLevel="1" x14ac:dyDescent="0.2">
      <c r="A162" s="231">
        <v>50</v>
      </c>
      <c r="B162" s="232" t="s">
        <v>350</v>
      </c>
      <c r="C162" s="247" t="s">
        <v>351</v>
      </c>
      <c r="D162" s="233" t="s">
        <v>227</v>
      </c>
      <c r="E162" s="234">
        <v>6</v>
      </c>
      <c r="F162" s="235">
        <v>0</v>
      </c>
      <c r="G162" s="236">
        <f>ROUND(E162*F162,2)</f>
        <v>0</v>
      </c>
      <c r="H162" s="235">
        <v>0</v>
      </c>
      <c r="I162" s="236">
        <f>ROUND(E162*H162,2)</f>
        <v>0</v>
      </c>
      <c r="J162" s="235">
        <v>0</v>
      </c>
      <c r="K162" s="236">
        <f>ROUND(E162*J162,2)</f>
        <v>0</v>
      </c>
      <c r="L162" s="236">
        <v>21</v>
      </c>
      <c r="M162" s="236">
        <f>G162*(1+L162/100)</f>
        <v>0</v>
      </c>
      <c r="N162" s="236">
        <v>3.2599999999999999E-3</v>
      </c>
      <c r="O162" s="236">
        <f>ROUND(E162*N162,2)</f>
        <v>0.02</v>
      </c>
      <c r="P162" s="236">
        <v>0</v>
      </c>
      <c r="Q162" s="236">
        <f>ROUND(E162*P162,2)</f>
        <v>0</v>
      </c>
      <c r="R162" s="236"/>
      <c r="S162" s="236" t="s">
        <v>153</v>
      </c>
      <c r="T162" s="237" t="s">
        <v>154</v>
      </c>
      <c r="U162" s="219">
        <v>0.32690000000000002</v>
      </c>
      <c r="V162" s="219">
        <f>ROUND(E162*U162,2)</f>
        <v>1.96</v>
      </c>
      <c r="W162" s="219"/>
      <c r="X162" s="219" t="s">
        <v>155</v>
      </c>
      <c r="Y162" s="210"/>
      <c r="Z162" s="210"/>
      <c r="AA162" s="210"/>
      <c r="AB162" s="210"/>
      <c r="AC162" s="210"/>
      <c r="AD162" s="210"/>
      <c r="AE162" s="210"/>
      <c r="AF162" s="210"/>
      <c r="AG162" s="210" t="s">
        <v>156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48" t="s">
        <v>352</v>
      </c>
      <c r="D163" s="220"/>
      <c r="E163" s="221">
        <v>6</v>
      </c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0"/>
      <c r="Z163" s="210"/>
      <c r="AA163" s="210"/>
      <c r="AB163" s="210"/>
      <c r="AC163" s="210"/>
      <c r="AD163" s="210"/>
      <c r="AE163" s="210"/>
      <c r="AF163" s="210"/>
      <c r="AG163" s="210" t="s">
        <v>158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ht="22.5" outlineLevel="1" x14ac:dyDescent="0.2">
      <c r="A164" s="231">
        <v>51</v>
      </c>
      <c r="B164" s="232" t="s">
        <v>353</v>
      </c>
      <c r="C164" s="247" t="s">
        <v>354</v>
      </c>
      <c r="D164" s="233" t="s">
        <v>227</v>
      </c>
      <c r="E164" s="234">
        <v>10</v>
      </c>
      <c r="F164" s="235">
        <v>0</v>
      </c>
      <c r="G164" s="236">
        <f>ROUND(E164*F164,2)</f>
        <v>0</v>
      </c>
      <c r="H164" s="235">
        <v>0</v>
      </c>
      <c r="I164" s="236">
        <f>ROUND(E164*H164,2)</f>
        <v>0</v>
      </c>
      <c r="J164" s="235">
        <v>0</v>
      </c>
      <c r="K164" s="236">
        <f>ROUND(E164*J164,2)</f>
        <v>0</v>
      </c>
      <c r="L164" s="236">
        <v>21</v>
      </c>
      <c r="M164" s="236">
        <f>G164*(1+L164/100)</f>
        <v>0</v>
      </c>
      <c r="N164" s="236">
        <v>3.1700000000000001E-3</v>
      </c>
      <c r="O164" s="236">
        <f>ROUND(E164*N164,2)</f>
        <v>0.03</v>
      </c>
      <c r="P164" s="236">
        <v>0</v>
      </c>
      <c r="Q164" s="236">
        <f>ROUND(E164*P164,2)</f>
        <v>0</v>
      </c>
      <c r="R164" s="236"/>
      <c r="S164" s="236" t="s">
        <v>179</v>
      </c>
      <c r="T164" s="237" t="s">
        <v>154</v>
      </c>
      <c r="U164" s="219">
        <v>0.219</v>
      </c>
      <c r="V164" s="219">
        <f>ROUND(E164*U164,2)</f>
        <v>2.19</v>
      </c>
      <c r="W164" s="219"/>
      <c r="X164" s="219" t="s">
        <v>155</v>
      </c>
      <c r="Y164" s="210"/>
      <c r="Z164" s="210"/>
      <c r="AA164" s="210"/>
      <c r="AB164" s="210"/>
      <c r="AC164" s="210"/>
      <c r="AD164" s="210"/>
      <c r="AE164" s="210"/>
      <c r="AF164" s="210"/>
      <c r="AG164" s="210" t="s">
        <v>156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17"/>
      <c r="B165" s="218"/>
      <c r="C165" s="248" t="s">
        <v>355</v>
      </c>
      <c r="D165" s="220"/>
      <c r="E165" s="221">
        <v>10</v>
      </c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0"/>
      <c r="Z165" s="210"/>
      <c r="AA165" s="210"/>
      <c r="AB165" s="210"/>
      <c r="AC165" s="210"/>
      <c r="AD165" s="210"/>
      <c r="AE165" s="210"/>
      <c r="AF165" s="210"/>
      <c r="AG165" s="210" t="s">
        <v>158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ht="22.5" outlineLevel="1" x14ac:dyDescent="0.2">
      <c r="A166" s="231">
        <v>52</v>
      </c>
      <c r="B166" s="232" t="s">
        <v>356</v>
      </c>
      <c r="C166" s="247" t="s">
        <v>357</v>
      </c>
      <c r="D166" s="233" t="s">
        <v>227</v>
      </c>
      <c r="E166" s="234">
        <v>15</v>
      </c>
      <c r="F166" s="235">
        <v>0</v>
      </c>
      <c r="G166" s="236">
        <f>ROUND(E166*F166,2)</f>
        <v>0</v>
      </c>
      <c r="H166" s="235">
        <v>0</v>
      </c>
      <c r="I166" s="236">
        <f>ROUND(E166*H166,2)</f>
        <v>0</v>
      </c>
      <c r="J166" s="235">
        <v>0</v>
      </c>
      <c r="K166" s="236">
        <f>ROUND(E166*J166,2)</f>
        <v>0</v>
      </c>
      <c r="L166" s="236">
        <v>21</v>
      </c>
      <c r="M166" s="236">
        <f>G166*(1+L166/100)</f>
        <v>0</v>
      </c>
      <c r="N166" s="236">
        <v>2.3999999999999998E-3</v>
      </c>
      <c r="O166" s="236">
        <f>ROUND(E166*N166,2)</f>
        <v>0.04</v>
      </c>
      <c r="P166" s="236">
        <v>0</v>
      </c>
      <c r="Q166" s="236">
        <f>ROUND(E166*P166,2)</f>
        <v>0</v>
      </c>
      <c r="R166" s="236"/>
      <c r="S166" s="236" t="s">
        <v>179</v>
      </c>
      <c r="T166" s="237" t="s">
        <v>154</v>
      </c>
      <c r="U166" s="219">
        <v>0.26</v>
      </c>
      <c r="V166" s="219">
        <f>ROUND(E166*U166,2)</f>
        <v>3.9</v>
      </c>
      <c r="W166" s="219"/>
      <c r="X166" s="219" t="s">
        <v>155</v>
      </c>
      <c r="Y166" s="210"/>
      <c r="Z166" s="210"/>
      <c r="AA166" s="210"/>
      <c r="AB166" s="210"/>
      <c r="AC166" s="210"/>
      <c r="AD166" s="210"/>
      <c r="AE166" s="210"/>
      <c r="AF166" s="210"/>
      <c r="AG166" s="210" t="s">
        <v>156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48" t="s">
        <v>358</v>
      </c>
      <c r="D167" s="220"/>
      <c r="E167" s="221">
        <v>15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0"/>
      <c r="Z167" s="210"/>
      <c r="AA167" s="210"/>
      <c r="AB167" s="210"/>
      <c r="AC167" s="210"/>
      <c r="AD167" s="210"/>
      <c r="AE167" s="210"/>
      <c r="AF167" s="210"/>
      <c r="AG167" s="210" t="s">
        <v>158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ht="22.5" outlineLevel="1" x14ac:dyDescent="0.2">
      <c r="A168" s="231">
        <v>53</v>
      </c>
      <c r="B168" s="232" t="s">
        <v>359</v>
      </c>
      <c r="C168" s="247" t="s">
        <v>360</v>
      </c>
      <c r="D168" s="233" t="s">
        <v>230</v>
      </c>
      <c r="E168" s="234">
        <v>3</v>
      </c>
      <c r="F168" s="235">
        <v>0</v>
      </c>
      <c r="G168" s="236">
        <f>ROUND(E168*F168,2)</f>
        <v>0</v>
      </c>
      <c r="H168" s="235">
        <v>0</v>
      </c>
      <c r="I168" s="236">
        <f>ROUND(E168*H168,2)</f>
        <v>0</v>
      </c>
      <c r="J168" s="235">
        <v>0</v>
      </c>
      <c r="K168" s="236">
        <f>ROUND(E168*J168,2)</f>
        <v>0</v>
      </c>
      <c r="L168" s="236">
        <v>21</v>
      </c>
      <c r="M168" s="236">
        <f>G168*(1+L168/100)</f>
        <v>0</v>
      </c>
      <c r="N168" s="236">
        <v>4.0000000000000002E-4</v>
      </c>
      <c r="O168" s="236">
        <f>ROUND(E168*N168,2)</f>
        <v>0</v>
      </c>
      <c r="P168" s="236">
        <v>0</v>
      </c>
      <c r="Q168" s="236">
        <f>ROUND(E168*P168,2)</f>
        <v>0</v>
      </c>
      <c r="R168" s="236"/>
      <c r="S168" s="236" t="s">
        <v>153</v>
      </c>
      <c r="T168" s="237" t="s">
        <v>154</v>
      </c>
      <c r="U168" s="219">
        <v>0.41</v>
      </c>
      <c r="V168" s="219">
        <f>ROUND(E168*U168,2)</f>
        <v>1.23</v>
      </c>
      <c r="W168" s="219"/>
      <c r="X168" s="219" t="s">
        <v>155</v>
      </c>
      <c r="Y168" s="210"/>
      <c r="Z168" s="210"/>
      <c r="AA168" s="210"/>
      <c r="AB168" s="210"/>
      <c r="AC168" s="210"/>
      <c r="AD168" s="210"/>
      <c r="AE168" s="210"/>
      <c r="AF168" s="210"/>
      <c r="AG168" s="210" t="s">
        <v>156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48" t="s">
        <v>361</v>
      </c>
      <c r="D169" s="220"/>
      <c r="E169" s="221">
        <v>3</v>
      </c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0"/>
      <c r="Z169" s="210"/>
      <c r="AA169" s="210"/>
      <c r="AB169" s="210"/>
      <c r="AC169" s="210"/>
      <c r="AD169" s="210"/>
      <c r="AE169" s="210"/>
      <c r="AF169" s="210"/>
      <c r="AG169" s="210" t="s">
        <v>158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31">
        <v>54</v>
      </c>
      <c r="B170" s="232" t="s">
        <v>362</v>
      </c>
      <c r="C170" s="247" t="s">
        <v>363</v>
      </c>
      <c r="D170" s="233" t="s">
        <v>227</v>
      </c>
      <c r="E170" s="234">
        <v>36</v>
      </c>
      <c r="F170" s="235">
        <v>0</v>
      </c>
      <c r="G170" s="236">
        <f>ROUND(E170*F170,2)</f>
        <v>0</v>
      </c>
      <c r="H170" s="235">
        <v>0</v>
      </c>
      <c r="I170" s="236">
        <f>ROUND(E170*H170,2)</f>
        <v>0</v>
      </c>
      <c r="J170" s="235">
        <v>0</v>
      </c>
      <c r="K170" s="236">
        <f>ROUND(E170*J170,2)</f>
        <v>0</v>
      </c>
      <c r="L170" s="236">
        <v>21</v>
      </c>
      <c r="M170" s="236">
        <f>G170*(1+L170/100)</f>
        <v>0</v>
      </c>
      <c r="N170" s="236">
        <v>1.5299999999999999E-3</v>
      </c>
      <c r="O170" s="236">
        <f>ROUND(E170*N170,2)</f>
        <v>0.06</v>
      </c>
      <c r="P170" s="236">
        <v>0</v>
      </c>
      <c r="Q170" s="236">
        <f>ROUND(E170*P170,2)</f>
        <v>0</v>
      </c>
      <c r="R170" s="236"/>
      <c r="S170" s="236" t="s">
        <v>179</v>
      </c>
      <c r="T170" s="237" t="s">
        <v>154</v>
      </c>
      <c r="U170" s="219">
        <v>0.24</v>
      </c>
      <c r="V170" s="219">
        <f>ROUND(E170*U170,2)</f>
        <v>8.64</v>
      </c>
      <c r="W170" s="219"/>
      <c r="X170" s="219" t="s">
        <v>155</v>
      </c>
      <c r="Y170" s="210"/>
      <c r="Z170" s="210"/>
      <c r="AA170" s="210"/>
      <c r="AB170" s="210"/>
      <c r="AC170" s="210"/>
      <c r="AD170" s="210"/>
      <c r="AE170" s="210"/>
      <c r="AF170" s="210"/>
      <c r="AG170" s="210" t="s">
        <v>156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48" t="s">
        <v>364</v>
      </c>
      <c r="D171" s="220"/>
      <c r="E171" s="221">
        <v>36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158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31">
        <v>55</v>
      </c>
      <c r="B172" s="232" t="s">
        <v>365</v>
      </c>
      <c r="C172" s="247" t="s">
        <v>366</v>
      </c>
      <c r="D172" s="233" t="s">
        <v>227</v>
      </c>
      <c r="E172" s="234">
        <v>6.5940000000000003</v>
      </c>
      <c r="F172" s="235">
        <v>0</v>
      </c>
      <c r="G172" s="236">
        <f>ROUND(E172*F172,2)</f>
        <v>0</v>
      </c>
      <c r="H172" s="235">
        <v>0</v>
      </c>
      <c r="I172" s="236">
        <f>ROUND(E172*H172,2)</f>
        <v>0</v>
      </c>
      <c r="J172" s="235">
        <v>0</v>
      </c>
      <c r="K172" s="236">
        <f>ROUND(E172*J172,2)</f>
        <v>0</v>
      </c>
      <c r="L172" s="236">
        <v>21</v>
      </c>
      <c r="M172" s="236">
        <f>G172*(1+L172/100)</f>
        <v>0</v>
      </c>
      <c r="N172" s="236">
        <v>8.7000000000000001E-4</v>
      </c>
      <c r="O172" s="236">
        <f>ROUND(E172*N172,2)</f>
        <v>0.01</v>
      </c>
      <c r="P172" s="236">
        <v>0</v>
      </c>
      <c r="Q172" s="236">
        <f>ROUND(E172*P172,2)</f>
        <v>0</v>
      </c>
      <c r="R172" s="236"/>
      <c r="S172" s="236" t="s">
        <v>179</v>
      </c>
      <c r="T172" s="237" t="s">
        <v>154</v>
      </c>
      <c r="U172" s="219">
        <v>0.28000000000000003</v>
      </c>
      <c r="V172" s="219">
        <f>ROUND(E172*U172,2)</f>
        <v>1.85</v>
      </c>
      <c r="W172" s="219"/>
      <c r="X172" s="219" t="s">
        <v>155</v>
      </c>
      <c r="Y172" s="210"/>
      <c r="Z172" s="210"/>
      <c r="AA172" s="210"/>
      <c r="AB172" s="210"/>
      <c r="AC172" s="210"/>
      <c r="AD172" s="210"/>
      <c r="AE172" s="210"/>
      <c r="AF172" s="210"/>
      <c r="AG172" s="210" t="s">
        <v>156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48" t="s">
        <v>367</v>
      </c>
      <c r="D173" s="220"/>
      <c r="E173" s="221">
        <v>3.77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158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48" t="s">
        <v>368</v>
      </c>
      <c r="D174" s="220"/>
      <c r="E174" s="221">
        <v>2.83</v>
      </c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158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31">
        <v>56</v>
      </c>
      <c r="B175" s="232" t="s">
        <v>369</v>
      </c>
      <c r="C175" s="247" t="s">
        <v>370</v>
      </c>
      <c r="D175" s="233" t="s">
        <v>227</v>
      </c>
      <c r="E175" s="234">
        <v>34</v>
      </c>
      <c r="F175" s="235">
        <v>0</v>
      </c>
      <c r="G175" s="236">
        <f>ROUND(E175*F175,2)</f>
        <v>0</v>
      </c>
      <c r="H175" s="235">
        <v>0</v>
      </c>
      <c r="I175" s="236">
        <f>ROUND(E175*H175,2)</f>
        <v>0</v>
      </c>
      <c r="J175" s="235">
        <v>0</v>
      </c>
      <c r="K175" s="236">
        <f>ROUND(E175*J175,2)</f>
        <v>0</v>
      </c>
      <c r="L175" s="236">
        <v>21</v>
      </c>
      <c r="M175" s="236">
        <f>G175*(1+L175/100)</f>
        <v>0</v>
      </c>
      <c r="N175" s="236">
        <v>1.23E-3</v>
      </c>
      <c r="O175" s="236">
        <f>ROUND(E175*N175,2)</f>
        <v>0.04</v>
      </c>
      <c r="P175" s="236">
        <v>0</v>
      </c>
      <c r="Q175" s="236">
        <f>ROUND(E175*P175,2)</f>
        <v>0</v>
      </c>
      <c r="R175" s="236"/>
      <c r="S175" s="236" t="s">
        <v>179</v>
      </c>
      <c r="T175" s="237" t="s">
        <v>154</v>
      </c>
      <c r="U175" s="219">
        <v>0.307</v>
      </c>
      <c r="V175" s="219">
        <f>ROUND(E175*U175,2)</f>
        <v>10.44</v>
      </c>
      <c r="W175" s="219"/>
      <c r="X175" s="219" t="s">
        <v>155</v>
      </c>
      <c r="Y175" s="210"/>
      <c r="Z175" s="210"/>
      <c r="AA175" s="210"/>
      <c r="AB175" s="210"/>
      <c r="AC175" s="210"/>
      <c r="AD175" s="210"/>
      <c r="AE175" s="210"/>
      <c r="AF175" s="210"/>
      <c r="AG175" s="210" t="s">
        <v>156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17"/>
      <c r="B176" s="218"/>
      <c r="C176" s="248" t="s">
        <v>371</v>
      </c>
      <c r="D176" s="220"/>
      <c r="E176" s="221">
        <v>34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0"/>
      <c r="Z176" s="210"/>
      <c r="AA176" s="210"/>
      <c r="AB176" s="210"/>
      <c r="AC176" s="210"/>
      <c r="AD176" s="210"/>
      <c r="AE176" s="210"/>
      <c r="AF176" s="210"/>
      <c r="AG176" s="210" t="s">
        <v>158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31">
        <v>57</v>
      </c>
      <c r="B177" s="232" t="s">
        <v>372</v>
      </c>
      <c r="C177" s="247" t="s">
        <v>373</v>
      </c>
      <c r="D177" s="233" t="s">
        <v>211</v>
      </c>
      <c r="E177" s="234">
        <v>0.21179999999999999</v>
      </c>
      <c r="F177" s="235">
        <v>0</v>
      </c>
      <c r="G177" s="236">
        <f>ROUND(E177*F177,2)</f>
        <v>0</v>
      </c>
      <c r="H177" s="235">
        <v>0</v>
      </c>
      <c r="I177" s="236">
        <f>ROUND(E177*H177,2)</f>
        <v>0</v>
      </c>
      <c r="J177" s="235">
        <v>0</v>
      </c>
      <c r="K177" s="236">
        <f>ROUND(E177*J177,2)</f>
        <v>0</v>
      </c>
      <c r="L177" s="236">
        <v>21</v>
      </c>
      <c r="M177" s="236">
        <f>G177*(1+L177/100)</f>
        <v>0</v>
      </c>
      <c r="N177" s="236">
        <v>0</v>
      </c>
      <c r="O177" s="236">
        <f>ROUND(E177*N177,2)</f>
        <v>0</v>
      </c>
      <c r="P177" s="236">
        <v>0</v>
      </c>
      <c r="Q177" s="236">
        <f>ROUND(E177*P177,2)</f>
        <v>0</v>
      </c>
      <c r="R177" s="236"/>
      <c r="S177" s="236" t="s">
        <v>153</v>
      </c>
      <c r="T177" s="237" t="s">
        <v>154</v>
      </c>
      <c r="U177" s="219">
        <v>4.7370000000000001</v>
      </c>
      <c r="V177" s="219">
        <f>ROUND(E177*U177,2)</f>
        <v>1</v>
      </c>
      <c r="W177" s="219"/>
      <c r="X177" s="219" t="s">
        <v>155</v>
      </c>
      <c r="Y177" s="210"/>
      <c r="Z177" s="210"/>
      <c r="AA177" s="210"/>
      <c r="AB177" s="210"/>
      <c r="AC177" s="210"/>
      <c r="AD177" s="210"/>
      <c r="AE177" s="210"/>
      <c r="AF177" s="210"/>
      <c r="AG177" s="210" t="s">
        <v>252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17"/>
      <c r="B178" s="218"/>
      <c r="C178" s="248" t="s">
        <v>238</v>
      </c>
      <c r="D178" s="220"/>
      <c r="E178" s="221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0"/>
      <c r="Z178" s="210"/>
      <c r="AA178" s="210"/>
      <c r="AB178" s="210"/>
      <c r="AC178" s="210"/>
      <c r="AD178" s="210"/>
      <c r="AE178" s="210"/>
      <c r="AF178" s="210"/>
      <c r="AG178" s="210" t="s">
        <v>158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48" t="s">
        <v>374</v>
      </c>
      <c r="D179" s="220"/>
      <c r="E179" s="221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158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17"/>
      <c r="B180" s="218"/>
      <c r="C180" s="248" t="s">
        <v>375</v>
      </c>
      <c r="D180" s="220"/>
      <c r="E180" s="221">
        <v>0.21</v>
      </c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0"/>
      <c r="Z180" s="210"/>
      <c r="AA180" s="210"/>
      <c r="AB180" s="210"/>
      <c r="AC180" s="210"/>
      <c r="AD180" s="210"/>
      <c r="AE180" s="210"/>
      <c r="AF180" s="210"/>
      <c r="AG180" s="210" t="s">
        <v>158</v>
      </c>
      <c r="AH180" s="210">
        <v>0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x14ac:dyDescent="0.2">
      <c r="A181" s="225" t="s">
        <v>148</v>
      </c>
      <c r="B181" s="226" t="s">
        <v>107</v>
      </c>
      <c r="C181" s="246" t="s">
        <v>108</v>
      </c>
      <c r="D181" s="227"/>
      <c r="E181" s="228"/>
      <c r="F181" s="229"/>
      <c r="G181" s="229">
        <f>SUMIF(AG182:AG187,"&lt;&gt;NOR",G182:G187)</f>
        <v>0</v>
      </c>
      <c r="H181" s="229"/>
      <c r="I181" s="229">
        <f>SUM(I182:I187)</f>
        <v>0</v>
      </c>
      <c r="J181" s="229"/>
      <c r="K181" s="229">
        <f>SUM(K182:K187)</f>
        <v>0</v>
      </c>
      <c r="L181" s="229"/>
      <c r="M181" s="229">
        <f>SUM(M182:M187)</f>
        <v>0</v>
      </c>
      <c r="N181" s="229"/>
      <c r="O181" s="229">
        <f>SUM(O182:O187)</f>
        <v>0</v>
      </c>
      <c r="P181" s="229"/>
      <c r="Q181" s="229">
        <f>SUM(Q182:Q187)</f>
        <v>0</v>
      </c>
      <c r="R181" s="229"/>
      <c r="S181" s="229"/>
      <c r="T181" s="230"/>
      <c r="U181" s="224"/>
      <c r="V181" s="224">
        <f>SUM(V182:V187)</f>
        <v>0</v>
      </c>
      <c r="W181" s="224"/>
      <c r="X181" s="224"/>
      <c r="AG181" t="s">
        <v>149</v>
      </c>
    </row>
    <row r="182" spans="1:60" outlineLevel="1" x14ac:dyDescent="0.2">
      <c r="A182" s="238">
        <v>58</v>
      </c>
      <c r="B182" s="239" t="s">
        <v>376</v>
      </c>
      <c r="C182" s="249" t="s">
        <v>377</v>
      </c>
      <c r="D182" s="240" t="s">
        <v>230</v>
      </c>
      <c r="E182" s="241">
        <v>4</v>
      </c>
      <c r="F182" s="242">
        <v>0</v>
      </c>
      <c r="G182" s="243">
        <f>ROUND(E182*F182,2)</f>
        <v>0</v>
      </c>
      <c r="H182" s="242">
        <v>0</v>
      </c>
      <c r="I182" s="243">
        <f>ROUND(E182*H182,2)</f>
        <v>0</v>
      </c>
      <c r="J182" s="242">
        <v>0</v>
      </c>
      <c r="K182" s="243">
        <f>ROUND(E182*J182,2)</f>
        <v>0</v>
      </c>
      <c r="L182" s="243">
        <v>21</v>
      </c>
      <c r="M182" s="243">
        <f>G182*(1+L182/100)</f>
        <v>0</v>
      </c>
      <c r="N182" s="243">
        <v>0</v>
      </c>
      <c r="O182" s="243">
        <f>ROUND(E182*N182,2)</f>
        <v>0</v>
      </c>
      <c r="P182" s="243">
        <v>0</v>
      </c>
      <c r="Q182" s="243">
        <f>ROUND(E182*P182,2)</f>
        <v>0</v>
      </c>
      <c r="R182" s="243"/>
      <c r="S182" s="243" t="s">
        <v>179</v>
      </c>
      <c r="T182" s="244" t="s">
        <v>154</v>
      </c>
      <c r="U182" s="219">
        <v>0</v>
      </c>
      <c r="V182" s="219">
        <f>ROUND(E182*U182,2)</f>
        <v>0</v>
      </c>
      <c r="W182" s="219"/>
      <c r="X182" s="219" t="s">
        <v>155</v>
      </c>
      <c r="Y182" s="210"/>
      <c r="Z182" s="210"/>
      <c r="AA182" s="210"/>
      <c r="AB182" s="210"/>
      <c r="AC182" s="210"/>
      <c r="AD182" s="210"/>
      <c r="AE182" s="210"/>
      <c r="AF182" s="210"/>
      <c r="AG182" s="210" t="s">
        <v>156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38">
        <v>59</v>
      </c>
      <c r="B183" s="239" t="s">
        <v>378</v>
      </c>
      <c r="C183" s="249" t="s">
        <v>379</v>
      </c>
      <c r="D183" s="240" t="s">
        <v>230</v>
      </c>
      <c r="E183" s="241">
        <v>1</v>
      </c>
      <c r="F183" s="242">
        <v>0</v>
      </c>
      <c r="G183" s="243">
        <f>ROUND(E183*F183,2)</f>
        <v>0</v>
      </c>
      <c r="H183" s="242">
        <v>0</v>
      </c>
      <c r="I183" s="243">
        <f>ROUND(E183*H183,2)</f>
        <v>0</v>
      </c>
      <c r="J183" s="242">
        <v>0</v>
      </c>
      <c r="K183" s="243">
        <f>ROUND(E183*J183,2)</f>
        <v>0</v>
      </c>
      <c r="L183" s="243">
        <v>21</v>
      </c>
      <c r="M183" s="243">
        <f>G183*(1+L183/100)</f>
        <v>0</v>
      </c>
      <c r="N183" s="243">
        <v>0</v>
      </c>
      <c r="O183" s="243">
        <f>ROUND(E183*N183,2)</f>
        <v>0</v>
      </c>
      <c r="P183" s="243">
        <v>0</v>
      </c>
      <c r="Q183" s="243">
        <f>ROUND(E183*P183,2)</f>
        <v>0</v>
      </c>
      <c r="R183" s="243"/>
      <c r="S183" s="243" t="s">
        <v>179</v>
      </c>
      <c r="T183" s="244" t="s">
        <v>154</v>
      </c>
      <c r="U183" s="219">
        <v>0</v>
      </c>
      <c r="V183" s="219">
        <f>ROUND(E183*U183,2)</f>
        <v>0</v>
      </c>
      <c r="W183" s="219"/>
      <c r="X183" s="219" t="s">
        <v>155</v>
      </c>
      <c r="Y183" s="210"/>
      <c r="Z183" s="210"/>
      <c r="AA183" s="210"/>
      <c r="AB183" s="210"/>
      <c r="AC183" s="210"/>
      <c r="AD183" s="210"/>
      <c r="AE183" s="210"/>
      <c r="AF183" s="210"/>
      <c r="AG183" s="210" t="s">
        <v>156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31">
        <v>60</v>
      </c>
      <c r="B184" s="232" t="s">
        <v>380</v>
      </c>
      <c r="C184" s="247" t="s">
        <v>381</v>
      </c>
      <c r="D184" s="233" t="s">
        <v>0</v>
      </c>
      <c r="E184" s="234">
        <v>0</v>
      </c>
      <c r="F184" s="235">
        <v>0</v>
      </c>
      <c r="G184" s="236">
        <f>ROUND(E184*F184,2)</f>
        <v>0</v>
      </c>
      <c r="H184" s="235">
        <v>0</v>
      </c>
      <c r="I184" s="236">
        <f>ROUND(E184*H184,2)</f>
        <v>0</v>
      </c>
      <c r="J184" s="235">
        <v>0</v>
      </c>
      <c r="K184" s="236">
        <f>ROUND(E184*J184,2)</f>
        <v>0</v>
      </c>
      <c r="L184" s="236">
        <v>21</v>
      </c>
      <c r="M184" s="236">
        <f>G184*(1+L184/100)</f>
        <v>0</v>
      </c>
      <c r="N184" s="236">
        <v>0</v>
      </c>
      <c r="O184" s="236">
        <f>ROUND(E184*N184,2)</f>
        <v>0</v>
      </c>
      <c r="P184" s="236">
        <v>0</v>
      </c>
      <c r="Q184" s="236">
        <f>ROUND(E184*P184,2)</f>
        <v>0</v>
      </c>
      <c r="R184" s="236"/>
      <c r="S184" s="236" t="s">
        <v>179</v>
      </c>
      <c r="T184" s="237" t="s">
        <v>154</v>
      </c>
      <c r="U184" s="219">
        <v>0</v>
      </c>
      <c r="V184" s="219">
        <f>ROUND(E184*U184,2)</f>
        <v>0</v>
      </c>
      <c r="W184" s="219"/>
      <c r="X184" s="219" t="s">
        <v>155</v>
      </c>
      <c r="Y184" s="210"/>
      <c r="Z184" s="210"/>
      <c r="AA184" s="210"/>
      <c r="AB184" s="210"/>
      <c r="AC184" s="210"/>
      <c r="AD184" s="210"/>
      <c r="AE184" s="210"/>
      <c r="AF184" s="210"/>
      <c r="AG184" s="210" t="s">
        <v>252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48" t="s">
        <v>382</v>
      </c>
      <c r="D185" s="220"/>
      <c r="E185" s="221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0"/>
      <c r="Z185" s="210"/>
      <c r="AA185" s="210"/>
      <c r="AB185" s="210"/>
      <c r="AC185" s="210"/>
      <c r="AD185" s="210"/>
      <c r="AE185" s="210"/>
      <c r="AF185" s="210"/>
      <c r="AG185" s="210" t="s">
        <v>158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1" x14ac:dyDescent="0.2">
      <c r="A186" s="217"/>
      <c r="B186" s="218"/>
      <c r="C186" s="248" t="s">
        <v>383</v>
      </c>
      <c r="D186" s="220"/>
      <c r="E186" s="221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0"/>
      <c r="Z186" s="210"/>
      <c r="AA186" s="210"/>
      <c r="AB186" s="210"/>
      <c r="AC186" s="210"/>
      <c r="AD186" s="210"/>
      <c r="AE186" s="210"/>
      <c r="AF186" s="210"/>
      <c r="AG186" s="210" t="s">
        <v>158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1" x14ac:dyDescent="0.2">
      <c r="A187" s="217"/>
      <c r="B187" s="218"/>
      <c r="C187" s="248" t="s">
        <v>384</v>
      </c>
      <c r="D187" s="220"/>
      <c r="E187" s="221">
        <v>535</v>
      </c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0"/>
      <c r="Z187" s="210"/>
      <c r="AA187" s="210"/>
      <c r="AB187" s="210"/>
      <c r="AC187" s="210"/>
      <c r="AD187" s="210"/>
      <c r="AE187" s="210"/>
      <c r="AF187" s="210"/>
      <c r="AG187" s="210" t="s">
        <v>158</v>
      </c>
      <c r="AH187" s="210">
        <v>0</v>
      </c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x14ac:dyDescent="0.2">
      <c r="A188" s="225" t="s">
        <v>148</v>
      </c>
      <c r="B188" s="226" t="s">
        <v>109</v>
      </c>
      <c r="C188" s="246" t="s">
        <v>110</v>
      </c>
      <c r="D188" s="227"/>
      <c r="E188" s="228"/>
      <c r="F188" s="229"/>
      <c r="G188" s="229">
        <f>SUMIF(AG189:AG196,"&lt;&gt;NOR",G189:G196)</f>
        <v>0</v>
      </c>
      <c r="H188" s="229"/>
      <c r="I188" s="229">
        <f>SUM(I189:I196)</f>
        <v>0</v>
      </c>
      <c r="J188" s="229"/>
      <c r="K188" s="229">
        <f>SUM(K189:K196)</f>
        <v>0</v>
      </c>
      <c r="L188" s="229"/>
      <c r="M188" s="229">
        <f>SUM(M189:M196)</f>
        <v>0</v>
      </c>
      <c r="N188" s="229"/>
      <c r="O188" s="229">
        <f>SUM(O189:O196)</f>
        <v>0</v>
      </c>
      <c r="P188" s="229"/>
      <c r="Q188" s="229">
        <f>SUM(Q189:Q196)</f>
        <v>0</v>
      </c>
      <c r="R188" s="229"/>
      <c r="S188" s="229"/>
      <c r="T188" s="230"/>
      <c r="U188" s="224"/>
      <c r="V188" s="224">
        <f>SUM(V189:V196)</f>
        <v>0</v>
      </c>
      <c r="W188" s="224"/>
      <c r="X188" s="224"/>
      <c r="AG188" t="s">
        <v>149</v>
      </c>
    </row>
    <row r="189" spans="1:60" ht="22.5" outlineLevel="1" x14ac:dyDescent="0.2">
      <c r="A189" s="231">
        <v>61</v>
      </c>
      <c r="B189" s="232" t="s">
        <v>385</v>
      </c>
      <c r="C189" s="247" t="s">
        <v>386</v>
      </c>
      <c r="D189" s="233" t="s">
        <v>230</v>
      </c>
      <c r="E189" s="234">
        <v>2</v>
      </c>
      <c r="F189" s="235">
        <v>0</v>
      </c>
      <c r="G189" s="236">
        <f>ROUND(E189*F189,2)</f>
        <v>0</v>
      </c>
      <c r="H189" s="235">
        <v>0</v>
      </c>
      <c r="I189" s="236">
        <f>ROUND(E189*H189,2)</f>
        <v>0</v>
      </c>
      <c r="J189" s="235">
        <v>0</v>
      </c>
      <c r="K189" s="236">
        <f>ROUND(E189*J189,2)</f>
        <v>0</v>
      </c>
      <c r="L189" s="236">
        <v>21</v>
      </c>
      <c r="M189" s="236">
        <f>G189*(1+L189/100)</f>
        <v>0</v>
      </c>
      <c r="N189" s="236">
        <v>0</v>
      </c>
      <c r="O189" s="236">
        <f>ROUND(E189*N189,2)</f>
        <v>0</v>
      </c>
      <c r="P189" s="236">
        <v>0</v>
      </c>
      <c r="Q189" s="236">
        <f>ROUND(E189*P189,2)</f>
        <v>0</v>
      </c>
      <c r="R189" s="236"/>
      <c r="S189" s="236" t="s">
        <v>179</v>
      </c>
      <c r="T189" s="237" t="s">
        <v>154</v>
      </c>
      <c r="U189" s="219">
        <v>0</v>
      </c>
      <c r="V189" s="219">
        <f>ROUND(E189*U189,2)</f>
        <v>0</v>
      </c>
      <c r="W189" s="219"/>
      <c r="X189" s="219" t="s">
        <v>155</v>
      </c>
      <c r="Y189" s="210"/>
      <c r="Z189" s="210"/>
      <c r="AA189" s="210"/>
      <c r="AB189" s="210"/>
      <c r="AC189" s="210"/>
      <c r="AD189" s="210"/>
      <c r="AE189" s="210"/>
      <c r="AF189" s="210"/>
      <c r="AG189" s="210" t="s">
        <v>156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17"/>
      <c r="B190" s="218"/>
      <c r="C190" s="248" t="s">
        <v>387</v>
      </c>
      <c r="D190" s="220"/>
      <c r="E190" s="221">
        <v>2</v>
      </c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0"/>
      <c r="Z190" s="210"/>
      <c r="AA190" s="210"/>
      <c r="AB190" s="210"/>
      <c r="AC190" s="210"/>
      <c r="AD190" s="210"/>
      <c r="AE190" s="210"/>
      <c r="AF190" s="210"/>
      <c r="AG190" s="210" t="s">
        <v>158</v>
      </c>
      <c r="AH190" s="210">
        <v>0</v>
      </c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ht="22.5" outlineLevel="1" x14ac:dyDescent="0.2">
      <c r="A191" s="231">
        <v>62</v>
      </c>
      <c r="B191" s="232" t="s">
        <v>388</v>
      </c>
      <c r="C191" s="247" t="s">
        <v>389</v>
      </c>
      <c r="D191" s="233" t="s">
        <v>230</v>
      </c>
      <c r="E191" s="234">
        <v>12</v>
      </c>
      <c r="F191" s="235">
        <v>0</v>
      </c>
      <c r="G191" s="236">
        <f>ROUND(E191*F191,2)</f>
        <v>0</v>
      </c>
      <c r="H191" s="235">
        <v>0</v>
      </c>
      <c r="I191" s="236">
        <f>ROUND(E191*H191,2)</f>
        <v>0</v>
      </c>
      <c r="J191" s="235">
        <v>0</v>
      </c>
      <c r="K191" s="236">
        <f>ROUND(E191*J191,2)</f>
        <v>0</v>
      </c>
      <c r="L191" s="236">
        <v>21</v>
      </c>
      <c r="M191" s="236">
        <f>G191*(1+L191/100)</f>
        <v>0</v>
      </c>
      <c r="N191" s="236">
        <v>0</v>
      </c>
      <c r="O191" s="236">
        <f>ROUND(E191*N191,2)</f>
        <v>0</v>
      </c>
      <c r="P191" s="236">
        <v>0</v>
      </c>
      <c r="Q191" s="236">
        <f>ROUND(E191*P191,2)</f>
        <v>0</v>
      </c>
      <c r="R191" s="236"/>
      <c r="S191" s="236" t="s">
        <v>179</v>
      </c>
      <c r="T191" s="237" t="s">
        <v>154</v>
      </c>
      <c r="U191" s="219">
        <v>0</v>
      </c>
      <c r="V191" s="219">
        <f>ROUND(E191*U191,2)</f>
        <v>0</v>
      </c>
      <c r="W191" s="219"/>
      <c r="X191" s="219" t="s">
        <v>155</v>
      </c>
      <c r="Y191" s="210"/>
      <c r="Z191" s="210"/>
      <c r="AA191" s="210"/>
      <c r="AB191" s="210"/>
      <c r="AC191" s="210"/>
      <c r="AD191" s="210"/>
      <c r="AE191" s="210"/>
      <c r="AF191" s="210"/>
      <c r="AG191" s="210" t="s">
        <v>156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17"/>
      <c r="B192" s="218"/>
      <c r="C192" s="248" t="s">
        <v>390</v>
      </c>
      <c r="D192" s="220"/>
      <c r="E192" s="221">
        <v>12</v>
      </c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0"/>
      <c r="Z192" s="210"/>
      <c r="AA192" s="210"/>
      <c r="AB192" s="210"/>
      <c r="AC192" s="210"/>
      <c r="AD192" s="210"/>
      <c r="AE192" s="210"/>
      <c r="AF192" s="210"/>
      <c r="AG192" s="210" t="s">
        <v>158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31">
        <v>63</v>
      </c>
      <c r="B193" s="232" t="s">
        <v>391</v>
      </c>
      <c r="C193" s="247" t="s">
        <v>392</v>
      </c>
      <c r="D193" s="233" t="s">
        <v>0</v>
      </c>
      <c r="E193" s="234">
        <v>0</v>
      </c>
      <c r="F193" s="235">
        <v>0</v>
      </c>
      <c r="G193" s="236">
        <f>ROUND(E193*F193,2)</f>
        <v>0</v>
      </c>
      <c r="H193" s="235">
        <v>0</v>
      </c>
      <c r="I193" s="236">
        <f>ROUND(E193*H193,2)</f>
        <v>0</v>
      </c>
      <c r="J193" s="235">
        <v>0</v>
      </c>
      <c r="K193" s="236">
        <f>ROUND(E193*J193,2)</f>
        <v>0</v>
      </c>
      <c r="L193" s="236">
        <v>21</v>
      </c>
      <c r="M193" s="236">
        <f>G193*(1+L193/100)</f>
        <v>0</v>
      </c>
      <c r="N193" s="236">
        <v>0</v>
      </c>
      <c r="O193" s="236">
        <f>ROUND(E193*N193,2)</f>
        <v>0</v>
      </c>
      <c r="P193" s="236">
        <v>0</v>
      </c>
      <c r="Q193" s="236">
        <f>ROUND(E193*P193,2)</f>
        <v>0</v>
      </c>
      <c r="R193" s="236"/>
      <c r="S193" s="236" t="s">
        <v>153</v>
      </c>
      <c r="T193" s="237" t="s">
        <v>154</v>
      </c>
      <c r="U193" s="219">
        <v>0</v>
      </c>
      <c r="V193" s="219">
        <f>ROUND(E193*U193,2)</f>
        <v>0</v>
      </c>
      <c r="W193" s="219"/>
      <c r="X193" s="219" t="s">
        <v>155</v>
      </c>
      <c r="Y193" s="210"/>
      <c r="Z193" s="210"/>
      <c r="AA193" s="210"/>
      <c r="AB193" s="210"/>
      <c r="AC193" s="210"/>
      <c r="AD193" s="210"/>
      <c r="AE193" s="210"/>
      <c r="AF193" s="210"/>
      <c r="AG193" s="210" t="s">
        <v>252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7"/>
      <c r="B194" s="218"/>
      <c r="C194" s="248" t="s">
        <v>382</v>
      </c>
      <c r="D194" s="220"/>
      <c r="E194" s="221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0"/>
      <c r="Z194" s="210"/>
      <c r="AA194" s="210"/>
      <c r="AB194" s="210"/>
      <c r="AC194" s="210"/>
      <c r="AD194" s="210"/>
      <c r="AE194" s="210"/>
      <c r="AF194" s="210"/>
      <c r="AG194" s="210" t="s">
        <v>158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17"/>
      <c r="B195" s="218"/>
      <c r="C195" s="248" t="s">
        <v>393</v>
      </c>
      <c r="D195" s="220"/>
      <c r="E195" s="221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0"/>
      <c r="Z195" s="210"/>
      <c r="AA195" s="210"/>
      <c r="AB195" s="210"/>
      <c r="AC195" s="210"/>
      <c r="AD195" s="210"/>
      <c r="AE195" s="210"/>
      <c r="AF195" s="210"/>
      <c r="AG195" s="210" t="s">
        <v>158</v>
      </c>
      <c r="AH195" s="210">
        <v>0</v>
      </c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48" t="s">
        <v>394</v>
      </c>
      <c r="D196" s="220"/>
      <c r="E196" s="221">
        <v>440</v>
      </c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0"/>
      <c r="Z196" s="210"/>
      <c r="AA196" s="210"/>
      <c r="AB196" s="210"/>
      <c r="AC196" s="210"/>
      <c r="AD196" s="210"/>
      <c r="AE196" s="210"/>
      <c r="AF196" s="210"/>
      <c r="AG196" s="210" t="s">
        <v>158</v>
      </c>
      <c r="AH196" s="210">
        <v>0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x14ac:dyDescent="0.2">
      <c r="A197" s="225" t="s">
        <v>148</v>
      </c>
      <c r="B197" s="226" t="s">
        <v>111</v>
      </c>
      <c r="C197" s="246" t="s">
        <v>112</v>
      </c>
      <c r="D197" s="227"/>
      <c r="E197" s="228"/>
      <c r="F197" s="229"/>
      <c r="G197" s="229">
        <f>SUMIF(AG198:AG208,"&lt;&gt;NOR",G198:G208)</f>
        <v>0</v>
      </c>
      <c r="H197" s="229"/>
      <c r="I197" s="229">
        <f>SUM(I198:I208)</f>
        <v>0</v>
      </c>
      <c r="J197" s="229"/>
      <c r="K197" s="229">
        <f>SUM(K198:K208)</f>
        <v>0</v>
      </c>
      <c r="L197" s="229"/>
      <c r="M197" s="229">
        <f>SUM(M198:M208)</f>
        <v>0</v>
      </c>
      <c r="N197" s="229"/>
      <c r="O197" s="229">
        <f>SUM(O198:O208)</f>
        <v>3.17</v>
      </c>
      <c r="P197" s="229"/>
      <c r="Q197" s="229">
        <f>SUM(Q198:Q208)</f>
        <v>0</v>
      </c>
      <c r="R197" s="229"/>
      <c r="S197" s="229"/>
      <c r="T197" s="230"/>
      <c r="U197" s="224"/>
      <c r="V197" s="224">
        <f>SUM(V198:V208)</f>
        <v>57.52</v>
      </c>
      <c r="W197" s="224"/>
      <c r="X197" s="224"/>
      <c r="AG197" t="s">
        <v>149</v>
      </c>
    </row>
    <row r="198" spans="1:60" ht="22.5" outlineLevel="1" x14ac:dyDescent="0.2">
      <c r="A198" s="231">
        <v>64</v>
      </c>
      <c r="B198" s="232" t="s">
        <v>395</v>
      </c>
      <c r="C198" s="247" t="s">
        <v>396</v>
      </c>
      <c r="D198" s="233" t="s">
        <v>203</v>
      </c>
      <c r="E198" s="234">
        <v>126.982</v>
      </c>
      <c r="F198" s="235">
        <v>0</v>
      </c>
      <c r="G198" s="236">
        <f>ROUND(E198*F198,2)</f>
        <v>0</v>
      </c>
      <c r="H198" s="235">
        <v>0</v>
      </c>
      <c r="I198" s="236">
        <f>ROUND(E198*H198,2)</f>
        <v>0</v>
      </c>
      <c r="J198" s="235">
        <v>0</v>
      </c>
      <c r="K198" s="236">
        <f>ROUND(E198*J198,2)</f>
        <v>0</v>
      </c>
      <c r="L198" s="236">
        <v>21</v>
      </c>
      <c r="M198" s="236">
        <f>G198*(1+L198/100)</f>
        <v>0</v>
      </c>
      <c r="N198" s="236">
        <v>1.8000000000000001E-4</v>
      </c>
      <c r="O198" s="236">
        <f>ROUND(E198*N198,2)</f>
        <v>0.02</v>
      </c>
      <c r="P198" s="236">
        <v>0</v>
      </c>
      <c r="Q198" s="236">
        <f>ROUND(E198*P198,2)</f>
        <v>0</v>
      </c>
      <c r="R198" s="236"/>
      <c r="S198" s="236" t="s">
        <v>179</v>
      </c>
      <c r="T198" s="237" t="s">
        <v>154</v>
      </c>
      <c r="U198" s="219">
        <v>0.45300000000000001</v>
      </c>
      <c r="V198" s="219">
        <f>ROUND(E198*U198,2)</f>
        <v>57.52</v>
      </c>
      <c r="W198" s="219"/>
      <c r="X198" s="219" t="s">
        <v>155</v>
      </c>
      <c r="Y198" s="210"/>
      <c r="Z198" s="210"/>
      <c r="AA198" s="210"/>
      <c r="AB198" s="210"/>
      <c r="AC198" s="210"/>
      <c r="AD198" s="210"/>
      <c r="AE198" s="210"/>
      <c r="AF198" s="210"/>
      <c r="AG198" s="210" t="s">
        <v>156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17"/>
      <c r="B199" s="218"/>
      <c r="C199" s="248" t="s">
        <v>397</v>
      </c>
      <c r="D199" s="220"/>
      <c r="E199" s="221">
        <v>38.5</v>
      </c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0"/>
      <c r="Z199" s="210"/>
      <c r="AA199" s="210"/>
      <c r="AB199" s="210"/>
      <c r="AC199" s="210"/>
      <c r="AD199" s="210"/>
      <c r="AE199" s="210"/>
      <c r="AF199" s="210"/>
      <c r="AG199" s="210" t="s">
        <v>158</v>
      </c>
      <c r="AH199" s="210">
        <v>0</v>
      </c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17"/>
      <c r="B200" s="218"/>
      <c r="C200" s="248" t="s">
        <v>398</v>
      </c>
      <c r="D200" s="220"/>
      <c r="E200" s="221">
        <v>83.25</v>
      </c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0"/>
      <c r="Z200" s="210"/>
      <c r="AA200" s="210"/>
      <c r="AB200" s="210"/>
      <c r="AC200" s="210"/>
      <c r="AD200" s="210"/>
      <c r="AE200" s="210"/>
      <c r="AF200" s="210"/>
      <c r="AG200" s="210" t="s">
        <v>158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17"/>
      <c r="B201" s="218"/>
      <c r="C201" s="248" t="s">
        <v>399</v>
      </c>
      <c r="D201" s="220"/>
      <c r="E201" s="221">
        <v>5.23</v>
      </c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0"/>
      <c r="Z201" s="210"/>
      <c r="AA201" s="210"/>
      <c r="AB201" s="210"/>
      <c r="AC201" s="210"/>
      <c r="AD201" s="210"/>
      <c r="AE201" s="210"/>
      <c r="AF201" s="210"/>
      <c r="AG201" s="210" t="s">
        <v>158</v>
      </c>
      <c r="AH201" s="210">
        <v>0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38">
        <v>65</v>
      </c>
      <c r="B202" s="239" t="s">
        <v>400</v>
      </c>
      <c r="C202" s="249" t="s">
        <v>401</v>
      </c>
      <c r="D202" s="240" t="s">
        <v>230</v>
      </c>
      <c r="E202" s="241">
        <v>6</v>
      </c>
      <c r="F202" s="242">
        <v>0</v>
      </c>
      <c r="G202" s="243">
        <f>ROUND(E202*F202,2)</f>
        <v>0</v>
      </c>
      <c r="H202" s="242">
        <v>0</v>
      </c>
      <c r="I202" s="243">
        <f>ROUND(E202*H202,2)</f>
        <v>0</v>
      </c>
      <c r="J202" s="242">
        <v>0</v>
      </c>
      <c r="K202" s="243">
        <f>ROUND(E202*J202,2)</f>
        <v>0</v>
      </c>
      <c r="L202" s="243">
        <v>21</v>
      </c>
      <c r="M202" s="243">
        <f>G202*(1+L202/100)</f>
        <v>0</v>
      </c>
      <c r="N202" s="243">
        <v>0</v>
      </c>
      <c r="O202" s="243">
        <f>ROUND(E202*N202,2)</f>
        <v>0</v>
      </c>
      <c r="P202" s="243">
        <v>0</v>
      </c>
      <c r="Q202" s="243">
        <f>ROUND(E202*P202,2)</f>
        <v>0</v>
      </c>
      <c r="R202" s="243"/>
      <c r="S202" s="243" t="s">
        <v>179</v>
      </c>
      <c r="T202" s="244" t="s">
        <v>154</v>
      </c>
      <c r="U202" s="219">
        <v>0</v>
      </c>
      <c r="V202" s="219">
        <f>ROUND(E202*U202,2)</f>
        <v>0</v>
      </c>
      <c r="W202" s="219"/>
      <c r="X202" s="219" t="s">
        <v>155</v>
      </c>
      <c r="Y202" s="210"/>
      <c r="Z202" s="210"/>
      <c r="AA202" s="210"/>
      <c r="AB202" s="210"/>
      <c r="AC202" s="210"/>
      <c r="AD202" s="210"/>
      <c r="AE202" s="210"/>
      <c r="AF202" s="210"/>
      <c r="AG202" s="210" t="s">
        <v>156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31">
        <v>66</v>
      </c>
      <c r="B203" s="232" t="s">
        <v>402</v>
      </c>
      <c r="C203" s="247" t="s">
        <v>403</v>
      </c>
      <c r="D203" s="233" t="s">
        <v>203</v>
      </c>
      <c r="E203" s="234">
        <v>146.02930000000001</v>
      </c>
      <c r="F203" s="235">
        <v>0</v>
      </c>
      <c r="G203" s="236">
        <f>ROUND(E203*F203,2)</f>
        <v>0</v>
      </c>
      <c r="H203" s="235">
        <v>0</v>
      </c>
      <c r="I203" s="236">
        <f>ROUND(E203*H203,2)</f>
        <v>0</v>
      </c>
      <c r="J203" s="235">
        <v>0</v>
      </c>
      <c r="K203" s="236">
        <f>ROUND(E203*J203,2)</f>
        <v>0</v>
      </c>
      <c r="L203" s="236">
        <v>21</v>
      </c>
      <c r="M203" s="236">
        <f>G203*(1+L203/100)</f>
        <v>0</v>
      </c>
      <c r="N203" s="236">
        <v>2.1600000000000001E-2</v>
      </c>
      <c r="O203" s="236">
        <f>ROUND(E203*N203,2)</f>
        <v>3.15</v>
      </c>
      <c r="P203" s="236">
        <v>0</v>
      </c>
      <c r="Q203" s="236">
        <f>ROUND(E203*P203,2)</f>
        <v>0</v>
      </c>
      <c r="R203" s="236"/>
      <c r="S203" s="236" t="s">
        <v>179</v>
      </c>
      <c r="T203" s="237" t="s">
        <v>154</v>
      </c>
      <c r="U203" s="219">
        <v>0</v>
      </c>
      <c r="V203" s="219">
        <f>ROUND(E203*U203,2)</f>
        <v>0</v>
      </c>
      <c r="W203" s="219"/>
      <c r="X203" s="219" t="s">
        <v>329</v>
      </c>
      <c r="Y203" s="210"/>
      <c r="Z203" s="210"/>
      <c r="AA203" s="210"/>
      <c r="AB203" s="210"/>
      <c r="AC203" s="210"/>
      <c r="AD203" s="210"/>
      <c r="AE203" s="210"/>
      <c r="AF203" s="210"/>
      <c r="AG203" s="210" t="s">
        <v>330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17"/>
      <c r="B204" s="218"/>
      <c r="C204" s="248" t="s">
        <v>404</v>
      </c>
      <c r="D204" s="220"/>
      <c r="E204" s="221">
        <v>146.03</v>
      </c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0"/>
      <c r="Z204" s="210"/>
      <c r="AA204" s="210"/>
      <c r="AB204" s="210"/>
      <c r="AC204" s="210"/>
      <c r="AD204" s="210"/>
      <c r="AE204" s="210"/>
      <c r="AF204" s="210"/>
      <c r="AG204" s="210" t="s">
        <v>158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31">
        <v>67</v>
      </c>
      <c r="B205" s="232" t="s">
        <v>405</v>
      </c>
      <c r="C205" s="247" t="s">
        <v>406</v>
      </c>
      <c r="D205" s="233" t="s">
        <v>0</v>
      </c>
      <c r="E205" s="234">
        <v>0</v>
      </c>
      <c r="F205" s="235">
        <v>0</v>
      </c>
      <c r="G205" s="236">
        <f>ROUND(E205*F205,2)</f>
        <v>0</v>
      </c>
      <c r="H205" s="235">
        <v>0</v>
      </c>
      <c r="I205" s="236">
        <f>ROUND(E205*H205,2)</f>
        <v>0</v>
      </c>
      <c r="J205" s="235">
        <v>0</v>
      </c>
      <c r="K205" s="236">
        <f>ROUND(E205*J205,2)</f>
        <v>0</v>
      </c>
      <c r="L205" s="236">
        <v>21</v>
      </c>
      <c r="M205" s="236">
        <f>G205*(1+L205/100)</f>
        <v>0</v>
      </c>
      <c r="N205" s="236">
        <v>0</v>
      </c>
      <c r="O205" s="236">
        <f>ROUND(E205*N205,2)</f>
        <v>0</v>
      </c>
      <c r="P205" s="236">
        <v>0</v>
      </c>
      <c r="Q205" s="236">
        <f>ROUND(E205*P205,2)</f>
        <v>0</v>
      </c>
      <c r="R205" s="236"/>
      <c r="S205" s="236" t="s">
        <v>179</v>
      </c>
      <c r="T205" s="237" t="s">
        <v>154</v>
      </c>
      <c r="U205" s="219">
        <v>0</v>
      </c>
      <c r="V205" s="219">
        <f>ROUND(E205*U205,2)</f>
        <v>0</v>
      </c>
      <c r="W205" s="219"/>
      <c r="X205" s="219" t="s">
        <v>155</v>
      </c>
      <c r="Y205" s="210"/>
      <c r="Z205" s="210"/>
      <c r="AA205" s="210"/>
      <c r="AB205" s="210"/>
      <c r="AC205" s="210"/>
      <c r="AD205" s="210"/>
      <c r="AE205" s="210"/>
      <c r="AF205" s="210"/>
      <c r="AG205" s="210" t="s">
        <v>252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17"/>
      <c r="B206" s="218"/>
      <c r="C206" s="248" t="s">
        <v>382</v>
      </c>
      <c r="D206" s="220"/>
      <c r="E206" s="221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0"/>
      <c r="Z206" s="210"/>
      <c r="AA206" s="210"/>
      <c r="AB206" s="210"/>
      <c r="AC206" s="210"/>
      <c r="AD206" s="210"/>
      <c r="AE206" s="210"/>
      <c r="AF206" s="210"/>
      <c r="AG206" s="210" t="s">
        <v>158</v>
      </c>
      <c r="AH206" s="210">
        <v>0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17"/>
      <c r="B207" s="218"/>
      <c r="C207" s="248" t="s">
        <v>407</v>
      </c>
      <c r="D207" s="220"/>
      <c r="E207" s="221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0"/>
      <c r="Z207" s="210"/>
      <c r="AA207" s="210"/>
      <c r="AB207" s="210"/>
      <c r="AC207" s="210"/>
      <c r="AD207" s="210"/>
      <c r="AE207" s="210"/>
      <c r="AF207" s="210"/>
      <c r="AG207" s="210" t="s">
        <v>158</v>
      </c>
      <c r="AH207" s="210">
        <v>0</v>
      </c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48" t="s">
        <v>408</v>
      </c>
      <c r="D208" s="220"/>
      <c r="E208" s="221">
        <v>844.78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0"/>
      <c r="Z208" s="210"/>
      <c r="AA208" s="210"/>
      <c r="AB208" s="210"/>
      <c r="AC208" s="210"/>
      <c r="AD208" s="210"/>
      <c r="AE208" s="210"/>
      <c r="AF208" s="210"/>
      <c r="AG208" s="210" t="s">
        <v>158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x14ac:dyDescent="0.2">
      <c r="A209" s="225" t="s">
        <v>148</v>
      </c>
      <c r="B209" s="226" t="s">
        <v>113</v>
      </c>
      <c r="C209" s="246" t="s">
        <v>114</v>
      </c>
      <c r="D209" s="227"/>
      <c r="E209" s="228"/>
      <c r="F209" s="229"/>
      <c r="G209" s="229">
        <f>SUMIF(AG210:AG222,"&lt;&gt;NOR",G210:G222)</f>
        <v>0</v>
      </c>
      <c r="H209" s="229"/>
      <c r="I209" s="229">
        <f>SUM(I210:I222)</f>
        <v>0</v>
      </c>
      <c r="J209" s="229"/>
      <c r="K209" s="229">
        <f>SUM(K210:K222)</f>
        <v>0</v>
      </c>
      <c r="L209" s="229"/>
      <c r="M209" s="229">
        <f>SUM(M210:M222)</f>
        <v>0</v>
      </c>
      <c r="N209" s="229"/>
      <c r="O209" s="229">
        <f>SUM(O210:O222)</f>
        <v>0.16</v>
      </c>
      <c r="P209" s="229"/>
      <c r="Q209" s="229">
        <f>SUM(Q210:Q222)</f>
        <v>0</v>
      </c>
      <c r="R209" s="229"/>
      <c r="S209" s="229"/>
      <c r="T209" s="230"/>
      <c r="U209" s="224"/>
      <c r="V209" s="224">
        <f>SUM(V210:V222)</f>
        <v>48.4</v>
      </c>
      <c r="W209" s="224"/>
      <c r="X209" s="224"/>
      <c r="AG209" t="s">
        <v>149</v>
      </c>
    </row>
    <row r="210" spans="1:60" outlineLevel="1" x14ac:dyDescent="0.2">
      <c r="A210" s="231">
        <v>68</v>
      </c>
      <c r="B210" s="232" t="s">
        <v>409</v>
      </c>
      <c r="C210" s="247" t="s">
        <v>410</v>
      </c>
      <c r="D210" s="233" t="s">
        <v>203</v>
      </c>
      <c r="E210" s="234">
        <v>499.01924000000002</v>
      </c>
      <c r="F210" s="235">
        <v>0</v>
      </c>
      <c r="G210" s="236">
        <f>ROUND(E210*F210,2)</f>
        <v>0</v>
      </c>
      <c r="H210" s="235">
        <v>0</v>
      </c>
      <c r="I210" s="236">
        <f>ROUND(E210*H210,2)</f>
        <v>0</v>
      </c>
      <c r="J210" s="235">
        <v>0</v>
      </c>
      <c r="K210" s="236">
        <f>ROUND(E210*J210,2)</f>
        <v>0</v>
      </c>
      <c r="L210" s="236">
        <v>21</v>
      </c>
      <c r="M210" s="236">
        <f>G210*(1+L210/100)</f>
        <v>0</v>
      </c>
      <c r="N210" s="236">
        <v>3.2000000000000003E-4</v>
      </c>
      <c r="O210" s="236">
        <f>ROUND(E210*N210,2)</f>
        <v>0.16</v>
      </c>
      <c r="P210" s="236">
        <v>0</v>
      </c>
      <c r="Q210" s="236">
        <f>ROUND(E210*P210,2)</f>
        <v>0</v>
      </c>
      <c r="R210" s="236"/>
      <c r="S210" s="236" t="s">
        <v>153</v>
      </c>
      <c r="T210" s="237" t="s">
        <v>154</v>
      </c>
      <c r="U210" s="219">
        <v>9.7000000000000003E-2</v>
      </c>
      <c r="V210" s="219">
        <f>ROUND(E210*U210,2)</f>
        <v>48.4</v>
      </c>
      <c r="W210" s="219"/>
      <c r="X210" s="219" t="s">
        <v>155</v>
      </c>
      <c r="Y210" s="210"/>
      <c r="Z210" s="210"/>
      <c r="AA210" s="210"/>
      <c r="AB210" s="210"/>
      <c r="AC210" s="210"/>
      <c r="AD210" s="210"/>
      <c r="AE210" s="210"/>
      <c r="AF210" s="210"/>
      <c r="AG210" s="210" t="s">
        <v>156</v>
      </c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17"/>
      <c r="B211" s="218"/>
      <c r="C211" s="248" t="s">
        <v>307</v>
      </c>
      <c r="D211" s="220"/>
      <c r="E211" s="221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0"/>
      <c r="Z211" s="210"/>
      <c r="AA211" s="210"/>
      <c r="AB211" s="210"/>
      <c r="AC211" s="210"/>
      <c r="AD211" s="210"/>
      <c r="AE211" s="210"/>
      <c r="AF211" s="210"/>
      <c r="AG211" s="210" t="s">
        <v>158</v>
      </c>
      <c r="AH211" s="210">
        <v>0</v>
      </c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48" t="s">
        <v>308</v>
      </c>
      <c r="D212" s="220"/>
      <c r="E212" s="221">
        <v>25.34</v>
      </c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0"/>
      <c r="Z212" s="210"/>
      <c r="AA212" s="210"/>
      <c r="AB212" s="210"/>
      <c r="AC212" s="210"/>
      <c r="AD212" s="210"/>
      <c r="AE212" s="210"/>
      <c r="AF212" s="210"/>
      <c r="AG212" s="210" t="s">
        <v>158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7"/>
      <c r="B213" s="218"/>
      <c r="C213" s="248" t="s">
        <v>309</v>
      </c>
      <c r="D213" s="220"/>
      <c r="E213" s="221">
        <v>106.22</v>
      </c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0"/>
      <c r="Z213" s="210"/>
      <c r="AA213" s="210"/>
      <c r="AB213" s="210"/>
      <c r="AC213" s="210"/>
      <c r="AD213" s="210"/>
      <c r="AE213" s="210"/>
      <c r="AF213" s="210"/>
      <c r="AG213" s="210" t="s">
        <v>158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17"/>
      <c r="B214" s="218"/>
      <c r="C214" s="248" t="s">
        <v>310</v>
      </c>
      <c r="D214" s="220"/>
      <c r="E214" s="221">
        <v>14.4</v>
      </c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0"/>
      <c r="Z214" s="210"/>
      <c r="AA214" s="210"/>
      <c r="AB214" s="210"/>
      <c r="AC214" s="210"/>
      <c r="AD214" s="210"/>
      <c r="AE214" s="210"/>
      <c r="AF214" s="210"/>
      <c r="AG214" s="210" t="s">
        <v>158</v>
      </c>
      <c r="AH214" s="210">
        <v>0</v>
      </c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1" x14ac:dyDescent="0.2">
      <c r="A215" s="217"/>
      <c r="B215" s="218"/>
      <c r="C215" s="248" t="s">
        <v>311</v>
      </c>
      <c r="D215" s="220"/>
      <c r="E215" s="221">
        <v>221.26</v>
      </c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0"/>
      <c r="Z215" s="210"/>
      <c r="AA215" s="210"/>
      <c r="AB215" s="210"/>
      <c r="AC215" s="210"/>
      <c r="AD215" s="210"/>
      <c r="AE215" s="210"/>
      <c r="AF215" s="210"/>
      <c r="AG215" s="210" t="s">
        <v>158</v>
      </c>
      <c r="AH215" s="210">
        <v>0</v>
      </c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7"/>
      <c r="B216" s="218"/>
      <c r="C216" s="250" t="s">
        <v>312</v>
      </c>
      <c r="D216" s="222"/>
      <c r="E216" s="223">
        <v>367.22</v>
      </c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0"/>
      <c r="Z216" s="210"/>
      <c r="AA216" s="210"/>
      <c r="AB216" s="210"/>
      <c r="AC216" s="210"/>
      <c r="AD216" s="210"/>
      <c r="AE216" s="210"/>
      <c r="AF216" s="210"/>
      <c r="AG216" s="210" t="s">
        <v>158</v>
      </c>
      <c r="AH216" s="210">
        <v>1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17"/>
      <c r="B217" s="218"/>
      <c r="C217" s="248" t="s">
        <v>313</v>
      </c>
      <c r="D217" s="220"/>
      <c r="E217" s="221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0"/>
      <c r="Z217" s="210"/>
      <c r="AA217" s="210"/>
      <c r="AB217" s="210"/>
      <c r="AC217" s="210"/>
      <c r="AD217" s="210"/>
      <c r="AE217" s="210"/>
      <c r="AF217" s="210"/>
      <c r="AG217" s="210" t="s">
        <v>158</v>
      </c>
      <c r="AH217" s="210">
        <v>0</v>
      </c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7"/>
      <c r="B218" s="218"/>
      <c r="C218" s="248" t="s">
        <v>314</v>
      </c>
      <c r="D218" s="220"/>
      <c r="E218" s="221">
        <v>58.91</v>
      </c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0"/>
      <c r="Z218" s="210"/>
      <c r="AA218" s="210"/>
      <c r="AB218" s="210"/>
      <c r="AC218" s="210"/>
      <c r="AD218" s="210"/>
      <c r="AE218" s="210"/>
      <c r="AF218" s="210"/>
      <c r="AG218" s="210" t="s">
        <v>158</v>
      </c>
      <c r="AH218" s="210">
        <v>0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7"/>
      <c r="B219" s="218"/>
      <c r="C219" s="248" t="s">
        <v>315</v>
      </c>
      <c r="D219" s="220"/>
      <c r="E219" s="221">
        <v>37.520000000000003</v>
      </c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0"/>
      <c r="Z219" s="210"/>
      <c r="AA219" s="210"/>
      <c r="AB219" s="210"/>
      <c r="AC219" s="210"/>
      <c r="AD219" s="210"/>
      <c r="AE219" s="210"/>
      <c r="AF219" s="210"/>
      <c r="AG219" s="210" t="s">
        <v>158</v>
      </c>
      <c r="AH219" s="210">
        <v>0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17"/>
      <c r="B220" s="218"/>
      <c r="C220" s="248" t="s">
        <v>316</v>
      </c>
      <c r="D220" s="220"/>
      <c r="E220" s="221">
        <v>24.29</v>
      </c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0"/>
      <c r="Z220" s="210"/>
      <c r="AA220" s="210"/>
      <c r="AB220" s="210"/>
      <c r="AC220" s="210"/>
      <c r="AD220" s="210"/>
      <c r="AE220" s="210"/>
      <c r="AF220" s="210"/>
      <c r="AG220" s="210" t="s">
        <v>158</v>
      </c>
      <c r="AH220" s="210">
        <v>0</v>
      </c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1" x14ac:dyDescent="0.2">
      <c r="A221" s="217"/>
      <c r="B221" s="218"/>
      <c r="C221" s="248" t="s">
        <v>317</v>
      </c>
      <c r="D221" s="220"/>
      <c r="E221" s="221">
        <v>11.09</v>
      </c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0"/>
      <c r="Z221" s="210"/>
      <c r="AA221" s="210"/>
      <c r="AB221" s="210"/>
      <c r="AC221" s="210"/>
      <c r="AD221" s="210"/>
      <c r="AE221" s="210"/>
      <c r="AF221" s="210"/>
      <c r="AG221" s="210" t="s">
        <v>158</v>
      </c>
      <c r="AH221" s="210">
        <v>0</v>
      </c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17"/>
      <c r="B222" s="218"/>
      <c r="C222" s="250" t="s">
        <v>312</v>
      </c>
      <c r="D222" s="222"/>
      <c r="E222" s="223">
        <v>131.80000000000001</v>
      </c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0"/>
      <c r="Z222" s="210"/>
      <c r="AA222" s="210"/>
      <c r="AB222" s="210"/>
      <c r="AC222" s="210"/>
      <c r="AD222" s="210"/>
      <c r="AE222" s="210"/>
      <c r="AF222" s="210"/>
      <c r="AG222" s="210" t="s">
        <v>158</v>
      </c>
      <c r="AH222" s="210">
        <v>1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x14ac:dyDescent="0.2">
      <c r="A223" s="225" t="s">
        <v>148</v>
      </c>
      <c r="B223" s="226" t="s">
        <v>115</v>
      </c>
      <c r="C223" s="246" t="s">
        <v>116</v>
      </c>
      <c r="D223" s="227"/>
      <c r="E223" s="228"/>
      <c r="F223" s="229"/>
      <c r="G223" s="229">
        <f>SUMIF(AG224:AG228,"&lt;&gt;NOR",G224:G228)</f>
        <v>0</v>
      </c>
      <c r="H223" s="229"/>
      <c r="I223" s="229">
        <f>SUM(I224:I228)</f>
        <v>0</v>
      </c>
      <c r="J223" s="229"/>
      <c r="K223" s="229">
        <f>SUM(K224:K228)</f>
        <v>0</v>
      </c>
      <c r="L223" s="229"/>
      <c r="M223" s="229">
        <f>SUM(M224:M228)</f>
        <v>0</v>
      </c>
      <c r="N223" s="229"/>
      <c r="O223" s="229">
        <f>SUM(O224:O228)</f>
        <v>0</v>
      </c>
      <c r="P223" s="229"/>
      <c r="Q223" s="229">
        <f>SUM(Q224:Q228)</f>
        <v>0</v>
      </c>
      <c r="R223" s="229"/>
      <c r="S223" s="229"/>
      <c r="T223" s="230"/>
      <c r="U223" s="224"/>
      <c r="V223" s="224">
        <f>SUM(V224:V228)</f>
        <v>0</v>
      </c>
      <c r="W223" s="224"/>
      <c r="X223" s="224"/>
      <c r="AG223" t="s">
        <v>149</v>
      </c>
    </row>
    <row r="224" spans="1:60" outlineLevel="1" x14ac:dyDescent="0.2">
      <c r="A224" s="238">
        <v>69</v>
      </c>
      <c r="B224" s="239" t="s">
        <v>411</v>
      </c>
      <c r="C224" s="249" t="s">
        <v>412</v>
      </c>
      <c r="D224" s="240" t="s">
        <v>230</v>
      </c>
      <c r="E224" s="241">
        <v>15</v>
      </c>
      <c r="F224" s="242">
        <v>0</v>
      </c>
      <c r="G224" s="243">
        <f>ROUND(E224*F224,2)</f>
        <v>0</v>
      </c>
      <c r="H224" s="242">
        <v>0</v>
      </c>
      <c r="I224" s="243">
        <f>ROUND(E224*H224,2)</f>
        <v>0</v>
      </c>
      <c r="J224" s="242">
        <v>0</v>
      </c>
      <c r="K224" s="243">
        <f>ROUND(E224*J224,2)</f>
        <v>0</v>
      </c>
      <c r="L224" s="243">
        <v>21</v>
      </c>
      <c r="M224" s="243">
        <f>G224*(1+L224/100)</f>
        <v>0</v>
      </c>
      <c r="N224" s="243">
        <v>0</v>
      </c>
      <c r="O224" s="243">
        <f>ROUND(E224*N224,2)</f>
        <v>0</v>
      </c>
      <c r="P224" s="243">
        <v>0</v>
      </c>
      <c r="Q224" s="243">
        <f>ROUND(E224*P224,2)</f>
        <v>0</v>
      </c>
      <c r="R224" s="243"/>
      <c r="S224" s="243" t="s">
        <v>179</v>
      </c>
      <c r="T224" s="244" t="s">
        <v>154</v>
      </c>
      <c r="U224" s="219">
        <v>0</v>
      </c>
      <c r="V224" s="219">
        <f>ROUND(E224*U224,2)</f>
        <v>0</v>
      </c>
      <c r="W224" s="219"/>
      <c r="X224" s="219" t="s">
        <v>155</v>
      </c>
      <c r="Y224" s="210"/>
      <c r="Z224" s="210"/>
      <c r="AA224" s="210"/>
      <c r="AB224" s="210"/>
      <c r="AC224" s="210"/>
      <c r="AD224" s="210"/>
      <c r="AE224" s="210"/>
      <c r="AF224" s="210"/>
      <c r="AG224" s="210" t="s">
        <v>156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38">
        <v>70</v>
      </c>
      <c r="B225" s="239" t="s">
        <v>413</v>
      </c>
      <c r="C225" s="249" t="s">
        <v>414</v>
      </c>
      <c r="D225" s="240" t="s">
        <v>230</v>
      </c>
      <c r="E225" s="241">
        <v>30</v>
      </c>
      <c r="F225" s="242">
        <v>0</v>
      </c>
      <c r="G225" s="243">
        <f>ROUND(E225*F225,2)</f>
        <v>0</v>
      </c>
      <c r="H225" s="242">
        <v>0</v>
      </c>
      <c r="I225" s="243">
        <f>ROUND(E225*H225,2)</f>
        <v>0</v>
      </c>
      <c r="J225" s="242">
        <v>0</v>
      </c>
      <c r="K225" s="243">
        <f>ROUND(E225*J225,2)</f>
        <v>0</v>
      </c>
      <c r="L225" s="243">
        <v>21</v>
      </c>
      <c r="M225" s="243">
        <f>G225*(1+L225/100)</f>
        <v>0</v>
      </c>
      <c r="N225" s="243">
        <v>0</v>
      </c>
      <c r="O225" s="243">
        <f>ROUND(E225*N225,2)</f>
        <v>0</v>
      </c>
      <c r="P225" s="243">
        <v>0</v>
      </c>
      <c r="Q225" s="243">
        <f>ROUND(E225*P225,2)</f>
        <v>0</v>
      </c>
      <c r="R225" s="243"/>
      <c r="S225" s="243" t="s">
        <v>179</v>
      </c>
      <c r="T225" s="244" t="s">
        <v>154</v>
      </c>
      <c r="U225" s="219">
        <v>0</v>
      </c>
      <c r="V225" s="219">
        <f>ROUND(E225*U225,2)</f>
        <v>0</v>
      </c>
      <c r="W225" s="219"/>
      <c r="X225" s="219" t="s">
        <v>155</v>
      </c>
      <c r="Y225" s="210"/>
      <c r="Z225" s="210"/>
      <c r="AA225" s="210"/>
      <c r="AB225" s="210"/>
      <c r="AC225" s="210"/>
      <c r="AD225" s="210"/>
      <c r="AE225" s="210"/>
      <c r="AF225" s="210"/>
      <c r="AG225" s="210" t="s">
        <v>156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1" x14ac:dyDescent="0.2">
      <c r="A226" s="238">
        <v>71</v>
      </c>
      <c r="B226" s="239" t="s">
        <v>415</v>
      </c>
      <c r="C226" s="249" t="s">
        <v>416</v>
      </c>
      <c r="D226" s="240" t="s">
        <v>230</v>
      </c>
      <c r="E226" s="241">
        <v>1</v>
      </c>
      <c r="F226" s="242">
        <v>0</v>
      </c>
      <c r="G226" s="243">
        <f>ROUND(E226*F226,2)</f>
        <v>0</v>
      </c>
      <c r="H226" s="242">
        <v>0</v>
      </c>
      <c r="I226" s="243">
        <f>ROUND(E226*H226,2)</f>
        <v>0</v>
      </c>
      <c r="J226" s="242">
        <v>0</v>
      </c>
      <c r="K226" s="243">
        <f>ROUND(E226*J226,2)</f>
        <v>0</v>
      </c>
      <c r="L226" s="243">
        <v>21</v>
      </c>
      <c r="M226" s="243">
        <f>G226*(1+L226/100)</f>
        <v>0</v>
      </c>
      <c r="N226" s="243">
        <v>0</v>
      </c>
      <c r="O226" s="243">
        <f>ROUND(E226*N226,2)</f>
        <v>0</v>
      </c>
      <c r="P226" s="243">
        <v>0</v>
      </c>
      <c r="Q226" s="243">
        <f>ROUND(E226*P226,2)</f>
        <v>0</v>
      </c>
      <c r="R226" s="243"/>
      <c r="S226" s="243" t="s">
        <v>179</v>
      </c>
      <c r="T226" s="244" t="s">
        <v>154</v>
      </c>
      <c r="U226" s="219">
        <v>0</v>
      </c>
      <c r="V226" s="219">
        <f>ROUND(E226*U226,2)</f>
        <v>0</v>
      </c>
      <c r="W226" s="219"/>
      <c r="X226" s="219" t="s">
        <v>155</v>
      </c>
      <c r="Y226" s="210"/>
      <c r="Z226" s="210"/>
      <c r="AA226" s="210"/>
      <c r="AB226" s="210"/>
      <c r="AC226" s="210"/>
      <c r="AD226" s="210"/>
      <c r="AE226" s="210"/>
      <c r="AF226" s="210"/>
      <c r="AG226" s="210" t="s">
        <v>156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1" x14ac:dyDescent="0.2">
      <c r="A227" s="238">
        <v>72</v>
      </c>
      <c r="B227" s="239" t="s">
        <v>417</v>
      </c>
      <c r="C227" s="249" t="s">
        <v>418</v>
      </c>
      <c r="D227" s="240" t="s">
        <v>230</v>
      </c>
      <c r="E227" s="241">
        <v>1</v>
      </c>
      <c r="F227" s="242">
        <v>0</v>
      </c>
      <c r="G227" s="243">
        <f>ROUND(E227*F227,2)</f>
        <v>0</v>
      </c>
      <c r="H227" s="242">
        <v>0</v>
      </c>
      <c r="I227" s="243">
        <f>ROUND(E227*H227,2)</f>
        <v>0</v>
      </c>
      <c r="J227" s="242">
        <v>0</v>
      </c>
      <c r="K227" s="243">
        <f>ROUND(E227*J227,2)</f>
        <v>0</v>
      </c>
      <c r="L227" s="243">
        <v>21</v>
      </c>
      <c r="M227" s="243">
        <f>G227*(1+L227/100)</f>
        <v>0</v>
      </c>
      <c r="N227" s="243">
        <v>0</v>
      </c>
      <c r="O227" s="243">
        <f>ROUND(E227*N227,2)</f>
        <v>0</v>
      </c>
      <c r="P227" s="243">
        <v>0</v>
      </c>
      <c r="Q227" s="243">
        <f>ROUND(E227*P227,2)</f>
        <v>0</v>
      </c>
      <c r="R227" s="243"/>
      <c r="S227" s="243" t="s">
        <v>179</v>
      </c>
      <c r="T227" s="244" t="s">
        <v>154</v>
      </c>
      <c r="U227" s="219">
        <v>0</v>
      </c>
      <c r="V227" s="219">
        <f>ROUND(E227*U227,2)</f>
        <v>0</v>
      </c>
      <c r="W227" s="219"/>
      <c r="X227" s="219" t="s">
        <v>155</v>
      </c>
      <c r="Y227" s="210"/>
      <c r="Z227" s="210"/>
      <c r="AA227" s="210"/>
      <c r="AB227" s="210"/>
      <c r="AC227" s="210"/>
      <c r="AD227" s="210"/>
      <c r="AE227" s="210"/>
      <c r="AF227" s="210"/>
      <c r="AG227" s="210" t="s">
        <v>156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31">
        <v>73</v>
      </c>
      <c r="B228" s="232" t="s">
        <v>419</v>
      </c>
      <c r="C228" s="247" t="s">
        <v>420</v>
      </c>
      <c r="D228" s="233" t="s">
        <v>230</v>
      </c>
      <c r="E228" s="234">
        <v>1</v>
      </c>
      <c r="F228" s="235">
        <v>0</v>
      </c>
      <c r="G228" s="236">
        <f>ROUND(E228*F228,2)</f>
        <v>0</v>
      </c>
      <c r="H228" s="235">
        <v>0</v>
      </c>
      <c r="I228" s="236">
        <f>ROUND(E228*H228,2)</f>
        <v>0</v>
      </c>
      <c r="J228" s="235">
        <v>0</v>
      </c>
      <c r="K228" s="236">
        <f>ROUND(E228*J228,2)</f>
        <v>0</v>
      </c>
      <c r="L228" s="236">
        <v>21</v>
      </c>
      <c r="M228" s="236">
        <f>G228*(1+L228/100)</f>
        <v>0</v>
      </c>
      <c r="N228" s="236">
        <v>0</v>
      </c>
      <c r="O228" s="236">
        <f>ROUND(E228*N228,2)</f>
        <v>0</v>
      </c>
      <c r="P228" s="236">
        <v>0</v>
      </c>
      <c r="Q228" s="236">
        <f>ROUND(E228*P228,2)</f>
        <v>0</v>
      </c>
      <c r="R228" s="236"/>
      <c r="S228" s="236" t="s">
        <v>179</v>
      </c>
      <c r="T228" s="237" t="s">
        <v>154</v>
      </c>
      <c r="U228" s="219">
        <v>0</v>
      </c>
      <c r="V228" s="219">
        <f>ROUND(E228*U228,2)</f>
        <v>0</v>
      </c>
      <c r="W228" s="219"/>
      <c r="X228" s="219" t="s">
        <v>155</v>
      </c>
      <c r="Y228" s="210"/>
      <c r="Z228" s="210"/>
      <c r="AA228" s="210"/>
      <c r="AB228" s="210"/>
      <c r="AC228" s="210"/>
      <c r="AD228" s="210"/>
      <c r="AE228" s="210"/>
      <c r="AF228" s="210"/>
      <c r="AG228" s="210" t="s">
        <v>156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x14ac:dyDescent="0.2">
      <c r="A229" s="3"/>
      <c r="B229" s="4"/>
      <c r="C229" s="251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AE229">
        <v>15</v>
      </c>
      <c r="AF229">
        <v>21</v>
      </c>
    </row>
    <row r="230" spans="1:60" x14ac:dyDescent="0.2">
      <c r="A230" s="213"/>
      <c r="B230" s="214" t="s">
        <v>29</v>
      </c>
      <c r="C230" s="252"/>
      <c r="D230" s="215"/>
      <c r="E230" s="216"/>
      <c r="F230" s="216"/>
      <c r="G230" s="245">
        <f>G8+G33+G41+G58+G61+G65+G70+G81+G159+G181+G188+G197+G209+G223</f>
        <v>0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AE230">
        <f>SUMIF(L7:L228,AE229,G7:G228)</f>
        <v>0</v>
      </c>
      <c r="AF230">
        <f>SUMIF(L7:L228,AF229,G7:G228)</f>
        <v>0</v>
      </c>
      <c r="AG230" t="s">
        <v>421</v>
      </c>
    </row>
    <row r="231" spans="1:60" x14ac:dyDescent="0.2">
      <c r="C231" s="253"/>
      <c r="D231" s="10"/>
      <c r="AG231" t="s">
        <v>422</v>
      </c>
    </row>
    <row r="232" spans="1:60" x14ac:dyDescent="0.2">
      <c r="D232" s="10"/>
    </row>
    <row r="233" spans="1:60" x14ac:dyDescent="0.2">
      <c r="D233" s="10"/>
    </row>
    <row r="234" spans="1:60" x14ac:dyDescent="0.2">
      <c r="D234" s="10"/>
    </row>
    <row r="235" spans="1:60" x14ac:dyDescent="0.2">
      <c r="D235" s="10"/>
    </row>
    <row r="236" spans="1:60" x14ac:dyDescent="0.2">
      <c r="D236" s="10"/>
    </row>
    <row r="237" spans="1:60" x14ac:dyDescent="0.2">
      <c r="D237" s="10"/>
    </row>
    <row r="238" spans="1:60" x14ac:dyDescent="0.2">
      <c r="D238" s="10"/>
    </row>
    <row r="239" spans="1:60" x14ac:dyDescent="0.2">
      <c r="D239" s="10"/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FTZr2iv7lh3rAP8N4XO512OeT8BV51Xb7GB1Lo4tldsxAepT5fjtWSof2PRqNBL6OETXoT7+mzCAy81cYvvTA==" saltValue="8xBs0CpD/O0S0LAFbrOTQ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122</v>
      </c>
      <c r="B1" s="195"/>
      <c r="C1" s="195"/>
      <c r="D1" s="195"/>
      <c r="E1" s="195"/>
      <c r="F1" s="195"/>
      <c r="G1" s="195"/>
      <c r="AG1" t="s">
        <v>123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124</v>
      </c>
    </row>
    <row r="3" spans="1:60" ht="24.95" customHeight="1" x14ac:dyDescent="0.2">
      <c r="A3" s="196" t="s">
        <v>8</v>
      </c>
      <c r="B3" s="49" t="s">
        <v>47</v>
      </c>
      <c r="C3" s="199" t="s">
        <v>48</v>
      </c>
      <c r="D3" s="197"/>
      <c r="E3" s="197"/>
      <c r="F3" s="197"/>
      <c r="G3" s="198"/>
      <c r="AC3" s="175" t="s">
        <v>124</v>
      </c>
      <c r="AG3" t="s">
        <v>125</v>
      </c>
    </row>
    <row r="4" spans="1:60" ht="24.95" customHeight="1" x14ac:dyDescent="0.2">
      <c r="A4" s="200" t="s">
        <v>9</v>
      </c>
      <c r="B4" s="201" t="s">
        <v>50</v>
      </c>
      <c r="C4" s="202" t="s">
        <v>51</v>
      </c>
      <c r="D4" s="203"/>
      <c r="E4" s="203"/>
      <c r="F4" s="203"/>
      <c r="G4" s="204"/>
      <c r="AG4" t="s">
        <v>126</v>
      </c>
    </row>
    <row r="5" spans="1:60" x14ac:dyDescent="0.2">
      <c r="D5" s="10"/>
    </row>
    <row r="6" spans="1:60" ht="38.25" x14ac:dyDescent="0.2">
      <c r="A6" s="206" t="s">
        <v>127</v>
      </c>
      <c r="B6" s="208" t="s">
        <v>128</v>
      </c>
      <c r="C6" s="208" t="s">
        <v>129</v>
      </c>
      <c r="D6" s="207" t="s">
        <v>130</v>
      </c>
      <c r="E6" s="206" t="s">
        <v>131</v>
      </c>
      <c r="F6" s="205" t="s">
        <v>132</v>
      </c>
      <c r="G6" s="206" t="s">
        <v>29</v>
      </c>
      <c r="H6" s="209" t="s">
        <v>30</v>
      </c>
      <c r="I6" s="209" t="s">
        <v>133</v>
      </c>
      <c r="J6" s="209" t="s">
        <v>31</v>
      </c>
      <c r="K6" s="209" t="s">
        <v>134</v>
      </c>
      <c r="L6" s="209" t="s">
        <v>135</v>
      </c>
      <c r="M6" s="209" t="s">
        <v>136</v>
      </c>
      <c r="N6" s="209" t="s">
        <v>137</v>
      </c>
      <c r="O6" s="209" t="s">
        <v>138</v>
      </c>
      <c r="P6" s="209" t="s">
        <v>139</v>
      </c>
      <c r="Q6" s="209" t="s">
        <v>140</v>
      </c>
      <c r="R6" s="209" t="s">
        <v>141</v>
      </c>
      <c r="S6" s="209" t="s">
        <v>142</v>
      </c>
      <c r="T6" s="209" t="s">
        <v>143</v>
      </c>
      <c r="U6" s="209" t="s">
        <v>144</v>
      </c>
      <c r="V6" s="209" t="s">
        <v>145</v>
      </c>
      <c r="W6" s="209" t="s">
        <v>146</v>
      </c>
      <c r="X6" s="209" t="s">
        <v>147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148</v>
      </c>
      <c r="B8" s="226" t="s">
        <v>73</v>
      </c>
      <c r="C8" s="246" t="s">
        <v>74</v>
      </c>
      <c r="D8" s="227"/>
      <c r="E8" s="228"/>
      <c r="F8" s="229"/>
      <c r="G8" s="229">
        <f>SUMIF(AG9:AG54,"&lt;&gt;NOR",G9:G54)</f>
        <v>0</v>
      </c>
      <c r="H8" s="229"/>
      <c r="I8" s="229">
        <f>SUM(I9:I54)</f>
        <v>0</v>
      </c>
      <c r="J8" s="229"/>
      <c r="K8" s="229">
        <f>SUM(K9:K54)</f>
        <v>0</v>
      </c>
      <c r="L8" s="229"/>
      <c r="M8" s="229">
        <f>SUM(M9:M54)</f>
        <v>0</v>
      </c>
      <c r="N8" s="229"/>
      <c r="O8" s="229">
        <f>SUM(O9:O54)</f>
        <v>0</v>
      </c>
      <c r="P8" s="229"/>
      <c r="Q8" s="229">
        <f>SUM(Q9:Q54)</f>
        <v>0</v>
      </c>
      <c r="R8" s="229"/>
      <c r="S8" s="229"/>
      <c r="T8" s="230"/>
      <c r="U8" s="224"/>
      <c r="V8" s="224">
        <f>SUM(V9:V54)</f>
        <v>0</v>
      </c>
      <c r="W8" s="224"/>
      <c r="X8" s="224"/>
      <c r="AG8" t="s">
        <v>149</v>
      </c>
    </row>
    <row r="9" spans="1:60" outlineLevel="1" x14ac:dyDescent="0.2">
      <c r="A9" s="238">
        <v>1</v>
      </c>
      <c r="B9" s="239" t="s">
        <v>423</v>
      </c>
      <c r="C9" s="249" t="s">
        <v>424</v>
      </c>
      <c r="D9" s="240" t="s">
        <v>227</v>
      </c>
      <c r="E9" s="241">
        <v>25</v>
      </c>
      <c r="F9" s="242">
        <v>0</v>
      </c>
      <c r="G9" s="243">
        <f>ROUND(E9*F9,2)</f>
        <v>0</v>
      </c>
      <c r="H9" s="242">
        <v>0</v>
      </c>
      <c r="I9" s="243">
        <f>ROUND(E9*H9,2)</f>
        <v>0</v>
      </c>
      <c r="J9" s="242">
        <v>0</v>
      </c>
      <c r="K9" s="243">
        <f>ROUND(E9*J9,2)</f>
        <v>0</v>
      </c>
      <c r="L9" s="243">
        <v>21</v>
      </c>
      <c r="M9" s="243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3"/>
      <c r="S9" s="243" t="s">
        <v>179</v>
      </c>
      <c r="T9" s="244" t="s">
        <v>154</v>
      </c>
      <c r="U9" s="219">
        <v>0</v>
      </c>
      <c r="V9" s="219">
        <f>ROUND(E9*U9,2)</f>
        <v>0</v>
      </c>
      <c r="W9" s="219"/>
      <c r="X9" s="219" t="s">
        <v>155</v>
      </c>
      <c r="Y9" s="210"/>
      <c r="Z9" s="210"/>
      <c r="AA9" s="210"/>
      <c r="AB9" s="210"/>
      <c r="AC9" s="210"/>
      <c r="AD9" s="210"/>
      <c r="AE9" s="210"/>
      <c r="AF9" s="210"/>
      <c r="AG9" s="210" t="s">
        <v>156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8">
        <v>2</v>
      </c>
      <c r="B10" s="239" t="s">
        <v>425</v>
      </c>
      <c r="C10" s="249" t="s">
        <v>426</v>
      </c>
      <c r="D10" s="240" t="s">
        <v>230</v>
      </c>
      <c r="E10" s="241">
        <v>18</v>
      </c>
      <c r="F10" s="242">
        <v>0</v>
      </c>
      <c r="G10" s="243">
        <f>ROUND(E10*F10,2)</f>
        <v>0</v>
      </c>
      <c r="H10" s="242">
        <v>0</v>
      </c>
      <c r="I10" s="243">
        <f>ROUND(E10*H10,2)</f>
        <v>0</v>
      </c>
      <c r="J10" s="242">
        <v>0</v>
      </c>
      <c r="K10" s="243">
        <f>ROUND(E10*J10,2)</f>
        <v>0</v>
      </c>
      <c r="L10" s="243">
        <v>21</v>
      </c>
      <c r="M10" s="243">
        <f>G10*(1+L10/100)</f>
        <v>0</v>
      </c>
      <c r="N10" s="243">
        <v>0</v>
      </c>
      <c r="O10" s="243">
        <f>ROUND(E10*N10,2)</f>
        <v>0</v>
      </c>
      <c r="P10" s="243">
        <v>0</v>
      </c>
      <c r="Q10" s="243">
        <f>ROUND(E10*P10,2)</f>
        <v>0</v>
      </c>
      <c r="R10" s="243"/>
      <c r="S10" s="243" t="s">
        <v>179</v>
      </c>
      <c r="T10" s="244" t="s">
        <v>154</v>
      </c>
      <c r="U10" s="219">
        <v>0</v>
      </c>
      <c r="V10" s="219">
        <f>ROUND(E10*U10,2)</f>
        <v>0</v>
      </c>
      <c r="W10" s="219"/>
      <c r="X10" s="219" t="s">
        <v>155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156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22.5" outlineLevel="1" x14ac:dyDescent="0.2">
      <c r="A11" s="238">
        <v>3</v>
      </c>
      <c r="B11" s="239" t="s">
        <v>427</v>
      </c>
      <c r="C11" s="249" t="s">
        <v>428</v>
      </c>
      <c r="D11" s="240" t="s">
        <v>230</v>
      </c>
      <c r="E11" s="241">
        <v>6</v>
      </c>
      <c r="F11" s="242">
        <v>0</v>
      </c>
      <c r="G11" s="243">
        <f>ROUND(E11*F11,2)</f>
        <v>0</v>
      </c>
      <c r="H11" s="242">
        <v>0</v>
      </c>
      <c r="I11" s="243">
        <f>ROUND(E11*H11,2)</f>
        <v>0</v>
      </c>
      <c r="J11" s="242">
        <v>0</v>
      </c>
      <c r="K11" s="243">
        <f>ROUND(E11*J11,2)</f>
        <v>0</v>
      </c>
      <c r="L11" s="243">
        <v>21</v>
      </c>
      <c r="M11" s="243">
        <f>G11*(1+L11/100)</f>
        <v>0</v>
      </c>
      <c r="N11" s="243">
        <v>0</v>
      </c>
      <c r="O11" s="243">
        <f>ROUND(E11*N11,2)</f>
        <v>0</v>
      </c>
      <c r="P11" s="243">
        <v>0</v>
      </c>
      <c r="Q11" s="243">
        <f>ROUND(E11*P11,2)</f>
        <v>0</v>
      </c>
      <c r="R11" s="243"/>
      <c r="S11" s="243" t="s">
        <v>179</v>
      </c>
      <c r="T11" s="244" t="s">
        <v>154</v>
      </c>
      <c r="U11" s="219">
        <v>0</v>
      </c>
      <c r="V11" s="219">
        <f>ROUND(E11*U11,2)</f>
        <v>0</v>
      </c>
      <c r="W11" s="219"/>
      <c r="X11" s="219" t="s">
        <v>155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156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8">
        <v>4</v>
      </c>
      <c r="B12" s="239" t="s">
        <v>429</v>
      </c>
      <c r="C12" s="249" t="s">
        <v>430</v>
      </c>
      <c r="D12" s="240" t="s">
        <v>230</v>
      </c>
      <c r="E12" s="241">
        <v>3</v>
      </c>
      <c r="F12" s="242">
        <v>0</v>
      </c>
      <c r="G12" s="243">
        <f>ROUND(E12*F12,2)</f>
        <v>0</v>
      </c>
      <c r="H12" s="242">
        <v>0</v>
      </c>
      <c r="I12" s="243">
        <f>ROUND(E12*H12,2)</f>
        <v>0</v>
      </c>
      <c r="J12" s="242">
        <v>0</v>
      </c>
      <c r="K12" s="243">
        <f>ROUND(E12*J12,2)</f>
        <v>0</v>
      </c>
      <c r="L12" s="243">
        <v>21</v>
      </c>
      <c r="M12" s="243">
        <f>G12*(1+L12/100)</f>
        <v>0</v>
      </c>
      <c r="N12" s="243">
        <v>0</v>
      </c>
      <c r="O12" s="243">
        <f>ROUND(E12*N12,2)</f>
        <v>0</v>
      </c>
      <c r="P12" s="243">
        <v>0</v>
      </c>
      <c r="Q12" s="243">
        <f>ROUND(E12*P12,2)</f>
        <v>0</v>
      </c>
      <c r="R12" s="243"/>
      <c r="S12" s="243" t="s">
        <v>179</v>
      </c>
      <c r="T12" s="244" t="s">
        <v>154</v>
      </c>
      <c r="U12" s="219">
        <v>0</v>
      </c>
      <c r="V12" s="219">
        <f>ROUND(E12*U12,2)</f>
        <v>0</v>
      </c>
      <c r="W12" s="219"/>
      <c r="X12" s="219" t="s">
        <v>155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156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8">
        <v>5</v>
      </c>
      <c r="B13" s="239" t="s">
        <v>431</v>
      </c>
      <c r="C13" s="249" t="s">
        <v>432</v>
      </c>
      <c r="D13" s="240" t="s">
        <v>230</v>
      </c>
      <c r="E13" s="241">
        <v>10</v>
      </c>
      <c r="F13" s="242">
        <v>0</v>
      </c>
      <c r="G13" s="243">
        <f>ROUND(E13*F13,2)</f>
        <v>0</v>
      </c>
      <c r="H13" s="242">
        <v>0</v>
      </c>
      <c r="I13" s="243">
        <f>ROUND(E13*H13,2)</f>
        <v>0</v>
      </c>
      <c r="J13" s="242">
        <v>0</v>
      </c>
      <c r="K13" s="243">
        <f>ROUND(E13*J13,2)</f>
        <v>0</v>
      </c>
      <c r="L13" s="243">
        <v>21</v>
      </c>
      <c r="M13" s="243">
        <f>G13*(1+L13/100)</f>
        <v>0</v>
      </c>
      <c r="N13" s="243">
        <v>0</v>
      </c>
      <c r="O13" s="243">
        <f>ROUND(E13*N13,2)</f>
        <v>0</v>
      </c>
      <c r="P13" s="243">
        <v>0</v>
      </c>
      <c r="Q13" s="243">
        <f>ROUND(E13*P13,2)</f>
        <v>0</v>
      </c>
      <c r="R13" s="243"/>
      <c r="S13" s="243" t="s">
        <v>179</v>
      </c>
      <c r="T13" s="244" t="s">
        <v>154</v>
      </c>
      <c r="U13" s="219">
        <v>0</v>
      </c>
      <c r="V13" s="219">
        <f>ROUND(E13*U13,2)</f>
        <v>0</v>
      </c>
      <c r="W13" s="219"/>
      <c r="X13" s="219" t="s">
        <v>155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156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8">
        <v>6</v>
      </c>
      <c r="B14" s="239" t="s">
        <v>433</v>
      </c>
      <c r="C14" s="249" t="s">
        <v>434</v>
      </c>
      <c r="D14" s="240" t="s">
        <v>230</v>
      </c>
      <c r="E14" s="241">
        <v>1</v>
      </c>
      <c r="F14" s="242">
        <v>0</v>
      </c>
      <c r="G14" s="243">
        <f>ROUND(E14*F14,2)</f>
        <v>0</v>
      </c>
      <c r="H14" s="242">
        <v>0</v>
      </c>
      <c r="I14" s="243">
        <f>ROUND(E14*H14,2)</f>
        <v>0</v>
      </c>
      <c r="J14" s="242">
        <v>0</v>
      </c>
      <c r="K14" s="243">
        <f>ROUND(E14*J14,2)</f>
        <v>0</v>
      </c>
      <c r="L14" s="243">
        <v>21</v>
      </c>
      <c r="M14" s="243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3"/>
      <c r="S14" s="243" t="s">
        <v>179</v>
      </c>
      <c r="T14" s="244" t="s">
        <v>154</v>
      </c>
      <c r="U14" s="219">
        <v>0</v>
      </c>
      <c r="V14" s="219">
        <f>ROUND(E14*U14,2)</f>
        <v>0</v>
      </c>
      <c r="W14" s="219"/>
      <c r="X14" s="219" t="s">
        <v>155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156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8">
        <v>7</v>
      </c>
      <c r="B15" s="239" t="s">
        <v>435</v>
      </c>
      <c r="C15" s="249" t="s">
        <v>436</v>
      </c>
      <c r="D15" s="240" t="s">
        <v>230</v>
      </c>
      <c r="E15" s="241">
        <v>25</v>
      </c>
      <c r="F15" s="242">
        <v>0</v>
      </c>
      <c r="G15" s="243">
        <f>ROUND(E15*F15,2)</f>
        <v>0</v>
      </c>
      <c r="H15" s="242">
        <v>0</v>
      </c>
      <c r="I15" s="243">
        <f>ROUND(E15*H15,2)</f>
        <v>0</v>
      </c>
      <c r="J15" s="242">
        <v>0</v>
      </c>
      <c r="K15" s="243">
        <f>ROUND(E15*J15,2)</f>
        <v>0</v>
      </c>
      <c r="L15" s="243">
        <v>21</v>
      </c>
      <c r="M15" s="243">
        <f>G15*(1+L15/100)</f>
        <v>0</v>
      </c>
      <c r="N15" s="243">
        <v>0</v>
      </c>
      <c r="O15" s="243">
        <f>ROUND(E15*N15,2)</f>
        <v>0</v>
      </c>
      <c r="P15" s="243">
        <v>0</v>
      </c>
      <c r="Q15" s="243">
        <f>ROUND(E15*P15,2)</f>
        <v>0</v>
      </c>
      <c r="R15" s="243"/>
      <c r="S15" s="243" t="s">
        <v>179</v>
      </c>
      <c r="T15" s="244" t="s">
        <v>154</v>
      </c>
      <c r="U15" s="219">
        <v>0</v>
      </c>
      <c r="V15" s="219">
        <f>ROUND(E15*U15,2)</f>
        <v>0</v>
      </c>
      <c r="W15" s="219"/>
      <c r="X15" s="219" t="s">
        <v>155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156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8">
        <v>8</v>
      </c>
      <c r="B16" s="239" t="s">
        <v>437</v>
      </c>
      <c r="C16" s="249" t="s">
        <v>438</v>
      </c>
      <c r="D16" s="240" t="s">
        <v>227</v>
      </c>
      <c r="E16" s="241">
        <v>60</v>
      </c>
      <c r="F16" s="242">
        <v>0</v>
      </c>
      <c r="G16" s="243">
        <f>ROUND(E16*F16,2)</f>
        <v>0</v>
      </c>
      <c r="H16" s="242">
        <v>0</v>
      </c>
      <c r="I16" s="243">
        <f>ROUND(E16*H16,2)</f>
        <v>0</v>
      </c>
      <c r="J16" s="242">
        <v>0</v>
      </c>
      <c r="K16" s="243">
        <f>ROUND(E16*J16,2)</f>
        <v>0</v>
      </c>
      <c r="L16" s="243">
        <v>21</v>
      </c>
      <c r="M16" s="243">
        <f>G16*(1+L16/100)</f>
        <v>0</v>
      </c>
      <c r="N16" s="243">
        <v>0</v>
      </c>
      <c r="O16" s="243">
        <f>ROUND(E16*N16,2)</f>
        <v>0</v>
      </c>
      <c r="P16" s="243">
        <v>0</v>
      </c>
      <c r="Q16" s="243">
        <f>ROUND(E16*P16,2)</f>
        <v>0</v>
      </c>
      <c r="R16" s="243"/>
      <c r="S16" s="243" t="s">
        <v>179</v>
      </c>
      <c r="T16" s="244" t="s">
        <v>154</v>
      </c>
      <c r="U16" s="219">
        <v>0</v>
      </c>
      <c r="V16" s="219">
        <f>ROUND(E16*U16,2)</f>
        <v>0</v>
      </c>
      <c r="W16" s="219"/>
      <c r="X16" s="219" t="s">
        <v>155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156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8">
        <v>9</v>
      </c>
      <c r="B17" s="239" t="s">
        <v>439</v>
      </c>
      <c r="C17" s="249" t="s">
        <v>440</v>
      </c>
      <c r="D17" s="240" t="s">
        <v>227</v>
      </c>
      <c r="E17" s="241">
        <v>70</v>
      </c>
      <c r="F17" s="242">
        <v>0</v>
      </c>
      <c r="G17" s="243">
        <f>ROUND(E17*F17,2)</f>
        <v>0</v>
      </c>
      <c r="H17" s="242">
        <v>0</v>
      </c>
      <c r="I17" s="243">
        <f>ROUND(E17*H17,2)</f>
        <v>0</v>
      </c>
      <c r="J17" s="242">
        <v>0</v>
      </c>
      <c r="K17" s="243">
        <f>ROUND(E17*J17,2)</f>
        <v>0</v>
      </c>
      <c r="L17" s="243">
        <v>21</v>
      </c>
      <c r="M17" s="243">
        <f>G17*(1+L17/100)</f>
        <v>0</v>
      </c>
      <c r="N17" s="243">
        <v>0</v>
      </c>
      <c r="O17" s="243">
        <f>ROUND(E17*N17,2)</f>
        <v>0</v>
      </c>
      <c r="P17" s="243">
        <v>0</v>
      </c>
      <c r="Q17" s="243">
        <f>ROUND(E17*P17,2)</f>
        <v>0</v>
      </c>
      <c r="R17" s="243"/>
      <c r="S17" s="243" t="s">
        <v>179</v>
      </c>
      <c r="T17" s="244" t="s">
        <v>154</v>
      </c>
      <c r="U17" s="219">
        <v>0</v>
      </c>
      <c r="V17" s="219">
        <f>ROUND(E17*U17,2)</f>
        <v>0</v>
      </c>
      <c r="W17" s="219"/>
      <c r="X17" s="219" t="s">
        <v>155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156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8">
        <v>10</v>
      </c>
      <c r="B18" s="239" t="s">
        <v>441</v>
      </c>
      <c r="C18" s="249" t="s">
        <v>442</v>
      </c>
      <c r="D18" s="240" t="s">
        <v>230</v>
      </c>
      <c r="E18" s="241">
        <v>6</v>
      </c>
      <c r="F18" s="242">
        <v>0</v>
      </c>
      <c r="G18" s="243">
        <f>ROUND(E18*F18,2)</f>
        <v>0</v>
      </c>
      <c r="H18" s="242">
        <v>0</v>
      </c>
      <c r="I18" s="243">
        <f>ROUND(E18*H18,2)</f>
        <v>0</v>
      </c>
      <c r="J18" s="242">
        <v>0</v>
      </c>
      <c r="K18" s="243">
        <f>ROUND(E18*J18,2)</f>
        <v>0</v>
      </c>
      <c r="L18" s="243">
        <v>21</v>
      </c>
      <c r="M18" s="243">
        <f>G18*(1+L18/100)</f>
        <v>0</v>
      </c>
      <c r="N18" s="243">
        <v>0</v>
      </c>
      <c r="O18" s="243">
        <f>ROUND(E18*N18,2)</f>
        <v>0</v>
      </c>
      <c r="P18" s="243">
        <v>0</v>
      </c>
      <c r="Q18" s="243">
        <f>ROUND(E18*P18,2)</f>
        <v>0</v>
      </c>
      <c r="R18" s="243"/>
      <c r="S18" s="243" t="s">
        <v>179</v>
      </c>
      <c r="T18" s="244" t="s">
        <v>154</v>
      </c>
      <c r="U18" s="219">
        <v>0</v>
      </c>
      <c r="V18" s="219">
        <f>ROUND(E18*U18,2)</f>
        <v>0</v>
      </c>
      <c r="W18" s="219"/>
      <c r="X18" s="219" t="s">
        <v>155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156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38">
        <v>11</v>
      </c>
      <c r="B19" s="239" t="s">
        <v>443</v>
      </c>
      <c r="C19" s="249" t="s">
        <v>444</v>
      </c>
      <c r="D19" s="240" t="s">
        <v>230</v>
      </c>
      <c r="E19" s="241">
        <v>17</v>
      </c>
      <c r="F19" s="242">
        <v>0</v>
      </c>
      <c r="G19" s="243">
        <f>ROUND(E19*F19,2)</f>
        <v>0</v>
      </c>
      <c r="H19" s="242">
        <v>0</v>
      </c>
      <c r="I19" s="243">
        <f>ROUND(E19*H19,2)</f>
        <v>0</v>
      </c>
      <c r="J19" s="242">
        <v>0</v>
      </c>
      <c r="K19" s="243">
        <f>ROUND(E19*J19,2)</f>
        <v>0</v>
      </c>
      <c r="L19" s="243">
        <v>21</v>
      </c>
      <c r="M19" s="243">
        <f>G19*(1+L19/100)</f>
        <v>0</v>
      </c>
      <c r="N19" s="243">
        <v>0</v>
      </c>
      <c r="O19" s="243">
        <f>ROUND(E19*N19,2)</f>
        <v>0</v>
      </c>
      <c r="P19" s="243">
        <v>0</v>
      </c>
      <c r="Q19" s="243">
        <f>ROUND(E19*P19,2)</f>
        <v>0</v>
      </c>
      <c r="R19" s="243"/>
      <c r="S19" s="243" t="s">
        <v>179</v>
      </c>
      <c r="T19" s="244" t="s">
        <v>154</v>
      </c>
      <c r="U19" s="219">
        <v>0</v>
      </c>
      <c r="V19" s="219">
        <f>ROUND(E19*U19,2)</f>
        <v>0</v>
      </c>
      <c r="W19" s="219"/>
      <c r="X19" s="219" t="s">
        <v>155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156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38">
        <v>12</v>
      </c>
      <c r="B20" s="239" t="s">
        <v>445</v>
      </c>
      <c r="C20" s="249" t="s">
        <v>446</v>
      </c>
      <c r="D20" s="240" t="s">
        <v>230</v>
      </c>
      <c r="E20" s="241">
        <v>7</v>
      </c>
      <c r="F20" s="242">
        <v>0</v>
      </c>
      <c r="G20" s="243">
        <f>ROUND(E20*F20,2)</f>
        <v>0</v>
      </c>
      <c r="H20" s="242">
        <v>0</v>
      </c>
      <c r="I20" s="243">
        <f>ROUND(E20*H20,2)</f>
        <v>0</v>
      </c>
      <c r="J20" s="242">
        <v>0</v>
      </c>
      <c r="K20" s="243">
        <f>ROUND(E20*J20,2)</f>
        <v>0</v>
      </c>
      <c r="L20" s="243">
        <v>21</v>
      </c>
      <c r="M20" s="243">
        <f>G20*(1+L20/100)</f>
        <v>0</v>
      </c>
      <c r="N20" s="243">
        <v>0</v>
      </c>
      <c r="O20" s="243">
        <f>ROUND(E20*N20,2)</f>
        <v>0</v>
      </c>
      <c r="P20" s="243">
        <v>0</v>
      </c>
      <c r="Q20" s="243">
        <f>ROUND(E20*P20,2)</f>
        <v>0</v>
      </c>
      <c r="R20" s="243"/>
      <c r="S20" s="243" t="s">
        <v>179</v>
      </c>
      <c r="T20" s="244" t="s">
        <v>154</v>
      </c>
      <c r="U20" s="219">
        <v>0</v>
      </c>
      <c r="V20" s="219">
        <f>ROUND(E20*U20,2)</f>
        <v>0</v>
      </c>
      <c r="W20" s="219"/>
      <c r="X20" s="219" t="s">
        <v>155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156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8">
        <v>13</v>
      </c>
      <c r="B21" s="239" t="s">
        <v>447</v>
      </c>
      <c r="C21" s="249" t="s">
        <v>448</v>
      </c>
      <c r="D21" s="240" t="s">
        <v>230</v>
      </c>
      <c r="E21" s="241">
        <v>5</v>
      </c>
      <c r="F21" s="242">
        <v>0</v>
      </c>
      <c r="G21" s="243">
        <f>ROUND(E21*F21,2)</f>
        <v>0</v>
      </c>
      <c r="H21" s="242">
        <v>0</v>
      </c>
      <c r="I21" s="243">
        <f>ROUND(E21*H21,2)</f>
        <v>0</v>
      </c>
      <c r="J21" s="242">
        <v>0</v>
      </c>
      <c r="K21" s="243">
        <f>ROUND(E21*J21,2)</f>
        <v>0</v>
      </c>
      <c r="L21" s="243">
        <v>21</v>
      </c>
      <c r="M21" s="243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3"/>
      <c r="S21" s="243" t="s">
        <v>179</v>
      </c>
      <c r="T21" s="244" t="s">
        <v>154</v>
      </c>
      <c r="U21" s="219">
        <v>0</v>
      </c>
      <c r="V21" s="219">
        <f>ROUND(E21*U21,2)</f>
        <v>0</v>
      </c>
      <c r="W21" s="219"/>
      <c r="X21" s="219" t="s">
        <v>155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156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8">
        <v>14</v>
      </c>
      <c r="B22" s="239" t="s">
        <v>449</v>
      </c>
      <c r="C22" s="249" t="s">
        <v>450</v>
      </c>
      <c r="D22" s="240" t="s">
        <v>230</v>
      </c>
      <c r="E22" s="241">
        <v>5</v>
      </c>
      <c r="F22" s="242">
        <v>0</v>
      </c>
      <c r="G22" s="243">
        <f>ROUND(E22*F22,2)</f>
        <v>0</v>
      </c>
      <c r="H22" s="242">
        <v>0</v>
      </c>
      <c r="I22" s="243">
        <f>ROUND(E22*H22,2)</f>
        <v>0</v>
      </c>
      <c r="J22" s="242">
        <v>0</v>
      </c>
      <c r="K22" s="243">
        <f>ROUND(E22*J22,2)</f>
        <v>0</v>
      </c>
      <c r="L22" s="243">
        <v>21</v>
      </c>
      <c r="M22" s="243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3"/>
      <c r="S22" s="243" t="s">
        <v>179</v>
      </c>
      <c r="T22" s="244" t="s">
        <v>154</v>
      </c>
      <c r="U22" s="219">
        <v>0</v>
      </c>
      <c r="V22" s="219">
        <f>ROUND(E22*U22,2)</f>
        <v>0</v>
      </c>
      <c r="W22" s="219"/>
      <c r="X22" s="219" t="s">
        <v>155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156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8">
        <v>15</v>
      </c>
      <c r="B23" s="239" t="s">
        <v>451</v>
      </c>
      <c r="C23" s="249" t="s">
        <v>452</v>
      </c>
      <c r="D23" s="240" t="s">
        <v>230</v>
      </c>
      <c r="E23" s="241">
        <v>1</v>
      </c>
      <c r="F23" s="242">
        <v>0</v>
      </c>
      <c r="G23" s="243">
        <f>ROUND(E23*F23,2)</f>
        <v>0</v>
      </c>
      <c r="H23" s="242">
        <v>0</v>
      </c>
      <c r="I23" s="243">
        <f>ROUND(E23*H23,2)</f>
        <v>0</v>
      </c>
      <c r="J23" s="242">
        <v>0</v>
      </c>
      <c r="K23" s="243">
        <f>ROUND(E23*J23,2)</f>
        <v>0</v>
      </c>
      <c r="L23" s="243">
        <v>21</v>
      </c>
      <c r="M23" s="243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3"/>
      <c r="S23" s="243" t="s">
        <v>179</v>
      </c>
      <c r="T23" s="244" t="s">
        <v>154</v>
      </c>
      <c r="U23" s="219">
        <v>0</v>
      </c>
      <c r="V23" s="219">
        <f>ROUND(E23*U23,2)</f>
        <v>0</v>
      </c>
      <c r="W23" s="219"/>
      <c r="X23" s="219" t="s">
        <v>155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156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ht="22.5" outlineLevel="1" x14ac:dyDescent="0.2">
      <c r="A24" s="238">
        <v>16</v>
      </c>
      <c r="B24" s="239" t="s">
        <v>453</v>
      </c>
      <c r="C24" s="249" t="s">
        <v>454</v>
      </c>
      <c r="D24" s="240" t="s">
        <v>230</v>
      </c>
      <c r="E24" s="241">
        <v>1</v>
      </c>
      <c r="F24" s="242">
        <v>0</v>
      </c>
      <c r="G24" s="243">
        <f>ROUND(E24*F24,2)</f>
        <v>0</v>
      </c>
      <c r="H24" s="242">
        <v>0</v>
      </c>
      <c r="I24" s="243">
        <f>ROUND(E24*H24,2)</f>
        <v>0</v>
      </c>
      <c r="J24" s="242">
        <v>0</v>
      </c>
      <c r="K24" s="243">
        <f>ROUND(E24*J24,2)</f>
        <v>0</v>
      </c>
      <c r="L24" s="243">
        <v>21</v>
      </c>
      <c r="M24" s="243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3"/>
      <c r="S24" s="243" t="s">
        <v>179</v>
      </c>
      <c r="T24" s="244" t="s">
        <v>154</v>
      </c>
      <c r="U24" s="219">
        <v>0</v>
      </c>
      <c r="V24" s="219">
        <f>ROUND(E24*U24,2)</f>
        <v>0</v>
      </c>
      <c r="W24" s="219"/>
      <c r="X24" s="219" t="s">
        <v>155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156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8">
        <v>17</v>
      </c>
      <c r="B25" s="239" t="s">
        <v>455</v>
      </c>
      <c r="C25" s="249" t="s">
        <v>456</v>
      </c>
      <c r="D25" s="240" t="s">
        <v>457</v>
      </c>
      <c r="E25" s="241">
        <v>45</v>
      </c>
      <c r="F25" s="242">
        <v>0</v>
      </c>
      <c r="G25" s="243">
        <f>ROUND(E25*F25,2)</f>
        <v>0</v>
      </c>
      <c r="H25" s="242">
        <v>0</v>
      </c>
      <c r="I25" s="243">
        <f>ROUND(E25*H25,2)</f>
        <v>0</v>
      </c>
      <c r="J25" s="242">
        <v>0</v>
      </c>
      <c r="K25" s="243">
        <f>ROUND(E25*J25,2)</f>
        <v>0</v>
      </c>
      <c r="L25" s="243">
        <v>21</v>
      </c>
      <c r="M25" s="243">
        <f>G25*(1+L25/100)</f>
        <v>0</v>
      </c>
      <c r="N25" s="243">
        <v>0</v>
      </c>
      <c r="O25" s="243">
        <f>ROUND(E25*N25,2)</f>
        <v>0</v>
      </c>
      <c r="P25" s="243">
        <v>0</v>
      </c>
      <c r="Q25" s="243">
        <f>ROUND(E25*P25,2)</f>
        <v>0</v>
      </c>
      <c r="R25" s="243"/>
      <c r="S25" s="243" t="s">
        <v>179</v>
      </c>
      <c r="T25" s="244" t="s">
        <v>154</v>
      </c>
      <c r="U25" s="219">
        <v>0</v>
      </c>
      <c r="V25" s="219">
        <f>ROUND(E25*U25,2)</f>
        <v>0</v>
      </c>
      <c r="W25" s="219"/>
      <c r="X25" s="219" t="s">
        <v>155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156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8">
        <v>18</v>
      </c>
      <c r="B26" s="239" t="s">
        <v>458</v>
      </c>
      <c r="C26" s="249" t="s">
        <v>459</v>
      </c>
      <c r="D26" s="240" t="s">
        <v>227</v>
      </c>
      <c r="E26" s="241">
        <v>40</v>
      </c>
      <c r="F26" s="242">
        <v>0</v>
      </c>
      <c r="G26" s="243">
        <f>ROUND(E26*F26,2)</f>
        <v>0</v>
      </c>
      <c r="H26" s="242">
        <v>0</v>
      </c>
      <c r="I26" s="243">
        <f>ROUND(E26*H26,2)</f>
        <v>0</v>
      </c>
      <c r="J26" s="242">
        <v>0</v>
      </c>
      <c r="K26" s="243">
        <f>ROUND(E26*J26,2)</f>
        <v>0</v>
      </c>
      <c r="L26" s="243">
        <v>21</v>
      </c>
      <c r="M26" s="243">
        <f>G26*(1+L26/100)</f>
        <v>0</v>
      </c>
      <c r="N26" s="243">
        <v>0</v>
      </c>
      <c r="O26" s="243">
        <f>ROUND(E26*N26,2)</f>
        <v>0</v>
      </c>
      <c r="P26" s="243">
        <v>0</v>
      </c>
      <c r="Q26" s="243">
        <f>ROUND(E26*P26,2)</f>
        <v>0</v>
      </c>
      <c r="R26" s="243"/>
      <c r="S26" s="243" t="s">
        <v>179</v>
      </c>
      <c r="T26" s="244" t="s">
        <v>154</v>
      </c>
      <c r="U26" s="219">
        <v>0</v>
      </c>
      <c r="V26" s="219">
        <f>ROUND(E26*U26,2)</f>
        <v>0</v>
      </c>
      <c r="W26" s="219"/>
      <c r="X26" s="219" t="s">
        <v>155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156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38">
        <v>19</v>
      </c>
      <c r="B27" s="239" t="s">
        <v>460</v>
      </c>
      <c r="C27" s="249" t="s">
        <v>461</v>
      </c>
      <c r="D27" s="240" t="s">
        <v>227</v>
      </c>
      <c r="E27" s="241">
        <v>180</v>
      </c>
      <c r="F27" s="242">
        <v>0</v>
      </c>
      <c r="G27" s="243">
        <f>ROUND(E27*F27,2)</f>
        <v>0</v>
      </c>
      <c r="H27" s="242">
        <v>0</v>
      </c>
      <c r="I27" s="243">
        <f>ROUND(E27*H27,2)</f>
        <v>0</v>
      </c>
      <c r="J27" s="242">
        <v>0</v>
      </c>
      <c r="K27" s="243">
        <f>ROUND(E27*J27,2)</f>
        <v>0</v>
      </c>
      <c r="L27" s="243">
        <v>21</v>
      </c>
      <c r="M27" s="243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3"/>
      <c r="S27" s="243" t="s">
        <v>179</v>
      </c>
      <c r="T27" s="244" t="s">
        <v>154</v>
      </c>
      <c r="U27" s="219">
        <v>0</v>
      </c>
      <c r="V27" s="219">
        <f>ROUND(E27*U27,2)</f>
        <v>0</v>
      </c>
      <c r="W27" s="219"/>
      <c r="X27" s="219" t="s">
        <v>155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156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38">
        <v>20</v>
      </c>
      <c r="B28" s="239" t="s">
        <v>462</v>
      </c>
      <c r="C28" s="249" t="s">
        <v>463</v>
      </c>
      <c r="D28" s="240" t="s">
        <v>227</v>
      </c>
      <c r="E28" s="241">
        <v>200</v>
      </c>
      <c r="F28" s="242">
        <v>0</v>
      </c>
      <c r="G28" s="243">
        <f>ROUND(E28*F28,2)</f>
        <v>0</v>
      </c>
      <c r="H28" s="242">
        <v>0</v>
      </c>
      <c r="I28" s="243">
        <f>ROUND(E28*H28,2)</f>
        <v>0</v>
      </c>
      <c r="J28" s="242">
        <v>0</v>
      </c>
      <c r="K28" s="243">
        <f>ROUND(E28*J28,2)</f>
        <v>0</v>
      </c>
      <c r="L28" s="243">
        <v>21</v>
      </c>
      <c r="M28" s="243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3"/>
      <c r="S28" s="243" t="s">
        <v>179</v>
      </c>
      <c r="T28" s="244" t="s">
        <v>154</v>
      </c>
      <c r="U28" s="219">
        <v>0</v>
      </c>
      <c r="V28" s="219">
        <f>ROUND(E28*U28,2)</f>
        <v>0</v>
      </c>
      <c r="W28" s="219"/>
      <c r="X28" s="219" t="s">
        <v>155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156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ht="22.5" outlineLevel="1" x14ac:dyDescent="0.2">
      <c r="A29" s="238">
        <v>21</v>
      </c>
      <c r="B29" s="239" t="s">
        <v>464</v>
      </c>
      <c r="C29" s="249" t="s">
        <v>465</v>
      </c>
      <c r="D29" s="240" t="s">
        <v>227</v>
      </c>
      <c r="E29" s="241">
        <v>50</v>
      </c>
      <c r="F29" s="242">
        <v>0</v>
      </c>
      <c r="G29" s="243">
        <f>ROUND(E29*F29,2)</f>
        <v>0</v>
      </c>
      <c r="H29" s="242">
        <v>0</v>
      </c>
      <c r="I29" s="243">
        <f>ROUND(E29*H29,2)</f>
        <v>0</v>
      </c>
      <c r="J29" s="242">
        <v>0</v>
      </c>
      <c r="K29" s="243">
        <f>ROUND(E29*J29,2)</f>
        <v>0</v>
      </c>
      <c r="L29" s="243">
        <v>21</v>
      </c>
      <c r="M29" s="243">
        <f>G29*(1+L29/100)</f>
        <v>0</v>
      </c>
      <c r="N29" s="243">
        <v>0</v>
      </c>
      <c r="O29" s="243">
        <f>ROUND(E29*N29,2)</f>
        <v>0</v>
      </c>
      <c r="P29" s="243">
        <v>0</v>
      </c>
      <c r="Q29" s="243">
        <f>ROUND(E29*P29,2)</f>
        <v>0</v>
      </c>
      <c r="R29" s="243"/>
      <c r="S29" s="243" t="s">
        <v>179</v>
      </c>
      <c r="T29" s="244" t="s">
        <v>154</v>
      </c>
      <c r="U29" s="219">
        <v>0</v>
      </c>
      <c r="V29" s="219">
        <f>ROUND(E29*U29,2)</f>
        <v>0</v>
      </c>
      <c r="W29" s="219"/>
      <c r="X29" s="219" t="s">
        <v>155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156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38">
        <v>22</v>
      </c>
      <c r="B30" s="239" t="s">
        <v>466</v>
      </c>
      <c r="C30" s="249" t="s">
        <v>467</v>
      </c>
      <c r="D30" s="240" t="s">
        <v>227</v>
      </c>
      <c r="E30" s="241">
        <v>30</v>
      </c>
      <c r="F30" s="242">
        <v>0</v>
      </c>
      <c r="G30" s="243">
        <f>ROUND(E30*F30,2)</f>
        <v>0</v>
      </c>
      <c r="H30" s="242">
        <v>0</v>
      </c>
      <c r="I30" s="243">
        <f>ROUND(E30*H30,2)</f>
        <v>0</v>
      </c>
      <c r="J30" s="242">
        <v>0</v>
      </c>
      <c r="K30" s="243">
        <f>ROUND(E30*J30,2)</f>
        <v>0</v>
      </c>
      <c r="L30" s="243">
        <v>21</v>
      </c>
      <c r="M30" s="243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3"/>
      <c r="S30" s="243" t="s">
        <v>179</v>
      </c>
      <c r="T30" s="244" t="s">
        <v>154</v>
      </c>
      <c r="U30" s="219">
        <v>0</v>
      </c>
      <c r="V30" s="219">
        <f>ROUND(E30*U30,2)</f>
        <v>0</v>
      </c>
      <c r="W30" s="219"/>
      <c r="X30" s="219" t="s">
        <v>155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156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8">
        <v>23</v>
      </c>
      <c r="B31" s="239" t="s">
        <v>468</v>
      </c>
      <c r="C31" s="249" t="s">
        <v>469</v>
      </c>
      <c r="D31" s="240" t="s">
        <v>227</v>
      </c>
      <c r="E31" s="241">
        <v>180</v>
      </c>
      <c r="F31" s="242">
        <v>0</v>
      </c>
      <c r="G31" s="243">
        <f>ROUND(E31*F31,2)</f>
        <v>0</v>
      </c>
      <c r="H31" s="242">
        <v>0</v>
      </c>
      <c r="I31" s="243">
        <f>ROUND(E31*H31,2)</f>
        <v>0</v>
      </c>
      <c r="J31" s="242">
        <v>0</v>
      </c>
      <c r="K31" s="243">
        <f>ROUND(E31*J31,2)</f>
        <v>0</v>
      </c>
      <c r="L31" s="243">
        <v>21</v>
      </c>
      <c r="M31" s="243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3"/>
      <c r="S31" s="243" t="s">
        <v>179</v>
      </c>
      <c r="T31" s="244" t="s">
        <v>154</v>
      </c>
      <c r="U31" s="219">
        <v>0</v>
      </c>
      <c r="V31" s="219">
        <f>ROUND(E31*U31,2)</f>
        <v>0</v>
      </c>
      <c r="W31" s="219"/>
      <c r="X31" s="219" t="s">
        <v>155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156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8">
        <v>24</v>
      </c>
      <c r="B32" s="239" t="s">
        <v>470</v>
      </c>
      <c r="C32" s="249" t="s">
        <v>471</v>
      </c>
      <c r="D32" s="240" t="s">
        <v>227</v>
      </c>
      <c r="E32" s="241">
        <v>200</v>
      </c>
      <c r="F32" s="242">
        <v>0</v>
      </c>
      <c r="G32" s="243">
        <f>ROUND(E32*F32,2)</f>
        <v>0</v>
      </c>
      <c r="H32" s="242">
        <v>0</v>
      </c>
      <c r="I32" s="243">
        <f>ROUND(E32*H32,2)</f>
        <v>0</v>
      </c>
      <c r="J32" s="242">
        <v>0</v>
      </c>
      <c r="K32" s="243">
        <f>ROUND(E32*J32,2)</f>
        <v>0</v>
      </c>
      <c r="L32" s="243">
        <v>21</v>
      </c>
      <c r="M32" s="243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3"/>
      <c r="S32" s="243" t="s">
        <v>179</v>
      </c>
      <c r="T32" s="244" t="s">
        <v>154</v>
      </c>
      <c r="U32" s="219">
        <v>0</v>
      </c>
      <c r="V32" s="219">
        <f>ROUND(E32*U32,2)</f>
        <v>0</v>
      </c>
      <c r="W32" s="219"/>
      <c r="X32" s="219" t="s">
        <v>155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156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8">
        <v>25</v>
      </c>
      <c r="B33" s="239" t="s">
        <v>472</v>
      </c>
      <c r="C33" s="249" t="s">
        <v>473</v>
      </c>
      <c r="D33" s="240" t="s">
        <v>227</v>
      </c>
      <c r="E33" s="241">
        <v>50</v>
      </c>
      <c r="F33" s="242">
        <v>0</v>
      </c>
      <c r="G33" s="243">
        <f>ROUND(E33*F33,2)</f>
        <v>0</v>
      </c>
      <c r="H33" s="242">
        <v>0</v>
      </c>
      <c r="I33" s="243">
        <f>ROUND(E33*H33,2)</f>
        <v>0</v>
      </c>
      <c r="J33" s="242">
        <v>0</v>
      </c>
      <c r="K33" s="243">
        <f>ROUND(E33*J33,2)</f>
        <v>0</v>
      </c>
      <c r="L33" s="243">
        <v>21</v>
      </c>
      <c r="M33" s="243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3"/>
      <c r="S33" s="243" t="s">
        <v>179</v>
      </c>
      <c r="T33" s="244" t="s">
        <v>154</v>
      </c>
      <c r="U33" s="219">
        <v>0</v>
      </c>
      <c r="V33" s="219">
        <f>ROUND(E33*U33,2)</f>
        <v>0</v>
      </c>
      <c r="W33" s="219"/>
      <c r="X33" s="219" t="s">
        <v>155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156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8">
        <v>26</v>
      </c>
      <c r="B34" s="239" t="s">
        <v>474</v>
      </c>
      <c r="C34" s="249" t="s">
        <v>475</v>
      </c>
      <c r="D34" s="240" t="s">
        <v>227</v>
      </c>
      <c r="E34" s="241">
        <v>30</v>
      </c>
      <c r="F34" s="242">
        <v>0</v>
      </c>
      <c r="G34" s="243">
        <f>ROUND(E34*F34,2)</f>
        <v>0</v>
      </c>
      <c r="H34" s="242">
        <v>0</v>
      </c>
      <c r="I34" s="243">
        <f>ROUND(E34*H34,2)</f>
        <v>0</v>
      </c>
      <c r="J34" s="242">
        <v>0</v>
      </c>
      <c r="K34" s="243">
        <f>ROUND(E34*J34,2)</f>
        <v>0</v>
      </c>
      <c r="L34" s="243">
        <v>21</v>
      </c>
      <c r="M34" s="243">
        <f>G34*(1+L34/100)</f>
        <v>0</v>
      </c>
      <c r="N34" s="243">
        <v>0</v>
      </c>
      <c r="O34" s="243">
        <f>ROUND(E34*N34,2)</f>
        <v>0</v>
      </c>
      <c r="P34" s="243">
        <v>0</v>
      </c>
      <c r="Q34" s="243">
        <f>ROUND(E34*P34,2)</f>
        <v>0</v>
      </c>
      <c r="R34" s="243"/>
      <c r="S34" s="243" t="s">
        <v>179</v>
      </c>
      <c r="T34" s="244" t="s">
        <v>154</v>
      </c>
      <c r="U34" s="219">
        <v>0</v>
      </c>
      <c r="V34" s="219">
        <f>ROUND(E34*U34,2)</f>
        <v>0</v>
      </c>
      <c r="W34" s="219"/>
      <c r="X34" s="219" t="s">
        <v>155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156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8">
        <v>27</v>
      </c>
      <c r="B35" s="239" t="s">
        <v>476</v>
      </c>
      <c r="C35" s="249" t="s">
        <v>477</v>
      </c>
      <c r="D35" s="240" t="s">
        <v>227</v>
      </c>
      <c r="E35" s="241">
        <v>40</v>
      </c>
      <c r="F35" s="242">
        <v>0</v>
      </c>
      <c r="G35" s="243">
        <f>ROUND(E35*F35,2)</f>
        <v>0</v>
      </c>
      <c r="H35" s="242">
        <v>0</v>
      </c>
      <c r="I35" s="243">
        <f>ROUND(E35*H35,2)</f>
        <v>0</v>
      </c>
      <c r="J35" s="242">
        <v>0</v>
      </c>
      <c r="K35" s="243">
        <f>ROUND(E35*J35,2)</f>
        <v>0</v>
      </c>
      <c r="L35" s="243">
        <v>21</v>
      </c>
      <c r="M35" s="243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3"/>
      <c r="S35" s="243" t="s">
        <v>179</v>
      </c>
      <c r="T35" s="244" t="s">
        <v>154</v>
      </c>
      <c r="U35" s="219">
        <v>0</v>
      </c>
      <c r="V35" s="219">
        <f>ROUND(E35*U35,2)</f>
        <v>0</v>
      </c>
      <c r="W35" s="219"/>
      <c r="X35" s="219" t="s">
        <v>155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156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8">
        <v>28</v>
      </c>
      <c r="B36" s="239" t="s">
        <v>478</v>
      </c>
      <c r="C36" s="249" t="s">
        <v>479</v>
      </c>
      <c r="D36" s="240" t="s">
        <v>230</v>
      </c>
      <c r="E36" s="241">
        <v>1</v>
      </c>
      <c r="F36" s="242">
        <v>0</v>
      </c>
      <c r="G36" s="243">
        <f>ROUND(E36*F36,2)</f>
        <v>0</v>
      </c>
      <c r="H36" s="242">
        <v>0</v>
      </c>
      <c r="I36" s="243">
        <f>ROUND(E36*H36,2)</f>
        <v>0</v>
      </c>
      <c r="J36" s="242">
        <v>0</v>
      </c>
      <c r="K36" s="243">
        <f>ROUND(E36*J36,2)</f>
        <v>0</v>
      </c>
      <c r="L36" s="243">
        <v>21</v>
      </c>
      <c r="M36" s="243">
        <f>G36*(1+L36/100)</f>
        <v>0</v>
      </c>
      <c r="N36" s="243">
        <v>0</v>
      </c>
      <c r="O36" s="243">
        <f>ROUND(E36*N36,2)</f>
        <v>0</v>
      </c>
      <c r="P36" s="243">
        <v>0</v>
      </c>
      <c r="Q36" s="243">
        <f>ROUND(E36*P36,2)</f>
        <v>0</v>
      </c>
      <c r="R36" s="243"/>
      <c r="S36" s="243" t="s">
        <v>179</v>
      </c>
      <c r="T36" s="244" t="s">
        <v>154</v>
      </c>
      <c r="U36" s="219">
        <v>0</v>
      </c>
      <c r="V36" s="219">
        <f>ROUND(E36*U36,2)</f>
        <v>0</v>
      </c>
      <c r="W36" s="219"/>
      <c r="X36" s="219" t="s">
        <v>155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156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8">
        <v>29</v>
      </c>
      <c r="B37" s="239" t="s">
        <v>480</v>
      </c>
      <c r="C37" s="249" t="s">
        <v>481</v>
      </c>
      <c r="D37" s="240" t="s">
        <v>230</v>
      </c>
      <c r="E37" s="241">
        <v>2</v>
      </c>
      <c r="F37" s="242">
        <v>0</v>
      </c>
      <c r="G37" s="243">
        <f>ROUND(E37*F37,2)</f>
        <v>0</v>
      </c>
      <c r="H37" s="242">
        <v>0</v>
      </c>
      <c r="I37" s="243">
        <f>ROUND(E37*H37,2)</f>
        <v>0</v>
      </c>
      <c r="J37" s="242">
        <v>0</v>
      </c>
      <c r="K37" s="243">
        <f>ROUND(E37*J37,2)</f>
        <v>0</v>
      </c>
      <c r="L37" s="243">
        <v>21</v>
      </c>
      <c r="M37" s="243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3"/>
      <c r="S37" s="243" t="s">
        <v>179</v>
      </c>
      <c r="T37" s="244" t="s">
        <v>154</v>
      </c>
      <c r="U37" s="219">
        <v>0</v>
      </c>
      <c r="V37" s="219">
        <f>ROUND(E37*U37,2)</f>
        <v>0</v>
      </c>
      <c r="W37" s="219"/>
      <c r="X37" s="219" t="s">
        <v>155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156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8">
        <v>30</v>
      </c>
      <c r="B38" s="239" t="s">
        <v>482</v>
      </c>
      <c r="C38" s="249" t="s">
        <v>483</v>
      </c>
      <c r="D38" s="240" t="s">
        <v>230</v>
      </c>
      <c r="E38" s="241">
        <v>10</v>
      </c>
      <c r="F38" s="242">
        <v>0</v>
      </c>
      <c r="G38" s="243">
        <f>ROUND(E38*F38,2)</f>
        <v>0</v>
      </c>
      <c r="H38" s="242">
        <v>0</v>
      </c>
      <c r="I38" s="243">
        <f>ROUND(E38*H38,2)</f>
        <v>0</v>
      </c>
      <c r="J38" s="242">
        <v>0</v>
      </c>
      <c r="K38" s="243">
        <f>ROUND(E38*J38,2)</f>
        <v>0</v>
      </c>
      <c r="L38" s="243">
        <v>21</v>
      </c>
      <c r="M38" s="243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3"/>
      <c r="S38" s="243" t="s">
        <v>179</v>
      </c>
      <c r="T38" s="244" t="s">
        <v>154</v>
      </c>
      <c r="U38" s="219">
        <v>0</v>
      </c>
      <c r="V38" s="219">
        <f>ROUND(E38*U38,2)</f>
        <v>0</v>
      </c>
      <c r="W38" s="219"/>
      <c r="X38" s="219" t="s">
        <v>155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156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8">
        <v>31</v>
      </c>
      <c r="B39" s="239" t="s">
        <v>484</v>
      </c>
      <c r="C39" s="249" t="s">
        <v>485</v>
      </c>
      <c r="D39" s="240" t="s">
        <v>227</v>
      </c>
      <c r="E39" s="241">
        <v>25</v>
      </c>
      <c r="F39" s="242">
        <v>0</v>
      </c>
      <c r="G39" s="243">
        <f>ROUND(E39*F39,2)</f>
        <v>0</v>
      </c>
      <c r="H39" s="242">
        <v>0</v>
      </c>
      <c r="I39" s="243">
        <f>ROUND(E39*H39,2)</f>
        <v>0</v>
      </c>
      <c r="J39" s="242">
        <v>0</v>
      </c>
      <c r="K39" s="243">
        <f>ROUND(E39*J39,2)</f>
        <v>0</v>
      </c>
      <c r="L39" s="243">
        <v>21</v>
      </c>
      <c r="M39" s="243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3"/>
      <c r="S39" s="243" t="s">
        <v>179</v>
      </c>
      <c r="T39" s="244" t="s">
        <v>154</v>
      </c>
      <c r="U39" s="219">
        <v>0</v>
      </c>
      <c r="V39" s="219">
        <f>ROUND(E39*U39,2)</f>
        <v>0</v>
      </c>
      <c r="W39" s="219"/>
      <c r="X39" s="219" t="s">
        <v>155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156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8">
        <v>32</v>
      </c>
      <c r="B40" s="239" t="s">
        <v>486</v>
      </c>
      <c r="C40" s="249" t="s">
        <v>487</v>
      </c>
      <c r="D40" s="240" t="s">
        <v>230</v>
      </c>
      <c r="E40" s="241">
        <v>14</v>
      </c>
      <c r="F40" s="242">
        <v>0</v>
      </c>
      <c r="G40" s="243">
        <f>ROUND(E40*F40,2)</f>
        <v>0</v>
      </c>
      <c r="H40" s="242">
        <v>0</v>
      </c>
      <c r="I40" s="243">
        <f>ROUND(E40*H40,2)</f>
        <v>0</v>
      </c>
      <c r="J40" s="242">
        <v>0</v>
      </c>
      <c r="K40" s="243">
        <f>ROUND(E40*J40,2)</f>
        <v>0</v>
      </c>
      <c r="L40" s="243">
        <v>21</v>
      </c>
      <c r="M40" s="243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3"/>
      <c r="S40" s="243" t="s">
        <v>179</v>
      </c>
      <c r="T40" s="244" t="s">
        <v>154</v>
      </c>
      <c r="U40" s="219">
        <v>0</v>
      </c>
      <c r="V40" s="219">
        <f>ROUND(E40*U40,2)</f>
        <v>0</v>
      </c>
      <c r="W40" s="219"/>
      <c r="X40" s="219" t="s">
        <v>155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156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8">
        <v>33</v>
      </c>
      <c r="B41" s="239" t="s">
        <v>488</v>
      </c>
      <c r="C41" s="249" t="s">
        <v>489</v>
      </c>
      <c r="D41" s="240" t="s">
        <v>230</v>
      </c>
      <c r="E41" s="241">
        <v>9</v>
      </c>
      <c r="F41" s="242">
        <v>0</v>
      </c>
      <c r="G41" s="243">
        <f>ROUND(E41*F41,2)</f>
        <v>0</v>
      </c>
      <c r="H41" s="242">
        <v>0</v>
      </c>
      <c r="I41" s="243">
        <f>ROUND(E41*H41,2)</f>
        <v>0</v>
      </c>
      <c r="J41" s="242">
        <v>0</v>
      </c>
      <c r="K41" s="243">
        <f>ROUND(E41*J41,2)</f>
        <v>0</v>
      </c>
      <c r="L41" s="243">
        <v>21</v>
      </c>
      <c r="M41" s="243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3"/>
      <c r="S41" s="243" t="s">
        <v>179</v>
      </c>
      <c r="T41" s="244" t="s">
        <v>154</v>
      </c>
      <c r="U41" s="219">
        <v>0</v>
      </c>
      <c r="V41" s="219">
        <f>ROUND(E41*U41,2)</f>
        <v>0</v>
      </c>
      <c r="W41" s="219"/>
      <c r="X41" s="219" t="s">
        <v>155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156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38">
        <v>34</v>
      </c>
      <c r="B42" s="239" t="s">
        <v>490</v>
      </c>
      <c r="C42" s="249" t="s">
        <v>491</v>
      </c>
      <c r="D42" s="240" t="s">
        <v>230</v>
      </c>
      <c r="E42" s="241">
        <v>2</v>
      </c>
      <c r="F42" s="242">
        <v>0</v>
      </c>
      <c r="G42" s="243">
        <f>ROUND(E42*F42,2)</f>
        <v>0</v>
      </c>
      <c r="H42" s="242">
        <v>0</v>
      </c>
      <c r="I42" s="243">
        <f>ROUND(E42*H42,2)</f>
        <v>0</v>
      </c>
      <c r="J42" s="242">
        <v>0</v>
      </c>
      <c r="K42" s="243">
        <f>ROUND(E42*J42,2)</f>
        <v>0</v>
      </c>
      <c r="L42" s="243">
        <v>21</v>
      </c>
      <c r="M42" s="243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3"/>
      <c r="S42" s="243" t="s">
        <v>179</v>
      </c>
      <c r="T42" s="244" t="s">
        <v>154</v>
      </c>
      <c r="U42" s="219">
        <v>0</v>
      </c>
      <c r="V42" s="219">
        <f>ROUND(E42*U42,2)</f>
        <v>0</v>
      </c>
      <c r="W42" s="219"/>
      <c r="X42" s="219" t="s">
        <v>155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156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8">
        <v>35</v>
      </c>
      <c r="B43" s="239" t="s">
        <v>492</v>
      </c>
      <c r="C43" s="249" t="s">
        <v>493</v>
      </c>
      <c r="D43" s="240" t="s">
        <v>230</v>
      </c>
      <c r="E43" s="241">
        <v>6</v>
      </c>
      <c r="F43" s="242">
        <v>0</v>
      </c>
      <c r="G43" s="243">
        <f>ROUND(E43*F43,2)</f>
        <v>0</v>
      </c>
      <c r="H43" s="242">
        <v>0</v>
      </c>
      <c r="I43" s="243">
        <f>ROUND(E43*H43,2)</f>
        <v>0</v>
      </c>
      <c r="J43" s="242">
        <v>0</v>
      </c>
      <c r="K43" s="243">
        <f>ROUND(E43*J43,2)</f>
        <v>0</v>
      </c>
      <c r="L43" s="243">
        <v>21</v>
      </c>
      <c r="M43" s="243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3"/>
      <c r="S43" s="243" t="s">
        <v>179</v>
      </c>
      <c r="T43" s="244" t="s">
        <v>154</v>
      </c>
      <c r="U43" s="219">
        <v>0</v>
      </c>
      <c r="V43" s="219">
        <f>ROUND(E43*U43,2)</f>
        <v>0</v>
      </c>
      <c r="W43" s="219"/>
      <c r="X43" s="219" t="s">
        <v>155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156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38">
        <v>36</v>
      </c>
      <c r="B44" s="239" t="s">
        <v>494</v>
      </c>
      <c r="C44" s="249" t="s">
        <v>495</v>
      </c>
      <c r="D44" s="240" t="s">
        <v>496</v>
      </c>
      <c r="E44" s="241">
        <v>70</v>
      </c>
      <c r="F44" s="242">
        <v>0</v>
      </c>
      <c r="G44" s="243">
        <f>ROUND(E44*F44,2)</f>
        <v>0</v>
      </c>
      <c r="H44" s="242">
        <v>0</v>
      </c>
      <c r="I44" s="243">
        <f>ROUND(E44*H44,2)</f>
        <v>0</v>
      </c>
      <c r="J44" s="242">
        <v>0</v>
      </c>
      <c r="K44" s="243">
        <f>ROUND(E44*J44,2)</f>
        <v>0</v>
      </c>
      <c r="L44" s="243">
        <v>21</v>
      </c>
      <c r="M44" s="243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3"/>
      <c r="S44" s="243" t="s">
        <v>179</v>
      </c>
      <c r="T44" s="244" t="s">
        <v>154</v>
      </c>
      <c r="U44" s="219">
        <v>0</v>
      </c>
      <c r="V44" s="219">
        <f>ROUND(E44*U44,2)</f>
        <v>0</v>
      </c>
      <c r="W44" s="219"/>
      <c r="X44" s="219" t="s">
        <v>155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156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8">
        <v>37</v>
      </c>
      <c r="B45" s="239" t="s">
        <v>497</v>
      </c>
      <c r="C45" s="249" t="s">
        <v>498</v>
      </c>
      <c r="D45" s="240" t="s">
        <v>230</v>
      </c>
      <c r="E45" s="241">
        <v>20</v>
      </c>
      <c r="F45" s="242">
        <v>0</v>
      </c>
      <c r="G45" s="243">
        <f>ROUND(E45*F45,2)</f>
        <v>0</v>
      </c>
      <c r="H45" s="242">
        <v>0</v>
      </c>
      <c r="I45" s="243">
        <f>ROUND(E45*H45,2)</f>
        <v>0</v>
      </c>
      <c r="J45" s="242">
        <v>0</v>
      </c>
      <c r="K45" s="243">
        <f>ROUND(E45*J45,2)</f>
        <v>0</v>
      </c>
      <c r="L45" s="243">
        <v>21</v>
      </c>
      <c r="M45" s="243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3"/>
      <c r="S45" s="243" t="s">
        <v>179</v>
      </c>
      <c r="T45" s="244" t="s">
        <v>154</v>
      </c>
      <c r="U45" s="219">
        <v>0</v>
      </c>
      <c r="V45" s="219">
        <f>ROUND(E45*U45,2)</f>
        <v>0</v>
      </c>
      <c r="W45" s="219"/>
      <c r="X45" s="219" t="s">
        <v>155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156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38">
        <v>38</v>
      </c>
      <c r="B46" s="239" t="s">
        <v>499</v>
      </c>
      <c r="C46" s="249" t="s">
        <v>500</v>
      </c>
      <c r="D46" s="240" t="s">
        <v>230</v>
      </c>
      <c r="E46" s="241">
        <v>50</v>
      </c>
      <c r="F46" s="242">
        <v>0</v>
      </c>
      <c r="G46" s="243">
        <f>ROUND(E46*F46,2)</f>
        <v>0</v>
      </c>
      <c r="H46" s="242">
        <v>0</v>
      </c>
      <c r="I46" s="243">
        <f>ROUND(E46*H46,2)</f>
        <v>0</v>
      </c>
      <c r="J46" s="242">
        <v>0</v>
      </c>
      <c r="K46" s="243">
        <f>ROUND(E46*J46,2)</f>
        <v>0</v>
      </c>
      <c r="L46" s="243">
        <v>21</v>
      </c>
      <c r="M46" s="243">
        <f>G46*(1+L46/100)</f>
        <v>0</v>
      </c>
      <c r="N46" s="243">
        <v>0</v>
      </c>
      <c r="O46" s="243">
        <f>ROUND(E46*N46,2)</f>
        <v>0</v>
      </c>
      <c r="P46" s="243">
        <v>0</v>
      </c>
      <c r="Q46" s="243">
        <f>ROUND(E46*P46,2)</f>
        <v>0</v>
      </c>
      <c r="R46" s="243"/>
      <c r="S46" s="243" t="s">
        <v>179</v>
      </c>
      <c r="T46" s="244" t="s">
        <v>154</v>
      </c>
      <c r="U46" s="219">
        <v>0</v>
      </c>
      <c r="V46" s="219">
        <f>ROUND(E46*U46,2)</f>
        <v>0</v>
      </c>
      <c r="W46" s="219"/>
      <c r="X46" s="219" t="s">
        <v>155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156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38">
        <v>39</v>
      </c>
      <c r="B47" s="239" t="s">
        <v>501</v>
      </c>
      <c r="C47" s="249" t="s">
        <v>502</v>
      </c>
      <c r="D47" s="240" t="s">
        <v>230</v>
      </c>
      <c r="E47" s="241">
        <v>5</v>
      </c>
      <c r="F47" s="242">
        <v>0</v>
      </c>
      <c r="G47" s="243">
        <f>ROUND(E47*F47,2)</f>
        <v>0</v>
      </c>
      <c r="H47" s="242">
        <v>0</v>
      </c>
      <c r="I47" s="243">
        <f>ROUND(E47*H47,2)</f>
        <v>0</v>
      </c>
      <c r="J47" s="242">
        <v>0</v>
      </c>
      <c r="K47" s="243">
        <f>ROUND(E47*J47,2)</f>
        <v>0</v>
      </c>
      <c r="L47" s="243">
        <v>21</v>
      </c>
      <c r="M47" s="243">
        <f>G47*(1+L47/100)</f>
        <v>0</v>
      </c>
      <c r="N47" s="243">
        <v>0</v>
      </c>
      <c r="O47" s="243">
        <f>ROUND(E47*N47,2)</f>
        <v>0</v>
      </c>
      <c r="P47" s="243">
        <v>0</v>
      </c>
      <c r="Q47" s="243">
        <f>ROUND(E47*P47,2)</f>
        <v>0</v>
      </c>
      <c r="R47" s="243"/>
      <c r="S47" s="243" t="s">
        <v>179</v>
      </c>
      <c r="T47" s="244" t="s">
        <v>154</v>
      </c>
      <c r="U47" s="219">
        <v>0</v>
      </c>
      <c r="V47" s="219">
        <f>ROUND(E47*U47,2)</f>
        <v>0</v>
      </c>
      <c r="W47" s="219"/>
      <c r="X47" s="219" t="s">
        <v>155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156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38">
        <v>40</v>
      </c>
      <c r="B48" s="239" t="s">
        <v>503</v>
      </c>
      <c r="C48" s="249" t="s">
        <v>504</v>
      </c>
      <c r="D48" s="240" t="s">
        <v>230</v>
      </c>
      <c r="E48" s="241">
        <v>5</v>
      </c>
      <c r="F48" s="242">
        <v>0</v>
      </c>
      <c r="G48" s="243">
        <f>ROUND(E48*F48,2)</f>
        <v>0</v>
      </c>
      <c r="H48" s="242">
        <v>0</v>
      </c>
      <c r="I48" s="243">
        <f>ROUND(E48*H48,2)</f>
        <v>0</v>
      </c>
      <c r="J48" s="242">
        <v>0</v>
      </c>
      <c r="K48" s="243">
        <f>ROUND(E48*J48,2)</f>
        <v>0</v>
      </c>
      <c r="L48" s="243">
        <v>21</v>
      </c>
      <c r="M48" s="243">
        <f>G48*(1+L48/100)</f>
        <v>0</v>
      </c>
      <c r="N48" s="243">
        <v>0</v>
      </c>
      <c r="O48" s="243">
        <f>ROUND(E48*N48,2)</f>
        <v>0</v>
      </c>
      <c r="P48" s="243">
        <v>0</v>
      </c>
      <c r="Q48" s="243">
        <f>ROUND(E48*P48,2)</f>
        <v>0</v>
      </c>
      <c r="R48" s="243"/>
      <c r="S48" s="243" t="s">
        <v>179</v>
      </c>
      <c r="T48" s="244" t="s">
        <v>154</v>
      </c>
      <c r="U48" s="219">
        <v>0</v>
      </c>
      <c r="V48" s="219">
        <f>ROUND(E48*U48,2)</f>
        <v>0</v>
      </c>
      <c r="W48" s="219"/>
      <c r="X48" s="219" t="s">
        <v>155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156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38">
        <v>41</v>
      </c>
      <c r="B49" s="239" t="s">
        <v>505</v>
      </c>
      <c r="C49" s="249" t="s">
        <v>506</v>
      </c>
      <c r="D49" s="240" t="s">
        <v>230</v>
      </c>
      <c r="E49" s="241">
        <v>7</v>
      </c>
      <c r="F49" s="242">
        <v>0</v>
      </c>
      <c r="G49" s="243">
        <f>ROUND(E49*F49,2)</f>
        <v>0</v>
      </c>
      <c r="H49" s="242">
        <v>0</v>
      </c>
      <c r="I49" s="243">
        <f>ROUND(E49*H49,2)</f>
        <v>0</v>
      </c>
      <c r="J49" s="242">
        <v>0</v>
      </c>
      <c r="K49" s="243">
        <f>ROUND(E49*J49,2)</f>
        <v>0</v>
      </c>
      <c r="L49" s="243">
        <v>21</v>
      </c>
      <c r="M49" s="243">
        <f>G49*(1+L49/100)</f>
        <v>0</v>
      </c>
      <c r="N49" s="243">
        <v>0</v>
      </c>
      <c r="O49" s="243">
        <f>ROUND(E49*N49,2)</f>
        <v>0</v>
      </c>
      <c r="P49" s="243">
        <v>0</v>
      </c>
      <c r="Q49" s="243">
        <f>ROUND(E49*P49,2)</f>
        <v>0</v>
      </c>
      <c r="R49" s="243"/>
      <c r="S49" s="243" t="s">
        <v>179</v>
      </c>
      <c r="T49" s="244" t="s">
        <v>154</v>
      </c>
      <c r="U49" s="219">
        <v>0</v>
      </c>
      <c r="V49" s="219">
        <f>ROUND(E49*U49,2)</f>
        <v>0</v>
      </c>
      <c r="W49" s="219"/>
      <c r="X49" s="219" t="s">
        <v>155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156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38">
        <v>42</v>
      </c>
      <c r="B50" s="239" t="s">
        <v>507</v>
      </c>
      <c r="C50" s="249" t="s">
        <v>508</v>
      </c>
      <c r="D50" s="240" t="s">
        <v>230</v>
      </c>
      <c r="E50" s="241">
        <v>7</v>
      </c>
      <c r="F50" s="242">
        <v>0</v>
      </c>
      <c r="G50" s="243">
        <f>ROUND(E50*F50,2)</f>
        <v>0</v>
      </c>
      <c r="H50" s="242">
        <v>0</v>
      </c>
      <c r="I50" s="243">
        <f>ROUND(E50*H50,2)</f>
        <v>0</v>
      </c>
      <c r="J50" s="242">
        <v>0</v>
      </c>
      <c r="K50" s="243">
        <f>ROUND(E50*J50,2)</f>
        <v>0</v>
      </c>
      <c r="L50" s="243">
        <v>21</v>
      </c>
      <c r="M50" s="243">
        <f>G50*(1+L50/100)</f>
        <v>0</v>
      </c>
      <c r="N50" s="243">
        <v>0</v>
      </c>
      <c r="O50" s="243">
        <f>ROUND(E50*N50,2)</f>
        <v>0</v>
      </c>
      <c r="P50" s="243">
        <v>0</v>
      </c>
      <c r="Q50" s="243">
        <f>ROUND(E50*P50,2)</f>
        <v>0</v>
      </c>
      <c r="R50" s="243"/>
      <c r="S50" s="243" t="s">
        <v>179</v>
      </c>
      <c r="T50" s="244" t="s">
        <v>154</v>
      </c>
      <c r="U50" s="219">
        <v>0</v>
      </c>
      <c r="V50" s="219">
        <f>ROUND(E50*U50,2)</f>
        <v>0</v>
      </c>
      <c r="W50" s="219"/>
      <c r="X50" s="219" t="s">
        <v>155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156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38">
        <v>43</v>
      </c>
      <c r="B51" s="239" t="s">
        <v>509</v>
      </c>
      <c r="C51" s="249" t="s">
        <v>510</v>
      </c>
      <c r="D51" s="240" t="s">
        <v>230</v>
      </c>
      <c r="E51" s="241">
        <v>5</v>
      </c>
      <c r="F51" s="242">
        <v>0</v>
      </c>
      <c r="G51" s="243">
        <f>ROUND(E51*F51,2)</f>
        <v>0</v>
      </c>
      <c r="H51" s="242">
        <v>0</v>
      </c>
      <c r="I51" s="243">
        <f>ROUND(E51*H51,2)</f>
        <v>0</v>
      </c>
      <c r="J51" s="242">
        <v>0</v>
      </c>
      <c r="K51" s="243">
        <f>ROUND(E51*J51,2)</f>
        <v>0</v>
      </c>
      <c r="L51" s="243">
        <v>21</v>
      </c>
      <c r="M51" s="243">
        <f>G51*(1+L51/100)</f>
        <v>0</v>
      </c>
      <c r="N51" s="243">
        <v>0</v>
      </c>
      <c r="O51" s="243">
        <f>ROUND(E51*N51,2)</f>
        <v>0</v>
      </c>
      <c r="P51" s="243">
        <v>0</v>
      </c>
      <c r="Q51" s="243">
        <f>ROUND(E51*P51,2)</f>
        <v>0</v>
      </c>
      <c r="R51" s="243"/>
      <c r="S51" s="243" t="s">
        <v>179</v>
      </c>
      <c r="T51" s="244" t="s">
        <v>154</v>
      </c>
      <c r="U51" s="219">
        <v>0</v>
      </c>
      <c r="V51" s="219">
        <f>ROUND(E51*U51,2)</f>
        <v>0</v>
      </c>
      <c r="W51" s="219"/>
      <c r="X51" s="219" t="s">
        <v>155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156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38">
        <v>44</v>
      </c>
      <c r="B52" s="239" t="s">
        <v>511</v>
      </c>
      <c r="C52" s="249" t="s">
        <v>512</v>
      </c>
      <c r="D52" s="240" t="s">
        <v>496</v>
      </c>
      <c r="E52" s="241">
        <v>60</v>
      </c>
      <c r="F52" s="242">
        <v>0</v>
      </c>
      <c r="G52" s="243">
        <f>ROUND(E52*F52,2)</f>
        <v>0</v>
      </c>
      <c r="H52" s="242">
        <v>0</v>
      </c>
      <c r="I52" s="243">
        <f>ROUND(E52*H52,2)</f>
        <v>0</v>
      </c>
      <c r="J52" s="242">
        <v>0</v>
      </c>
      <c r="K52" s="243">
        <f>ROUND(E52*J52,2)</f>
        <v>0</v>
      </c>
      <c r="L52" s="243">
        <v>21</v>
      </c>
      <c r="M52" s="243">
        <f>G52*(1+L52/100)</f>
        <v>0</v>
      </c>
      <c r="N52" s="243">
        <v>0</v>
      </c>
      <c r="O52" s="243">
        <f>ROUND(E52*N52,2)</f>
        <v>0</v>
      </c>
      <c r="P52" s="243">
        <v>0</v>
      </c>
      <c r="Q52" s="243">
        <f>ROUND(E52*P52,2)</f>
        <v>0</v>
      </c>
      <c r="R52" s="243"/>
      <c r="S52" s="243" t="s">
        <v>179</v>
      </c>
      <c r="T52" s="244" t="s">
        <v>154</v>
      </c>
      <c r="U52" s="219">
        <v>0</v>
      </c>
      <c r="V52" s="219">
        <f>ROUND(E52*U52,2)</f>
        <v>0</v>
      </c>
      <c r="W52" s="219"/>
      <c r="X52" s="219" t="s">
        <v>155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156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38">
        <v>45</v>
      </c>
      <c r="B53" s="239" t="s">
        <v>513</v>
      </c>
      <c r="C53" s="249" t="s">
        <v>514</v>
      </c>
      <c r="D53" s="240" t="s">
        <v>230</v>
      </c>
      <c r="E53" s="241">
        <v>5</v>
      </c>
      <c r="F53" s="242">
        <v>0</v>
      </c>
      <c r="G53" s="243">
        <f>ROUND(E53*F53,2)</f>
        <v>0</v>
      </c>
      <c r="H53" s="242">
        <v>0</v>
      </c>
      <c r="I53" s="243">
        <f>ROUND(E53*H53,2)</f>
        <v>0</v>
      </c>
      <c r="J53" s="242">
        <v>0</v>
      </c>
      <c r="K53" s="243">
        <f>ROUND(E53*J53,2)</f>
        <v>0</v>
      </c>
      <c r="L53" s="243">
        <v>21</v>
      </c>
      <c r="M53" s="243">
        <f>G53*(1+L53/100)</f>
        <v>0</v>
      </c>
      <c r="N53" s="243">
        <v>0</v>
      </c>
      <c r="O53" s="243">
        <f>ROUND(E53*N53,2)</f>
        <v>0</v>
      </c>
      <c r="P53" s="243">
        <v>0</v>
      </c>
      <c r="Q53" s="243">
        <f>ROUND(E53*P53,2)</f>
        <v>0</v>
      </c>
      <c r="R53" s="243"/>
      <c r="S53" s="243" t="s">
        <v>179</v>
      </c>
      <c r="T53" s="244" t="s">
        <v>154</v>
      </c>
      <c r="U53" s="219">
        <v>0</v>
      </c>
      <c r="V53" s="219">
        <f>ROUND(E53*U53,2)</f>
        <v>0</v>
      </c>
      <c r="W53" s="219"/>
      <c r="X53" s="219" t="s">
        <v>155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156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31">
        <v>46</v>
      </c>
      <c r="B54" s="232" t="s">
        <v>515</v>
      </c>
      <c r="C54" s="247" t="s">
        <v>516</v>
      </c>
      <c r="D54" s="233"/>
      <c r="E54" s="234">
        <v>1</v>
      </c>
      <c r="F54" s="235">
        <v>0</v>
      </c>
      <c r="G54" s="236">
        <f>ROUND(E54*F54,2)</f>
        <v>0</v>
      </c>
      <c r="H54" s="235">
        <v>0</v>
      </c>
      <c r="I54" s="236">
        <f>ROUND(E54*H54,2)</f>
        <v>0</v>
      </c>
      <c r="J54" s="235">
        <v>0</v>
      </c>
      <c r="K54" s="236">
        <f>ROUND(E54*J54,2)</f>
        <v>0</v>
      </c>
      <c r="L54" s="236">
        <v>21</v>
      </c>
      <c r="M54" s="236">
        <f>G54*(1+L54/100)</f>
        <v>0</v>
      </c>
      <c r="N54" s="236">
        <v>0</v>
      </c>
      <c r="O54" s="236">
        <f>ROUND(E54*N54,2)</f>
        <v>0</v>
      </c>
      <c r="P54" s="236">
        <v>0</v>
      </c>
      <c r="Q54" s="236">
        <f>ROUND(E54*P54,2)</f>
        <v>0</v>
      </c>
      <c r="R54" s="236"/>
      <c r="S54" s="236" t="s">
        <v>179</v>
      </c>
      <c r="T54" s="237" t="s">
        <v>154</v>
      </c>
      <c r="U54" s="219">
        <v>0</v>
      </c>
      <c r="V54" s="219">
        <f>ROUND(E54*U54,2)</f>
        <v>0</v>
      </c>
      <c r="W54" s="219"/>
      <c r="X54" s="219" t="s">
        <v>329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330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x14ac:dyDescent="0.2">
      <c r="A55" s="3"/>
      <c r="B55" s="4"/>
      <c r="C55" s="251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v>15</v>
      </c>
      <c r="AF55">
        <v>21</v>
      </c>
    </row>
    <row r="56" spans="1:60" x14ac:dyDescent="0.2">
      <c r="A56" s="213"/>
      <c r="B56" s="214" t="s">
        <v>29</v>
      </c>
      <c r="C56" s="252"/>
      <c r="D56" s="215"/>
      <c r="E56" s="216"/>
      <c r="F56" s="216"/>
      <c r="G56" s="245">
        <f>G8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E56">
        <f>SUMIF(L7:L54,AE55,G7:G54)</f>
        <v>0</v>
      </c>
      <c r="AF56">
        <f>SUMIF(L7:L54,AF55,G7:G54)</f>
        <v>0</v>
      </c>
      <c r="AG56" t="s">
        <v>421</v>
      </c>
    </row>
    <row r="57" spans="1:60" x14ac:dyDescent="0.2">
      <c r="C57" s="253"/>
      <c r="D57" s="10"/>
      <c r="AG57" t="s">
        <v>422</v>
      </c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g2p/vnBK1zHvRXHC+jT17Fab99WkVBgJT3AGRqyBvUF5118I0asWvKEGS7UwT8s8HAvPF4Z0bVOR7y/GxQKTLA==" saltValue="k0bNeYxA2Yj+CN7bQ4Qxx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122</v>
      </c>
      <c r="B1" s="195"/>
      <c r="C1" s="195"/>
      <c r="D1" s="195"/>
      <c r="E1" s="195"/>
      <c r="F1" s="195"/>
      <c r="G1" s="195"/>
      <c r="AG1" t="s">
        <v>123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124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124</v>
      </c>
      <c r="AG3" t="s">
        <v>125</v>
      </c>
    </row>
    <row r="4" spans="1:60" ht="24.95" customHeight="1" x14ac:dyDescent="0.2">
      <c r="A4" s="200" t="s">
        <v>9</v>
      </c>
      <c r="B4" s="201" t="s">
        <v>49</v>
      </c>
      <c r="C4" s="202" t="s">
        <v>53</v>
      </c>
      <c r="D4" s="203"/>
      <c r="E4" s="203"/>
      <c r="F4" s="203"/>
      <c r="G4" s="204"/>
      <c r="AG4" t="s">
        <v>126</v>
      </c>
    </row>
    <row r="5" spans="1:60" x14ac:dyDescent="0.2">
      <c r="D5" s="10"/>
    </row>
    <row r="6" spans="1:60" ht="38.25" x14ac:dyDescent="0.2">
      <c r="A6" s="206" t="s">
        <v>127</v>
      </c>
      <c r="B6" s="208" t="s">
        <v>128</v>
      </c>
      <c r="C6" s="208" t="s">
        <v>129</v>
      </c>
      <c r="D6" s="207" t="s">
        <v>130</v>
      </c>
      <c r="E6" s="206" t="s">
        <v>131</v>
      </c>
      <c r="F6" s="205" t="s">
        <v>132</v>
      </c>
      <c r="G6" s="206" t="s">
        <v>29</v>
      </c>
      <c r="H6" s="209" t="s">
        <v>30</v>
      </c>
      <c r="I6" s="209" t="s">
        <v>133</v>
      </c>
      <c r="J6" s="209" t="s">
        <v>31</v>
      </c>
      <c r="K6" s="209" t="s">
        <v>134</v>
      </c>
      <c r="L6" s="209" t="s">
        <v>135</v>
      </c>
      <c r="M6" s="209" t="s">
        <v>136</v>
      </c>
      <c r="N6" s="209" t="s">
        <v>137</v>
      </c>
      <c r="O6" s="209" t="s">
        <v>138</v>
      </c>
      <c r="P6" s="209" t="s">
        <v>139</v>
      </c>
      <c r="Q6" s="209" t="s">
        <v>140</v>
      </c>
      <c r="R6" s="209" t="s">
        <v>141</v>
      </c>
      <c r="S6" s="209" t="s">
        <v>142</v>
      </c>
      <c r="T6" s="209" t="s">
        <v>143</v>
      </c>
      <c r="U6" s="209" t="s">
        <v>144</v>
      </c>
      <c r="V6" s="209" t="s">
        <v>145</v>
      </c>
      <c r="W6" s="209" t="s">
        <v>146</v>
      </c>
      <c r="X6" s="209" t="s">
        <v>147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148</v>
      </c>
      <c r="B8" s="226" t="s">
        <v>59</v>
      </c>
      <c r="C8" s="246" t="s">
        <v>65</v>
      </c>
      <c r="D8" s="227"/>
      <c r="E8" s="228"/>
      <c r="F8" s="229"/>
      <c r="G8" s="229">
        <f>SUMIF(AG9:AG30,"&lt;&gt;NOR",G9:G30)</f>
        <v>0</v>
      </c>
      <c r="H8" s="229"/>
      <c r="I8" s="229">
        <f>SUM(I9:I30)</f>
        <v>0</v>
      </c>
      <c r="J8" s="229"/>
      <c r="K8" s="229">
        <f>SUM(K9:K30)</f>
        <v>0</v>
      </c>
      <c r="L8" s="229"/>
      <c r="M8" s="229">
        <f>SUM(M9:M30)</f>
        <v>0</v>
      </c>
      <c r="N8" s="229"/>
      <c r="O8" s="229">
        <f>SUM(O9:O30)</f>
        <v>0</v>
      </c>
      <c r="P8" s="229"/>
      <c r="Q8" s="229">
        <f>SUM(Q9:Q30)</f>
        <v>0</v>
      </c>
      <c r="R8" s="229"/>
      <c r="S8" s="229"/>
      <c r="T8" s="230"/>
      <c r="U8" s="224"/>
      <c r="V8" s="224">
        <f>SUM(V9:V30)</f>
        <v>87.420000000000016</v>
      </c>
      <c r="W8" s="224"/>
      <c r="X8" s="224"/>
      <c r="AG8" t="s">
        <v>149</v>
      </c>
    </row>
    <row r="9" spans="1:60" ht="22.5" outlineLevel="1" x14ac:dyDescent="0.2">
      <c r="A9" s="231">
        <v>1</v>
      </c>
      <c r="B9" s="232" t="s">
        <v>517</v>
      </c>
      <c r="C9" s="247" t="s">
        <v>518</v>
      </c>
      <c r="D9" s="233" t="s">
        <v>152</v>
      </c>
      <c r="E9" s="234">
        <v>146.56950000000001</v>
      </c>
      <c r="F9" s="235">
        <v>0</v>
      </c>
      <c r="G9" s="236">
        <f>ROUND(E9*F9,2)</f>
        <v>0</v>
      </c>
      <c r="H9" s="235">
        <v>0</v>
      </c>
      <c r="I9" s="236">
        <f>ROUND(E9*H9,2)</f>
        <v>0</v>
      </c>
      <c r="J9" s="235">
        <v>0</v>
      </c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153</v>
      </c>
      <c r="T9" s="237" t="s">
        <v>154</v>
      </c>
      <c r="U9" s="219">
        <v>0.187</v>
      </c>
      <c r="V9" s="219">
        <f>ROUND(E9*U9,2)</f>
        <v>27.41</v>
      </c>
      <c r="W9" s="219"/>
      <c r="X9" s="219" t="s">
        <v>155</v>
      </c>
      <c r="Y9" s="210"/>
      <c r="Z9" s="210"/>
      <c r="AA9" s="210"/>
      <c r="AB9" s="210"/>
      <c r="AC9" s="210"/>
      <c r="AD9" s="210"/>
      <c r="AE9" s="210"/>
      <c r="AF9" s="210"/>
      <c r="AG9" s="210" t="s">
        <v>156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8" t="s">
        <v>519</v>
      </c>
      <c r="D10" s="220"/>
      <c r="E10" s="221">
        <v>49.56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158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48" t="s">
        <v>520</v>
      </c>
      <c r="D11" s="220"/>
      <c r="E11" s="221">
        <v>6.3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158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48" t="s">
        <v>521</v>
      </c>
      <c r="D12" s="220"/>
      <c r="E12" s="221">
        <v>35.44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158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48" t="s">
        <v>522</v>
      </c>
      <c r="D13" s="220"/>
      <c r="E13" s="221">
        <v>55.27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158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31">
        <v>2</v>
      </c>
      <c r="B14" s="232" t="s">
        <v>171</v>
      </c>
      <c r="C14" s="247" t="s">
        <v>172</v>
      </c>
      <c r="D14" s="233" t="s">
        <v>152</v>
      </c>
      <c r="E14" s="234">
        <v>126.56950000000001</v>
      </c>
      <c r="F14" s="235">
        <v>0</v>
      </c>
      <c r="G14" s="236">
        <f>ROUND(E14*F14,2)</f>
        <v>0</v>
      </c>
      <c r="H14" s="235">
        <v>0</v>
      </c>
      <c r="I14" s="236">
        <f>ROUND(E14*H14,2)</f>
        <v>0</v>
      </c>
      <c r="J14" s="235">
        <v>0</v>
      </c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/>
      <c r="S14" s="236" t="s">
        <v>153</v>
      </c>
      <c r="T14" s="237" t="s">
        <v>154</v>
      </c>
      <c r="U14" s="219">
        <v>1.0999999999999999E-2</v>
      </c>
      <c r="V14" s="219">
        <f>ROUND(E14*U14,2)</f>
        <v>1.39</v>
      </c>
      <c r="W14" s="219"/>
      <c r="X14" s="219" t="s">
        <v>155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156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8" t="s">
        <v>523</v>
      </c>
      <c r="D15" s="220"/>
      <c r="E15" s="221">
        <v>146.57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158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48" t="s">
        <v>524</v>
      </c>
      <c r="D16" s="220"/>
      <c r="E16" s="221">
        <v>-20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158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33.75" outlineLevel="1" x14ac:dyDescent="0.2">
      <c r="A17" s="231">
        <v>3</v>
      </c>
      <c r="B17" s="232" t="s">
        <v>525</v>
      </c>
      <c r="C17" s="247" t="s">
        <v>526</v>
      </c>
      <c r="D17" s="233" t="s">
        <v>152</v>
      </c>
      <c r="E17" s="234">
        <v>379.70850000000002</v>
      </c>
      <c r="F17" s="235">
        <v>0</v>
      </c>
      <c r="G17" s="236">
        <f>ROUND(E17*F17,2)</f>
        <v>0</v>
      </c>
      <c r="H17" s="235">
        <v>0</v>
      </c>
      <c r="I17" s="236">
        <f>ROUND(E17*H17,2)</f>
        <v>0</v>
      </c>
      <c r="J17" s="235">
        <v>0</v>
      </c>
      <c r="K17" s="236">
        <f>ROUND(E17*J17,2)</f>
        <v>0</v>
      </c>
      <c r="L17" s="236">
        <v>21</v>
      </c>
      <c r="M17" s="236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6"/>
      <c r="S17" s="236" t="s">
        <v>153</v>
      </c>
      <c r="T17" s="237" t="s">
        <v>154</v>
      </c>
      <c r="U17" s="219">
        <v>0</v>
      </c>
      <c r="V17" s="219">
        <f>ROUND(E17*U17,2)</f>
        <v>0</v>
      </c>
      <c r="W17" s="219"/>
      <c r="X17" s="219" t="s">
        <v>155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156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48" t="s">
        <v>527</v>
      </c>
      <c r="D18" s="220"/>
      <c r="E18" s="221">
        <v>379.71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158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31">
        <v>4</v>
      </c>
      <c r="B19" s="232" t="s">
        <v>528</v>
      </c>
      <c r="C19" s="247" t="s">
        <v>529</v>
      </c>
      <c r="D19" s="233" t="s">
        <v>152</v>
      </c>
      <c r="E19" s="234">
        <v>40</v>
      </c>
      <c r="F19" s="235">
        <v>0</v>
      </c>
      <c r="G19" s="236">
        <f>ROUND(E19*F19,2)</f>
        <v>0</v>
      </c>
      <c r="H19" s="235">
        <v>0</v>
      </c>
      <c r="I19" s="236">
        <f>ROUND(E19*H19,2)</f>
        <v>0</v>
      </c>
      <c r="J19" s="235">
        <v>0</v>
      </c>
      <c r="K19" s="236">
        <f>ROUND(E19*J19,2)</f>
        <v>0</v>
      </c>
      <c r="L19" s="236">
        <v>21</v>
      </c>
      <c r="M19" s="236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6"/>
      <c r="S19" s="236" t="s">
        <v>179</v>
      </c>
      <c r="T19" s="237" t="s">
        <v>154</v>
      </c>
      <c r="U19" s="219">
        <v>9.2999999999999999E-2</v>
      </c>
      <c r="V19" s="219">
        <f>ROUND(E19*U19,2)</f>
        <v>3.72</v>
      </c>
      <c r="W19" s="219"/>
      <c r="X19" s="219" t="s">
        <v>155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156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8" t="s">
        <v>530</v>
      </c>
      <c r="D20" s="220"/>
      <c r="E20" s="221">
        <v>40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158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8">
        <v>5</v>
      </c>
      <c r="B21" s="239" t="s">
        <v>531</v>
      </c>
      <c r="C21" s="249" t="s">
        <v>532</v>
      </c>
      <c r="D21" s="240" t="s">
        <v>152</v>
      </c>
      <c r="E21" s="241">
        <v>20</v>
      </c>
      <c r="F21" s="242">
        <v>0</v>
      </c>
      <c r="G21" s="243">
        <f>ROUND(E21*F21,2)</f>
        <v>0</v>
      </c>
      <c r="H21" s="242">
        <v>0</v>
      </c>
      <c r="I21" s="243">
        <f>ROUND(E21*H21,2)</f>
        <v>0</v>
      </c>
      <c r="J21" s="242">
        <v>0</v>
      </c>
      <c r="K21" s="243">
        <f>ROUND(E21*J21,2)</f>
        <v>0</v>
      </c>
      <c r="L21" s="243">
        <v>21</v>
      </c>
      <c r="M21" s="243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3"/>
      <c r="S21" s="243" t="s">
        <v>153</v>
      </c>
      <c r="T21" s="244" t="s">
        <v>154</v>
      </c>
      <c r="U21" s="219">
        <v>6.7000000000000004E-2</v>
      </c>
      <c r="V21" s="219">
        <f>ROUND(E21*U21,2)</f>
        <v>1.34</v>
      </c>
      <c r="W21" s="219"/>
      <c r="X21" s="219" t="s">
        <v>155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156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8">
        <v>6</v>
      </c>
      <c r="B22" s="239" t="s">
        <v>177</v>
      </c>
      <c r="C22" s="249" t="s">
        <v>178</v>
      </c>
      <c r="D22" s="240" t="s">
        <v>152</v>
      </c>
      <c r="E22" s="241">
        <v>126.56950000000001</v>
      </c>
      <c r="F22" s="242">
        <v>0</v>
      </c>
      <c r="G22" s="243">
        <f>ROUND(E22*F22,2)</f>
        <v>0</v>
      </c>
      <c r="H22" s="242">
        <v>0</v>
      </c>
      <c r="I22" s="243">
        <f>ROUND(E22*H22,2)</f>
        <v>0</v>
      </c>
      <c r="J22" s="242">
        <v>0</v>
      </c>
      <c r="K22" s="243">
        <f>ROUND(E22*J22,2)</f>
        <v>0</v>
      </c>
      <c r="L22" s="243">
        <v>21</v>
      </c>
      <c r="M22" s="243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3"/>
      <c r="S22" s="243" t="s">
        <v>179</v>
      </c>
      <c r="T22" s="244" t="s">
        <v>154</v>
      </c>
      <c r="U22" s="219">
        <v>8.9999999999999993E-3</v>
      </c>
      <c r="V22" s="219">
        <f>ROUND(E22*U22,2)</f>
        <v>1.1399999999999999</v>
      </c>
      <c r="W22" s="219"/>
      <c r="X22" s="219" t="s">
        <v>155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156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8">
        <v>7</v>
      </c>
      <c r="B23" s="239" t="s">
        <v>533</v>
      </c>
      <c r="C23" s="249" t="s">
        <v>534</v>
      </c>
      <c r="D23" s="240" t="s">
        <v>152</v>
      </c>
      <c r="E23" s="241">
        <v>20</v>
      </c>
      <c r="F23" s="242">
        <v>0</v>
      </c>
      <c r="G23" s="243">
        <f>ROUND(E23*F23,2)</f>
        <v>0</v>
      </c>
      <c r="H23" s="242">
        <v>0</v>
      </c>
      <c r="I23" s="243">
        <f>ROUND(E23*H23,2)</f>
        <v>0</v>
      </c>
      <c r="J23" s="242">
        <v>0</v>
      </c>
      <c r="K23" s="243">
        <f>ROUND(E23*J23,2)</f>
        <v>0</v>
      </c>
      <c r="L23" s="243">
        <v>21</v>
      </c>
      <c r="M23" s="243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3"/>
      <c r="S23" s="243" t="s">
        <v>179</v>
      </c>
      <c r="T23" s="244" t="s">
        <v>154</v>
      </c>
      <c r="U23" s="219">
        <v>8.9999999999999993E-3</v>
      </c>
      <c r="V23" s="219">
        <f>ROUND(E23*U23,2)</f>
        <v>0.18</v>
      </c>
      <c r="W23" s="219"/>
      <c r="X23" s="219" t="s">
        <v>155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156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1">
        <v>8</v>
      </c>
      <c r="B24" s="232" t="s">
        <v>535</v>
      </c>
      <c r="C24" s="247" t="s">
        <v>536</v>
      </c>
      <c r="D24" s="233" t="s">
        <v>203</v>
      </c>
      <c r="E24" s="234">
        <v>544.21500000000003</v>
      </c>
      <c r="F24" s="235">
        <v>0</v>
      </c>
      <c r="G24" s="236">
        <f>ROUND(E24*F24,2)</f>
        <v>0</v>
      </c>
      <c r="H24" s="235">
        <v>0</v>
      </c>
      <c r="I24" s="236">
        <f>ROUND(E24*H24,2)</f>
        <v>0</v>
      </c>
      <c r="J24" s="235">
        <v>0</v>
      </c>
      <c r="K24" s="236">
        <f>ROUND(E24*J24,2)</f>
        <v>0</v>
      </c>
      <c r="L24" s="236">
        <v>21</v>
      </c>
      <c r="M24" s="236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6"/>
      <c r="S24" s="236" t="s">
        <v>153</v>
      </c>
      <c r="T24" s="237" t="s">
        <v>154</v>
      </c>
      <c r="U24" s="219">
        <v>9.6000000000000002E-2</v>
      </c>
      <c r="V24" s="219">
        <f>ROUND(E24*U24,2)</f>
        <v>52.24</v>
      </c>
      <c r="W24" s="219"/>
      <c r="X24" s="219" t="s">
        <v>155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156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48" t="s">
        <v>537</v>
      </c>
      <c r="D25" s="220"/>
      <c r="E25" s="221">
        <v>247.8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158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48" t="s">
        <v>538</v>
      </c>
      <c r="D26" s="220"/>
      <c r="E26" s="221">
        <v>21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158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8" t="s">
        <v>539</v>
      </c>
      <c r="D27" s="220"/>
      <c r="E27" s="221">
        <v>118.13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158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48" t="s">
        <v>540</v>
      </c>
      <c r="D28" s="220"/>
      <c r="E28" s="221">
        <v>117.6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158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48" t="s">
        <v>541</v>
      </c>
      <c r="D29" s="220"/>
      <c r="E29" s="221">
        <v>39.69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158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8">
        <v>9</v>
      </c>
      <c r="B30" s="239" t="s">
        <v>185</v>
      </c>
      <c r="C30" s="249" t="s">
        <v>186</v>
      </c>
      <c r="D30" s="240" t="s">
        <v>152</v>
      </c>
      <c r="E30" s="241">
        <v>126.56950000000001</v>
      </c>
      <c r="F30" s="242">
        <v>0</v>
      </c>
      <c r="G30" s="243">
        <f>ROUND(E30*F30,2)</f>
        <v>0</v>
      </c>
      <c r="H30" s="242">
        <v>0</v>
      </c>
      <c r="I30" s="243">
        <f>ROUND(E30*H30,2)</f>
        <v>0</v>
      </c>
      <c r="J30" s="242">
        <v>0</v>
      </c>
      <c r="K30" s="243">
        <f>ROUND(E30*J30,2)</f>
        <v>0</v>
      </c>
      <c r="L30" s="243">
        <v>21</v>
      </c>
      <c r="M30" s="243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3"/>
      <c r="S30" s="243" t="s">
        <v>153</v>
      </c>
      <c r="T30" s="244" t="s">
        <v>154</v>
      </c>
      <c r="U30" s="219">
        <v>0</v>
      </c>
      <c r="V30" s="219">
        <f>ROUND(E30*U30,2)</f>
        <v>0</v>
      </c>
      <c r="W30" s="219"/>
      <c r="X30" s="219" t="s">
        <v>155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156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5" t="s">
        <v>148</v>
      </c>
      <c r="B31" s="226" t="s">
        <v>66</v>
      </c>
      <c r="C31" s="246" t="s">
        <v>67</v>
      </c>
      <c r="D31" s="227"/>
      <c r="E31" s="228"/>
      <c r="F31" s="229"/>
      <c r="G31" s="229">
        <f>SUMIF(AG32:AG34,"&lt;&gt;NOR",G32:G34)</f>
        <v>0</v>
      </c>
      <c r="H31" s="229"/>
      <c r="I31" s="229">
        <f>SUM(I32:I34)</f>
        <v>0</v>
      </c>
      <c r="J31" s="229"/>
      <c r="K31" s="229">
        <f>SUM(K32:K34)</f>
        <v>0</v>
      </c>
      <c r="L31" s="229"/>
      <c r="M31" s="229">
        <f>SUM(M32:M34)</f>
        <v>0</v>
      </c>
      <c r="N31" s="229"/>
      <c r="O31" s="229">
        <f>SUM(O32:O34)</f>
        <v>0</v>
      </c>
      <c r="P31" s="229"/>
      <c r="Q31" s="229">
        <f>SUM(Q32:Q34)</f>
        <v>165.51</v>
      </c>
      <c r="R31" s="229"/>
      <c r="S31" s="229"/>
      <c r="T31" s="230"/>
      <c r="U31" s="224"/>
      <c r="V31" s="224">
        <f>SUM(V32:V34)</f>
        <v>79.759999999999991</v>
      </c>
      <c r="W31" s="224"/>
      <c r="X31" s="224"/>
      <c r="AG31" t="s">
        <v>149</v>
      </c>
    </row>
    <row r="32" spans="1:60" ht="22.5" outlineLevel="1" x14ac:dyDescent="0.2">
      <c r="A32" s="238">
        <v>10</v>
      </c>
      <c r="B32" s="239" t="s">
        <v>542</v>
      </c>
      <c r="C32" s="249" t="s">
        <v>543</v>
      </c>
      <c r="D32" s="240" t="s">
        <v>203</v>
      </c>
      <c r="E32" s="241">
        <v>195</v>
      </c>
      <c r="F32" s="242">
        <v>0</v>
      </c>
      <c r="G32" s="243">
        <f>ROUND(E32*F32,2)</f>
        <v>0</v>
      </c>
      <c r="H32" s="242">
        <v>0</v>
      </c>
      <c r="I32" s="243">
        <f>ROUND(E32*H32,2)</f>
        <v>0</v>
      </c>
      <c r="J32" s="242">
        <v>0</v>
      </c>
      <c r="K32" s="243">
        <f>ROUND(E32*J32,2)</f>
        <v>0</v>
      </c>
      <c r="L32" s="243">
        <v>21</v>
      </c>
      <c r="M32" s="243">
        <f>G32*(1+L32/100)</f>
        <v>0</v>
      </c>
      <c r="N32" s="243">
        <v>0</v>
      </c>
      <c r="O32" s="243">
        <f>ROUND(E32*N32,2)</f>
        <v>0</v>
      </c>
      <c r="P32" s="243">
        <v>0.13800000000000001</v>
      </c>
      <c r="Q32" s="243">
        <f>ROUND(E32*P32,2)</f>
        <v>26.91</v>
      </c>
      <c r="R32" s="243"/>
      <c r="S32" s="243" t="s">
        <v>153</v>
      </c>
      <c r="T32" s="244" t="s">
        <v>154</v>
      </c>
      <c r="U32" s="219">
        <v>0.16</v>
      </c>
      <c r="V32" s="219">
        <f>ROUND(E32*U32,2)</f>
        <v>31.2</v>
      </c>
      <c r="W32" s="219"/>
      <c r="X32" s="219" t="s">
        <v>155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156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8">
        <v>11</v>
      </c>
      <c r="B33" s="239" t="s">
        <v>544</v>
      </c>
      <c r="C33" s="249" t="s">
        <v>545</v>
      </c>
      <c r="D33" s="240" t="s">
        <v>203</v>
      </c>
      <c r="E33" s="241">
        <v>195</v>
      </c>
      <c r="F33" s="242">
        <v>0</v>
      </c>
      <c r="G33" s="243">
        <f>ROUND(E33*F33,2)</f>
        <v>0</v>
      </c>
      <c r="H33" s="242">
        <v>0</v>
      </c>
      <c r="I33" s="243">
        <f>ROUND(E33*H33,2)</f>
        <v>0</v>
      </c>
      <c r="J33" s="242">
        <v>0</v>
      </c>
      <c r="K33" s="243">
        <f>ROUND(E33*J33,2)</f>
        <v>0</v>
      </c>
      <c r="L33" s="243">
        <v>21</v>
      </c>
      <c r="M33" s="243">
        <f>G33*(1+L33/100)</f>
        <v>0</v>
      </c>
      <c r="N33" s="243">
        <v>0</v>
      </c>
      <c r="O33" s="243">
        <f>ROUND(E33*N33,2)</f>
        <v>0</v>
      </c>
      <c r="P33" s="243">
        <v>0.44</v>
      </c>
      <c r="Q33" s="243">
        <f>ROUND(E33*P33,2)</f>
        <v>85.8</v>
      </c>
      <c r="R33" s="243"/>
      <c r="S33" s="243" t="s">
        <v>153</v>
      </c>
      <c r="T33" s="244" t="s">
        <v>154</v>
      </c>
      <c r="U33" s="219">
        <v>7.2999999999999995E-2</v>
      </c>
      <c r="V33" s="219">
        <f>ROUND(E33*U33,2)</f>
        <v>14.24</v>
      </c>
      <c r="W33" s="219"/>
      <c r="X33" s="219" t="s">
        <v>155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156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8">
        <v>12</v>
      </c>
      <c r="B34" s="239" t="s">
        <v>546</v>
      </c>
      <c r="C34" s="249" t="s">
        <v>547</v>
      </c>
      <c r="D34" s="240" t="s">
        <v>227</v>
      </c>
      <c r="E34" s="241">
        <v>240</v>
      </c>
      <c r="F34" s="242">
        <v>0</v>
      </c>
      <c r="G34" s="243">
        <f>ROUND(E34*F34,2)</f>
        <v>0</v>
      </c>
      <c r="H34" s="242">
        <v>0</v>
      </c>
      <c r="I34" s="243">
        <f>ROUND(E34*H34,2)</f>
        <v>0</v>
      </c>
      <c r="J34" s="242">
        <v>0</v>
      </c>
      <c r="K34" s="243">
        <f>ROUND(E34*J34,2)</f>
        <v>0</v>
      </c>
      <c r="L34" s="243">
        <v>21</v>
      </c>
      <c r="M34" s="243">
        <f>G34*(1+L34/100)</f>
        <v>0</v>
      </c>
      <c r="N34" s="243">
        <v>0</v>
      </c>
      <c r="O34" s="243">
        <f>ROUND(E34*N34,2)</f>
        <v>0</v>
      </c>
      <c r="P34" s="243">
        <v>0.22</v>
      </c>
      <c r="Q34" s="243">
        <f>ROUND(E34*P34,2)</f>
        <v>52.8</v>
      </c>
      <c r="R34" s="243"/>
      <c r="S34" s="243" t="s">
        <v>153</v>
      </c>
      <c r="T34" s="244" t="s">
        <v>154</v>
      </c>
      <c r="U34" s="219">
        <v>0.14299999999999999</v>
      </c>
      <c r="V34" s="219">
        <f>ROUND(E34*U34,2)</f>
        <v>34.32</v>
      </c>
      <c r="W34" s="219"/>
      <c r="X34" s="219" t="s">
        <v>155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156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x14ac:dyDescent="0.2">
      <c r="A35" s="225" t="s">
        <v>148</v>
      </c>
      <c r="B35" s="226" t="s">
        <v>70</v>
      </c>
      <c r="C35" s="246" t="s">
        <v>71</v>
      </c>
      <c r="D35" s="227"/>
      <c r="E35" s="228"/>
      <c r="F35" s="229"/>
      <c r="G35" s="229">
        <f>SUMIF(AG36:AG39,"&lt;&gt;NOR",G36:G39)</f>
        <v>0</v>
      </c>
      <c r="H35" s="229"/>
      <c r="I35" s="229">
        <f>SUM(I36:I39)</f>
        <v>0</v>
      </c>
      <c r="J35" s="229"/>
      <c r="K35" s="229">
        <f>SUM(K36:K39)</f>
        <v>0</v>
      </c>
      <c r="L35" s="229"/>
      <c r="M35" s="229">
        <f>SUM(M36:M39)</f>
        <v>0</v>
      </c>
      <c r="N35" s="229"/>
      <c r="O35" s="229">
        <f>SUM(O36:O39)</f>
        <v>0</v>
      </c>
      <c r="P35" s="229"/>
      <c r="Q35" s="229">
        <f>SUM(Q36:Q39)</f>
        <v>0</v>
      </c>
      <c r="R35" s="229"/>
      <c r="S35" s="229"/>
      <c r="T35" s="230"/>
      <c r="U35" s="224"/>
      <c r="V35" s="224">
        <f>SUM(V36:V39)</f>
        <v>29.79</v>
      </c>
      <c r="W35" s="224"/>
      <c r="X35" s="224"/>
      <c r="AG35" t="s">
        <v>149</v>
      </c>
    </row>
    <row r="36" spans="1:60" outlineLevel="1" x14ac:dyDescent="0.2">
      <c r="A36" s="231">
        <v>13</v>
      </c>
      <c r="B36" s="232" t="s">
        <v>548</v>
      </c>
      <c r="C36" s="247" t="s">
        <v>549</v>
      </c>
      <c r="D36" s="233" t="s">
        <v>203</v>
      </c>
      <c r="E36" s="234">
        <v>117.255</v>
      </c>
      <c r="F36" s="235">
        <v>0</v>
      </c>
      <c r="G36" s="236">
        <f>ROUND(E36*F36,2)</f>
        <v>0</v>
      </c>
      <c r="H36" s="235">
        <v>0</v>
      </c>
      <c r="I36" s="236">
        <f>ROUND(E36*H36,2)</f>
        <v>0</v>
      </c>
      <c r="J36" s="235">
        <v>0</v>
      </c>
      <c r="K36" s="236">
        <f>ROUND(E36*J36,2)</f>
        <v>0</v>
      </c>
      <c r="L36" s="236">
        <v>21</v>
      </c>
      <c r="M36" s="236">
        <f>G36*(1+L36/100)</f>
        <v>0</v>
      </c>
      <c r="N36" s="236">
        <v>0</v>
      </c>
      <c r="O36" s="236">
        <f>ROUND(E36*N36,2)</f>
        <v>0</v>
      </c>
      <c r="P36" s="236">
        <v>0</v>
      </c>
      <c r="Q36" s="236">
        <f>ROUND(E36*P36,2)</f>
        <v>0</v>
      </c>
      <c r="R36" s="236"/>
      <c r="S36" s="236" t="s">
        <v>153</v>
      </c>
      <c r="T36" s="237" t="s">
        <v>154</v>
      </c>
      <c r="U36" s="219">
        <v>0.19400000000000001</v>
      </c>
      <c r="V36" s="219">
        <f>ROUND(E36*U36,2)</f>
        <v>22.75</v>
      </c>
      <c r="W36" s="219"/>
      <c r="X36" s="219" t="s">
        <v>155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156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48" t="s">
        <v>550</v>
      </c>
      <c r="D37" s="220"/>
      <c r="E37" s="221">
        <v>111.86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158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48" t="s">
        <v>551</v>
      </c>
      <c r="D38" s="220"/>
      <c r="E38" s="221">
        <v>5.4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158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8">
        <v>14</v>
      </c>
      <c r="B39" s="239" t="s">
        <v>552</v>
      </c>
      <c r="C39" s="249" t="s">
        <v>553</v>
      </c>
      <c r="D39" s="240" t="s">
        <v>203</v>
      </c>
      <c r="E39" s="241">
        <v>117.255</v>
      </c>
      <c r="F39" s="242">
        <v>0</v>
      </c>
      <c r="G39" s="243">
        <f>ROUND(E39*F39,2)</f>
        <v>0</v>
      </c>
      <c r="H39" s="242">
        <v>0</v>
      </c>
      <c r="I39" s="243">
        <f>ROUND(E39*H39,2)</f>
        <v>0</v>
      </c>
      <c r="J39" s="242">
        <v>0</v>
      </c>
      <c r="K39" s="243">
        <f>ROUND(E39*J39,2)</f>
        <v>0</v>
      </c>
      <c r="L39" s="243">
        <v>21</v>
      </c>
      <c r="M39" s="243">
        <f>G39*(1+L39/100)</f>
        <v>0</v>
      </c>
      <c r="N39" s="243">
        <v>3.0000000000000001E-5</v>
      </c>
      <c r="O39" s="243">
        <f>ROUND(E39*N39,2)</f>
        <v>0</v>
      </c>
      <c r="P39" s="243">
        <v>0</v>
      </c>
      <c r="Q39" s="243">
        <f>ROUND(E39*P39,2)</f>
        <v>0</v>
      </c>
      <c r="R39" s="243"/>
      <c r="S39" s="243" t="s">
        <v>179</v>
      </c>
      <c r="T39" s="244" t="s">
        <v>154</v>
      </c>
      <c r="U39" s="219">
        <v>0.06</v>
      </c>
      <c r="V39" s="219">
        <f>ROUND(E39*U39,2)</f>
        <v>7.04</v>
      </c>
      <c r="W39" s="219"/>
      <c r="X39" s="219" t="s">
        <v>233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234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225" t="s">
        <v>148</v>
      </c>
      <c r="B40" s="226" t="s">
        <v>75</v>
      </c>
      <c r="C40" s="246" t="s">
        <v>76</v>
      </c>
      <c r="D40" s="227"/>
      <c r="E40" s="228"/>
      <c r="F40" s="229"/>
      <c r="G40" s="229">
        <f>SUMIF(AG41:AG46,"&lt;&gt;NOR",G41:G46)</f>
        <v>0</v>
      </c>
      <c r="H40" s="229"/>
      <c r="I40" s="229">
        <f>SUM(I41:I46)</f>
        <v>0</v>
      </c>
      <c r="J40" s="229"/>
      <c r="K40" s="229">
        <f>SUM(K41:K46)</f>
        <v>0</v>
      </c>
      <c r="L40" s="229"/>
      <c r="M40" s="229">
        <f>SUM(M41:M46)</f>
        <v>0</v>
      </c>
      <c r="N40" s="229"/>
      <c r="O40" s="229">
        <f>SUM(O41:O46)</f>
        <v>6.63</v>
      </c>
      <c r="P40" s="229"/>
      <c r="Q40" s="229">
        <f>SUM(Q41:Q46)</f>
        <v>0</v>
      </c>
      <c r="R40" s="229"/>
      <c r="S40" s="229"/>
      <c r="T40" s="230"/>
      <c r="U40" s="224"/>
      <c r="V40" s="224">
        <f>SUM(V41:V46)</f>
        <v>163.43999999999997</v>
      </c>
      <c r="W40" s="224"/>
      <c r="X40" s="224"/>
      <c r="AG40" t="s">
        <v>149</v>
      </c>
    </row>
    <row r="41" spans="1:60" outlineLevel="1" x14ac:dyDescent="0.2">
      <c r="A41" s="231">
        <v>15</v>
      </c>
      <c r="B41" s="232" t="s">
        <v>554</v>
      </c>
      <c r="C41" s="247" t="s">
        <v>555</v>
      </c>
      <c r="D41" s="233" t="s">
        <v>230</v>
      </c>
      <c r="E41" s="234">
        <v>68</v>
      </c>
      <c r="F41" s="235">
        <v>0</v>
      </c>
      <c r="G41" s="236">
        <f>ROUND(E41*F41,2)</f>
        <v>0</v>
      </c>
      <c r="H41" s="235">
        <v>0</v>
      </c>
      <c r="I41" s="236">
        <f>ROUND(E41*H41,2)</f>
        <v>0</v>
      </c>
      <c r="J41" s="235">
        <v>0</v>
      </c>
      <c r="K41" s="236">
        <f>ROUND(E41*J41,2)</f>
        <v>0</v>
      </c>
      <c r="L41" s="236">
        <v>21</v>
      </c>
      <c r="M41" s="236">
        <f>G41*(1+L41/100)</f>
        <v>0</v>
      </c>
      <c r="N41" s="236">
        <v>8.2830000000000001E-2</v>
      </c>
      <c r="O41" s="236">
        <f>ROUND(E41*N41,2)</f>
        <v>5.63</v>
      </c>
      <c r="P41" s="236">
        <v>0</v>
      </c>
      <c r="Q41" s="236">
        <f>ROUND(E41*P41,2)</f>
        <v>0</v>
      </c>
      <c r="R41" s="236"/>
      <c r="S41" s="236" t="s">
        <v>179</v>
      </c>
      <c r="T41" s="237" t="s">
        <v>154</v>
      </c>
      <c r="U41" s="219">
        <v>2.0430000000000001</v>
      </c>
      <c r="V41" s="219">
        <f>ROUND(E41*U41,2)</f>
        <v>138.91999999999999</v>
      </c>
      <c r="W41" s="219"/>
      <c r="X41" s="219" t="s">
        <v>155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156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48" t="s">
        <v>556</v>
      </c>
      <c r="D42" s="220"/>
      <c r="E42" s="221">
        <v>68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158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1">
        <v>16</v>
      </c>
      <c r="B43" s="232" t="s">
        <v>557</v>
      </c>
      <c r="C43" s="247" t="s">
        <v>558</v>
      </c>
      <c r="D43" s="233" t="s">
        <v>230</v>
      </c>
      <c r="E43" s="234">
        <v>6</v>
      </c>
      <c r="F43" s="235">
        <v>0</v>
      </c>
      <c r="G43" s="236">
        <f>ROUND(E43*F43,2)</f>
        <v>0</v>
      </c>
      <c r="H43" s="235">
        <v>0</v>
      </c>
      <c r="I43" s="236">
        <f>ROUND(E43*H43,2)</f>
        <v>0</v>
      </c>
      <c r="J43" s="235">
        <v>0</v>
      </c>
      <c r="K43" s="236">
        <f>ROUND(E43*J43,2)</f>
        <v>0</v>
      </c>
      <c r="L43" s="236">
        <v>21</v>
      </c>
      <c r="M43" s="236">
        <f>G43*(1+L43/100)</f>
        <v>0</v>
      </c>
      <c r="N43" s="236">
        <v>8.2830000000000001E-2</v>
      </c>
      <c r="O43" s="236">
        <f>ROUND(E43*N43,2)</f>
        <v>0.5</v>
      </c>
      <c r="P43" s="236">
        <v>0</v>
      </c>
      <c r="Q43" s="236">
        <f>ROUND(E43*P43,2)</f>
        <v>0</v>
      </c>
      <c r="R43" s="236"/>
      <c r="S43" s="236" t="s">
        <v>179</v>
      </c>
      <c r="T43" s="237" t="s">
        <v>154</v>
      </c>
      <c r="U43" s="219">
        <v>2.0430000000000001</v>
      </c>
      <c r="V43" s="219">
        <f>ROUND(E43*U43,2)</f>
        <v>12.26</v>
      </c>
      <c r="W43" s="219"/>
      <c r="X43" s="219" t="s">
        <v>155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156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48" t="s">
        <v>559</v>
      </c>
      <c r="D44" s="220"/>
      <c r="E44" s="221">
        <v>6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158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1">
        <v>17</v>
      </c>
      <c r="B45" s="232" t="s">
        <v>560</v>
      </c>
      <c r="C45" s="247" t="s">
        <v>561</v>
      </c>
      <c r="D45" s="233" t="s">
        <v>230</v>
      </c>
      <c r="E45" s="234">
        <v>6</v>
      </c>
      <c r="F45" s="235">
        <v>0</v>
      </c>
      <c r="G45" s="236">
        <f>ROUND(E45*F45,2)</f>
        <v>0</v>
      </c>
      <c r="H45" s="235">
        <v>0</v>
      </c>
      <c r="I45" s="236">
        <f>ROUND(E45*H45,2)</f>
        <v>0</v>
      </c>
      <c r="J45" s="235">
        <v>0</v>
      </c>
      <c r="K45" s="236">
        <f>ROUND(E45*J45,2)</f>
        <v>0</v>
      </c>
      <c r="L45" s="236">
        <v>21</v>
      </c>
      <c r="M45" s="236">
        <f>G45*(1+L45/100)</f>
        <v>0</v>
      </c>
      <c r="N45" s="236">
        <v>8.2830000000000001E-2</v>
      </c>
      <c r="O45" s="236">
        <f>ROUND(E45*N45,2)</f>
        <v>0.5</v>
      </c>
      <c r="P45" s="236">
        <v>0</v>
      </c>
      <c r="Q45" s="236">
        <f>ROUND(E45*P45,2)</f>
        <v>0</v>
      </c>
      <c r="R45" s="236"/>
      <c r="S45" s="236" t="s">
        <v>179</v>
      </c>
      <c r="T45" s="237" t="s">
        <v>154</v>
      </c>
      <c r="U45" s="219">
        <v>2.0430000000000001</v>
      </c>
      <c r="V45" s="219">
        <f>ROUND(E45*U45,2)</f>
        <v>12.26</v>
      </c>
      <c r="W45" s="219"/>
      <c r="X45" s="219" t="s">
        <v>155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156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48" t="s">
        <v>559</v>
      </c>
      <c r="D46" s="220"/>
      <c r="E46" s="221">
        <v>6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158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25" t="s">
        <v>148</v>
      </c>
      <c r="B47" s="226" t="s">
        <v>79</v>
      </c>
      <c r="C47" s="246" t="s">
        <v>80</v>
      </c>
      <c r="D47" s="227"/>
      <c r="E47" s="228"/>
      <c r="F47" s="229"/>
      <c r="G47" s="229">
        <f>SUMIF(AG48:AG65,"&lt;&gt;NOR",G48:G65)</f>
        <v>0</v>
      </c>
      <c r="H47" s="229"/>
      <c r="I47" s="229">
        <f>SUM(I48:I65)</f>
        <v>0</v>
      </c>
      <c r="J47" s="229"/>
      <c r="K47" s="229">
        <f>SUM(K48:K65)</f>
        <v>0</v>
      </c>
      <c r="L47" s="229"/>
      <c r="M47" s="229">
        <f>SUM(M48:M65)</f>
        <v>0</v>
      </c>
      <c r="N47" s="229"/>
      <c r="O47" s="229">
        <f>SUM(O48:O65)</f>
        <v>302.88000000000005</v>
      </c>
      <c r="P47" s="229"/>
      <c r="Q47" s="229">
        <f>SUM(Q48:Q65)</f>
        <v>0</v>
      </c>
      <c r="R47" s="229"/>
      <c r="S47" s="229"/>
      <c r="T47" s="230"/>
      <c r="U47" s="224"/>
      <c r="V47" s="224">
        <f>SUM(V48:V65)</f>
        <v>46.300000000000004</v>
      </c>
      <c r="W47" s="224"/>
      <c r="X47" s="224"/>
      <c r="AG47" t="s">
        <v>149</v>
      </c>
    </row>
    <row r="48" spans="1:60" ht="22.5" outlineLevel="1" x14ac:dyDescent="0.2">
      <c r="A48" s="231">
        <v>18</v>
      </c>
      <c r="B48" s="232" t="s">
        <v>562</v>
      </c>
      <c r="C48" s="247" t="s">
        <v>563</v>
      </c>
      <c r="D48" s="233" t="s">
        <v>203</v>
      </c>
      <c r="E48" s="234">
        <v>365.4</v>
      </c>
      <c r="F48" s="235">
        <v>0</v>
      </c>
      <c r="G48" s="236">
        <f>ROUND(E48*F48,2)</f>
        <v>0</v>
      </c>
      <c r="H48" s="235">
        <v>0</v>
      </c>
      <c r="I48" s="236">
        <f>ROUND(E48*H48,2)</f>
        <v>0</v>
      </c>
      <c r="J48" s="235">
        <v>0</v>
      </c>
      <c r="K48" s="236">
        <f>ROUND(E48*J48,2)</f>
        <v>0</v>
      </c>
      <c r="L48" s="236">
        <v>21</v>
      </c>
      <c r="M48" s="236">
        <f>G48*(1+L48/100)</f>
        <v>0</v>
      </c>
      <c r="N48" s="236">
        <v>0.378</v>
      </c>
      <c r="O48" s="236">
        <f>ROUND(E48*N48,2)</f>
        <v>138.12</v>
      </c>
      <c r="P48" s="236">
        <v>0</v>
      </c>
      <c r="Q48" s="236">
        <f>ROUND(E48*P48,2)</f>
        <v>0</v>
      </c>
      <c r="R48" s="236"/>
      <c r="S48" s="236" t="s">
        <v>153</v>
      </c>
      <c r="T48" s="237" t="s">
        <v>154</v>
      </c>
      <c r="U48" s="219">
        <v>2.5999999999999999E-2</v>
      </c>
      <c r="V48" s="219">
        <f>ROUND(E48*U48,2)</f>
        <v>9.5</v>
      </c>
      <c r="W48" s="219"/>
      <c r="X48" s="219" t="s">
        <v>155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156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48" t="s">
        <v>564</v>
      </c>
      <c r="D49" s="220"/>
      <c r="E49" s="221">
        <v>247.8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158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48" t="s">
        <v>565</v>
      </c>
      <c r="D50" s="220"/>
      <c r="E50" s="221">
        <v>117.6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158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ht="22.5" outlineLevel="1" x14ac:dyDescent="0.2">
      <c r="A51" s="231">
        <v>19</v>
      </c>
      <c r="B51" s="232" t="s">
        <v>566</v>
      </c>
      <c r="C51" s="247" t="s">
        <v>567</v>
      </c>
      <c r="D51" s="233" t="s">
        <v>203</v>
      </c>
      <c r="E51" s="234">
        <v>139.125</v>
      </c>
      <c r="F51" s="235">
        <v>0</v>
      </c>
      <c r="G51" s="236">
        <f>ROUND(E51*F51,2)</f>
        <v>0</v>
      </c>
      <c r="H51" s="235">
        <v>0</v>
      </c>
      <c r="I51" s="236">
        <f>ROUND(E51*H51,2)</f>
        <v>0</v>
      </c>
      <c r="J51" s="235">
        <v>0</v>
      </c>
      <c r="K51" s="236">
        <f>ROUND(E51*J51,2)</f>
        <v>0</v>
      </c>
      <c r="L51" s="236">
        <v>21</v>
      </c>
      <c r="M51" s="236">
        <f>G51*(1+L51/100)</f>
        <v>0</v>
      </c>
      <c r="N51" s="236">
        <v>0.441</v>
      </c>
      <c r="O51" s="236">
        <f>ROUND(E51*N51,2)</f>
        <v>61.35</v>
      </c>
      <c r="P51" s="236">
        <v>0</v>
      </c>
      <c r="Q51" s="236">
        <f>ROUND(E51*P51,2)</f>
        <v>0</v>
      </c>
      <c r="R51" s="236"/>
      <c r="S51" s="236" t="s">
        <v>153</v>
      </c>
      <c r="T51" s="237" t="s">
        <v>154</v>
      </c>
      <c r="U51" s="219">
        <v>2.9000000000000001E-2</v>
      </c>
      <c r="V51" s="219">
        <f>ROUND(E51*U51,2)</f>
        <v>4.03</v>
      </c>
      <c r="W51" s="219"/>
      <c r="X51" s="219" t="s">
        <v>155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156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48" t="s">
        <v>568</v>
      </c>
      <c r="D52" s="220"/>
      <c r="E52" s="221">
        <v>21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158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48" t="s">
        <v>569</v>
      </c>
      <c r="D53" s="220"/>
      <c r="E53" s="221">
        <v>118.13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158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ht="22.5" outlineLevel="1" x14ac:dyDescent="0.2">
      <c r="A54" s="231">
        <v>20</v>
      </c>
      <c r="B54" s="232" t="s">
        <v>570</v>
      </c>
      <c r="C54" s="247" t="s">
        <v>571</v>
      </c>
      <c r="D54" s="233" t="s">
        <v>203</v>
      </c>
      <c r="E54" s="234">
        <v>123.2</v>
      </c>
      <c r="F54" s="235">
        <v>0</v>
      </c>
      <c r="G54" s="236">
        <f>ROUND(E54*F54,2)</f>
        <v>0</v>
      </c>
      <c r="H54" s="235">
        <v>0</v>
      </c>
      <c r="I54" s="236">
        <f>ROUND(E54*H54,2)</f>
        <v>0</v>
      </c>
      <c r="J54" s="235">
        <v>0</v>
      </c>
      <c r="K54" s="236">
        <f>ROUND(E54*J54,2)</f>
        <v>0</v>
      </c>
      <c r="L54" s="236">
        <v>21</v>
      </c>
      <c r="M54" s="236">
        <f>G54*(1+L54/100)</f>
        <v>0</v>
      </c>
      <c r="N54" s="236">
        <v>0.441</v>
      </c>
      <c r="O54" s="236">
        <f>ROUND(E54*N54,2)</f>
        <v>54.33</v>
      </c>
      <c r="P54" s="236">
        <v>0</v>
      </c>
      <c r="Q54" s="236">
        <f>ROUND(E54*P54,2)</f>
        <v>0</v>
      </c>
      <c r="R54" s="236"/>
      <c r="S54" s="236" t="s">
        <v>153</v>
      </c>
      <c r="T54" s="237" t="s">
        <v>154</v>
      </c>
      <c r="U54" s="219">
        <v>2.9000000000000001E-2</v>
      </c>
      <c r="V54" s="219">
        <f>ROUND(E54*U54,2)</f>
        <v>3.57</v>
      </c>
      <c r="W54" s="219"/>
      <c r="X54" s="219" t="s">
        <v>155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156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48" t="s">
        <v>572</v>
      </c>
      <c r="D55" s="220"/>
      <c r="E55" s="221">
        <v>123.2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158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31">
        <v>21</v>
      </c>
      <c r="B56" s="232" t="s">
        <v>573</v>
      </c>
      <c r="C56" s="247" t="s">
        <v>574</v>
      </c>
      <c r="D56" s="233" t="s">
        <v>203</v>
      </c>
      <c r="E56" s="234">
        <v>41.58</v>
      </c>
      <c r="F56" s="235">
        <v>0</v>
      </c>
      <c r="G56" s="236">
        <f>ROUND(E56*F56,2)</f>
        <v>0</v>
      </c>
      <c r="H56" s="235">
        <v>0</v>
      </c>
      <c r="I56" s="236">
        <f>ROUND(E56*H56,2)</f>
        <v>0</v>
      </c>
      <c r="J56" s="235">
        <v>0</v>
      </c>
      <c r="K56" s="236">
        <f>ROUND(E56*J56,2)</f>
        <v>0</v>
      </c>
      <c r="L56" s="236">
        <v>21</v>
      </c>
      <c r="M56" s="236">
        <f>G56*(1+L56/100)</f>
        <v>0</v>
      </c>
      <c r="N56" s="236">
        <v>0.55398999999999998</v>
      </c>
      <c r="O56" s="236">
        <f>ROUND(E56*N56,2)</f>
        <v>23.03</v>
      </c>
      <c r="P56" s="236">
        <v>0</v>
      </c>
      <c r="Q56" s="236">
        <f>ROUND(E56*P56,2)</f>
        <v>0</v>
      </c>
      <c r="R56" s="236"/>
      <c r="S56" s="236" t="s">
        <v>179</v>
      </c>
      <c r="T56" s="237" t="s">
        <v>154</v>
      </c>
      <c r="U56" s="219">
        <v>2.7E-2</v>
      </c>
      <c r="V56" s="219">
        <f>ROUND(E56*U56,2)</f>
        <v>1.1200000000000001</v>
      </c>
      <c r="W56" s="219"/>
      <c r="X56" s="219" t="s">
        <v>155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156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48" t="s">
        <v>575</v>
      </c>
      <c r="D57" s="220"/>
      <c r="E57" s="221">
        <v>41.58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158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31">
        <v>22</v>
      </c>
      <c r="B58" s="232" t="s">
        <v>576</v>
      </c>
      <c r="C58" s="247" t="s">
        <v>577</v>
      </c>
      <c r="D58" s="233" t="s">
        <v>203</v>
      </c>
      <c r="E58" s="234">
        <v>22.5</v>
      </c>
      <c r="F58" s="235">
        <v>0</v>
      </c>
      <c r="G58" s="236">
        <f>ROUND(E58*F58,2)</f>
        <v>0</v>
      </c>
      <c r="H58" s="235">
        <v>0</v>
      </c>
      <c r="I58" s="236">
        <f>ROUND(E58*H58,2)</f>
        <v>0</v>
      </c>
      <c r="J58" s="235">
        <v>0</v>
      </c>
      <c r="K58" s="236">
        <f>ROUND(E58*J58,2)</f>
        <v>0</v>
      </c>
      <c r="L58" s="236">
        <v>21</v>
      </c>
      <c r="M58" s="236">
        <f>G58*(1+L58/100)</f>
        <v>0</v>
      </c>
      <c r="N58" s="236">
        <v>0</v>
      </c>
      <c r="O58" s="236">
        <f>ROUND(E58*N58,2)</f>
        <v>0</v>
      </c>
      <c r="P58" s="236">
        <v>0</v>
      </c>
      <c r="Q58" s="236">
        <f>ROUND(E58*P58,2)</f>
        <v>0</v>
      </c>
      <c r="R58" s="236"/>
      <c r="S58" s="236" t="s">
        <v>153</v>
      </c>
      <c r="T58" s="237" t="s">
        <v>154</v>
      </c>
      <c r="U58" s="219">
        <v>9.0999999999999998E-2</v>
      </c>
      <c r="V58" s="219">
        <f>ROUND(E58*U58,2)</f>
        <v>2.0499999999999998</v>
      </c>
      <c r="W58" s="219"/>
      <c r="X58" s="219" t="s">
        <v>155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156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48" t="s">
        <v>578</v>
      </c>
      <c r="D59" s="220"/>
      <c r="E59" s="221">
        <v>22.5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158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ht="22.5" outlineLevel="1" x14ac:dyDescent="0.2">
      <c r="A60" s="231">
        <v>23</v>
      </c>
      <c r="B60" s="232" t="s">
        <v>579</v>
      </c>
      <c r="C60" s="247" t="s">
        <v>580</v>
      </c>
      <c r="D60" s="233" t="s">
        <v>152</v>
      </c>
      <c r="E60" s="234">
        <v>14.1792</v>
      </c>
      <c r="F60" s="235">
        <v>0</v>
      </c>
      <c r="G60" s="236">
        <f>ROUND(E60*F60,2)</f>
        <v>0</v>
      </c>
      <c r="H60" s="235">
        <v>0</v>
      </c>
      <c r="I60" s="236">
        <f>ROUND(E60*H60,2)</f>
        <v>0</v>
      </c>
      <c r="J60" s="235">
        <v>0</v>
      </c>
      <c r="K60" s="236">
        <f>ROUND(E60*J60,2)</f>
        <v>0</v>
      </c>
      <c r="L60" s="236">
        <v>21</v>
      </c>
      <c r="M60" s="236">
        <f>G60*(1+L60/100)</f>
        <v>0</v>
      </c>
      <c r="N60" s="236">
        <v>1.837</v>
      </c>
      <c r="O60" s="236">
        <f>ROUND(E60*N60,2)</f>
        <v>26.05</v>
      </c>
      <c r="P60" s="236">
        <v>0</v>
      </c>
      <c r="Q60" s="236">
        <f>ROUND(E60*P60,2)</f>
        <v>0</v>
      </c>
      <c r="R60" s="236"/>
      <c r="S60" s="236" t="s">
        <v>153</v>
      </c>
      <c r="T60" s="237" t="s">
        <v>154</v>
      </c>
      <c r="U60" s="219">
        <v>1.8360000000000001</v>
      </c>
      <c r="V60" s="219">
        <f>ROUND(E60*U60,2)</f>
        <v>26.03</v>
      </c>
      <c r="W60" s="219"/>
      <c r="X60" s="219" t="s">
        <v>155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156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48" t="s">
        <v>581</v>
      </c>
      <c r="D61" s="220"/>
      <c r="E61" s="221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158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48" t="s">
        <v>582</v>
      </c>
      <c r="D62" s="220"/>
      <c r="E62" s="221">
        <v>1.79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158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48" t="s">
        <v>583</v>
      </c>
      <c r="D63" s="220"/>
      <c r="E63" s="221">
        <v>12.39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158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31">
        <v>24</v>
      </c>
      <c r="B64" s="232" t="s">
        <v>584</v>
      </c>
      <c r="C64" s="247" t="s">
        <v>585</v>
      </c>
      <c r="D64" s="233" t="s">
        <v>203</v>
      </c>
      <c r="E64" s="234">
        <v>25.875</v>
      </c>
      <c r="F64" s="235">
        <v>0</v>
      </c>
      <c r="G64" s="236">
        <f>ROUND(E64*F64,2)</f>
        <v>0</v>
      </c>
      <c r="H64" s="235">
        <v>0</v>
      </c>
      <c r="I64" s="236">
        <f>ROUND(E64*H64,2)</f>
        <v>0</v>
      </c>
      <c r="J64" s="235">
        <v>0</v>
      </c>
      <c r="K64" s="236">
        <f>ROUND(E64*J64,2)</f>
        <v>0</v>
      </c>
      <c r="L64" s="236">
        <v>21</v>
      </c>
      <c r="M64" s="236">
        <f>G64*(1+L64/100)</f>
        <v>0</v>
      </c>
      <c r="N64" s="236">
        <v>1E-4</v>
      </c>
      <c r="O64" s="236">
        <f>ROUND(E64*N64,2)</f>
        <v>0</v>
      </c>
      <c r="P64" s="236">
        <v>0</v>
      </c>
      <c r="Q64" s="236">
        <f>ROUND(E64*P64,2)</f>
        <v>0</v>
      </c>
      <c r="R64" s="236"/>
      <c r="S64" s="236" t="s">
        <v>179</v>
      </c>
      <c r="T64" s="237" t="s">
        <v>154</v>
      </c>
      <c r="U64" s="219">
        <v>0</v>
      </c>
      <c r="V64" s="219">
        <f>ROUND(E64*U64,2)</f>
        <v>0</v>
      </c>
      <c r="W64" s="219"/>
      <c r="X64" s="219" t="s">
        <v>329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330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48" t="s">
        <v>586</v>
      </c>
      <c r="D65" s="220"/>
      <c r="E65" s="221">
        <v>25.88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158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x14ac:dyDescent="0.2">
      <c r="A66" s="225" t="s">
        <v>148</v>
      </c>
      <c r="B66" s="226" t="s">
        <v>81</v>
      </c>
      <c r="C66" s="246" t="s">
        <v>82</v>
      </c>
      <c r="D66" s="227"/>
      <c r="E66" s="228"/>
      <c r="F66" s="229"/>
      <c r="G66" s="229">
        <f>SUMIF(AG67:AG68,"&lt;&gt;NOR",G67:G68)</f>
        <v>0</v>
      </c>
      <c r="H66" s="229"/>
      <c r="I66" s="229">
        <f>SUM(I67:I68)</f>
        <v>0</v>
      </c>
      <c r="J66" s="229"/>
      <c r="K66" s="229">
        <f>SUM(K67:K68)</f>
        <v>0</v>
      </c>
      <c r="L66" s="229"/>
      <c r="M66" s="229">
        <f>SUM(M67:M68)</f>
        <v>0</v>
      </c>
      <c r="N66" s="229"/>
      <c r="O66" s="229">
        <f>SUM(O67:O68)</f>
        <v>23.88</v>
      </c>
      <c r="P66" s="229"/>
      <c r="Q66" s="229">
        <f>SUM(Q67:Q68)</f>
        <v>0</v>
      </c>
      <c r="R66" s="229"/>
      <c r="S66" s="229"/>
      <c r="T66" s="230"/>
      <c r="U66" s="224"/>
      <c r="V66" s="224">
        <f>SUM(V67:V68)</f>
        <v>5.66</v>
      </c>
      <c r="W66" s="224"/>
      <c r="X66" s="224"/>
      <c r="AG66" t="s">
        <v>149</v>
      </c>
    </row>
    <row r="67" spans="1:60" ht="22.5" outlineLevel="1" x14ac:dyDescent="0.2">
      <c r="A67" s="231">
        <v>25</v>
      </c>
      <c r="B67" s="232" t="s">
        <v>587</v>
      </c>
      <c r="C67" s="247" t="s">
        <v>588</v>
      </c>
      <c r="D67" s="233" t="s">
        <v>203</v>
      </c>
      <c r="E67" s="234">
        <v>236</v>
      </c>
      <c r="F67" s="235">
        <v>0</v>
      </c>
      <c r="G67" s="236">
        <f>ROUND(E67*F67,2)</f>
        <v>0</v>
      </c>
      <c r="H67" s="235">
        <v>0</v>
      </c>
      <c r="I67" s="236">
        <f>ROUND(E67*H67,2)</f>
        <v>0</v>
      </c>
      <c r="J67" s="235">
        <v>0</v>
      </c>
      <c r="K67" s="236">
        <f>ROUND(E67*J67,2)</f>
        <v>0</v>
      </c>
      <c r="L67" s="236">
        <v>21</v>
      </c>
      <c r="M67" s="236">
        <f>G67*(1+L67/100)</f>
        <v>0</v>
      </c>
      <c r="N67" s="236">
        <v>0.1012</v>
      </c>
      <c r="O67" s="236">
        <f>ROUND(E67*N67,2)</f>
        <v>23.88</v>
      </c>
      <c r="P67" s="236">
        <v>0</v>
      </c>
      <c r="Q67" s="236">
        <f>ROUND(E67*P67,2)</f>
        <v>0</v>
      </c>
      <c r="R67" s="236"/>
      <c r="S67" s="236" t="s">
        <v>179</v>
      </c>
      <c r="T67" s="237" t="s">
        <v>154</v>
      </c>
      <c r="U67" s="219">
        <v>2.4E-2</v>
      </c>
      <c r="V67" s="219">
        <f>ROUND(E67*U67,2)</f>
        <v>5.66</v>
      </c>
      <c r="W67" s="219"/>
      <c r="X67" s="219" t="s">
        <v>155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156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48" t="s">
        <v>589</v>
      </c>
      <c r="D68" s="220"/>
      <c r="E68" s="221">
        <v>236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158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x14ac:dyDescent="0.2">
      <c r="A69" s="225" t="s">
        <v>148</v>
      </c>
      <c r="B69" s="226" t="s">
        <v>85</v>
      </c>
      <c r="C69" s="246" t="s">
        <v>86</v>
      </c>
      <c r="D69" s="227"/>
      <c r="E69" s="228"/>
      <c r="F69" s="229"/>
      <c r="G69" s="229">
        <f>SUMIF(AG70:AG105,"&lt;&gt;NOR",G70:G105)</f>
        <v>0</v>
      </c>
      <c r="H69" s="229"/>
      <c r="I69" s="229">
        <f>SUM(I70:I105)</f>
        <v>0</v>
      </c>
      <c r="J69" s="229"/>
      <c r="K69" s="229">
        <f>SUM(K70:K105)</f>
        <v>0</v>
      </c>
      <c r="L69" s="229"/>
      <c r="M69" s="229">
        <f>SUM(M70:M105)</f>
        <v>0</v>
      </c>
      <c r="N69" s="229"/>
      <c r="O69" s="229">
        <f>SUM(O70:O105)</f>
        <v>24.77</v>
      </c>
      <c r="P69" s="229"/>
      <c r="Q69" s="229">
        <f>SUM(Q70:Q105)</f>
        <v>0</v>
      </c>
      <c r="R69" s="229"/>
      <c r="S69" s="229"/>
      <c r="T69" s="230"/>
      <c r="U69" s="224"/>
      <c r="V69" s="224">
        <f>SUM(V70:V105)</f>
        <v>242.64000000000004</v>
      </c>
      <c r="W69" s="224"/>
      <c r="X69" s="224"/>
      <c r="AG69" t="s">
        <v>149</v>
      </c>
    </row>
    <row r="70" spans="1:60" outlineLevel="1" x14ac:dyDescent="0.2">
      <c r="A70" s="231">
        <v>26</v>
      </c>
      <c r="B70" s="232" t="s">
        <v>590</v>
      </c>
      <c r="C70" s="247" t="s">
        <v>591</v>
      </c>
      <c r="D70" s="233" t="s">
        <v>203</v>
      </c>
      <c r="E70" s="234">
        <v>181.93199999999999</v>
      </c>
      <c r="F70" s="235">
        <v>0</v>
      </c>
      <c r="G70" s="236">
        <f>ROUND(E70*F70,2)</f>
        <v>0</v>
      </c>
      <c r="H70" s="235">
        <v>0</v>
      </c>
      <c r="I70" s="236">
        <f>ROUND(E70*H70,2)</f>
        <v>0</v>
      </c>
      <c r="J70" s="235">
        <v>0</v>
      </c>
      <c r="K70" s="236">
        <f>ROUND(E70*J70,2)</f>
        <v>0</v>
      </c>
      <c r="L70" s="236">
        <v>21</v>
      </c>
      <c r="M70" s="236">
        <f>G70*(1+L70/100)</f>
        <v>0</v>
      </c>
      <c r="N70" s="236">
        <v>7.3899999999999993E-2</v>
      </c>
      <c r="O70" s="236">
        <f>ROUND(E70*N70,2)</f>
        <v>13.44</v>
      </c>
      <c r="P70" s="236">
        <v>0</v>
      </c>
      <c r="Q70" s="236">
        <f>ROUND(E70*P70,2)</f>
        <v>0</v>
      </c>
      <c r="R70" s="236"/>
      <c r="S70" s="236" t="s">
        <v>153</v>
      </c>
      <c r="T70" s="237" t="s">
        <v>154</v>
      </c>
      <c r="U70" s="219">
        <v>0.45200000000000001</v>
      </c>
      <c r="V70" s="219">
        <f>ROUND(E70*U70,2)</f>
        <v>82.23</v>
      </c>
      <c r="W70" s="219"/>
      <c r="X70" s="219" t="s">
        <v>155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156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48" t="s">
        <v>592</v>
      </c>
      <c r="D71" s="220"/>
      <c r="E71" s="221">
        <v>20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158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48" t="s">
        <v>593</v>
      </c>
      <c r="D72" s="220"/>
      <c r="E72" s="221">
        <v>112.5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158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48" t="s">
        <v>594</v>
      </c>
      <c r="D73" s="220"/>
      <c r="E73" s="221">
        <v>27.43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158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48" t="s">
        <v>595</v>
      </c>
      <c r="D74" s="220"/>
      <c r="E74" s="221">
        <v>22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158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31">
        <v>27</v>
      </c>
      <c r="B75" s="232" t="s">
        <v>596</v>
      </c>
      <c r="C75" s="247" t="s">
        <v>597</v>
      </c>
      <c r="D75" s="233" t="s">
        <v>203</v>
      </c>
      <c r="E75" s="234">
        <v>112</v>
      </c>
      <c r="F75" s="235">
        <v>0</v>
      </c>
      <c r="G75" s="236">
        <f>ROUND(E75*F75,2)</f>
        <v>0</v>
      </c>
      <c r="H75" s="235">
        <v>0</v>
      </c>
      <c r="I75" s="236">
        <f>ROUND(E75*H75,2)</f>
        <v>0</v>
      </c>
      <c r="J75" s="235">
        <v>0</v>
      </c>
      <c r="K75" s="236">
        <f>ROUND(E75*J75,2)</f>
        <v>0</v>
      </c>
      <c r="L75" s="236">
        <v>21</v>
      </c>
      <c r="M75" s="236">
        <f>G75*(1+L75/100)</f>
        <v>0</v>
      </c>
      <c r="N75" s="236">
        <v>7.3899999999999993E-2</v>
      </c>
      <c r="O75" s="236">
        <f>ROUND(E75*N75,2)</f>
        <v>8.2799999999999994</v>
      </c>
      <c r="P75" s="236">
        <v>0</v>
      </c>
      <c r="Q75" s="236">
        <f>ROUND(E75*P75,2)</f>
        <v>0</v>
      </c>
      <c r="R75" s="236"/>
      <c r="S75" s="236" t="s">
        <v>153</v>
      </c>
      <c r="T75" s="237" t="s">
        <v>154</v>
      </c>
      <c r="U75" s="219">
        <v>0.47799999999999998</v>
      </c>
      <c r="V75" s="219">
        <f>ROUND(E75*U75,2)</f>
        <v>53.54</v>
      </c>
      <c r="W75" s="219"/>
      <c r="X75" s="219" t="s">
        <v>155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156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48" t="s">
        <v>598</v>
      </c>
      <c r="D76" s="220"/>
      <c r="E76" s="221">
        <v>112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158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38">
        <v>28</v>
      </c>
      <c r="B77" s="239" t="s">
        <v>599</v>
      </c>
      <c r="C77" s="249" t="s">
        <v>600</v>
      </c>
      <c r="D77" s="240" t="s">
        <v>203</v>
      </c>
      <c r="E77" s="241">
        <v>192.3</v>
      </c>
      <c r="F77" s="242">
        <v>0</v>
      </c>
      <c r="G77" s="243">
        <f>ROUND(E77*F77,2)</f>
        <v>0</v>
      </c>
      <c r="H77" s="242">
        <v>0</v>
      </c>
      <c r="I77" s="243">
        <f>ROUND(E77*H77,2)</f>
        <v>0</v>
      </c>
      <c r="J77" s="242">
        <v>0</v>
      </c>
      <c r="K77" s="243">
        <f>ROUND(E77*J77,2)</f>
        <v>0</v>
      </c>
      <c r="L77" s="243">
        <v>21</v>
      </c>
      <c r="M77" s="243">
        <f>G77*(1+L77/100)</f>
        <v>0</v>
      </c>
      <c r="N77" s="243">
        <v>0</v>
      </c>
      <c r="O77" s="243">
        <f>ROUND(E77*N77,2)</f>
        <v>0</v>
      </c>
      <c r="P77" s="243">
        <v>0</v>
      </c>
      <c r="Q77" s="243">
        <f>ROUND(E77*P77,2)</f>
        <v>0</v>
      </c>
      <c r="R77" s="243"/>
      <c r="S77" s="243" t="s">
        <v>153</v>
      </c>
      <c r="T77" s="244" t="s">
        <v>154</v>
      </c>
      <c r="U77" s="219">
        <v>0.08</v>
      </c>
      <c r="V77" s="219">
        <f>ROUND(E77*U77,2)</f>
        <v>15.38</v>
      </c>
      <c r="W77" s="219"/>
      <c r="X77" s="219" t="s">
        <v>155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156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38">
        <v>29</v>
      </c>
      <c r="B78" s="239" t="s">
        <v>601</v>
      </c>
      <c r="C78" s="249" t="s">
        <v>602</v>
      </c>
      <c r="D78" s="240" t="s">
        <v>203</v>
      </c>
      <c r="E78" s="241">
        <v>112</v>
      </c>
      <c r="F78" s="242">
        <v>0</v>
      </c>
      <c r="G78" s="243">
        <f>ROUND(E78*F78,2)</f>
        <v>0</v>
      </c>
      <c r="H78" s="242">
        <v>0</v>
      </c>
      <c r="I78" s="243">
        <f>ROUND(E78*H78,2)</f>
        <v>0</v>
      </c>
      <c r="J78" s="242">
        <v>0</v>
      </c>
      <c r="K78" s="243">
        <f>ROUND(E78*J78,2)</f>
        <v>0</v>
      </c>
      <c r="L78" s="243">
        <v>21</v>
      </c>
      <c r="M78" s="243">
        <f>G78*(1+L78/100)</f>
        <v>0</v>
      </c>
      <c r="N78" s="243">
        <v>0</v>
      </c>
      <c r="O78" s="243">
        <f>ROUND(E78*N78,2)</f>
        <v>0</v>
      </c>
      <c r="P78" s="243">
        <v>0</v>
      </c>
      <c r="Q78" s="243">
        <f>ROUND(E78*P78,2)</f>
        <v>0</v>
      </c>
      <c r="R78" s="243"/>
      <c r="S78" s="243" t="s">
        <v>153</v>
      </c>
      <c r="T78" s="244" t="s">
        <v>154</v>
      </c>
      <c r="U78" s="219">
        <v>0.08</v>
      </c>
      <c r="V78" s="219">
        <f>ROUND(E78*U78,2)</f>
        <v>8.9600000000000009</v>
      </c>
      <c r="W78" s="219"/>
      <c r="X78" s="219" t="s">
        <v>155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156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31">
        <v>30</v>
      </c>
      <c r="B79" s="232" t="s">
        <v>603</v>
      </c>
      <c r="C79" s="247" t="s">
        <v>604</v>
      </c>
      <c r="D79" s="233" t="s">
        <v>203</v>
      </c>
      <c r="E79" s="234">
        <v>10.368</v>
      </c>
      <c r="F79" s="235">
        <v>0</v>
      </c>
      <c r="G79" s="236">
        <f>ROUND(E79*F79,2)</f>
        <v>0</v>
      </c>
      <c r="H79" s="235">
        <v>0</v>
      </c>
      <c r="I79" s="236">
        <f>ROUND(E79*H79,2)</f>
        <v>0</v>
      </c>
      <c r="J79" s="235">
        <v>0</v>
      </c>
      <c r="K79" s="236">
        <f>ROUND(E79*J79,2)</f>
        <v>0</v>
      </c>
      <c r="L79" s="236">
        <v>21</v>
      </c>
      <c r="M79" s="236">
        <f>G79*(1+L79/100)</f>
        <v>0</v>
      </c>
      <c r="N79" s="236">
        <v>0.11931</v>
      </c>
      <c r="O79" s="236">
        <f>ROUND(E79*N79,2)</f>
        <v>1.24</v>
      </c>
      <c r="P79" s="236">
        <v>0</v>
      </c>
      <c r="Q79" s="236">
        <f>ROUND(E79*P79,2)</f>
        <v>0</v>
      </c>
      <c r="R79" s="236"/>
      <c r="S79" s="236" t="s">
        <v>153</v>
      </c>
      <c r="T79" s="237" t="s">
        <v>154</v>
      </c>
      <c r="U79" s="219">
        <v>0.49299999999999999</v>
      </c>
      <c r="V79" s="219">
        <f>ROUND(E79*U79,2)</f>
        <v>5.1100000000000003</v>
      </c>
      <c r="W79" s="219"/>
      <c r="X79" s="219" t="s">
        <v>155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156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48" t="s">
        <v>605</v>
      </c>
      <c r="D80" s="220"/>
      <c r="E80" s="221">
        <v>10.37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158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31">
        <v>31</v>
      </c>
      <c r="B81" s="232" t="s">
        <v>606</v>
      </c>
      <c r="C81" s="247" t="s">
        <v>607</v>
      </c>
      <c r="D81" s="233" t="s">
        <v>227</v>
      </c>
      <c r="E81" s="234">
        <v>92</v>
      </c>
      <c r="F81" s="235">
        <v>0</v>
      </c>
      <c r="G81" s="236">
        <f>ROUND(E81*F81,2)</f>
        <v>0</v>
      </c>
      <c r="H81" s="235">
        <v>0</v>
      </c>
      <c r="I81" s="236">
        <f>ROUND(E81*H81,2)</f>
        <v>0</v>
      </c>
      <c r="J81" s="235">
        <v>0</v>
      </c>
      <c r="K81" s="236">
        <f>ROUND(E81*J81,2)</f>
        <v>0</v>
      </c>
      <c r="L81" s="236">
        <v>21</v>
      </c>
      <c r="M81" s="236">
        <f>G81*(1+L81/100)</f>
        <v>0</v>
      </c>
      <c r="N81" s="236">
        <v>3.3E-4</v>
      </c>
      <c r="O81" s="236">
        <f>ROUND(E81*N81,2)</f>
        <v>0.03</v>
      </c>
      <c r="P81" s="236">
        <v>0</v>
      </c>
      <c r="Q81" s="236">
        <f>ROUND(E81*P81,2)</f>
        <v>0</v>
      </c>
      <c r="R81" s="236"/>
      <c r="S81" s="236" t="s">
        <v>153</v>
      </c>
      <c r="T81" s="237" t="s">
        <v>154</v>
      </c>
      <c r="U81" s="219">
        <v>0.41</v>
      </c>
      <c r="V81" s="219">
        <f>ROUND(E81*U81,2)</f>
        <v>37.72</v>
      </c>
      <c r="W81" s="219"/>
      <c r="X81" s="219" t="s">
        <v>155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156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48" t="s">
        <v>608</v>
      </c>
      <c r="D82" s="220"/>
      <c r="E82" s="221">
        <v>12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158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48" t="s">
        <v>609</v>
      </c>
      <c r="D83" s="220"/>
      <c r="E83" s="221">
        <v>30</v>
      </c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158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48" t="s">
        <v>610</v>
      </c>
      <c r="D84" s="220"/>
      <c r="E84" s="221">
        <v>50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158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31">
        <v>32</v>
      </c>
      <c r="B85" s="232" t="s">
        <v>611</v>
      </c>
      <c r="C85" s="247" t="s">
        <v>612</v>
      </c>
      <c r="D85" s="233" t="s">
        <v>227</v>
      </c>
      <c r="E85" s="234">
        <v>90</v>
      </c>
      <c r="F85" s="235">
        <v>0</v>
      </c>
      <c r="G85" s="236">
        <f>ROUND(E85*F85,2)</f>
        <v>0</v>
      </c>
      <c r="H85" s="235">
        <v>0</v>
      </c>
      <c r="I85" s="236">
        <f>ROUND(E85*H85,2)</f>
        <v>0</v>
      </c>
      <c r="J85" s="235">
        <v>0</v>
      </c>
      <c r="K85" s="236">
        <f>ROUND(E85*J85,2)</f>
        <v>0</v>
      </c>
      <c r="L85" s="236">
        <v>21</v>
      </c>
      <c r="M85" s="236">
        <f>G85*(1+L85/100)</f>
        <v>0</v>
      </c>
      <c r="N85" s="236">
        <v>3.6000000000000002E-4</v>
      </c>
      <c r="O85" s="236">
        <f>ROUND(E85*N85,2)</f>
        <v>0.03</v>
      </c>
      <c r="P85" s="236">
        <v>0</v>
      </c>
      <c r="Q85" s="236">
        <f>ROUND(E85*P85,2)</f>
        <v>0</v>
      </c>
      <c r="R85" s="236"/>
      <c r="S85" s="236" t="s">
        <v>153</v>
      </c>
      <c r="T85" s="237" t="s">
        <v>154</v>
      </c>
      <c r="U85" s="219">
        <v>0.43</v>
      </c>
      <c r="V85" s="219">
        <f>ROUND(E85*U85,2)</f>
        <v>38.700000000000003</v>
      </c>
      <c r="W85" s="219"/>
      <c r="X85" s="219" t="s">
        <v>155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156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48" t="s">
        <v>613</v>
      </c>
      <c r="D86" s="220"/>
      <c r="E86" s="221">
        <v>90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158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31">
        <v>33</v>
      </c>
      <c r="B87" s="232" t="s">
        <v>614</v>
      </c>
      <c r="C87" s="247" t="s">
        <v>615</v>
      </c>
      <c r="D87" s="233" t="s">
        <v>152</v>
      </c>
      <c r="E87" s="234">
        <v>0.69120000000000004</v>
      </c>
      <c r="F87" s="235">
        <v>0</v>
      </c>
      <c r="G87" s="236">
        <f>ROUND(E87*F87,2)</f>
        <v>0</v>
      </c>
      <c r="H87" s="235">
        <v>0</v>
      </c>
      <c r="I87" s="236">
        <f>ROUND(E87*H87,2)</f>
        <v>0</v>
      </c>
      <c r="J87" s="235">
        <v>0</v>
      </c>
      <c r="K87" s="236">
        <f>ROUND(E87*J87,2)</f>
        <v>0</v>
      </c>
      <c r="L87" s="236">
        <v>21</v>
      </c>
      <c r="M87" s="236">
        <f>G87*(1+L87/100)</f>
        <v>0</v>
      </c>
      <c r="N87" s="236">
        <v>2.5249999999999999</v>
      </c>
      <c r="O87" s="236">
        <f>ROUND(E87*N87,2)</f>
        <v>1.75</v>
      </c>
      <c r="P87" s="236">
        <v>0</v>
      </c>
      <c r="Q87" s="236">
        <f>ROUND(E87*P87,2)</f>
        <v>0</v>
      </c>
      <c r="R87" s="236"/>
      <c r="S87" s="236" t="s">
        <v>179</v>
      </c>
      <c r="T87" s="237" t="s">
        <v>154</v>
      </c>
      <c r="U87" s="219">
        <v>1.4419999999999999</v>
      </c>
      <c r="V87" s="219">
        <f>ROUND(E87*U87,2)</f>
        <v>1</v>
      </c>
      <c r="W87" s="219"/>
      <c r="X87" s="219" t="s">
        <v>155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156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48" t="s">
        <v>616</v>
      </c>
      <c r="D88" s="220"/>
      <c r="E88" s="221">
        <v>0.69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158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31">
        <v>34</v>
      </c>
      <c r="B89" s="232" t="s">
        <v>617</v>
      </c>
      <c r="C89" s="247" t="s">
        <v>618</v>
      </c>
      <c r="D89" s="233" t="s">
        <v>203</v>
      </c>
      <c r="E89" s="234">
        <v>21</v>
      </c>
      <c r="F89" s="235">
        <v>0</v>
      </c>
      <c r="G89" s="236">
        <f>ROUND(E89*F89,2)</f>
        <v>0</v>
      </c>
      <c r="H89" s="235">
        <v>0</v>
      </c>
      <c r="I89" s="236">
        <f>ROUND(E89*H89,2)</f>
        <v>0</v>
      </c>
      <c r="J89" s="235">
        <v>0</v>
      </c>
      <c r="K89" s="236">
        <f>ROUND(E89*J89,2)</f>
        <v>0</v>
      </c>
      <c r="L89" s="236">
        <v>21</v>
      </c>
      <c r="M89" s="236">
        <f>G89*(1+L89/100)</f>
        <v>0</v>
      </c>
      <c r="N89" s="236">
        <v>0</v>
      </c>
      <c r="O89" s="236">
        <f>ROUND(E89*N89,2)</f>
        <v>0</v>
      </c>
      <c r="P89" s="236">
        <v>0</v>
      </c>
      <c r="Q89" s="236">
        <f>ROUND(E89*P89,2)</f>
        <v>0</v>
      </c>
      <c r="R89" s="236"/>
      <c r="S89" s="236" t="s">
        <v>179</v>
      </c>
      <c r="T89" s="237" t="s">
        <v>154</v>
      </c>
      <c r="U89" s="219">
        <v>0</v>
      </c>
      <c r="V89" s="219">
        <f>ROUND(E89*U89,2)</f>
        <v>0</v>
      </c>
      <c r="W89" s="219"/>
      <c r="X89" s="219" t="s">
        <v>329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330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48" t="s">
        <v>568</v>
      </c>
      <c r="D90" s="220"/>
      <c r="E90" s="221">
        <v>21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158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31">
        <v>35</v>
      </c>
      <c r="B91" s="232" t="s">
        <v>619</v>
      </c>
      <c r="C91" s="247" t="s">
        <v>620</v>
      </c>
      <c r="D91" s="233" t="s">
        <v>203</v>
      </c>
      <c r="E91" s="234">
        <v>120</v>
      </c>
      <c r="F91" s="235">
        <v>0</v>
      </c>
      <c r="G91" s="236">
        <f>ROUND(E91*F91,2)</f>
        <v>0</v>
      </c>
      <c r="H91" s="235">
        <v>0</v>
      </c>
      <c r="I91" s="236">
        <f>ROUND(E91*H91,2)</f>
        <v>0</v>
      </c>
      <c r="J91" s="235">
        <v>0</v>
      </c>
      <c r="K91" s="236">
        <f>ROUND(E91*J91,2)</f>
        <v>0</v>
      </c>
      <c r="L91" s="236">
        <v>21</v>
      </c>
      <c r="M91" s="236">
        <f>G91*(1+L91/100)</f>
        <v>0</v>
      </c>
      <c r="N91" s="236">
        <v>0</v>
      </c>
      <c r="O91" s="236">
        <f>ROUND(E91*N91,2)</f>
        <v>0</v>
      </c>
      <c r="P91" s="236">
        <v>0</v>
      </c>
      <c r="Q91" s="236">
        <f>ROUND(E91*P91,2)</f>
        <v>0</v>
      </c>
      <c r="R91" s="236"/>
      <c r="S91" s="236" t="s">
        <v>179</v>
      </c>
      <c r="T91" s="237" t="s">
        <v>154</v>
      </c>
      <c r="U91" s="219">
        <v>0</v>
      </c>
      <c r="V91" s="219">
        <f>ROUND(E91*U91,2)</f>
        <v>0</v>
      </c>
      <c r="W91" s="219"/>
      <c r="X91" s="219" t="s">
        <v>329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330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6" t="s">
        <v>621</v>
      </c>
      <c r="D92" s="254"/>
      <c r="E92" s="255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158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7" t="s">
        <v>622</v>
      </c>
      <c r="D93" s="254"/>
      <c r="E93" s="255">
        <v>118.13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158</v>
      </c>
      <c r="AH93" s="210">
        <v>2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6" t="s">
        <v>623</v>
      </c>
      <c r="D94" s="254"/>
      <c r="E94" s="255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158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48" t="s">
        <v>624</v>
      </c>
      <c r="D95" s="220"/>
      <c r="E95" s="221">
        <v>120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0"/>
      <c r="Z95" s="210"/>
      <c r="AA95" s="210"/>
      <c r="AB95" s="210"/>
      <c r="AC95" s="210"/>
      <c r="AD95" s="210"/>
      <c r="AE95" s="210"/>
      <c r="AF95" s="210"/>
      <c r="AG95" s="210" t="s">
        <v>158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31">
        <v>36</v>
      </c>
      <c r="B96" s="232" t="s">
        <v>625</v>
      </c>
      <c r="C96" s="247" t="s">
        <v>626</v>
      </c>
      <c r="D96" s="233" t="s">
        <v>203</v>
      </c>
      <c r="E96" s="234">
        <v>40</v>
      </c>
      <c r="F96" s="235">
        <v>0</v>
      </c>
      <c r="G96" s="236">
        <f>ROUND(E96*F96,2)</f>
        <v>0</v>
      </c>
      <c r="H96" s="235">
        <v>0</v>
      </c>
      <c r="I96" s="236">
        <f>ROUND(E96*H96,2)</f>
        <v>0</v>
      </c>
      <c r="J96" s="235">
        <v>0</v>
      </c>
      <c r="K96" s="236">
        <f>ROUND(E96*J96,2)</f>
        <v>0</v>
      </c>
      <c r="L96" s="236">
        <v>21</v>
      </c>
      <c r="M96" s="236">
        <f>G96*(1+L96/100)</f>
        <v>0</v>
      </c>
      <c r="N96" s="236">
        <v>0</v>
      </c>
      <c r="O96" s="236">
        <f>ROUND(E96*N96,2)</f>
        <v>0</v>
      </c>
      <c r="P96" s="236">
        <v>0</v>
      </c>
      <c r="Q96" s="236">
        <f>ROUND(E96*P96,2)</f>
        <v>0</v>
      </c>
      <c r="R96" s="236"/>
      <c r="S96" s="236" t="s">
        <v>179</v>
      </c>
      <c r="T96" s="237" t="s">
        <v>154</v>
      </c>
      <c r="U96" s="219">
        <v>0</v>
      </c>
      <c r="V96" s="219">
        <f>ROUND(E96*U96,2)</f>
        <v>0</v>
      </c>
      <c r="W96" s="219"/>
      <c r="X96" s="219" t="s">
        <v>329</v>
      </c>
      <c r="Y96" s="210"/>
      <c r="Z96" s="210"/>
      <c r="AA96" s="210"/>
      <c r="AB96" s="210"/>
      <c r="AC96" s="210"/>
      <c r="AD96" s="210"/>
      <c r="AE96" s="210"/>
      <c r="AF96" s="210"/>
      <c r="AG96" s="210" t="s">
        <v>330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17"/>
      <c r="B97" s="218"/>
      <c r="C97" s="256" t="s">
        <v>621</v>
      </c>
      <c r="D97" s="254"/>
      <c r="E97" s="255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0"/>
      <c r="Z97" s="210"/>
      <c r="AA97" s="210"/>
      <c r="AB97" s="210"/>
      <c r="AC97" s="210"/>
      <c r="AD97" s="210"/>
      <c r="AE97" s="210"/>
      <c r="AF97" s="210"/>
      <c r="AG97" s="210" t="s">
        <v>158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7" t="s">
        <v>627</v>
      </c>
      <c r="D98" s="254"/>
      <c r="E98" s="255">
        <v>39.69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158</v>
      </c>
      <c r="AH98" s="210">
        <v>2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56" t="s">
        <v>623</v>
      </c>
      <c r="D99" s="254"/>
      <c r="E99" s="255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158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48" t="s">
        <v>628</v>
      </c>
      <c r="D100" s="220"/>
      <c r="E100" s="221">
        <v>40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158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31">
        <v>37</v>
      </c>
      <c r="B101" s="232" t="s">
        <v>629</v>
      </c>
      <c r="C101" s="247" t="s">
        <v>630</v>
      </c>
      <c r="D101" s="233" t="s">
        <v>203</v>
      </c>
      <c r="E101" s="234">
        <v>120</v>
      </c>
      <c r="F101" s="235">
        <v>0</v>
      </c>
      <c r="G101" s="236">
        <f>ROUND(E101*F101,2)</f>
        <v>0</v>
      </c>
      <c r="H101" s="235">
        <v>0</v>
      </c>
      <c r="I101" s="236">
        <f>ROUND(E101*H101,2)</f>
        <v>0</v>
      </c>
      <c r="J101" s="235">
        <v>0</v>
      </c>
      <c r="K101" s="236">
        <f>ROUND(E101*J101,2)</f>
        <v>0</v>
      </c>
      <c r="L101" s="236">
        <v>21</v>
      </c>
      <c r="M101" s="236">
        <f>G101*(1+L101/100)</f>
        <v>0</v>
      </c>
      <c r="N101" s="236">
        <v>0</v>
      </c>
      <c r="O101" s="236">
        <f>ROUND(E101*N101,2)</f>
        <v>0</v>
      </c>
      <c r="P101" s="236">
        <v>0</v>
      </c>
      <c r="Q101" s="236">
        <f>ROUND(E101*P101,2)</f>
        <v>0</v>
      </c>
      <c r="R101" s="236"/>
      <c r="S101" s="236" t="s">
        <v>179</v>
      </c>
      <c r="T101" s="237" t="s">
        <v>154</v>
      </c>
      <c r="U101" s="219">
        <v>0</v>
      </c>
      <c r="V101" s="219">
        <f>ROUND(E101*U101,2)</f>
        <v>0</v>
      </c>
      <c r="W101" s="219"/>
      <c r="X101" s="219" t="s">
        <v>329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330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6" t="s">
        <v>621</v>
      </c>
      <c r="D102" s="254"/>
      <c r="E102" s="255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158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7" t="s">
        <v>631</v>
      </c>
      <c r="D103" s="254"/>
      <c r="E103" s="255">
        <v>117.6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158</v>
      </c>
      <c r="AH103" s="210">
        <v>2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6" t="s">
        <v>623</v>
      </c>
      <c r="D104" s="254"/>
      <c r="E104" s="255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158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48" t="s">
        <v>624</v>
      </c>
      <c r="D105" s="220"/>
      <c r="E105" s="221">
        <v>120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158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x14ac:dyDescent="0.2">
      <c r="A106" s="225" t="s">
        <v>148</v>
      </c>
      <c r="B106" s="226" t="s">
        <v>87</v>
      </c>
      <c r="C106" s="246" t="s">
        <v>88</v>
      </c>
      <c r="D106" s="227"/>
      <c r="E106" s="228"/>
      <c r="F106" s="229"/>
      <c r="G106" s="229">
        <f>SUMIF(AG107:AG130,"&lt;&gt;NOR",G107:G130)</f>
        <v>0</v>
      </c>
      <c r="H106" s="229"/>
      <c r="I106" s="229">
        <f>SUM(I107:I130)</f>
        <v>0</v>
      </c>
      <c r="J106" s="229"/>
      <c r="K106" s="229">
        <f>SUM(K107:K130)</f>
        <v>0</v>
      </c>
      <c r="L106" s="229"/>
      <c r="M106" s="229">
        <f>SUM(M107:M130)</f>
        <v>0</v>
      </c>
      <c r="N106" s="229"/>
      <c r="O106" s="229">
        <f>SUM(O107:O130)</f>
        <v>3.0300000000000002</v>
      </c>
      <c r="P106" s="229"/>
      <c r="Q106" s="229">
        <f>SUM(Q107:Q130)</f>
        <v>0</v>
      </c>
      <c r="R106" s="229"/>
      <c r="S106" s="229"/>
      <c r="T106" s="230"/>
      <c r="U106" s="224"/>
      <c r="V106" s="224">
        <f>SUM(V107:V130)</f>
        <v>47.92</v>
      </c>
      <c r="W106" s="224"/>
      <c r="X106" s="224"/>
      <c r="AG106" t="s">
        <v>149</v>
      </c>
    </row>
    <row r="107" spans="1:60" ht="33.75" outlineLevel="1" x14ac:dyDescent="0.2">
      <c r="A107" s="231">
        <v>38</v>
      </c>
      <c r="B107" s="232" t="s">
        <v>632</v>
      </c>
      <c r="C107" s="247" t="s">
        <v>633</v>
      </c>
      <c r="D107" s="233" t="s">
        <v>227</v>
      </c>
      <c r="E107" s="234">
        <v>22.7</v>
      </c>
      <c r="F107" s="235">
        <v>0</v>
      </c>
      <c r="G107" s="236">
        <f>ROUND(E107*F107,2)</f>
        <v>0</v>
      </c>
      <c r="H107" s="235">
        <v>0</v>
      </c>
      <c r="I107" s="236">
        <f>ROUND(E107*H107,2)</f>
        <v>0</v>
      </c>
      <c r="J107" s="235">
        <v>0</v>
      </c>
      <c r="K107" s="236">
        <f>ROUND(E107*J107,2)</f>
        <v>0</v>
      </c>
      <c r="L107" s="236">
        <v>21</v>
      </c>
      <c r="M107" s="236">
        <f>G107*(1+L107/100)</f>
        <v>0</v>
      </c>
      <c r="N107" s="236">
        <v>0.12472</v>
      </c>
      <c r="O107" s="236">
        <f>ROUND(E107*N107,2)</f>
        <v>2.83</v>
      </c>
      <c r="P107" s="236">
        <v>0</v>
      </c>
      <c r="Q107" s="236">
        <f>ROUND(E107*P107,2)</f>
        <v>0</v>
      </c>
      <c r="R107" s="236"/>
      <c r="S107" s="236" t="s">
        <v>153</v>
      </c>
      <c r="T107" s="237" t="s">
        <v>154</v>
      </c>
      <c r="U107" s="219">
        <v>0.14000000000000001</v>
      </c>
      <c r="V107" s="219">
        <f>ROUND(E107*U107,2)</f>
        <v>3.18</v>
      </c>
      <c r="W107" s="219"/>
      <c r="X107" s="219" t="s">
        <v>155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156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48" t="s">
        <v>634</v>
      </c>
      <c r="D108" s="220"/>
      <c r="E108" s="221">
        <v>4.7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158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48" t="s">
        <v>635</v>
      </c>
      <c r="D109" s="220"/>
      <c r="E109" s="221">
        <v>18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158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31">
        <v>39</v>
      </c>
      <c r="B110" s="232" t="s">
        <v>636</v>
      </c>
      <c r="C110" s="247" t="s">
        <v>637</v>
      </c>
      <c r="D110" s="233" t="s">
        <v>227</v>
      </c>
      <c r="E110" s="234">
        <v>372.85</v>
      </c>
      <c r="F110" s="235">
        <v>0</v>
      </c>
      <c r="G110" s="236">
        <f>ROUND(E110*F110,2)</f>
        <v>0</v>
      </c>
      <c r="H110" s="235">
        <v>0</v>
      </c>
      <c r="I110" s="236">
        <f>ROUND(E110*H110,2)</f>
        <v>0</v>
      </c>
      <c r="J110" s="235">
        <v>0</v>
      </c>
      <c r="K110" s="236">
        <f>ROUND(E110*J110,2)</f>
        <v>0</v>
      </c>
      <c r="L110" s="236">
        <v>21</v>
      </c>
      <c r="M110" s="236">
        <f>G110*(1+L110/100)</f>
        <v>0</v>
      </c>
      <c r="N110" s="236">
        <v>0</v>
      </c>
      <c r="O110" s="236">
        <f>ROUND(E110*N110,2)</f>
        <v>0</v>
      </c>
      <c r="P110" s="236">
        <v>0</v>
      </c>
      <c r="Q110" s="236">
        <f>ROUND(E110*P110,2)</f>
        <v>0</v>
      </c>
      <c r="R110" s="236"/>
      <c r="S110" s="236" t="s">
        <v>153</v>
      </c>
      <c r="T110" s="237" t="s">
        <v>154</v>
      </c>
      <c r="U110" s="219">
        <v>0.12</v>
      </c>
      <c r="V110" s="219">
        <f>ROUND(E110*U110,2)</f>
        <v>44.74</v>
      </c>
      <c r="W110" s="219"/>
      <c r="X110" s="219" t="s">
        <v>155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156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ht="33.75" outlineLevel="1" x14ac:dyDescent="0.2">
      <c r="A111" s="217"/>
      <c r="B111" s="218"/>
      <c r="C111" s="248" t="s">
        <v>638</v>
      </c>
      <c r="D111" s="220"/>
      <c r="E111" s="221">
        <v>58.8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158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ht="22.5" outlineLevel="1" x14ac:dyDescent="0.2">
      <c r="A112" s="217"/>
      <c r="B112" s="218"/>
      <c r="C112" s="248" t="s">
        <v>639</v>
      </c>
      <c r="D112" s="220"/>
      <c r="E112" s="221">
        <v>51.65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158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ht="22.5" outlineLevel="1" x14ac:dyDescent="0.2">
      <c r="A113" s="217"/>
      <c r="B113" s="218"/>
      <c r="C113" s="248" t="s">
        <v>640</v>
      </c>
      <c r="D113" s="220"/>
      <c r="E113" s="221">
        <v>111.6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158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48" t="s">
        <v>641</v>
      </c>
      <c r="D114" s="220"/>
      <c r="E114" s="221">
        <v>81.7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158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0" t="s">
        <v>312</v>
      </c>
      <c r="D115" s="222"/>
      <c r="E115" s="223">
        <v>303.75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158</v>
      </c>
      <c r="AH115" s="210">
        <v>1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48" t="s">
        <v>642</v>
      </c>
      <c r="D116" s="220"/>
      <c r="E116" s="221">
        <v>29.3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0"/>
      <c r="Z116" s="210"/>
      <c r="AA116" s="210"/>
      <c r="AB116" s="210"/>
      <c r="AC116" s="210"/>
      <c r="AD116" s="210"/>
      <c r="AE116" s="210"/>
      <c r="AF116" s="210"/>
      <c r="AG116" s="210" t="s">
        <v>158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50" t="s">
        <v>312</v>
      </c>
      <c r="D117" s="222"/>
      <c r="E117" s="223">
        <v>29.3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158</v>
      </c>
      <c r="AH117" s="210">
        <v>1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48" t="s">
        <v>643</v>
      </c>
      <c r="D118" s="220"/>
      <c r="E118" s="221">
        <v>39.799999999999997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158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0" t="s">
        <v>312</v>
      </c>
      <c r="D119" s="222"/>
      <c r="E119" s="223">
        <v>39.799999999999997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0"/>
      <c r="Z119" s="210"/>
      <c r="AA119" s="210"/>
      <c r="AB119" s="210"/>
      <c r="AC119" s="210"/>
      <c r="AD119" s="210"/>
      <c r="AE119" s="210"/>
      <c r="AF119" s="210"/>
      <c r="AG119" s="210" t="s">
        <v>158</v>
      </c>
      <c r="AH119" s="210">
        <v>1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38">
        <v>40</v>
      </c>
      <c r="B120" s="239" t="s">
        <v>644</v>
      </c>
      <c r="C120" s="249" t="s">
        <v>645</v>
      </c>
      <c r="D120" s="240" t="s">
        <v>227</v>
      </c>
      <c r="E120" s="241">
        <v>22.7</v>
      </c>
      <c r="F120" s="242">
        <v>0</v>
      </c>
      <c r="G120" s="243">
        <f>ROUND(E120*F120,2)</f>
        <v>0</v>
      </c>
      <c r="H120" s="242">
        <v>0</v>
      </c>
      <c r="I120" s="243">
        <f>ROUND(E120*H120,2)</f>
        <v>0</v>
      </c>
      <c r="J120" s="242">
        <v>0</v>
      </c>
      <c r="K120" s="243">
        <f>ROUND(E120*J120,2)</f>
        <v>0</v>
      </c>
      <c r="L120" s="243">
        <v>21</v>
      </c>
      <c r="M120" s="243">
        <f>G120*(1+L120/100)</f>
        <v>0</v>
      </c>
      <c r="N120" s="243">
        <v>0</v>
      </c>
      <c r="O120" s="243">
        <f>ROUND(E120*N120,2)</f>
        <v>0</v>
      </c>
      <c r="P120" s="243">
        <v>0</v>
      </c>
      <c r="Q120" s="243">
        <f>ROUND(E120*P120,2)</f>
        <v>0</v>
      </c>
      <c r="R120" s="243"/>
      <c r="S120" s="243" t="s">
        <v>179</v>
      </c>
      <c r="T120" s="244" t="s">
        <v>154</v>
      </c>
      <c r="U120" s="219">
        <v>0</v>
      </c>
      <c r="V120" s="219">
        <f>ROUND(E120*U120,2)</f>
        <v>0</v>
      </c>
      <c r="W120" s="219"/>
      <c r="X120" s="219" t="s">
        <v>155</v>
      </c>
      <c r="Y120" s="210"/>
      <c r="Z120" s="210"/>
      <c r="AA120" s="210"/>
      <c r="AB120" s="210"/>
      <c r="AC120" s="210"/>
      <c r="AD120" s="210"/>
      <c r="AE120" s="210"/>
      <c r="AF120" s="210"/>
      <c r="AG120" s="210" t="s">
        <v>156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31">
        <v>41</v>
      </c>
      <c r="B121" s="232" t="s">
        <v>646</v>
      </c>
      <c r="C121" s="247" t="s">
        <v>647</v>
      </c>
      <c r="D121" s="233" t="s">
        <v>230</v>
      </c>
      <c r="E121" s="234">
        <v>1500</v>
      </c>
      <c r="F121" s="235">
        <v>0</v>
      </c>
      <c r="G121" s="236">
        <f>ROUND(E121*F121,2)</f>
        <v>0</v>
      </c>
      <c r="H121" s="235">
        <v>0</v>
      </c>
      <c r="I121" s="236">
        <f>ROUND(E121*H121,2)</f>
        <v>0</v>
      </c>
      <c r="J121" s="235">
        <v>0</v>
      </c>
      <c r="K121" s="236">
        <f>ROUND(E121*J121,2)</f>
        <v>0</v>
      </c>
      <c r="L121" s="236">
        <v>21</v>
      </c>
      <c r="M121" s="236">
        <f>G121*(1+L121/100)</f>
        <v>0</v>
      </c>
      <c r="N121" s="236">
        <v>0</v>
      </c>
      <c r="O121" s="236">
        <f>ROUND(E121*N121,2)</f>
        <v>0</v>
      </c>
      <c r="P121" s="236">
        <v>0</v>
      </c>
      <c r="Q121" s="236">
        <f>ROUND(E121*P121,2)</f>
        <v>0</v>
      </c>
      <c r="R121" s="236"/>
      <c r="S121" s="236" t="s">
        <v>179</v>
      </c>
      <c r="T121" s="237" t="s">
        <v>154</v>
      </c>
      <c r="U121" s="219">
        <v>0</v>
      </c>
      <c r="V121" s="219">
        <f>ROUND(E121*U121,2)</f>
        <v>0</v>
      </c>
      <c r="W121" s="219"/>
      <c r="X121" s="219" t="s">
        <v>329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330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6" t="s">
        <v>621</v>
      </c>
      <c r="D122" s="254"/>
      <c r="E122" s="255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158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7" t="s">
        <v>648</v>
      </c>
      <c r="D123" s="254"/>
      <c r="E123" s="255">
        <v>1492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158</v>
      </c>
      <c r="AH123" s="210">
        <v>2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6" t="s">
        <v>623</v>
      </c>
      <c r="D124" s="254"/>
      <c r="E124" s="255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158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48" t="s">
        <v>649</v>
      </c>
      <c r="D125" s="220"/>
      <c r="E125" s="221">
        <v>1500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0"/>
      <c r="Z125" s="210"/>
      <c r="AA125" s="210"/>
      <c r="AB125" s="210"/>
      <c r="AC125" s="210"/>
      <c r="AD125" s="210"/>
      <c r="AE125" s="210"/>
      <c r="AF125" s="210"/>
      <c r="AG125" s="210" t="s">
        <v>158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ht="22.5" outlineLevel="1" x14ac:dyDescent="0.2">
      <c r="A126" s="231">
        <v>42</v>
      </c>
      <c r="B126" s="232" t="s">
        <v>650</v>
      </c>
      <c r="C126" s="247" t="s">
        <v>651</v>
      </c>
      <c r="D126" s="233" t="s">
        <v>230</v>
      </c>
      <c r="E126" s="234">
        <v>400</v>
      </c>
      <c r="F126" s="235">
        <v>0</v>
      </c>
      <c r="G126" s="236">
        <f>ROUND(E126*F126,2)</f>
        <v>0</v>
      </c>
      <c r="H126" s="235">
        <v>0</v>
      </c>
      <c r="I126" s="236">
        <f>ROUND(E126*H126,2)</f>
        <v>0</v>
      </c>
      <c r="J126" s="235">
        <v>0</v>
      </c>
      <c r="K126" s="236">
        <f>ROUND(E126*J126,2)</f>
        <v>0</v>
      </c>
      <c r="L126" s="236">
        <v>21</v>
      </c>
      <c r="M126" s="236">
        <f>G126*(1+L126/100)</f>
        <v>0</v>
      </c>
      <c r="N126" s="236">
        <v>5.0000000000000001E-4</v>
      </c>
      <c r="O126" s="236">
        <f>ROUND(E126*N126,2)</f>
        <v>0.2</v>
      </c>
      <c r="P126" s="236">
        <v>0</v>
      </c>
      <c r="Q126" s="236">
        <f>ROUND(E126*P126,2)</f>
        <v>0</v>
      </c>
      <c r="R126" s="236"/>
      <c r="S126" s="236" t="s">
        <v>179</v>
      </c>
      <c r="T126" s="237" t="s">
        <v>154</v>
      </c>
      <c r="U126" s="219">
        <v>0</v>
      </c>
      <c r="V126" s="219">
        <f>ROUND(E126*U126,2)</f>
        <v>0</v>
      </c>
      <c r="W126" s="219"/>
      <c r="X126" s="219" t="s">
        <v>329</v>
      </c>
      <c r="Y126" s="210"/>
      <c r="Z126" s="210"/>
      <c r="AA126" s="210"/>
      <c r="AB126" s="210"/>
      <c r="AC126" s="210"/>
      <c r="AD126" s="210"/>
      <c r="AE126" s="210"/>
      <c r="AF126" s="210"/>
      <c r="AG126" s="210" t="s">
        <v>330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56" t="s">
        <v>621</v>
      </c>
      <c r="D127" s="254"/>
      <c r="E127" s="255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0"/>
      <c r="Z127" s="210"/>
      <c r="AA127" s="210"/>
      <c r="AB127" s="210"/>
      <c r="AC127" s="210"/>
      <c r="AD127" s="210"/>
      <c r="AE127" s="210"/>
      <c r="AF127" s="210"/>
      <c r="AG127" s="210" t="s">
        <v>158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7" t="s">
        <v>652</v>
      </c>
      <c r="D128" s="254"/>
      <c r="E128" s="255">
        <v>391.49</v>
      </c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158</v>
      </c>
      <c r="AH128" s="210">
        <v>2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6" t="s">
        <v>623</v>
      </c>
      <c r="D129" s="254"/>
      <c r="E129" s="255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158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48" t="s">
        <v>653</v>
      </c>
      <c r="D130" s="220"/>
      <c r="E130" s="221">
        <v>400</v>
      </c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158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x14ac:dyDescent="0.2">
      <c r="A131" s="225" t="s">
        <v>148</v>
      </c>
      <c r="B131" s="226" t="s">
        <v>95</v>
      </c>
      <c r="C131" s="246" t="s">
        <v>96</v>
      </c>
      <c r="D131" s="227"/>
      <c r="E131" s="228"/>
      <c r="F131" s="229"/>
      <c r="G131" s="229">
        <f>SUMIF(AG132:AG133,"&lt;&gt;NOR",G132:G133)</f>
        <v>0</v>
      </c>
      <c r="H131" s="229"/>
      <c r="I131" s="229">
        <f>SUM(I132:I133)</f>
        <v>0</v>
      </c>
      <c r="J131" s="229"/>
      <c r="K131" s="229">
        <f>SUM(K132:K133)</f>
        <v>0</v>
      </c>
      <c r="L131" s="229"/>
      <c r="M131" s="229">
        <f>SUM(M132:M133)</f>
        <v>0</v>
      </c>
      <c r="N131" s="229"/>
      <c r="O131" s="229">
        <f>SUM(O132:O133)</f>
        <v>0</v>
      </c>
      <c r="P131" s="229"/>
      <c r="Q131" s="229">
        <f>SUM(Q132:Q133)</f>
        <v>0</v>
      </c>
      <c r="R131" s="229"/>
      <c r="S131" s="229"/>
      <c r="T131" s="230"/>
      <c r="U131" s="224"/>
      <c r="V131" s="224">
        <f>SUM(V132:V133)</f>
        <v>0</v>
      </c>
      <c r="W131" s="224"/>
      <c r="X131" s="224"/>
      <c r="AG131" t="s">
        <v>149</v>
      </c>
    </row>
    <row r="132" spans="1:60" outlineLevel="1" x14ac:dyDescent="0.2">
      <c r="A132" s="231">
        <v>43</v>
      </c>
      <c r="B132" s="232" t="s">
        <v>654</v>
      </c>
      <c r="C132" s="247" t="s">
        <v>655</v>
      </c>
      <c r="D132" s="233" t="s">
        <v>203</v>
      </c>
      <c r="E132" s="234">
        <v>46.97</v>
      </c>
      <c r="F132" s="235">
        <v>0</v>
      </c>
      <c r="G132" s="236">
        <f>ROUND(E132*F132,2)</f>
        <v>0</v>
      </c>
      <c r="H132" s="235">
        <v>0</v>
      </c>
      <c r="I132" s="236">
        <f>ROUND(E132*H132,2)</f>
        <v>0</v>
      </c>
      <c r="J132" s="235">
        <v>0</v>
      </c>
      <c r="K132" s="236">
        <f>ROUND(E132*J132,2)</f>
        <v>0</v>
      </c>
      <c r="L132" s="236">
        <v>21</v>
      </c>
      <c r="M132" s="236">
        <f>G132*(1+L132/100)</f>
        <v>0</v>
      </c>
      <c r="N132" s="236">
        <v>0</v>
      </c>
      <c r="O132" s="236">
        <f>ROUND(E132*N132,2)</f>
        <v>0</v>
      </c>
      <c r="P132" s="236">
        <v>0</v>
      </c>
      <c r="Q132" s="236">
        <f>ROUND(E132*P132,2)</f>
        <v>0</v>
      </c>
      <c r="R132" s="236"/>
      <c r="S132" s="236" t="s">
        <v>179</v>
      </c>
      <c r="T132" s="237" t="s">
        <v>154</v>
      </c>
      <c r="U132" s="219">
        <v>0</v>
      </c>
      <c r="V132" s="219">
        <f>ROUND(E132*U132,2)</f>
        <v>0</v>
      </c>
      <c r="W132" s="219"/>
      <c r="X132" s="219" t="s">
        <v>155</v>
      </c>
      <c r="Y132" s="210"/>
      <c r="Z132" s="210"/>
      <c r="AA132" s="210"/>
      <c r="AB132" s="210"/>
      <c r="AC132" s="210"/>
      <c r="AD132" s="210"/>
      <c r="AE132" s="210"/>
      <c r="AF132" s="210"/>
      <c r="AG132" s="210" t="s">
        <v>156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48" t="s">
        <v>656</v>
      </c>
      <c r="D133" s="220"/>
      <c r="E133" s="221">
        <v>46.97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158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x14ac:dyDescent="0.2">
      <c r="A134" s="225" t="s">
        <v>148</v>
      </c>
      <c r="B134" s="226" t="s">
        <v>97</v>
      </c>
      <c r="C134" s="246" t="s">
        <v>98</v>
      </c>
      <c r="D134" s="227"/>
      <c r="E134" s="228"/>
      <c r="F134" s="229"/>
      <c r="G134" s="229">
        <f>SUMIF(AG135:AG138,"&lt;&gt;NOR",G135:G138)</f>
        <v>0</v>
      </c>
      <c r="H134" s="229"/>
      <c r="I134" s="229">
        <f>SUM(I135:I138)</f>
        <v>0</v>
      </c>
      <c r="J134" s="229"/>
      <c r="K134" s="229">
        <f>SUM(K135:K138)</f>
        <v>0</v>
      </c>
      <c r="L134" s="229"/>
      <c r="M134" s="229">
        <f>SUM(M135:M138)</f>
        <v>0</v>
      </c>
      <c r="N134" s="229"/>
      <c r="O134" s="229">
        <f>SUM(O135:O138)</f>
        <v>0</v>
      </c>
      <c r="P134" s="229"/>
      <c r="Q134" s="229">
        <f>SUM(Q135:Q138)</f>
        <v>0</v>
      </c>
      <c r="R134" s="229"/>
      <c r="S134" s="229"/>
      <c r="T134" s="230"/>
      <c r="U134" s="224"/>
      <c r="V134" s="224">
        <f>SUM(V135:V138)</f>
        <v>140.87</v>
      </c>
      <c r="W134" s="224"/>
      <c r="X134" s="224"/>
      <c r="AG134" t="s">
        <v>149</v>
      </c>
    </row>
    <row r="135" spans="1:60" outlineLevel="1" x14ac:dyDescent="0.2">
      <c r="A135" s="231">
        <v>44</v>
      </c>
      <c r="B135" s="232" t="s">
        <v>657</v>
      </c>
      <c r="C135" s="247" t="s">
        <v>658</v>
      </c>
      <c r="D135" s="233" t="s">
        <v>211</v>
      </c>
      <c r="E135" s="234">
        <v>361.19857000000002</v>
      </c>
      <c r="F135" s="235">
        <v>0</v>
      </c>
      <c r="G135" s="236">
        <f>ROUND(E135*F135,2)</f>
        <v>0</v>
      </c>
      <c r="H135" s="235">
        <v>0</v>
      </c>
      <c r="I135" s="236">
        <f>ROUND(E135*H135,2)</f>
        <v>0</v>
      </c>
      <c r="J135" s="235">
        <v>0</v>
      </c>
      <c r="K135" s="236">
        <f>ROUND(E135*J135,2)</f>
        <v>0</v>
      </c>
      <c r="L135" s="236">
        <v>21</v>
      </c>
      <c r="M135" s="236">
        <f>G135*(1+L135/100)</f>
        <v>0</v>
      </c>
      <c r="N135" s="236">
        <v>0</v>
      </c>
      <c r="O135" s="236">
        <f>ROUND(E135*N135,2)</f>
        <v>0</v>
      </c>
      <c r="P135" s="236">
        <v>0</v>
      </c>
      <c r="Q135" s="236">
        <f>ROUND(E135*P135,2)</f>
        <v>0</v>
      </c>
      <c r="R135" s="236"/>
      <c r="S135" s="236" t="s">
        <v>153</v>
      </c>
      <c r="T135" s="237" t="s">
        <v>154</v>
      </c>
      <c r="U135" s="219">
        <v>0.39</v>
      </c>
      <c r="V135" s="219">
        <f>ROUND(E135*U135,2)</f>
        <v>140.87</v>
      </c>
      <c r="W135" s="219"/>
      <c r="X135" s="219" t="s">
        <v>155</v>
      </c>
      <c r="Y135" s="210"/>
      <c r="Z135" s="210"/>
      <c r="AA135" s="210"/>
      <c r="AB135" s="210"/>
      <c r="AC135" s="210"/>
      <c r="AD135" s="210"/>
      <c r="AE135" s="210"/>
      <c r="AF135" s="210"/>
      <c r="AG135" s="210" t="s">
        <v>237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17"/>
      <c r="B136" s="218"/>
      <c r="C136" s="248" t="s">
        <v>238</v>
      </c>
      <c r="D136" s="220"/>
      <c r="E136" s="221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0"/>
      <c r="Z136" s="210"/>
      <c r="AA136" s="210"/>
      <c r="AB136" s="210"/>
      <c r="AC136" s="210"/>
      <c r="AD136" s="210"/>
      <c r="AE136" s="210"/>
      <c r="AF136" s="210"/>
      <c r="AG136" s="210" t="s">
        <v>158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48" t="s">
        <v>659</v>
      </c>
      <c r="D137" s="220"/>
      <c r="E137" s="221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158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48" t="s">
        <v>660</v>
      </c>
      <c r="D138" s="220"/>
      <c r="E138" s="221">
        <v>361.2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158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x14ac:dyDescent="0.2">
      <c r="A139" s="225" t="s">
        <v>148</v>
      </c>
      <c r="B139" s="226" t="s">
        <v>103</v>
      </c>
      <c r="C139" s="246" t="s">
        <v>104</v>
      </c>
      <c r="D139" s="227"/>
      <c r="E139" s="228"/>
      <c r="F139" s="229"/>
      <c r="G139" s="229">
        <f>SUMIF(AG140:AG147,"&lt;&gt;NOR",G140:G147)</f>
        <v>0</v>
      </c>
      <c r="H139" s="229"/>
      <c r="I139" s="229">
        <f>SUM(I140:I147)</f>
        <v>0</v>
      </c>
      <c r="J139" s="229"/>
      <c r="K139" s="229">
        <f>SUM(K140:K147)</f>
        <v>0</v>
      </c>
      <c r="L139" s="229"/>
      <c r="M139" s="229">
        <f>SUM(M140:M147)</f>
        <v>0</v>
      </c>
      <c r="N139" s="229"/>
      <c r="O139" s="229">
        <f>SUM(O140:O147)</f>
        <v>0.03</v>
      </c>
      <c r="P139" s="229"/>
      <c r="Q139" s="229">
        <f>SUM(Q140:Q147)</f>
        <v>0</v>
      </c>
      <c r="R139" s="229"/>
      <c r="S139" s="229"/>
      <c r="T139" s="230"/>
      <c r="U139" s="224"/>
      <c r="V139" s="224">
        <f>SUM(V140:V147)</f>
        <v>9.26</v>
      </c>
      <c r="W139" s="224"/>
      <c r="X139" s="224"/>
      <c r="AG139" t="s">
        <v>149</v>
      </c>
    </row>
    <row r="140" spans="1:60" ht="22.5" outlineLevel="1" x14ac:dyDescent="0.2">
      <c r="A140" s="231">
        <v>45</v>
      </c>
      <c r="B140" s="232" t="s">
        <v>661</v>
      </c>
      <c r="C140" s="247" t="s">
        <v>662</v>
      </c>
      <c r="D140" s="233" t="s">
        <v>227</v>
      </c>
      <c r="E140" s="234">
        <v>15</v>
      </c>
      <c r="F140" s="235">
        <v>0</v>
      </c>
      <c r="G140" s="236">
        <f>ROUND(E140*F140,2)</f>
        <v>0</v>
      </c>
      <c r="H140" s="235">
        <v>0</v>
      </c>
      <c r="I140" s="236">
        <f>ROUND(E140*H140,2)</f>
        <v>0</v>
      </c>
      <c r="J140" s="235">
        <v>0</v>
      </c>
      <c r="K140" s="236">
        <f>ROUND(E140*J140,2)</f>
        <v>0</v>
      </c>
      <c r="L140" s="236">
        <v>21</v>
      </c>
      <c r="M140" s="236">
        <f>G140*(1+L140/100)</f>
        <v>0</v>
      </c>
      <c r="N140" s="236">
        <v>7.3999999999999999E-4</v>
      </c>
      <c r="O140" s="236">
        <f>ROUND(E140*N140,2)</f>
        <v>0.01</v>
      </c>
      <c r="P140" s="236">
        <v>0</v>
      </c>
      <c r="Q140" s="236">
        <f>ROUND(E140*P140,2)</f>
        <v>0</v>
      </c>
      <c r="R140" s="236"/>
      <c r="S140" s="236" t="s">
        <v>153</v>
      </c>
      <c r="T140" s="237" t="s">
        <v>154</v>
      </c>
      <c r="U140" s="219">
        <v>0.28000000000000003</v>
      </c>
      <c r="V140" s="219">
        <f>ROUND(E140*U140,2)</f>
        <v>4.2</v>
      </c>
      <c r="W140" s="219"/>
      <c r="X140" s="219" t="s">
        <v>155</v>
      </c>
      <c r="Y140" s="210"/>
      <c r="Z140" s="210"/>
      <c r="AA140" s="210"/>
      <c r="AB140" s="210"/>
      <c r="AC140" s="210"/>
      <c r="AD140" s="210"/>
      <c r="AE140" s="210"/>
      <c r="AF140" s="210"/>
      <c r="AG140" s="210" t="s">
        <v>156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48" t="s">
        <v>663</v>
      </c>
      <c r="D141" s="220"/>
      <c r="E141" s="221">
        <v>15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158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31">
        <v>46</v>
      </c>
      <c r="B142" s="232" t="s">
        <v>664</v>
      </c>
      <c r="C142" s="247" t="s">
        <v>665</v>
      </c>
      <c r="D142" s="233" t="s">
        <v>227</v>
      </c>
      <c r="E142" s="234">
        <v>17.600000000000001</v>
      </c>
      <c r="F142" s="235">
        <v>0</v>
      </c>
      <c r="G142" s="236">
        <f>ROUND(E142*F142,2)</f>
        <v>0</v>
      </c>
      <c r="H142" s="235">
        <v>0</v>
      </c>
      <c r="I142" s="236">
        <f>ROUND(E142*H142,2)</f>
        <v>0</v>
      </c>
      <c r="J142" s="235">
        <v>0</v>
      </c>
      <c r="K142" s="236">
        <f>ROUND(E142*J142,2)</f>
        <v>0</v>
      </c>
      <c r="L142" s="236">
        <v>21</v>
      </c>
      <c r="M142" s="236">
        <f>G142*(1+L142/100)</f>
        <v>0</v>
      </c>
      <c r="N142" s="236">
        <v>8.7000000000000001E-4</v>
      </c>
      <c r="O142" s="236">
        <f>ROUND(E142*N142,2)</f>
        <v>0.02</v>
      </c>
      <c r="P142" s="236">
        <v>0</v>
      </c>
      <c r="Q142" s="236">
        <f>ROUND(E142*P142,2)</f>
        <v>0</v>
      </c>
      <c r="R142" s="236"/>
      <c r="S142" s="236" t="s">
        <v>179</v>
      </c>
      <c r="T142" s="237" t="s">
        <v>154</v>
      </c>
      <c r="U142" s="219">
        <v>0.28000000000000003</v>
      </c>
      <c r="V142" s="219">
        <f>ROUND(E142*U142,2)</f>
        <v>4.93</v>
      </c>
      <c r="W142" s="219"/>
      <c r="X142" s="219" t="s">
        <v>155</v>
      </c>
      <c r="Y142" s="210"/>
      <c r="Z142" s="210"/>
      <c r="AA142" s="210"/>
      <c r="AB142" s="210"/>
      <c r="AC142" s="210"/>
      <c r="AD142" s="210"/>
      <c r="AE142" s="210"/>
      <c r="AF142" s="210"/>
      <c r="AG142" s="210" t="s">
        <v>156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17"/>
      <c r="B143" s="218"/>
      <c r="C143" s="248" t="s">
        <v>666</v>
      </c>
      <c r="D143" s="220"/>
      <c r="E143" s="221">
        <v>17.600000000000001</v>
      </c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0"/>
      <c r="Z143" s="210"/>
      <c r="AA143" s="210"/>
      <c r="AB143" s="210"/>
      <c r="AC143" s="210"/>
      <c r="AD143" s="210"/>
      <c r="AE143" s="210"/>
      <c r="AF143" s="210"/>
      <c r="AG143" s="210" t="s">
        <v>158</v>
      </c>
      <c r="AH143" s="210">
        <v>0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31">
        <v>47</v>
      </c>
      <c r="B144" s="232" t="s">
        <v>372</v>
      </c>
      <c r="C144" s="247" t="s">
        <v>373</v>
      </c>
      <c r="D144" s="233" t="s">
        <v>211</v>
      </c>
      <c r="E144" s="234">
        <v>2.6409999999999999E-2</v>
      </c>
      <c r="F144" s="235">
        <v>0</v>
      </c>
      <c r="G144" s="236">
        <f>ROUND(E144*F144,2)</f>
        <v>0</v>
      </c>
      <c r="H144" s="235">
        <v>0</v>
      </c>
      <c r="I144" s="236">
        <f>ROUND(E144*H144,2)</f>
        <v>0</v>
      </c>
      <c r="J144" s="235">
        <v>0</v>
      </c>
      <c r="K144" s="236">
        <f>ROUND(E144*J144,2)</f>
        <v>0</v>
      </c>
      <c r="L144" s="236">
        <v>21</v>
      </c>
      <c r="M144" s="236">
        <f>G144*(1+L144/100)</f>
        <v>0</v>
      </c>
      <c r="N144" s="236">
        <v>0</v>
      </c>
      <c r="O144" s="236">
        <f>ROUND(E144*N144,2)</f>
        <v>0</v>
      </c>
      <c r="P144" s="236">
        <v>0</v>
      </c>
      <c r="Q144" s="236">
        <f>ROUND(E144*P144,2)</f>
        <v>0</v>
      </c>
      <c r="R144" s="236"/>
      <c r="S144" s="236" t="s">
        <v>153</v>
      </c>
      <c r="T144" s="237" t="s">
        <v>154</v>
      </c>
      <c r="U144" s="219">
        <v>4.7370000000000001</v>
      </c>
      <c r="V144" s="219">
        <f>ROUND(E144*U144,2)</f>
        <v>0.13</v>
      </c>
      <c r="W144" s="219"/>
      <c r="X144" s="219" t="s">
        <v>155</v>
      </c>
      <c r="Y144" s="210"/>
      <c r="Z144" s="210"/>
      <c r="AA144" s="210"/>
      <c r="AB144" s="210"/>
      <c r="AC144" s="210"/>
      <c r="AD144" s="210"/>
      <c r="AE144" s="210"/>
      <c r="AF144" s="210"/>
      <c r="AG144" s="210" t="s">
        <v>252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48" t="s">
        <v>238</v>
      </c>
      <c r="D145" s="220"/>
      <c r="E145" s="221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158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17"/>
      <c r="B146" s="218"/>
      <c r="C146" s="248" t="s">
        <v>667</v>
      </c>
      <c r="D146" s="220"/>
      <c r="E146" s="221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0"/>
      <c r="Z146" s="210"/>
      <c r="AA146" s="210"/>
      <c r="AB146" s="210"/>
      <c r="AC146" s="210"/>
      <c r="AD146" s="210"/>
      <c r="AE146" s="210"/>
      <c r="AF146" s="210"/>
      <c r="AG146" s="210" t="s">
        <v>158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48" t="s">
        <v>668</v>
      </c>
      <c r="D147" s="220"/>
      <c r="E147" s="221">
        <v>0.03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158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x14ac:dyDescent="0.2">
      <c r="A148" s="225" t="s">
        <v>148</v>
      </c>
      <c r="B148" s="226" t="s">
        <v>105</v>
      </c>
      <c r="C148" s="246" t="s">
        <v>106</v>
      </c>
      <c r="D148" s="227"/>
      <c r="E148" s="228"/>
      <c r="F148" s="229"/>
      <c r="G148" s="229">
        <f>SUMIF(AG149:AG154,"&lt;&gt;NOR",G149:G154)</f>
        <v>0</v>
      </c>
      <c r="H148" s="229"/>
      <c r="I148" s="229">
        <f>SUM(I149:I154)</f>
        <v>0</v>
      </c>
      <c r="J148" s="229"/>
      <c r="K148" s="229">
        <f>SUM(K149:K154)</f>
        <v>0</v>
      </c>
      <c r="L148" s="229"/>
      <c r="M148" s="229">
        <f>SUM(M149:M154)</f>
        <v>0</v>
      </c>
      <c r="N148" s="229"/>
      <c r="O148" s="229">
        <f>SUM(O149:O154)</f>
        <v>0</v>
      </c>
      <c r="P148" s="229"/>
      <c r="Q148" s="229">
        <f>SUM(Q149:Q154)</f>
        <v>0</v>
      </c>
      <c r="R148" s="229"/>
      <c r="S148" s="229"/>
      <c r="T148" s="230"/>
      <c r="U148" s="224"/>
      <c r="V148" s="224">
        <f>SUM(V149:V154)</f>
        <v>0</v>
      </c>
      <c r="W148" s="224"/>
      <c r="X148" s="224"/>
      <c r="AG148" t="s">
        <v>149</v>
      </c>
    </row>
    <row r="149" spans="1:60" outlineLevel="1" x14ac:dyDescent="0.2">
      <c r="A149" s="231">
        <v>48</v>
      </c>
      <c r="B149" s="232" t="s">
        <v>669</v>
      </c>
      <c r="C149" s="247" t="s">
        <v>670</v>
      </c>
      <c r="D149" s="233" t="s">
        <v>230</v>
      </c>
      <c r="E149" s="234">
        <v>180</v>
      </c>
      <c r="F149" s="235">
        <v>0</v>
      </c>
      <c r="G149" s="236">
        <f>ROUND(E149*F149,2)</f>
        <v>0</v>
      </c>
      <c r="H149" s="235">
        <v>0</v>
      </c>
      <c r="I149" s="236">
        <f>ROUND(E149*H149,2)</f>
        <v>0</v>
      </c>
      <c r="J149" s="235">
        <v>0</v>
      </c>
      <c r="K149" s="236">
        <f>ROUND(E149*J149,2)</f>
        <v>0</v>
      </c>
      <c r="L149" s="236">
        <v>21</v>
      </c>
      <c r="M149" s="236">
        <f>G149*(1+L149/100)</f>
        <v>0</v>
      </c>
      <c r="N149" s="236">
        <v>0</v>
      </c>
      <c r="O149" s="236">
        <f>ROUND(E149*N149,2)</f>
        <v>0</v>
      </c>
      <c r="P149" s="236">
        <v>0</v>
      </c>
      <c r="Q149" s="236">
        <f>ROUND(E149*P149,2)</f>
        <v>0</v>
      </c>
      <c r="R149" s="236"/>
      <c r="S149" s="236" t="s">
        <v>179</v>
      </c>
      <c r="T149" s="237" t="s">
        <v>154</v>
      </c>
      <c r="U149" s="219">
        <v>0</v>
      </c>
      <c r="V149" s="219">
        <f>ROUND(E149*U149,2)</f>
        <v>0</v>
      </c>
      <c r="W149" s="219"/>
      <c r="X149" s="219" t="s">
        <v>155</v>
      </c>
      <c r="Y149" s="210"/>
      <c r="Z149" s="210"/>
      <c r="AA149" s="210"/>
      <c r="AB149" s="210"/>
      <c r="AC149" s="210"/>
      <c r="AD149" s="210"/>
      <c r="AE149" s="210"/>
      <c r="AF149" s="210"/>
      <c r="AG149" s="210" t="s">
        <v>156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48" t="s">
        <v>671</v>
      </c>
      <c r="D150" s="220"/>
      <c r="E150" s="221">
        <v>180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0"/>
      <c r="Z150" s="210"/>
      <c r="AA150" s="210"/>
      <c r="AB150" s="210"/>
      <c r="AC150" s="210"/>
      <c r="AD150" s="210"/>
      <c r="AE150" s="210"/>
      <c r="AF150" s="210"/>
      <c r="AG150" s="210" t="s">
        <v>158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31">
        <v>49</v>
      </c>
      <c r="B151" s="232" t="s">
        <v>672</v>
      </c>
      <c r="C151" s="247" t="s">
        <v>673</v>
      </c>
      <c r="D151" s="233" t="s">
        <v>0</v>
      </c>
      <c r="E151" s="234">
        <v>0</v>
      </c>
      <c r="F151" s="235">
        <v>0</v>
      </c>
      <c r="G151" s="236">
        <f>ROUND(E151*F151,2)</f>
        <v>0</v>
      </c>
      <c r="H151" s="235">
        <v>0</v>
      </c>
      <c r="I151" s="236">
        <f>ROUND(E151*H151,2)</f>
        <v>0</v>
      </c>
      <c r="J151" s="235">
        <v>0</v>
      </c>
      <c r="K151" s="236">
        <f>ROUND(E151*J151,2)</f>
        <v>0</v>
      </c>
      <c r="L151" s="236">
        <v>21</v>
      </c>
      <c r="M151" s="236">
        <f>G151*(1+L151/100)</f>
        <v>0</v>
      </c>
      <c r="N151" s="236">
        <v>0</v>
      </c>
      <c r="O151" s="236">
        <f>ROUND(E151*N151,2)</f>
        <v>0</v>
      </c>
      <c r="P151" s="236">
        <v>0</v>
      </c>
      <c r="Q151" s="236">
        <f>ROUND(E151*P151,2)</f>
        <v>0</v>
      </c>
      <c r="R151" s="236"/>
      <c r="S151" s="236" t="s">
        <v>153</v>
      </c>
      <c r="T151" s="237" t="s">
        <v>154</v>
      </c>
      <c r="U151" s="219">
        <v>0</v>
      </c>
      <c r="V151" s="219">
        <f>ROUND(E151*U151,2)</f>
        <v>0</v>
      </c>
      <c r="W151" s="219"/>
      <c r="X151" s="219" t="s">
        <v>155</v>
      </c>
      <c r="Y151" s="210"/>
      <c r="Z151" s="210"/>
      <c r="AA151" s="210"/>
      <c r="AB151" s="210"/>
      <c r="AC151" s="210"/>
      <c r="AD151" s="210"/>
      <c r="AE151" s="210"/>
      <c r="AF151" s="210"/>
      <c r="AG151" s="210" t="s">
        <v>252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48" t="s">
        <v>382</v>
      </c>
      <c r="D152" s="220"/>
      <c r="E152" s="221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158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7"/>
      <c r="B153" s="218"/>
      <c r="C153" s="248" t="s">
        <v>674</v>
      </c>
      <c r="D153" s="220"/>
      <c r="E153" s="221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0"/>
      <c r="Z153" s="210"/>
      <c r="AA153" s="210"/>
      <c r="AB153" s="210"/>
      <c r="AC153" s="210"/>
      <c r="AD153" s="210"/>
      <c r="AE153" s="210"/>
      <c r="AF153" s="210"/>
      <c r="AG153" s="210" t="s">
        <v>158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48" t="s">
        <v>675</v>
      </c>
      <c r="D154" s="220"/>
      <c r="E154" s="221">
        <v>180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158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x14ac:dyDescent="0.2">
      <c r="A155" s="225" t="s">
        <v>148</v>
      </c>
      <c r="B155" s="226" t="s">
        <v>109</v>
      </c>
      <c r="C155" s="246" t="s">
        <v>110</v>
      </c>
      <c r="D155" s="227"/>
      <c r="E155" s="228"/>
      <c r="F155" s="229"/>
      <c r="G155" s="229">
        <f>SUMIF(AG156:AG161,"&lt;&gt;NOR",G156:G161)</f>
        <v>0</v>
      </c>
      <c r="H155" s="229"/>
      <c r="I155" s="229">
        <f>SUM(I156:I161)</f>
        <v>0</v>
      </c>
      <c r="J155" s="229"/>
      <c r="K155" s="229">
        <f>SUM(K156:K161)</f>
        <v>0</v>
      </c>
      <c r="L155" s="229"/>
      <c r="M155" s="229">
        <f>SUM(M156:M161)</f>
        <v>0</v>
      </c>
      <c r="N155" s="229"/>
      <c r="O155" s="229">
        <f>SUM(O156:O161)</f>
        <v>0</v>
      </c>
      <c r="P155" s="229"/>
      <c r="Q155" s="229">
        <f>SUM(Q156:Q161)</f>
        <v>0</v>
      </c>
      <c r="R155" s="229"/>
      <c r="S155" s="229"/>
      <c r="T155" s="230"/>
      <c r="U155" s="224"/>
      <c r="V155" s="224">
        <f>SUM(V156:V161)</f>
        <v>0</v>
      </c>
      <c r="W155" s="224"/>
      <c r="X155" s="224"/>
      <c r="AG155" t="s">
        <v>149</v>
      </c>
    </row>
    <row r="156" spans="1:60" outlineLevel="1" x14ac:dyDescent="0.2">
      <c r="A156" s="231">
        <v>50</v>
      </c>
      <c r="B156" s="232" t="s">
        <v>385</v>
      </c>
      <c r="C156" s="247" t="s">
        <v>676</v>
      </c>
      <c r="D156" s="233" t="s">
        <v>227</v>
      </c>
      <c r="E156" s="234">
        <v>14.9</v>
      </c>
      <c r="F156" s="235">
        <v>0</v>
      </c>
      <c r="G156" s="236">
        <f>ROUND(E156*F156,2)</f>
        <v>0</v>
      </c>
      <c r="H156" s="235">
        <v>0</v>
      </c>
      <c r="I156" s="236">
        <f>ROUND(E156*H156,2)</f>
        <v>0</v>
      </c>
      <c r="J156" s="235">
        <v>0</v>
      </c>
      <c r="K156" s="236">
        <f>ROUND(E156*J156,2)</f>
        <v>0</v>
      </c>
      <c r="L156" s="236">
        <v>21</v>
      </c>
      <c r="M156" s="236">
        <f>G156*(1+L156/100)</f>
        <v>0</v>
      </c>
      <c r="N156" s="236">
        <v>0</v>
      </c>
      <c r="O156" s="236">
        <f>ROUND(E156*N156,2)</f>
        <v>0</v>
      </c>
      <c r="P156" s="236">
        <v>0</v>
      </c>
      <c r="Q156" s="236">
        <f>ROUND(E156*P156,2)</f>
        <v>0</v>
      </c>
      <c r="R156" s="236"/>
      <c r="S156" s="236" t="s">
        <v>179</v>
      </c>
      <c r="T156" s="237" t="s">
        <v>154</v>
      </c>
      <c r="U156" s="219">
        <v>0</v>
      </c>
      <c r="V156" s="219">
        <f>ROUND(E156*U156,2)</f>
        <v>0</v>
      </c>
      <c r="W156" s="219"/>
      <c r="X156" s="219" t="s">
        <v>155</v>
      </c>
      <c r="Y156" s="210"/>
      <c r="Z156" s="210"/>
      <c r="AA156" s="210"/>
      <c r="AB156" s="210"/>
      <c r="AC156" s="210"/>
      <c r="AD156" s="210"/>
      <c r="AE156" s="210"/>
      <c r="AF156" s="210"/>
      <c r="AG156" s="210" t="s">
        <v>156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48" t="s">
        <v>677</v>
      </c>
      <c r="D157" s="220"/>
      <c r="E157" s="221">
        <v>14.9</v>
      </c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0"/>
      <c r="Z157" s="210"/>
      <c r="AA157" s="210"/>
      <c r="AB157" s="210"/>
      <c r="AC157" s="210"/>
      <c r="AD157" s="210"/>
      <c r="AE157" s="210"/>
      <c r="AF157" s="210"/>
      <c r="AG157" s="210" t="s">
        <v>158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31">
        <v>51</v>
      </c>
      <c r="B158" s="232" t="s">
        <v>391</v>
      </c>
      <c r="C158" s="247" t="s">
        <v>392</v>
      </c>
      <c r="D158" s="233" t="s">
        <v>0</v>
      </c>
      <c r="E158" s="234">
        <v>0</v>
      </c>
      <c r="F158" s="235">
        <v>0</v>
      </c>
      <c r="G158" s="236">
        <f>ROUND(E158*F158,2)</f>
        <v>0</v>
      </c>
      <c r="H158" s="235">
        <v>0</v>
      </c>
      <c r="I158" s="236">
        <f>ROUND(E158*H158,2)</f>
        <v>0</v>
      </c>
      <c r="J158" s="235">
        <v>0</v>
      </c>
      <c r="K158" s="236">
        <f>ROUND(E158*J158,2)</f>
        <v>0</v>
      </c>
      <c r="L158" s="236">
        <v>21</v>
      </c>
      <c r="M158" s="236">
        <f>G158*(1+L158/100)</f>
        <v>0</v>
      </c>
      <c r="N158" s="236">
        <v>0</v>
      </c>
      <c r="O158" s="236">
        <f>ROUND(E158*N158,2)</f>
        <v>0</v>
      </c>
      <c r="P158" s="236">
        <v>0</v>
      </c>
      <c r="Q158" s="236">
        <f>ROUND(E158*P158,2)</f>
        <v>0</v>
      </c>
      <c r="R158" s="236"/>
      <c r="S158" s="236" t="s">
        <v>153</v>
      </c>
      <c r="T158" s="237" t="s">
        <v>154</v>
      </c>
      <c r="U158" s="219">
        <v>0</v>
      </c>
      <c r="V158" s="219">
        <f>ROUND(E158*U158,2)</f>
        <v>0</v>
      </c>
      <c r="W158" s="219"/>
      <c r="X158" s="219" t="s">
        <v>155</v>
      </c>
      <c r="Y158" s="210"/>
      <c r="Z158" s="210"/>
      <c r="AA158" s="210"/>
      <c r="AB158" s="210"/>
      <c r="AC158" s="210"/>
      <c r="AD158" s="210"/>
      <c r="AE158" s="210"/>
      <c r="AF158" s="210"/>
      <c r="AG158" s="210" t="s">
        <v>252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17"/>
      <c r="B159" s="218"/>
      <c r="C159" s="248" t="s">
        <v>382</v>
      </c>
      <c r="D159" s="220"/>
      <c r="E159" s="221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0"/>
      <c r="Z159" s="210"/>
      <c r="AA159" s="210"/>
      <c r="AB159" s="210"/>
      <c r="AC159" s="210"/>
      <c r="AD159" s="210"/>
      <c r="AE159" s="210"/>
      <c r="AF159" s="210"/>
      <c r="AG159" s="210" t="s">
        <v>158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17"/>
      <c r="B160" s="218"/>
      <c r="C160" s="248" t="s">
        <v>678</v>
      </c>
      <c r="D160" s="220"/>
      <c r="E160" s="221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0"/>
      <c r="Z160" s="210"/>
      <c r="AA160" s="210"/>
      <c r="AB160" s="210"/>
      <c r="AC160" s="210"/>
      <c r="AD160" s="210"/>
      <c r="AE160" s="210"/>
      <c r="AF160" s="210"/>
      <c r="AG160" s="210" t="s">
        <v>158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48" t="s">
        <v>679</v>
      </c>
      <c r="D161" s="220"/>
      <c r="E161" s="221">
        <v>298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158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x14ac:dyDescent="0.2">
      <c r="A162" s="225" t="s">
        <v>148</v>
      </c>
      <c r="B162" s="226" t="s">
        <v>117</v>
      </c>
      <c r="C162" s="246" t="s">
        <v>118</v>
      </c>
      <c r="D162" s="227"/>
      <c r="E162" s="228"/>
      <c r="F162" s="229"/>
      <c r="G162" s="229">
        <f>SUMIF(AG163:AG183,"&lt;&gt;NOR",G163:G183)</f>
        <v>0</v>
      </c>
      <c r="H162" s="229"/>
      <c r="I162" s="229">
        <f>SUM(I163:I183)</f>
        <v>0</v>
      </c>
      <c r="J162" s="229"/>
      <c r="K162" s="229">
        <f>SUM(K163:K183)</f>
        <v>0</v>
      </c>
      <c r="L162" s="229"/>
      <c r="M162" s="229">
        <f>SUM(M163:M183)</f>
        <v>0</v>
      </c>
      <c r="N162" s="229"/>
      <c r="O162" s="229">
        <f>SUM(O163:O183)</f>
        <v>0</v>
      </c>
      <c r="P162" s="229"/>
      <c r="Q162" s="229">
        <f>SUM(Q163:Q183)</f>
        <v>0</v>
      </c>
      <c r="R162" s="229"/>
      <c r="S162" s="229"/>
      <c r="T162" s="230"/>
      <c r="U162" s="224"/>
      <c r="V162" s="224">
        <f>SUM(V163:V183)</f>
        <v>127.93999999999998</v>
      </c>
      <c r="W162" s="224"/>
      <c r="X162" s="224"/>
      <c r="AG162" t="s">
        <v>149</v>
      </c>
    </row>
    <row r="163" spans="1:60" outlineLevel="1" x14ac:dyDescent="0.2">
      <c r="A163" s="231">
        <v>52</v>
      </c>
      <c r="B163" s="232" t="s">
        <v>680</v>
      </c>
      <c r="C163" s="247" t="s">
        <v>681</v>
      </c>
      <c r="D163" s="233" t="s">
        <v>211</v>
      </c>
      <c r="E163" s="234">
        <v>85.8</v>
      </c>
      <c r="F163" s="235">
        <v>0</v>
      </c>
      <c r="G163" s="236">
        <f>ROUND(E163*F163,2)</f>
        <v>0</v>
      </c>
      <c r="H163" s="235">
        <v>0</v>
      </c>
      <c r="I163" s="236">
        <f>ROUND(E163*H163,2)</f>
        <v>0</v>
      </c>
      <c r="J163" s="235">
        <v>0</v>
      </c>
      <c r="K163" s="236">
        <f>ROUND(E163*J163,2)</f>
        <v>0</v>
      </c>
      <c r="L163" s="236">
        <v>21</v>
      </c>
      <c r="M163" s="236">
        <f>G163*(1+L163/100)</f>
        <v>0</v>
      </c>
      <c r="N163" s="236">
        <v>0</v>
      </c>
      <c r="O163" s="236">
        <f>ROUND(E163*N163,2)</f>
        <v>0</v>
      </c>
      <c r="P163" s="236">
        <v>0</v>
      </c>
      <c r="Q163" s="236">
        <f>ROUND(E163*P163,2)</f>
        <v>0</v>
      </c>
      <c r="R163" s="236"/>
      <c r="S163" s="236" t="s">
        <v>179</v>
      </c>
      <c r="T163" s="237" t="s">
        <v>154</v>
      </c>
      <c r="U163" s="219">
        <v>0</v>
      </c>
      <c r="V163" s="219">
        <f>ROUND(E163*U163,2)</f>
        <v>0</v>
      </c>
      <c r="W163" s="219"/>
      <c r="X163" s="219" t="s">
        <v>155</v>
      </c>
      <c r="Y163" s="210"/>
      <c r="Z163" s="210"/>
      <c r="AA163" s="210"/>
      <c r="AB163" s="210"/>
      <c r="AC163" s="210"/>
      <c r="AD163" s="210"/>
      <c r="AE163" s="210"/>
      <c r="AF163" s="210"/>
      <c r="AG163" s="210" t="s">
        <v>156</v>
      </c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17"/>
      <c r="B164" s="218"/>
      <c r="C164" s="248" t="s">
        <v>682</v>
      </c>
      <c r="D164" s="220"/>
      <c r="E164" s="221">
        <v>85.8</v>
      </c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0"/>
      <c r="Z164" s="210"/>
      <c r="AA164" s="210"/>
      <c r="AB164" s="210"/>
      <c r="AC164" s="210"/>
      <c r="AD164" s="210"/>
      <c r="AE164" s="210"/>
      <c r="AF164" s="210"/>
      <c r="AG164" s="210" t="s">
        <v>158</v>
      </c>
      <c r="AH164" s="210">
        <v>7</v>
      </c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31">
        <v>53</v>
      </c>
      <c r="B165" s="232" t="s">
        <v>683</v>
      </c>
      <c r="C165" s="247" t="s">
        <v>684</v>
      </c>
      <c r="D165" s="233" t="s">
        <v>211</v>
      </c>
      <c r="E165" s="234">
        <v>79.709999999999994</v>
      </c>
      <c r="F165" s="235">
        <v>0</v>
      </c>
      <c r="G165" s="236">
        <f>ROUND(E165*F165,2)</f>
        <v>0</v>
      </c>
      <c r="H165" s="235">
        <v>0</v>
      </c>
      <c r="I165" s="236">
        <f>ROUND(E165*H165,2)</f>
        <v>0</v>
      </c>
      <c r="J165" s="235">
        <v>0</v>
      </c>
      <c r="K165" s="236">
        <f>ROUND(E165*J165,2)</f>
        <v>0</v>
      </c>
      <c r="L165" s="236">
        <v>21</v>
      </c>
      <c r="M165" s="236">
        <f>G165*(1+L165/100)</f>
        <v>0</v>
      </c>
      <c r="N165" s="236">
        <v>0</v>
      </c>
      <c r="O165" s="236">
        <f>ROUND(E165*N165,2)</f>
        <v>0</v>
      </c>
      <c r="P165" s="236">
        <v>0</v>
      </c>
      <c r="Q165" s="236">
        <f>ROUND(E165*P165,2)</f>
        <v>0</v>
      </c>
      <c r="R165" s="236"/>
      <c r="S165" s="236" t="s">
        <v>153</v>
      </c>
      <c r="T165" s="237" t="s">
        <v>154</v>
      </c>
      <c r="U165" s="219">
        <v>0</v>
      </c>
      <c r="V165" s="219">
        <f>ROUND(E165*U165,2)</f>
        <v>0</v>
      </c>
      <c r="W165" s="219"/>
      <c r="X165" s="219" t="s">
        <v>155</v>
      </c>
      <c r="Y165" s="210"/>
      <c r="Z165" s="210"/>
      <c r="AA165" s="210"/>
      <c r="AB165" s="210"/>
      <c r="AC165" s="210"/>
      <c r="AD165" s="210"/>
      <c r="AE165" s="210"/>
      <c r="AF165" s="210"/>
      <c r="AG165" s="210" t="s">
        <v>156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17"/>
      <c r="B166" s="218"/>
      <c r="C166" s="248" t="s">
        <v>685</v>
      </c>
      <c r="D166" s="220"/>
      <c r="E166" s="221">
        <v>26.91</v>
      </c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0"/>
      <c r="Z166" s="210"/>
      <c r="AA166" s="210"/>
      <c r="AB166" s="210"/>
      <c r="AC166" s="210"/>
      <c r="AD166" s="210"/>
      <c r="AE166" s="210"/>
      <c r="AF166" s="210"/>
      <c r="AG166" s="210" t="s">
        <v>158</v>
      </c>
      <c r="AH166" s="210">
        <v>7</v>
      </c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48" t="s">
        <v>686</v>
      </c>
      <c r="D167" s="220"/>
      <c r="E167" s="221">
        <v>52.8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0"/>
      <c r="Z167" s="210"/>
      <c r="AA167" s="210"/>
      <c r="AB167" s="210"/>
      <c r="AC167" s="210"/>
      <c r="AD167" s="210"/>
      <c r="AE167" s="210"/>
      <c r="AF167" s="210"/>
      <c r="AG167" s="210" t="s">
        <v>158</v>
      </c>
      <c r="AH167" s="210">
        <v>7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ht="22.5" outlineLevel="1" x14ac:dyDescent="0.2">
      <c r="A168" s="231">
        <v>54</v>
      </c>
      <c r="B168" s="232" t="s">
        <v>687</v>
      </c>
      <c r="C168" s="247" t="s">
        <v>688</v>
      </c>
      <c r="D168" s="233" t="s">
        <v>211</v>
      </c>
      <c r="E168" s="234">
        <v>165.51</v>
      </c>
      <c r="F168" s="235">
        <v>0</v>
      </c>
      <c r="G168" s="236">
        <f>ROUND(E168*F168,2)</f>
        <v>0</v>
      </c>
      <c r="H168" s="235">
        <v>0</v>
      </c>
      <c r="I168" s="236">
        <f>ROUND(E168*H168,2)</f>
        <v>0</v>
      </c>
      <c r="J168" s="235">
        <v>0</v>
      </c>
      <c r="K168" s="236">
        <f>ROUND(E168*J168,2)</f>
        <v>0</v>
      </c>
      <c r="L168" s="236">
        <v>21</v>
      </c>
      <c r="M168" s="236">
        <f>G168*(1+L168/100)</f>
        <v>0</v>
      </c>
      <c r="N168" s="236">
        <v>0</v>
      </c>
      <c r="O168" s="236">
        <f>ROUND(E168*N168,2)</f>
        <v>0</v>
      </c>
      <c r="P168" s="236">
        <v>0</v>
      </c>
      <c r="Q168" s="236">
        <f>ROUND(E168*P168,2)</f>
        <v>0</v>
      </c>
      <c r="R168" s="236"/>
      <c r="S168" s="236" t="s">
        <v>179</v>
      </c>
      <c r="T168" s="237" t="s">
        <v>154</v>
      </c>
      <c r="U168" s="219">
        <v>0.27700000000000002</v>
      </c>
      <c r="V168" s="219">
        <f>ROUND(E168*U168,2)</f>
        <v>45.85</v>
      </c>
      <c r="W168" s="219"/>
      <c r="X168" s="219" t="s">
        <v>155</v>
      </c>
      <c r="Y168" s="210"/>
      <c r="Z168" s="210"/>
      <c r="AA168" s="210"/>
      <c r="AB168" s="210"/>
      <c r="AC168" s="210"/>
      <c r="AD168" s="210"/>
      <c r="AE168" s="210"/>
      <c r="AF168" s="210"/>
      <c r="AG168" s="210" t="s">
        <v>689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48" t="s">
        <v>690</v>
      </c>
      <c r="D169" s="220"/>
      <c r="E169" s="221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0"/>
      <c r="Z169" s="210"/>
      <c r="AA169" s="210"/>
      <c r="AB169" s="210"/>
      <c r="AC169" s="210"/>
      <c r="AD169" s="210"/>
      <c r="AE169" s="210"/>
      <c r="AF169" s="210"/>
      <c r="AG169" s="210" t="s">
        <v>158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7"/>
      <c r="B170" s="218"/>
      <c r="C170" s="248" t="s">
        <v>691</v>
      </c>
      <c r="D170" s="220"/>
      <c r="E170" s="221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0"/>
      <c r="Z170" s="210"/>
      <c r="AA170" s="210"/>
      <c r="AB170" s="210"/>
      <c r="AC170" s="210"/>
      <c r="AD170" s="210"/>
      <c r="AE170" s="210"/>
      <c r="AF170" s="210"/>
      <c r="AG170" s="210" t="s">
        <v>158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48" t="s">
        <v>692</v>
      </c>
      <c r="D171" s="220"/>
      <c r="E171" s="221">
        <v>165.51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158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31">
        <v>55</v>
      </c>
      <c r="B172" s="232" t="s">
        <v>693</v>
      </c>
      <c r="C172" s="247" t="s">
        <v>694</v>
      </c>
      <c r="D172" s="233" t="s">
        <v>211</v>
      </c>
      <c r="E172" s="234">
        <v>165.51</v>
      </c>
      <c r="F172" s="235">
        <v>0</v>
      </c>
      <c r="G172" s="236">
        <f>ROUND(E172*F172,2)</f>
        <v>0</v>
      </c>
      <c r="H172" s="235">
        <v>0</v>
      </c>
      <c r="I172" s="236">
        <f>ROUND(E172*H172,2)</f>
        <v>0</v>
      </c>
      <c r="J172" s="235">
        <v>0</v>
      </c>
      <c r="K172" s="236">
        <f>ROUND(E172*J172,2)</f>
        <v>0</v>
      </c>
      <c r="L172" s="236">
        <v>21</v>
      </c>
      <c r="M172" s="236">
        <f>G172*(1+L172/100)</f>
        <v>0</v>
      </c>
      <c r="N172" s="236">
        <v>0</v>
      </c>
      <c r="O172" s="236">
        <f>ROUND(E172*N172,2)</f>
        <v>0</v>
      </c>
      <c r="P172" s="236">
        <v>0</v>
      </c>
      <c r="Q172" s="236">
        <f>ROUND(E172*P172,2)</f>
        <v>0</v>
      </c>
      <c r="R172" s="236"/>
      <c r="S172" s="236" t="s">
        <v>179</v>
      </c>
      <c r="T172" s="237" t="s">
        <v>154</v>
      </c>
      <c r="U172" s="219">
        <v>0.49</v>
      </c>
      <c r="V172" s="219">
        <f>ROUND(E172*U172,2)</f>
        <v>81.099999999999994</v>
      </c>
      <c r="W172" s="219"/>
      <c r="X172" s="219" t="s">
        <v>155</v>
      </c>
      <c r="Y172" s="210"/>
      <c r="Z172" s="210"/>
      <c r="AA172" s="210"/>
      <c r="AB172" s="210"/>
      <c r="AC172" s="210"/>
      <c r="AD172" s="210"/>
      <c r="AE172" s="210"/>
      <c r="AF172" s="210"/>
      <c r="AG172" s="210" t="s">
        <v>689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48" t="s">
        <v>690</v>
      </c>
      <c r="D173" s="220"/>
      <c r="E173" s="221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158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48" t="s">
        <v>691</v>
      </c>
      <c r="D174" s="220"/>
      <c r="E174" s="221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158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7"/>
      <c r="B175" s="218"/>
      <c r="C175" s="248" t="s">
        <v>692</v>
      </c>
      <c r="D175" s="220"/>
      <c r="E175" s="221">
        <v>165.51</v>
      </c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0"/>
      <c r="Z175" s="210"/>
      <c r="AA175" s="210"/>
      <c r="AB175" s="210"/>
      <c r="AC175" s="210"/>
      <c r="AD175" s="210"/>
      <c r="AE175" s="210"/>
      <c r="AF175" s="210"/>
      <c r="AG175" s="210" t="s">
        <v>158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31">
        <v>56</v>
      </c>
      <c r="B176" s="232" t="s">
        <v>695</v>
      </c>
      <c r="C176" s="247" t="s">
        <v>696</v>
      </c>
      <c r="D176" s="233" t="s">
        <v>211</v>
      </c>
      <c r="E176" s="234">
        <v>1986.12</v>
      </c>
      <c r="F176" s="235">
        <v>0</v>
      </c>
      <c r="G176" s="236">
        <f>ROUND(E176*F176,2)</f>
        <v>0</v>
      </c>
      <c r="H176" s="235">
        <v>0</v>
      </c>
      <c r="I176" s="236">
        <f>ROUND(E176*H176,2)</f>
        <v>0</v>
      </c>
      <c r="J176" s="235">
        <v>0</v>
      </c>
      <c r="K176" s="236">
        <f>ROUND(E176*J176,2)</f>
        <v>0</v>
      </c>
      <c r="L176" s="236">
        <v>21</v>
      </c>
      <c r="M176" s="236">
        <f>G176*(1+L176/100)</f>
        <v>0</v>
      </c>
      <c r="N176" s="236">
        <v>0</v>
      </c>
      <c r="O176" s="236">
        <f>ROUND(E176*N176,2)</f>
        <v>0</v>
      </c>
      <c r="P176" s="236">
        <v>0</v>
      </c>
      <c r="Q176" s="236">
        <f>ROUND(E176*P176,2)</f>
        <v>0</v>
      </c>
      <c r="R176" s="236"/>
      <c r="S176" s="236" t="s">
        <v>153</v>
      </c>
      <c r="T176" s="237" t="s">
        <v>154</v>
      </c>
      <c r="U176" s="219">
        <v>0</v>
      </c>
      <c r="V176" s="219">
        <f>ROUND(E176*U176,2)</f>
        <v>0</v>
      </c>
      <c r="W176" s="219"/>
      <c r="X176" s="219" t="s">
        <v>155</v>
      </c>
      <c r="Y176" s="210"/>
      <c r="Z176" s="210"/>
      <c r="AA176" s="210"/>
      <c r="AB176" s="210"/>
      <c r="AC176" s="210"/>
      <c r="AD176" s="210"/>
      <c r="AE176" s="210"/>
      <c r="AF176" s="210"/>
      <c r="AG176" s="210" t="s">
        <v>689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48" t="s">
        <v>690</v>
      </c>
      <c r="D177" s="220"/>
      <c r="E177" s="221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0"/>
      <c r="Z177" s="210"/>
      <c r="AA177" s="210"/>
      <c r="AB177" s="210"/>
      <c r="AC177" s="210"/>
      <c r="AD177" s="210"/>
      <c r="AE177" s="210"/>
      <c r="AF177" s="210"/>
      <c r="AG177" s="210" t="s">
        <v>158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17"/>
      <c r="B178" s="218"/>
      <c r="C178" s="248" t="s">
        <v>691</v>
      </c>
      <c r="D178" s="220"/>
      <c r="E178" s="221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0"/>
      <c r="Z178" s="210"/>
      <c r="AA178" s="210"/>
      <c r="AB178" s="210"/>
      <c r="AC178" s="210"/>
      <c r="AD178" s="210"/>
      <c r="AE178" s="210"/>
      <c r="AF178" s="210"/>
      <c r="AG178" s="210" t="s">
        <v>158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48" t="s">
        <v>697</v>
      </c>
      <c r="D179" s="220"/>
      <c r="E179" s="221">
        <v>1986.12</v>
      </c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158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31">
        <v>57</v>
      </c>
      <c r="B180" s="232" t="s">
        <v>698</v>
      </c>
      <c r="C180" s="247" t="s">
        <v>699</v>
      </c>
      <c r="D180" s="233" t="s">
        <v>211</v>
      </c>
      <c r="E180" s="234">
        <v>165.51</v>
      </c>
      <c r="F180" s="235">
        <v>0</v>
      </c>
      <c r="G180" s="236">
        <f>ROUND(E180*F180,2)</f>
        <v>0</v>
      </c>
      <c r="H180" s="235">
        <v>0</v>
      </c>
      <c r="I180" s="236">
        <f>ROUND(E180*H180,2)</f>
        <v>0</v>
      </c>
      <c r="J180" s="235">
        <v>0</v>
      </c>
      <c r="K180" s="236">
        <f>ROUND(E180*J180,2)</f>
        <v>0</v>
      </c>
      <c r="L180" s="236">
        <v>21</v>
      </c>
      <c r="M180" s="236">
        <f>G180*(1+L180/100)</f>
        <v>0</v>
      </c>
      <c r="N180" s="236">
        <v>0</v>
      </c>
      <c r="O180" s="236">
        <f>ROUND(E180*N180,2)</f>
        <v>0</v>
      </c>
      <c r="P180" s="236">
        <v>0</v>
      </c>
      <c r="Q180" s="236">
        <f>ROUND(E180*P180,2)</f>
        <v>0</v>
      </c>
      <c r="R180" s="236"/>
      <c r="S180" s="236" t="s">
        <v>153</v>
      </c>
      <c r="T180" s="237" t="s">
        <v>154</v>
      </c>
      <c r="U180" s="219">
        <v>6.0000000000000001E-3</v>
      </c>
      <c r="V180" s="219">
        <f>ROUND(E180*U180,2)</f>
        <v>0.99</v>
      </c>
      <c r="W180" s="219"/>
      <c r="X180" s="219" t="s">
        <v>155</v>
      </c>
      <c r="Y180" s="210"/>
      <c r="Z180" s="210"/>
      <c r="AA180" s="210"/>
      <c r="AB180" s="210"/>
      <c r="AC180" s="210"/>
      <c r="AD180" s="210"/>
      <c r="AE180" s="210"/>
      <c r="AF180" s="210"/>
      <c r="AG180" s="210" t="s">
        <v>689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17"/>
      <c r="B181" s="218"/>
      <c r="C181" s="248" t="s">
        <v>690</v>
      </c>
      <c r="D181" s="220"/>
      <c r="E181" s="221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0"/>
      <c r="Z181" s="210"/>
      <c r="AA181" s="210"/>
      <c r="AB181" s="210"/>
      <c r="AC181" s="210"/>
      <c r="AD181" s="210"/>
      <c r="AE181" s="210"/>
      <c r="AF181" s="210"/>
      <c r="AG181" s="210" t="s">
        <v>158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17"/>
      <c r="B182" s="218"/>
      <c r="C182" s="248" t="s">
        <v>691</v>
      </c>
      <c r="D182" s="220"/>
      <c r="E182" s="221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0"/>
      <c r="Z182" s="210"/>
      <c r="AA182" s="210"/>
      <c r="AB182" s="210"/>
      <c r="AC182" s="210"/>
      <c r="AD182" s="210"/>
      <c r="AE182" s="210"/>
      <c r="AF182" s="210"/>
      <c r="AG182" s="210" t="s">
        <v>158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48" t="s">
        <v>692</v>
      </c>
      <c r="D183" s="220"/>
      <c r="E183" s="221">
        <v>165.51</v>
      </c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0"/>
      <c r="Z183" s="210"/>
      <c r="AA183" s="210"/>
      <c r="AB183" s="210"/>
      <c r="AC183" s="210"/>
      <c r="AD183" s="210"/>
      <c r="AE183" s="210"/>
      <c r="AF183" s="210"/>
      <c r="AG183" s="210" t="s">
        <v>158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x14ac:dyDescent="0.2">
      <c r="A184" s="3"/>
      <c r="B184" s="4"/>
      <c r="C184" s="251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AE184">
        <v>15</v>
      </c>
      <c r="AF184">
        <v>21</v>
      </c>
    </row>
    <row r="185" spans="1:60" x14ac:dyDescent="0.2">
      <c r="A185" s="213"/>
      <c r="B185" s="214" t="s">
        <v>29</v>
      </c>
      <c r="C185" s="252"/>
      <c r="D185" s="215"/>
      <c r="E185" s="216"/>
      <c r="F185" s="216"/>
      <c r="G185" s="245">
        <f>G8+G31+G35+G40+G47+G66+G69+G106+G131+G134+G139+G148+G155+G162</f>
        <v>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AE185">
        <f>SUMIF(L7:L183,AE184,G7:G183)</f>
        <v>0</v>
      </c>
      <c r="AF185">
        <f>SUMIF(L7:L183,AF184,G7:G183)</f>
        <v>0</v>
      </c>
      <c r="AG185" t="s">
        <v>421</v>
      </c>
    </row>
    <row r="186" spans="1:60" x14ac:dyDescent="0.2">
      <c r="C186" s="253"/>
      <c r="D186" s="10"/>
      <c r="AG186" t="s">
        <v>422</v>
      </c>
    </row>
    <row r="187" spans="1:60" x14ac:dyDescent="0.2">
      <c r="D187" s="10"/>
    </row>
    <row r="188" spans="1:60" x14ac:dyDescent="0.2">
      <c r="D188" s="10"/>
    </row>
    <row r="189" spans="1:60" x14ac:dyDescent="0.2">
      <c r="D189" s="10"/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0wvKDh7NnuAV5S1O3FWTyDL7spuJlTaHnh7++UduuvRRumrzAaW8LENgwYyjhP8/J8Se7Jo/khdFVRP8lfxmgw==" saltValue="vnZL4sTwTNWVzvQ9lME+W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122</v>
      </c>
      <c r="B1" s="195"/>
      <c r="C1" s="195"/>
      <c r="D1" s="195"/>
      <c r="E1" s="195"/>
      <c r="F1" s="195"/>
      <c r="G1" s="195"/>
      <c r="AG1" t="s">
        <v>123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124</v>
      </c>
    </row>
    <row r="3" spans="1:60" ht="24.95" customHeight="1" x14ac:dyDescent="0.2">
      <c r="A3" s="196" t="s">
        <v>8</v>
      </c>
      <c r="B3" s="49" t="s">
        <v>54</v>
      </c>
      <c r="C3" s="199" t="s">
        <v>55</v>
      </c>
      <c r="D3" s="197"/>
      <c r="E3" s="197"/>
      <c r="F3" s="197"/>
      <c r="G3" s="198"/>
      <c r="AC3" s="175" t="s">
        <v>124</v>
      </c>
      <c r="AG3" t="s">
        <v>125</v>
      </c>
    </row>
    <row r="4" spans="1:60" ht="24.95" customHeight="1" x14ac:dyDescent="0.2">
      <c r="A4" s="200" t="s">
        <v>9</v>
      </c>
      <c r="B4" s="201" t="s">
        <v>49</v>
      </c>
      <c r="C4" s="202" t="s">
        <v>56</v>
      </c>
      <c r="D4" s="203"/>
      <c r="E4" s="203"/>
      <c r="F4" s="203"/>
      <c r="G4" s="204"/>
      <c r="AG4" t="s">
        <v>126</v>
      </c>
    </row>
    <row r="5" spans="1:60" x14ac:dyDescent="0.2">
      <c r="D5" s="10"/>
    </row>
    <row r="6" spans="1:60" ht="38.25" x14ac:dyDescent="0.2">
      <c r="A6" s="206" t="s">
        <v>127</v>
      </c>
      <c r="B6" s="208" t="s">
        <v>128</v>
      </c>
      <c r="C6" s="208" t="s">
        <v>129</v>
      </c>
      <c r="D6" s="207" t="s">
        <v>130</v>
      </c>
      <c r="E6" s="206" t="s">
        <v>131</v>
      </c>
      <c r="F6" s="205" t="s">
        <v>132</v>
      </c>
      <c r="G6" s="206" t="s">
        <v>29</v>
      </c>
      <c r="H6" s="209" t="s">
        <v>30</v>
      </c>
      <c r="I6" s="209" t="s">
        <v>133</v>
      </c>
      <c r="J6" s="209" t="s">
        <v>31</v>
      </c>
      <c r="K6" s="209" t="s">
        <v>134</v>
      </c>
      <c r="L6" s="209" t="s">
        <v>135</v>
      </c>
      <c r="M6" s="209" t="s">
        <v>136</v>
      </c>
      <c r="N6" s="209" t="s">
        <v>137</v>
      </c>
      <c r="O6" s="209" t="s">
        <v>138</v>
      </c>
      <c r="P6" s="209" t="s">
        <v>139</v>
      </c>
      <c r="Q6" s="209" t="s">
        <v>140</v>
      </c>
      <c r="R6" s="209" t="s">
        <v>141</v>
      </c>
      <c r="S6" s="209" t="s">
        <v>142</v>
      </c>
      <c r="T6" s="209" t="s">
        <v>143</v>
      </c>
      <c r="U6" s="209" t="s">
        <v>144</v>
      </c>
      <c r="V6" s="209" t="s">
        <v>145</v>
      </c>
      <c r="W6" s="209" t="s">
        <v>146</v>
      </c>
      <c r="X6" s="209" t="s">
        <v>147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148</v>
      </c>
      <c r="B8" s="226" t="s">
        <v>59</v>
      </c>
      <c r="C8" s="246" t="s">
        <v>65</v>
      </c>
      <c r="D8" s="227"/>
      <c r="E8" s="228"/>
      <c r="F8" s="229"/>
      <c r="G8" s="229">
        <f>SUMIF(AG9:AG38,"&lt;&gt;NOR",G9:G38)</f>
        <v>0</v>
      </c>
      <c r="H8" s="229"/>
      <c r="I8" s="229">
        <f>SUM(I9:I38)</f>
        <v>0</v>
      </c>
      <c r="J8" s="229"/>
      <c r="K8" s="229">
        <f>SUM(K9:K38)</f>
        <v>0</v>
      </c>
      <c r="L8" s="229"/>
      <c r="M8" s="229">
        <f>SUM(M9:M38)</f>
        <v>0</v>
      </c>
      <c r="N8" s="229"/>
      <c r="O8" s="229">
        <f>SUM(O9:O38)</f>
        <v>0</v>
      </c>
      <c r="P8" s="229"/>
      <c r="Q8" s="229">
        <f>SUM(Q9:Q38)</f>
        <v>0</v>
      </c>
      <c r="R8" s="229"/>
      <c r="S8" s="229"/>
      <c r="T8" s="230"/>
      <c r="U8" s="224"/>
      <c r="V8" s="224">
        <f>SUM(V9:V38)</f>
        <v>117.85</v>
      </c>
      <c r="W8" s="224"/>
      <c r="X8" s="224"/>
      <c r="AG8" t="s">
        <v>149</v>
      </c>
    </row>
    <row r="9" spans="1:60" ht="22.5" outlineLevel="1" x14ac:dyDescent="0.2">
      <c r="A9" s="231">
        <v>1</v>
      </c>
      <c r="B9" s="232" t="s">
        <v>700</v>
      </c>
      <c r="C9" s="247" t="s">
        <v>701</v>
      </c>
      <c r="D9" s="233" t="s">
        <v>152</v>
      </c>
      <c r="E9" s="234">
        <v>86.817499999999995</v>
      </c>
      <c r="F9" s="235">
        <v>0</v>
      </c>
      <c r="G9" s="236">
        <f>ROUND(E9*F9,2)</f>
        <v>0</v>
      </c>
      <c r="H9" s="235">
        <v>0</v>
      </c>
      <c r="I9" s="236">
        <f>ROUND(E9*H9,2)</f>
        <v>0</v>
      </c>
      <c r="J9" s="235">
        <v>0</v>
      </c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153</v>
      </c>
      <c r="T9" s="237" t="s">
        <v>154</v>
      </c>
      <c r="U9" s="219">
        <v>0.36799999999999999</v>
      </c>
      <c r="V9" s="219">
        <f>ROUND(E9*U9,2)</f>
        <v>31.95</v>
      </c>
      <c r="W9" s="219"/>
      <c r="X9" s="219" t="s">
        <v>155</v>
      </c>
      <c r="Y9" s="210"/>
      <c r="Z9" s="210"/>
      <c r="AA9" s="210"/>
      <c r="AB9" s="210"/>
      <c r="AC9" s="210"/>
      <c r="AD9" s="210"/>
      <c r="AE9" s="210"/>
      <c r="AF9" s="210"/>
      <c r="AG9" s="210" t="s">
        <v>156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8" t="s">
        <v>702</v>
      </c>
      <c r="D10" s="220"/>
      <c r="E10" s="221">
        <v>86.82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158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1">
        <v>2</v>
      </c>
      <c r="B11" s="232" t="s">
        <v>703</v>
      </c>
      <c r="C11" s="247" t="s">
        <v>704</v>
      </c>
      <c r="D11" s="233" t="s">
        <v>152</v>
      </c>
      <c r="E11" s="234">
        <v>6.5515499999999998</v>
      </c>
      <c r="F11" s="235">
        <v>0</v>
      </c>
      <c r="G11" s="236">
        <f>ROUND(E11*F11,2)</f>
        <v>0</v>
      </c>
      <c r="H11" s="235">
        <v>0</v>
      </c>
      <c r="I11" s="236">
        <f>ROUND(E11*H11,2)</f>
        <v>0</v>
      </c>
      <c r="J11" s="235">
        <v>0</v>
      </c>
      <c r="K11" s="236">
        <f>ROUND(E11*J11,2)</f>
        <v>0</v>
      </c>
      <c r="L11" s="236">
        <v>21</v>
      </c>
      <c r="M11" s="236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6"/>
      <c r="S11" s="236" t="s">
        <v>153</v>
      </c>
      <c r="T11" s="237" t="s">
        <v>154</v>
      </c>
      <c r="U11" s="219">
        <v>3.5329999999999999</v>
      </c>
      <c r="V11" s="219">
        <f>ROUND(E11*U11,2)</f>
        <v>23.15</v>
      </c>
      <c r="W11" s="219"/>
      <c r="X11" s="219" t="s">
        <v>155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156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48" t="s">
        <v>705</v>
      </c>
      <c r="D12" s="220"/>
      <c r="E12" s="221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158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48" t="s">
        <v>706</v>
      </c>
      <c r="D13" s="220"/>
      <c r="E13" s="221">
        <v>0.36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158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48" t="s">
        <v>707</v>
      </c>
      <c r="D14" s="220"/>
      <c r="E14" s="221">
        <v>0.14000000000000001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158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8" t="s">
        <v>708</v>
      </c>
      <c r="D15" s="220"/>
      <c r="E15" s="221">
        <v>0.22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158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48" t="s">
        <v>709</v>
      </c>
      <c r="D16" s="220"/>
      <c r="E16" s="221">
        <v>0.28999999999999998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158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48" t="s">
        <v>710</v>
      </c>
      <c r="D17" s="220"/>
      <c r="E17" s="221">
        <v>0.22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158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48" t="s">
        <v>711</v>
      </c>
      <c r="D18" s="220"/>
      <c r="E18" s="221">
        <v>0.14000000000000001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158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48" t="s">
        <v>712</v>
      </c>
      <c r="D19" s="220"/>
      <c r="E19" s="221">
        <v>7.0000000000000007E-2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158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8" t="s">
        <v>713</v>
      </c>
      <c r="D20" s="220"/>
      <c r="E20" s="221">
        <v>7.0000000000000007E-2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158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48" t="s">
        <v>714</v>
      </c>
      <c r="D21" s="220"/>
      <c r="E21" s="221">
        <v>7.0000000000000007E-2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158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48" t="s">
        <v>715</v>
      </c>
      <c r="D22" s="220"/>
      <c r="E22" s="221">
        <v>7.0000000000000007E-2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158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48" t="s">
        <v>716</v>
      </c>
      <c r="D23" s="220"/>
      <c r="E23" s="221">
        <v>7.0000000000000007E-2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158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0" t="s">
        <v>312</v>
      </c>
      <c r="D24" s="222"/>
      <c r="E24" s="223">
        <v>1.73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158</v>
      </c>
      <c r="AH24" s="210">
        <v>1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48" t="s">
        <v>717</v>
      </c>
      <c r="D25" s="220"/>
      <c r="E25" s="221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158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48" t="s">
        <v>718</v>
      </c>
      <c r="D26" s="220"/>
      <c r="E26" s="221">
        <v>3.78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158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8" t="s">
        <v>719</v>
      </c>
      <c r="D27" s="220"/>
      <c r="E27" s="221">
        <v>0.19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158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0" t="s">
        <v>312</v>
      </c>
      <c r="D28" s="222"/>
      <c r="E28" s="223">
        <v>3.97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158</v>
      </c>
      <c r="AH28" s="210">
        <v>1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60" t="s">
        <v>720</v>
      </c>
      <c r="D29" s="258"/>
      <c r="E29" s="259">
        <v>0.85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158</v>
      </c>
      <c r="AH29" s="210">
        <v>4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31">
        <v>3</v>
      </c>
      <c r="B30" s="232" t="s">
        <v>171</v>
      </c>
      <c r="C30" s="247" t="s">
        <v>172</v>
      </c>
      <c r="D30" s="233" t="s">
        <v>152</v>
      </c>
      <c r="E30" s="234">
        <v>93.369050000000001</v>
      </c>
      <c r="F30" s="235">
        <v>0</v>
      </c>
      <c r="G30" s="236">
        <f>ROUND(E30*F30,2)</f>
        <v>0</v>
      </c>
      <c r="H30" s="235">
        <v>0</v>
      </c>
      <c r="I30" s="236">
        <f>ROUND(E30*H30,2)</f>
        <v>0</v>
      </c>
      <c r="J30" s="235">
        <v>0</v>
      </c>
      <c r="K30" s="236">
        <f>ROUND(E30*J30,2)</f>
        <v>0</v>
      </c>
      <c r="L30" s="236">
        <v>21</v>
      </c>
      <c r="M30" s="236">
        <f>G30*(1+L30/100)</f>
        <v>0</v>
      </c>
      <c r="N30" s="236">
        <v>0</v>
      </c>
      <c r="O30" s="236">
        <f>ROUND(E30*N30,2)</f>
        <v>0</v>
      </c>
      <c r="P30" s="236">
        <v>0</v>
      </c>
      <c r="Q30" s="236">
        <f>ROUND(E30*P30,2)</f>
        <v>0</v>
      </c>
      <c r="R30" s="236"/>
      <c r="S30" s="236" t="s">
        <v>153</v>
      </c>
      <c r="T30" s="237" t="s">
        <v>154</v>
      </c>
      <c r="U30" s="219">
        <v>1.0999999999999999E-2</v>
      </c>
      <c r="V30" s="219">
        <f>ROUND(E30*U30,2)</f>
        <v>1.03</v>
      </c>
      <c r="W30" s="219"/>
      <c r="X30" s="219" t="s">
        <v>155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156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48" t="s">
        <v>721</v>
      </c>
      <c r="D31" s="220"/>
      <c r="E31" s="221">
        <v>86.82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158</v>
      </c>
      <c r="AH31" s="210">
        <v>5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48" t="s">
        <v>722</v>
      </c>
      <c r="D32" s="220"/>
      <c r="E32" s="221">
        <v>6.55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158</v>
      </c>
      <c r="AH32" s="210">
        <v>5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1">
        <v>4</v>
      </c>
      <c r="B33" s="232" t="s">
        <v>174</v>
      </c>
      <c r="C33" s="247" t="s">
        <v>175</v>
      </c>
      <c r="D33" s="233" t="s">
        <v>152</v>
      </c>
      <c r="E33" s="234">
        <v>93.369050000000001</v>
      </c>
      <c r="F33" s="235">
        <v>0</v>
      </c>
      <c r="G33" s="236">
        <f>ROUND(E33*F33,2)</f>
        <v>0</v>
      </c>
      <c r="H33" s="235">
        <v>0</v>
      </c>
      <c r="I33" s="236">
        <f>ROUND(E33*H33,2)</f>
        <v>0</v>
      </c>
      <c r="J33" s="235">
        <v>0</v>
      </c>
      <c r="K33" s="236">
        <f>ROUND(E33*J33,2)</f>
        <v>0</v>
      </c>
      <c r="L33" s="236">
        <v>21</v>
      </c>
      <c r="M33" s="236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6"/>
      <c r="S33" s="236" t="s">
        <v>153</v>
      </c>
      <c r="T33" s="237" t="s">
        <v>154</v>
      </c>
      <c r="U33" s="219">
        <v>0.65200000000000002</v>
      </c>
      <c r="V33" s="219">
        <f>ROUND(E33*U33,2)</f>
        <v>60.88</v>
      </c>
      <c r="W33" s="219"/>
      <c r="X33" s="219" t="s">
        <v>155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156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48" t="s">
        <v>723</v>
      </c>
      <c r="D34" s="220"/>
      <c r="E34" s="221">
        <v>93.37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158</v>
      </c>
      <c r="AH34" s="210">
        <v>5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1">
        <v>5</v>
      </c>
      <c r="B35" s="232" t="s">
        <v>177</v>
      </c>
      <c r="C35" s="247" t="s">
        <v>178</v>
      </c>
      <c r="D35" s="233" t="s">
        <v>152</v>
      </c>
      <c r="E35" s="234">
        <v>93.369050000000001</v>
      </c>
      <c r="F35" s="235">
        <v>0</v>
      </c>
      <c r="G35" s="236">
        <f>ROUND(E35*F35,2)</f>
        <v>0</v>
      </c>
      <c r="H35" s="235">
        <v>0</v>
      </c>
      <c r="I35" s="236">
        <f>ROUND(E35*H35,2)</f>
        <v>0</v>
      </c>
      <c r="J35" s="235">
        <v>0</v>
      </c>
      <c r="K35" s="236">
        <f>ROUND(E35*J35,2)</f>
        <v>0</v>
      </c>
      <c r="L35" s="236">
        <v>21</v>
      </c>
      <c r="M35" s="236">
        <f>G35*(1+L35/100)</f>
        <v>0</v>
      </c>
      <c r="N35" s="236">
        <v>0</v>
      </c>
      <c r="O35" s="236">
        <f>ROUND(E35*N35,2)</f>
        <v>0</v>
      </c>
      <c r="P35" s="236">
        <v>0</v>
      </c>
      <c r="Q35" s="236">
        <f>ROUND(E35*P35,2)</f>
        <v>0</v>
      </c>
      <c r="R35" s="236"/>
      <c r="S35" s="236" t="s">
        <v>179</v>
      </c>
      <c r="T35" s="237" t="s">
        <v>154</v>
      </c>
      <c r="U35" s="219">
        <v>8.9999999999999993E-3</v>
      </c>
      <c r="V35" s="219">
        <f>ROUND(E35*U35,2)</f>
        <v>0.84</v>
      </c>
      <c r="W35" s="219"/>
      <c r="X35" s="219" t="s">
        <v>155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156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48" t="s">
        <v>723</v>
      </c>
      <c r="D36" s="220"/>
      <c r="E36" s="221">
        <v>93.37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158</v>
      </c>
      <c r="AH36" s="210">
        <v>5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1">
        <v>6</v>
      </c>
      <c r="B37" s="232" t="s">
        <v>185</v>
      </c>
      <c r="C37" s="247" t="s">
        <v>186</v>
      </c>
      <c r="D37" s="233" t="s">
        <v>152</v>
      </c>
      <c r="E37" s="234">
        <v>93.369050000000001</v>
      </c>
      <c r="F37" s="235">
        <v>0</v>
      </c>
      <c r="G37" s="236">
        <f>ROUND(E37*F37,2)</f>
        <v>0</v>
      </c>
      <c r="H37" s="235">
        <v>0</v>
      </c>
      <c r="I37" s="236">
        <f>ROUND(E37*H37,2)</f>
        <v>0</v>
      </c>
      <c r="J37" s="235">
        <v>0</v>
      </c>
      <c r="K37" s="236">
        <f>ROUND(E37*J37,2)</f>
        <v>0</v>
      </c>
      <c r="L37" s="236">
        <v>21</v>
      </c>
      <c r="M37" s="236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6"/>
      <c r="S37" s="236" t="s">
        <v>153</v>
      </c>
      <c r="T37" s="237" t="s">
        <v>154</v>
      </c>
      <c r="U37" s="219">
        <v>0</v>
      </c>
      <c r="V37" s="219">
        <f>ROUND(E37*U37,2)</f>
        <v>0</v>
      </c>
      <c r="W37" s="219"/>
      <c r="X37" s="219" t="s">
        <v>155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156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48" t="s">
        <v>723</v>
      </c>
      <c r="D38" s="220"/>
      <c r="E38" s="221">
        <v>93.37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158</v>
      </c>
      <c r="AH38" s="210">
        <v>5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225" t="s">
        <v>148</v>
      </c>
      <c r="B39" s="226" t="s">
        <v>50</v>
      </c>
      <c r="C39" s="246" t="s">
        <v>72</v>
      </c>
      <c r="D39" s="227"/>
      <c r="E39" s="228"/>
      <c r="F39" s="229"/>
      <c r="G39" s="229">
        <f>SUMIF(AG40:AG58,"&lt;&gt;NOR",G40:G58)</f>
        <v>0</v>
      </c>
      <c r="H39" s="229"/>
      <c r="I39" s="229">
        <f>SUM(I40:I58)</f>
        <v>0</v>
      </c>
      <c r="J39" s="229"/>
      <c r="K39" s="229">
        <f>SUM(K40:K58)</f>
        <v>0</v>
      </c>
      <c r="L39" s="229"/>
      <c r="M39" s="229">
        <f>SUM(M40:M58)</f>
        <v>0</v>
      </c>
      <c r="N39" s="229"/>
      <c r="O39" s="229">
        <f>SUM(O40:O58)</f>
        <v>19.239999999999998</v>
      </c>
      <c r="P39" s="229"/>
      <c r="Q39" s="229">
        <f>SUM(Q40:Q58)</f>
        <v>0</v>
      </c>
      <c r="R39" s="229"/>
      <c r="S39" s="229"/>
      <c r="T39" s="230"/>
      <c r="U39" s="224"/>
      <c r="V39" s="224">
        <f>SUM(V40:V58)</f>
        <v>63.31</v>
      </c>
      <c r="W39" s="224"/>
      <c r="X39" s="224"/>
      <c r="AG39" t="s">
        <v>149</v>
      </c>
    </row>
    <row r="40" spans="1:60" ht="22.5" outlineLevel="1" x14ac:dyDescent="0.2">
      <c r="A40" s="231">
        <v>7</v>
      </c>
      <c r="B40" s="232" t="s">
        <v>724</v>
      </c>
      <c r="C40" s="247" t="s">
        <v>725</v>
      </c>
      <c r="D40" s="233" t="s">
        <v>152</v>
      </c>
      <c r="E40" s="234">
        <v>6.5515499999999998</v>
      </c>
      <c r="F40" s="235">
        <v>0</v>
      </c>
      <c r="G40" s="236">
        <f>ROUND(E40*F40,2)</f>
        <v>0</v>
      </c>
      <c r="H40" s="235">
        <v>0</v>
      </c>
      <c r="I40" s="236">
        <f>ROUND(E40*H40,2)</f>
        <v>0</v>
      </c>
      <c r="J40" s="235">
        <v>0</v>
      </c>
      <c r="K40" s="236">
        <f>ROUND(E40*J40,2)</f>
        <v>0</v>
      </c>
      <c r="L40" s="236">
        <v>21</v>
      </c>
      <c r="M40" s="236">
        <f>G40*(1+L40/100)</f>
        <v>0</v>
      </c>
      <c r="N40" s="236">
        <v>2.93634</v>
      </c>
      <c r="O40" s="236">
        <f>ROUND(E40*N40,2)</f>
        <v>19.239999999999998</v>
      </c>
      <c r="P40" s="236">
        <v>0</v>
      </c>
      <c r="Q40" s="236">
        <f>ROUND(E40*P40,2)</f>
        <v>0</v>
      </c>
      <c r="R40" s="236"/>
      <c r="S40" s="236" t="s">
        <v>179</v>
      </c>
      <c r="T40" s="237" t="s">
        <v>154</v>
      </c>
      <c r="U40" s="219">
        <v>9.66296</v>
      </c>
      <c r="V40" s="219">
        <f>ROUND(E40*U40,2)</f>
        <v>63.31</v>
      </c>
      <c r="W40" s="219"/>
      <c r="X40" s="219" t="s">
        <v>233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234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48" t="s">
        <v>705</v>
      </c>
      <c r="D41" s="220"/>
      <c r="E41" s="221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158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48" t="s">
        <v>706</v>
      </c>
      <c r="D42" s="220"/>
      <c r="E42" s="221">
        <v>0.36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158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48" t="s">
        <v>707</v>
      </c>
      <c r="D43" s="220"/>
      <c r="E43" s="221">
        <v>0.14000000000000001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158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48" t="s">
        <v>708</v>
      </c>
      <c r="D44" s="220"/>
      <c r="E44" s="221">
        <v>0.22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158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48" t="s">
        <v>709</v>
      </c>
      <c r="D45" s="220"/>
      <c r="E45" s="221">
        <v>0.28999999999999998</v>
      </c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158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48" t="s">
        <v>710</v>
      </c>
      <c r="D46" s="220"/>
      <c r="E46" s="221">
        <v>0.22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158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48" t="s">
        <v>711</v>
      </c>
      <c r="D47" s="220"/>
      <c r="E47" s="221">
        <v>0.14000000000000001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158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48" t="s">
        <v>712</v>
      </c>
      <c r="D48" s="220"/>
      <c r="E48" s="221">
        <v>7.0000000000000007E-2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158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48" t="s">
        <v>713</v>
      </c>
      <c r="D49" s="220"/>
      <c r="E49" s="221">
        <v>7.0000000000000007E-2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158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48" t="s">
        <v>714</v>
      </c>
      <c r="D50" s="220"/>
      <c r="E50" s="221">
        <v>7.0000000000000007E-2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158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48" t="s">
        <v>715</v>
      </c>
      <c r="D51" s="220"/>
      <c r="E51" s="221">
        <v>7.0000000000000007E-2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158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48" t="s">
        <v>716</v>
      </c>
      <c r="D52" s="220"/>
      <c r="E52" s="221">
        <v>7.0000000000000007E-2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158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0" t="s">
        <v>312</v>
      </c>
      <c r="D53" s="222"/>
      <c r="E53" s="223">
        <v>1.73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158</v>
      </c>
      <c r="AH53" s="210">
        <v>1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48" t="s">
        <v>717</v>
      </c>
      <c r="D54" s="220"/>
      <c r="E54" s="221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158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48" t="s">
        <v>718</v>
      </c>
      <c r="D55" s="220"/>
      <c r="E55" s="221">
        <v>3.78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158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48" t="s">
        <v>719</v>
      </c>
      <c r="D56" s="220"/>
      <c r="E56" s="221">
        <v>0.19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158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0" t="s">
        <v>312</v>
      </c>
      <c r="D57" s="222"/>
      <c r="E57" s="223">
        <v>3.97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158</v>
      </c>
      <c r="AH57" s="210">
        <v>1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60" t="s">
        <v>720</v>
      </c>
      <c r="D58" s="258"/>
      <c r="E58" s="259">
        <v>0.85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158</v>
      </c>
      <c r="AH58" s="210">
        <v>4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x14ac:dyDescent="0.2">
      <c r="A59" s="225" t="s">
        <v>148</v>
      </c>
      <c r="B59" s="226" t="s">
        <v>79</v>
      </c>
      <c r="C59" s="246" t="s">
        <v>80</v>
      </c>
      <c r="D59" s="227"/>
      <c r="E59" s="228"/>
      <c r="F59" s="229"/>
      <c r="G59" s="229">
        <f>SUMIF(AG60:AG69,"&lt;&gt;NOR",G60:G69)</f>
        <v>0</v>
      </c>
      <c r="H59" s="229"/>
      <c r="I59" s="229">
        <f>SUM(I60:I69)</f>
        <v>0</v>
      </c>
      <c r="J59" s="229"/>
      <c r="K59" s="229">
        <f>SUM(K60:K69)</f>
        <v>0</v>
      </c>
      <c r="L59" s="229"/>
      <c r="M59" s="229">
        <f>SUM(M60:M69)</f>
        <v>0</v>
      </c>
      <c r="N59" s="229"/>
      <c r="O59" s="229">
        <f>SUM(O60:O69)</f>
        <v>201.88</v>
      </c>
      <c r="P59" s="229"/>
      <c r="Q59" s="229">
        <f>SUM(Q60:Q69)</f>
        <v>0</v>
      </c>
      <c r="R59" s="229"/>
      <c r="S59" s="229"/>
      <c r="T59" s="230"/>
      <c r="U59" s="224"/>
      <c r="V59" s="224">
        <f>SUM(V60:V69)</f>
        <v>48.209999999999994</v>
      </c>
      <c r="W59" s="224"/>
      <c r="X59" s="224"/>
      <c r="AG59" t="s">
        <v>149</v>
      </c>
    </row>
    <row r="60" spans="1:60" outlineLevel="1" x14ac:dyDescent="0.2">
      <c r="A60" s="231">
        <v>8</v>
      </c>
      <c r="B60" s="232" t="s">
        <v>726</v>
      </c>
      <c r="C60" s="247" t="s">
        <v>727</v>
      </c>
      <c r="D60" s="233" t="s">
        <v>203</v>
      </c>
      <c r="E60" s="234">
        <v>225.5</v>
      </c>
      <c r="F60" s="235">
        <v>0</v>
      </c>
      <c r="G60" s="236">
        <f>ROUND(E60*F60,2)</f>
        <v>0</v>
      </c>
      <c r="H60" s="235">
        <v>0</v>
      </c>
      <c r="I60" s="236">
        <f>ROUND(E60*H60,2)</f>
        <v>0</v>
      </c>
      <c r="J60" s="235">
        <v>0</v>
      </c>
      <c r="K60" s="236">
        <f>ROUND(E60*J60,2)</f>
        <v>0</v>
      </c>
      <c r="L60" s="236">
        <v>21</v>
      </c>
      <c r="M60" s="236">
        <f>G60*(1+L60/100)</f>
        <v>0</v>
      </c>
      <c r="N60" s="236">
        <v>5.0000000000000001E-4</v>
      </c>
      <c r="O60" s="236">
        <f>ROUND(E60*N60,2)</f>
        <v>0.11</v>
      </c>
      <c r="P60" s="236">
        <v>0</v>
      </c>
      <c r="Q60" s="236">
        <f>ROUND(E60*P60,2)</f>
        <v>0</v>
      </c>
      <c r="R60" s="236"/>
      <c r="S60" s="236" t="s">
        <v>153</v>
      </c>
      <c r="T60" s="237" t="s">
        <v>154</v>
      </c>
      <c r="U60" s="219">
        <v>9.4E-2</v>
      </c>
      <c r="V60" s="219">
        <f>ROUND(E60*U60,2)</f>
        <v>21.2</v>
      </c>
      <c r="W60" s="219"/>
      <c r="X60" s="219" t="s">
        <v>155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156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48" t="s">
        <v>728</v>
      </c>
      <c r="D61" s="220"/>
      <c r="E61" s="221">
        <v>225.5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158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31">
        <v>9</v>
      </c>
      <c r="B62" s="232" t="s">
        <v>729</v>
      </c>
      <c r="C62" s="247" t="s">
        <v>730</v>
      </c>
      <c r="D62" s="233" t="s">
        <v>203</v>
      </c>
      <c r="E62" s="234">
        <v>225.5</v>
      </c>
      <c r="F62" s="235">
        <v>0</v>
      </c>
      <c r="G62" s="236">
        <f>ROUND(E62*F62,2)</f>
        <v>0</v>
      </c>
      <c r="H62" s="235">
        <v>0</v>
      </c>
      <c r="I62" s="236">
        <f>ROUND(E62*H62,2)</f>
        <v>0</v>
      </c>
      <c r="J62" s="235">
        <v>0</v>
      </c>
      <c r="K62" s="236">
        <f>ROUND(E62*J62,2)</f>
        <v>0</v>
      </c>
      <c r="L62" s="236">
        <v>21</v>
      </c>
      <c r="M62" s="236">
        <f>G62*(1+L62/100)</f>
        <v>0</v>
      </c>
      <c r="N62" s="236">
        <v>0.48574000000000001</v>
      </c>
      <c r="O62" s="236">
        <f>ROUND(E62*N62,2)</f>
        <v>109.53</v>
      </c>
      <c r="P62" s="236">
        <v>0</v>
      </c>
      <c r="Q62" s="236">
        <f>ROUND(E62*P62,2)</f>
        <v>0</v>
      </c>
      <c r="R62" s="236"/>
      <c r="S62" s="236" t="s">
        <v>153</v>
      </c>
      <c r="T62" s="237" t="s">
        <v>154</v>
      </c>
      <c r="U62" s="219">
        <v>5.7000000000000002E-2</v>
      </c>
      <c r="V62" s="219">
        <f>ROUND(E62*U62,2)</f>
        <v>12.85</v>
      </c>
      <c r="W62" s="219"/>
      <c r="X62" s="219" t="s">
        <v>155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156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48" t="s">
        <v>728</v>
      </c>
      <c r="D63" s="220"/>
      <c r="E63" s="221">
        <v>225.5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158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31">
        <v>10</v>
      </c>
      <c r="B64" s="232" t="s">
        <v>731</v>
      </c>
      <c r="C64" s="247" t="s">
        <v>732</v>
      </c>
      <c r="D64" s="233" t="s">
        <v>203</v>
      </c>
      <c r="E64" s="234">
        <v>205</v>
      </c>
      <c r="F64" s="235">
        <v>0</v>
      </c>
      <c r="G64" s="236">
        <f>ROUND(E64*F64,2)</f>
        <v>0</v>
      </c>
      <c r="H64" s="235">
        <v>0</v>
      </c>
      <c r="I64" s="236">
        <f>ROUND(E64*H64,2)</f>
        <v>0</v>
      </c>
      <c r="J64" s="235">
        <v>0</v>
      </c>
      <c r="K64" s="236">
        <f>ROUND(E64*J64,2)</f>
        <v>0</v>
      </c>
      <c r="L64" s="236">
        <v>21</v>
      </c>
      <c r="M64" s="236">
        <f>G64*(1+L64/100)</f>
        <v>0</v>
      </c>
      <c r="N64" s="236">
        <v>0.28799999999999998</v>
      </c>
      <c r="O64" s="236">
        <f>ROUND(E64*N64,2)</f>
        <v>59.04</v>
      </c>
      <c r="P64" s="236">
        <v>0</v>
      </c>
      <c r="Q64" s="236">
        <f>ROUND(E64*P64,2)</f>
        <v>0</v>
      </c>
      <c r="R64" s="236"/>
      <c r="S64" s="236" t="s">
        <v>153</v>
      </c>
      <c r="T64" s="237" t="s">
        <v>154</v>
      </c>
      <c r="U64" s="219">
        <v>2.3E-2</v>
      </c>
      <c r="V64" s="219">
        <f>ROUND(E64*U64,2)</f>
        <v>4.72</v>
      </c>
      <c r="W64" s="219"/>
      <c r="X64" s="219" t="s">
        <v>155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156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48" t="s">
        <v>733</v>
      </c>
      <c r="D65" s="220"/>
      <c r="E65" s="221">
        <v>205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158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31">
        <v>11</v>
      </c>
      <c r="B66" s="232" t="s">
        <v>734</v>
      </c>
      <c r="C66" s="247" t="s">
        <v>735</v>
      </c>
      <c r="D66" s="233" t="s">
        <v>203</v>
      </c>
      <c r="E66" s="234">
        <v>205</v>
      </c>
      <c r="F66" s="235">
        <v>0</v>
      </c>
      <c r="G66" s="236">
        <f>ROUND(E66*F66,2)</f>
        <v>0</v>
      </c>
      <c r="H66" s="235">
        <v>0</v>
      </c>
      <c r="I66" s="236">
        <f>ROUND(E66*H66,2)</f>
        <v>0</v>
      </c>
      <c r="J66" s="235">
        <v>0</v>
      </c>
      <c r="K66" s="236">
        <f>ROUND(E66*J66,2)</f>
        <v>0</v>
      </c>
      <c r="L66" s="236">
        <v>21</v>
      </c>
      <c r="M66" s="236">
        <f>G66*(1+L66/100)</f>
        <v>0</v>
      </c>
      <c r="N66" s="236">
        <v>8.0960000000000004E-2</v>
      </c>
      <c r="O66" s="236">
        <f>ROUND(E66*N66,2)</f>
        <v>16.600000000000001</v>
      </c>
      <c r="P66" s="236">
        <v>0</v>
      </c>
      <c r="Q66" s="236">
        <f>ROUND(E66*P66,2)</f>
        <v>0</v>
      </c>
      <c r="R66" s="236"/>
      <c r="S66" s="236" t="s">
        <v>179</v>
      </c>
      <c r="T66" s="237" t="s">
        <v>154</v>
      </c>
      <c r="U66" s="219">
        <v>2.3E-2</v>
      </c>
      <c r="V66" s="219">
        <f>ROUND(E66*U66,2)</f>
        <v>4.72</v>
      </c>
      <c r="W66" s="219"/>
      <c r="X66" s="219" t="s">
        <v>155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156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48" t="s">
        <v>736</v>
      </c>
      <c r="D67" s="220"/>
      <c r="E67" s="221">
        <v>205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158</v>
      </c>
      <c r="AH67" s="210">
        <v>5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31">
        <v>12</v>
      </c>
      <c r="B68" s="232" t="s">
        <v>737</v>
      </c>
      <c r="C68" s="247" t="s">
        <v>738</v>
      </c>
      <c r="D68" s="233" t="s">
        <v>203</v>
      </c>
      <c r="E68" s="234">
        <v>205</v>
      </c>
      <c r="F68" s="235">
        <v>0</v>
      </c>
      <c r="G68" s="236">
        <f>ROUND(E68*F68,2)</f>
        <v>0</v>
      </c>
      <c r="H68" s="235">
        <v>0</v>
      </c>
      <c r="I68" s="236">
        <f>ROUND(E68*H68,2)</f>
        <v>0</v>
      </c>
      <c r="J68" s="235">
        <v>0</v>
      </c>
      <c r="K68" s="236">
        <f>ROUND(E68*J68,2)</f>
        <v>0</v>
      </c>
      <c r="L68" s="236">
        <v>21</v>
      </c>
      <c r="M68" s="236">
        <f>G68*(1+L68/100)</f>
        <v>0</v>
      </c>
      <c r="N68" s="236">
        <v>8.0960000000000004E-2</v>
      </c>
      <c r="O68" s="236">
        <f>ROUND(E68*N68,2)</f>
        <v>16.600000000000001</v>
      </c>
      <c r="P68" s="236">
        <v>0</v>
      </c>
      <c r="Q68" s="236">
        <f>ROUND(E68*P68,2)</f>
        <v>0</v>
      </c>
      <c r="R68" s="236"/>
      <c r="S68" s="236" t="s">
        <v>179</v>
      </c>
      <c r="T68" s="237" t="s">
        <v>154</v>
      </c>
      <c r="U68" s="219">
        <v>2.3E-2</v>
      </c>
      <c r="V68" s="219">
        <f>ROUND(E68*U68,2)</f>
        <v>4.72</v>
      </c>
      <c r="W68" s="219"/>
      <c r="X68" s="219" t="s">
        <v>155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156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48" t="s">
        <v>733</v>
      </c>
      <c r="D69" s="220"/>
      <c r="E69" s="221">
        <v>205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158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225" t="s">
        <v>148</v>
      </c>
      <c r="B70" s="226" t="s">
        <v>83</v>
      </c>
      <c r="C70" s="246" t="s">
        <v>84</v>
      </c>
      <c r="D70" s="227"/>
      <c r="E70" s="228"/>
      <c r="F70" s="229"/>
      <c r="G70" s="229">
        <f>SUMIF(AG71:AG74,"&lt;&gt;NOR",G71:G74)</f>
        <v>0</v>
      </c>
      <c r="H70" s="229"/>
      <c r="I70" s="229">
        <f>SUM(I71:I74)</f>
        <v>0</v>
      </c>
      <c r="J70" s="229"/>
      <c r="K70" s="229">
        <f>SUM(K71:K74)</f>
        <v>0</v>
      </c>
      <c r="L70" s="229"/>
      <c r="M70" s="229">
        <f>SUM(M71:M74)</f>
        <v>0</v>
      </c>
      <c r="N70" s="229"/>
      <c r="O70" s="229">
        <f>SUM(O71:O74)</f>
        <v>3.56</v>
      </c>
      <c r="P70" s="229"/>
      <c r="Q70" s="229">
        <f>SUM(Q71:Q74)</f>
        <v>0</v>
      </c>
      <c r="R70" s="229"/>
      <c r="S70" s="229"/>
      <c r="T70" s="230"/>
      <c r="U70" s="224"/>
      <c r="V70" s="224">
        <f>SUM(V71:V74)</f>
        <v>123</v>
      </c>
      <c r="W70" s="224"/>
      <c r="X70" s="224"/>
      <c r="AG70" t="s">
        <v>149</v>
      </c>
    </row>
    <row r="71" spans="1:60" outlineLevel="1" x14ac:dyDescent="0.2">
      <c r="A71" s="231">
        <v>13</v>
      </c>
      <c r="B71" s="232" t="s">
        <v>739</v>
      </c>
      <c r="C71" s="247" t="s">
        <v>740</v>
      </c>
      <c r="D71" s="233" t="s">
        <v>203</v>
      </c>
      <c r="E71" s="234">
        <v>205</v>
      </c>
      <c r="F71" s="235">
        <v>0</v>
      </c>
      <c r="G71" s="236">
        <f>ROUND(E71*F71,2)</f>
        <v>0</v>
      </c>
      <c r="H71" s="235">
        <v>0</v>
      </c>
      <c r="I71" s="236">
        <f>ROUND(E71*H71,2)</f>
        <v>0</v>
      </c>
      <c r="J71" s="235">
        <v>0</v>
      </c>
      <c r="K71" s="236">
        <f>ROUND(E71*J71,2)</f>
        <v>0</v>
      </c>
      <c r="L71" s="236">
        <v>21</v>
      </c>
      <c r="M71" s="236">
        <f>G71*(1+L71/100)</f>
        <v>0</v>
      </c>
      <c r="N71" s="236">
        <v>8.6599999999999993E-3</v>
      </c>
      <c r="O71" s="236">
        <f>ROUND(E71*N71,2)</f>
        <v>1.78</v>
      </c>
      <c r="P71" s="236">
        <v>0</v>
      </c>
      <c r="Q71" s="236">
        <f>ROUND(E71*P71,2)</f>
        <v>0</v>
      </c>
      <c r="R71" s="236"/>
      <c r="S71" s="236" t="s">
        <v>179</v>
      </c>
      <c r="T71" s="237" t="s">
        <v>154</v>
      </c>
      <c r="U71" s="219">
        <v>0.3</v>
      </c>
      <c r="V71" s="219">
        <f>ROUND(E71*U71,2)</f>
        <v>61.5</v>
      </c>
      <c r="W71" s="219"/>
      <c r="X71" s="219" t="s">
        <v>155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156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48" t="s">
        <v>741</v>
      </c>
      <c r="D72" s="220"/>
      <c r="E72" s="221">
        <v>205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158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31">
        <v>14</v>
      </c>
      <c r="B73" s="232" t="s">
        <v>742</v>
      </c>
      <c r="C73" s="247" t="s">
        <v>743</v>
      </c>
      <c r="D73" s="233" t="s">
        <v>203</v>
      </c>
      <c r="E73" s="234">
        <v>205</v>
      </c>
      <c r="F73" s="235">
        <v>0</v>
      </c>
      <c r="G73" s="236">
        <f>ROUND(E73*F73,2)</f>
        <v>0</v>
      </c>
      <c r="H73" s="235">
        <v>0</v>
      </c>
      <c r="I73" s="236">
        <f>ROUND(E73*H73,2)</f>
        <v>0</v>
      </c>
      <c r="J73" s="235">
        <v>0</v>
      </c>
      <c r="K73" s="236">
        <f>ROUND(E73*J73,2)</f>
        <v>0</v>
      </c>
      <c r="L73" s="236">
        <v>21</v>
      </c>
      <c r="M73" s="236">
        <f>G73*(1+L73/100)</f>
        <v>0</v>
      </c>
      <c r="N73" s="236">
        <v>8.6599999999999993E-3</v>
      </c>
      <c r="O73" s="236">
        <f>ROUND(E73*N73,2)</f>
        <v>1.78</v>
      </c>
      <c r="P73" s="236">
        <v>0</v>
      </c>
      <c r="Q73" s="236">
        <f>ROUND(E73*P73,2)</f>
        <v>0</v>
      </c>
      <c r="R73" s="236"/>
      <c r="S73" s="236" t="s">
        <v>179</v>
      </c>
      <c r="T73" s="237" t="s">
        <v>154</v>
      </c>
      <c r="U73" s="219">
        <v>0.3</v>
      </c>
      <c r="V73" s="219">
        <f>ROUND(E73*U73,2)</f>
        <v>61.5</v>
      </c>
      <c r="W73" s="219"/>
      <c r="X73" s="219" t="s">
        <v>155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156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48" t="s">
        <v>741</v>
      </c>
      <c r="D74" s="220"/>
      <c r="E74" s="221">
        <v>205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158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x14ac:dyDescent="0.2">
      <c r="A75" s="225" t="s">
        <v>148</v>
      </c>
      <c r="B75" s="226" t="s">
        <v>87</v>
      </c>
      <c r="C75" s="246" t="s">
        <v>88</v>
      </c>
      <c r="D75" s="227"/>
      <c r="E75" s="228"/>
      <c r="F75" s="229"/>
      <c r="G75" s="229">
        <f>SUMIF(AG76:AG78,"&lt;&gt;NOR",G76:G78)</f>
        <v>0</v>
      </c>
      <c r="H75" s="229"/>
      <c r="I75" s="229">
        <f>SUM(I76:I78)</f>
        <v>0</v>
      </c>
      <c r="J75" s="229"/>
      <c r="K75" s="229">
        <f>SUM(K76:K78)</f>
        <v>0</v>
      </c>
      <c r="L75" s="229"/>
      <c r="M75" s="229">
        <f>SUM(M76:M78)</f>
        <v>0</v>
      </c>
      <c r="N75" s="229"/>
      <c r="O75" s="229">
        <f>SUM(O76:O78)</f>
        <v>15.47</v>
      </c>
      <c r="P75" s="229"/>
      <c r="Q75" s="229">
        <f>SUM(Q76:Q78)</f>
        <v>0</v>
      </c>
      <c r="R75" s="229"/>
      <c r="S75" s="229"/>
      <c r="T75" s="230"/>
      <c r="U75" s="224"/>
      <c r="V75" s="224">
        <f>SUM(V76:V78)</f>
        <v>18.52</v>
      </c>
      <c r="W75" s="224"/>
      <c r="X75" s="224"/>
      <c r="AG75" t="s">
        <v>149</v>
      </c>
    </row>
    <row r="76" spans="1:60" outlineLevel="1" x14ac:dyDescent="0.2">
      <c r="A76" s="231">
        <v>15</v>
      </c>
      <c r="B76" s="232" t="s">
        <v>744</v>
      </c>
      <c r="C76" s="247" t="s">
        <v>745</v>
      </c>
      <c r="D76" s="233" t="s">
        <v>227</v>
      </c>
      <c r="E76" s="234">
        <v>132.29</v>
      </c>
      <c r="F76" s="235">
        <v>0</v>
      </c>
      <c r="G76" s="236">
        <f>ROUND(E76*F76,2)</f>
        <v>0</v>
      </c>
      <c r="H76" s="235">
        <v>0</v>
      </c>
      <c r="I76" s="236">
        <f>ROUND(E76*H76,2)</f>
        <v>0</v>
      </c>
      <c r="J76" s="235">
        <v>0</v>
      </c>
      <c r="K76" s="236">
        <f>ROUND(E76*J76,2)</f>
        <v>0</v>
      </c>
      <c r="L76" s="236">
        <v>21</v>
      </c>
      <c r="M76" s="236">
        <f>G76*(1+L76/100)</f>
        <v>0</v>
      </c>
      <c r="N76" s="236">
        <v>0.11693000000000001</v>
      </c>
      <c r="O76" s="236">
        <f>ROUND(E76*N76,2)</f>
        <v>15.47</v>
      </c>
      <c r="P76" s="236">
        <v>0</v>
      </c>
      <c r="Q76" s="236">
        <f>ROUND(E76*P76,2)</f>
        <v>0</v>
      </c>
      <c r="R76" s="236"/>
      <c r="S76" s="236" t="s">
        <v>153</v>
      </c>
      <c r="T76" s="237" t="s">
        <v>154</v>
      </c>
      <c r="U76" s="219">
        <v>0.14000000000000001</v>
      </c>
      <c r="V76" s="219">
        <f>ROUND(E76*U76,2)</f>
        <v>18.52</v>
      </c>
      <c r="W76" s="219"/>
      <c r="X76" s="219" t="s">
        <v>155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156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ht="33.75" outlineLevel="1" x14ac:dyDescent="0.2">
      <c r="A77" s="217"/>
      <c r="B77" s="218"/>
      <c r="C77" s="248" t="s">
        <v>746</v>
      </c>
      <c r="D77" s="220"/>
      <c r="E77" s="221">
        <v>132.29</v>
      </c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158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38">
        <v>16</v>
      </c>
      <c r="B78" s="239" t="s">
        <v>644</v>
      </c>
      <c r="C78" s="249" t="s">
        <v>645</v>
      </c>
      <c r="D78" s="240" t="s">
        <v>227</v>
      </c>
      <c r="E78" s="241">
        <v>132.29</v>
      </c>
      <c r="F78" s="242">
        <v>0</v>
      </c>
      <c r="G78" s="243">
        <f>ROUND(E78*F78,2)</f>
        <v>0</v>
      </c>
      <c r="H78" s="242">
        <v>0</v>
      </c>
      <c r="I78" s="243">
        <f>ROUND(E78*H78,2)</f>
        <v>0</v>
      </c>
      <c r="J78" s="242">
        <v>0</v>
      </c>
      <c r="K78" s="243">
        <f>ROUND(E78*J78,2)</f>
        <v>0</v>
      </c>
      <c r="L78" s="243">
        <v>21</v>
      </c>
      <c r="M78" s="243">
        <f>G78*(1+L78/100)</f>
        <v>0</v>
      </c>
      <c r="N78" s="243">
        <v>0</v>
      </c>
      <c r="O78" s="243">
        <f>ROUND(E78*N78,2)</f>
        <v>0</v>
      </c>
      <c r="P78" s="243">
        <v>0</v>
      </c>
      <c r="Q78" s="243">
        <f>ROUND(E78*P78,2)</f>
        <v>0</v>
      </c>
      <c r="R78" s="243"/>
      <c r="S78" s="243" t="s">
        <v>179</v>
      </c>
      <c r="T78" s="244" t="s">
        <v>154</v>
      </c>
      <c r="U78" s="219">
        <v>0</v>
      </c>
      <c r="V78" s="219">
        <f>ROUND(E78*U78,2)</f>
        <v>0</v>
      </c>
      <c r="W78" s="219"/>
      <c r="X78" s="219" t="s">
        <v>155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156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x14ac:dyDescent="0.2">
      <c r="A79" s="225" t="s">
        <v>148</v>
      </c>
      <c r="B79" s="226" t="s">
        <v>93</v>
      </c>
      <c r="C79" s="246" t="s">
        <v>94</v>
      </c>
      <c r="D79" s="227"/>
      <c r="E79" s="228"/>
      <c r="F79" s="229"/>
      <c r="G79" s="229">
        <f>SUMIF(AG80:AG84,"&lt;&gt;NOR",G80:G84)</f>
        <v>0</v>
      </c>
      <c r="H79" s="229"/>
      <c r="I79" s="229">
        <f>SUM(I80:I84)</f>
        <v>0</v>
      </c>
      <c r="J79" s="229"/>
      <c r="K79" s="229">
        <f>SUM(K80:K84)</f>
        <v>0</v>
      </c>
      <c r="L79" s="229"/>
      <c r="M79" s="229">
        <f>SUM(M80:M84)</f>
        <v>0</v>
      </c>
      <c r="N79" s="229"/>
      <c r="O79" s="229">
        <f>SUM(O80:O84)</f>
        <v>0</v>
      </c>
      <c r="P79" s="229"/>
      <c r="Q79" s="229">
        <f>SUM(Q80:Q84)</f>
        <v>0</v>
      </c>
      <c r="R79" s="229"/>
      <c r="S79" s="229"/>
      <c r="T79" s="230"/>
      <c r="U79" s="224"/>
      <c r="V79" s="224">
        <f>SUM(V80:V84)</f>
        <v>0</v>
      </c>
      <c r="W79" s="224"/>
      <c r="X79" s="224"/>
      <c r="AG79" t="s">
        <v>149</v>
      </c>
    </row>
    <row r="80" spans="1:60" outlineLevel="1" x14ac:dyDescent="0.2">
      <c r="A80" s="238">
        <v>17</v>
      </c>
      <c r="B80" s="239" t="s">
        <v>747</v>
      </c>
      <c r="C80" s="249" t="s">
        <v>748</v>
      </c>
      <c r="D80" s="240" t="s">
        <v>749</v>
      </c>
      <c r="E80" s="241">
        <v>1</v>
      </c>
      <c r="F80" s="242">
        <v>0</v>
      </c>
      <c r="G80" s="243">
        <f>ROUND(E80*F80,2)</f>
        <v>0</v>
      </c>
      <c r="H80" s="242">
        <v>0</v>
      </c>
      <c r="I80" s="243">
        <f>ROUND(E80*H80,2)</f>
        <v>0</v>
      </c>
      <c r="J80" s="242">
        <v>0</v>
      </c>
      <c r="K80" s="243">
        <f>ROUND(E80*J80,2)</f>
        <v>0</v>
      </c>
      <c r="L80" s="243">
        <v>21</v>
      </c>
      <c r="M80" s="243">
        <f>G80*(1+L80/100)</f>
        <v>0</v>
      </c>
      <c r="N80" s="243">
        <v>0</v>
      </c>
      <c r="O80" s="243">
        <f>ROUND(E80*N80,2)</f>
        <v>0</v>
      </c>
      <c r="P80" s="243">
        <v>0</v>
      </c>
      <c r="Q80" s="243">
        <f>ROUND(E80*P80,2)</f>
        <v>0</v>
      </c>
      <c r="R80" s="243"/>
      <c r="S80" s="243" t="s">
        <v>179</v>
      </c>
      <c r="T80" s="244" t="s">
        <v>154</v>
      </c>
      <c r="U80" s="219">
        <v>0</v>
      </c>
      <c r="V80" s="219">
        <f>ROUND(E80*U80,2)</f>
        <v>0</v>
      </c>
      <c r="W80" s="219"/>
      <c r="X80" s="219" t="s">
        <v>155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156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31">
        <v>18</v>
      </c>
      <c r="B81" s="232" t="s">
        <v>750</v>
      </c>
      <c r="C81" s="247" t="s">
        <v>751</v>
      </c>
      <c r="D81" s="233" t="s">
        <v>230</v>
      </c>
      <c r="E81" s="234">
        <v>15</v>
      </c>
      <c r="F81" s="235">
        <v>0</v>
      </c>
      <c r="G81" s="236">
        <f>ROUND(E81*F81,2)</f>
        <v>0</v>
      </c>
      <c r="H81" s="235">
        <v>0</v>
      </c>
      <c r="I81" s="236">
        <f>ROUND(E81*H81,2)</f>
        <v>0</v>
      </c>
      <c r="J81" s="235">
        <v>0</v>
      </c>
      <c r="K81" s="236">
        <f>ROUND(E81*J81,2)</f>
        <v>0</v>
      </c>
      <c r="L81" s="236">
        <v>21</v>
      </c>
      <c r="M81" s="236">
        <f>G81*(1+L81/100)</f>
        <v>0</v>
      </c>
      <c r="N81" s="236">
        <v>0</v>
      </c>
      <c r="O81" s="236">
        <f>ROUND(E81*N81,2)</f>
        <v>0</v>
      </c>
      <c r="P81" s="236">
        <v>0</v>
      </c>
      <c r="Q81" s="236">
        <f>ROUND(E81*P81,2)</f>
        <v>0</v>
      </c>
      <c r="R81" s="236"/>
      <c r="S81" s="236" t="s">
        <v>179</v>
      </c>
      <c r="T81" s="237" t="s">
        <v>154</v>
      </c>
      <c r="U81" s="219">
        <v>0</v>
      </c>
      <c r="V81" s="219">
        <f>ROUND(E81*U81,2)</f>
        <v>0</v>
      </c>
      <c r="W81" s="219"/>
      <c r="X81" s="219" t="s">
        <v>155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156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48" t="s">
        <v>752</v>
      </c>
      <c r="D82" s="220"/>
      <c r="E82" s="221">
        <v>15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158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ht="22.5" outlineLevel="1" x14ac:dyDescent="0.2">
      <c r="A83" s="231">
        <v>19</v>
      </c>
      <c r="B83" s="232" t="s">
        <v>753</v>
      </c>
      <c r="C83" s="247" t="s">
        <v>754</v>
      </c>
      <c r="D83" s="233" t="s">
        <v>230</v>
      </c>
      <c r="E83" s="234">
        <v>3</v>
      </c>
      <c r="F83" s="235">
        <v>0</v>
      </c>
      <c r="G83" s="236">
        <f>ROUND(E83*F83,2)</f>
        <v>0</v>
      </c>
      <c r="H83" s="235">
        <v>0</v>
      </c>
      <c r="I83" s="236">
        <f>ROUND(E83*H83,2)</f>
        <v>0</v>
      </c>
      <c r="J83" s="235">
        <v>0</v>
      </c>
      <c r="K83" s="236">
        <f>ROUND(E83*J83,2)</f>
        <v>0</v>
      </c>
      <c r="L83" s="236">
        <v>21</v>
      </c>
      <c r="M83" s="236">
        <f>G83*(1+L83/100)</f>
        <v>0</v>
      </c>
      <c r="N83" s="236">
        <v>0</v>
      </c>
      <c r="O83" s="236">
        <f>ROUND(E83*N83,2)</f>
        <v>0</v>
      </c>
      <c r="P83" s="236">
        <v>0</v>
      </c>
      <c r="Q83" s="236">
        <f>ROUND(E83*P83,2)</f>
        <v>0</v>
      </c>
      <c r="R83" s="236"/>
      <c r="S83" s="236" t="s">
        <v>179</v>
      </c>
      <c r="T83" s="237" t="s">
        <v>154</v>
      </c>
      <c r="U83" s="219">
        <v>0</v>
      </c>
      <c r="V83" s="219">
        <f>ROUND(E83*U83,2)</f>
        <v>0</v>
      </c>
      <c r="W83" s="219"/>
      <c r="X83" s="219" t="s">
        <v>155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156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48" t="s">
        <v>755</v>
      </c>
      <c r="D84" s="220"/>
      <c r="E84" s="221">
        <v>3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158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x14ac:dyDescent="0.2">
      <c r="A85" s="225" t="s">
        <v>148</v>
      </c>
      <c r="B85" s="226" t="s">
        <v>97</v>
      </c>
      <c r="C85" s="246" t="s">
        <v>98</v>
      </c>
      <c r="D85" s="227"/>
      <c r="E85" s="228"/>
      <c r="F85" s="229"/>
      <c r="G85" s="229">
        <f>SUMIF(AG86:AG89,"&lt;&gt;NOR",G86:G89)</f>
        <v>0</v>
      </c>
      <c r="H85" s="229"/>
      <c r="I85" s="229">
        <f>SUM(I86:I89)</f>
        <v>0</v>
      </c>
      <c r="J85" s="229"/>
      <c r="K85" s="229">
        <f>SUM(K86:K89)</f>
        <v>0</v>
      </c>
      <c r="L85" s="229"/>
      <c r="M85" s="229">
        <f>SUM(M86:M89)</f>
        <v>0</v>
      </c>
      <c r="N85" s="229"/>
      <c r="O85" s="229">
        <f>SUM(O86:O89)</f>
        <v>0</v>
      </c>
      <c r="P85" s="229"/>
      <c r="Q85" s="229">
        <f>SUM(Q86:Q89)</f>
        <v>0</v>
      </c>
      <c r="R85" s="229"/>
      <c r="S85" s="229"/>
      <c r="T85" s="230"/>
      <c r="U85" s="224"/>
      <c r="V85" s="224">
        <f>SUM(V86:V89)</f>
        <v>19.22</v>
      </c>
      <c r="W85" s="224"/>
      <c r="X85" s="224"/>
      <c r="AG85" t="s">
        <v>149</v>
      </c>
    </row>
    <row r="86" spans="1:60" outlineLevel="1" x14ac:dyDescent="0.2">
      <c r="A86" s="231">
        <v>20</v>
      </c>
      <c r="B86" s="232" t="s">
        <v>756</v>
      </c>
      <c r="C86" s="247" t="s">
        <v>757</v>
      </c>
      <c r="D86" s="233" t="s">
        <v>211</v>
      </c>
      <c r="E86" s="234">
        <v>220.89999</v>
      </c>
      <c r="F86" s="235">
        <v>0</v>
      </c>
      <c r="G86" s="236">
        <f>ROUND(E86*F86,2)</f>
        <v>0</v>
      </c>
      <c r="H86" s="235">
        <v>0</v>
      </c>
      <c r="I86" s="236">
        <f>ROUND(E86*H86,2)</f>
        <v>0</v>
      </c>
      <c r="J86" s="235">
        <v>0</v>
      </c>
      <c r="K86" s="236">
        <f>ROUND(E86*J86,2)</f>
        <v>0</v>
      </c>
      <c r="L86" s="236">
        <v>21</v>
      </c>
      <c r="M86" s="236">
        <f>G86*(1+L86/100)</f>
        <v>0</v>
      </c>
      <c r="N86" s="236">
        <v>0</v>
      </c>
      <c r="O86" s="236">
        <f>ROUND(E86*N86,2)</f>
        <v>0</v>
      </c>
      <c r="P86" s="236">
        <v>0</v>
      </c>
      <c r="Q86" s="236">
        <f>ROUND(E86*P86,2)</f>
        <v>0</v>
      </c>
      <c r="R86" s="236"/>
      <c r="S86" s="236" t="s">
        <v>179</v>
      </c>
      <c r="T86" s="237" t="s">
        <v>154</v>
      </c>
      <c r="U86" s="219">
        <v>8.6999999999999994E-2</v>
      </c>
      <c r="V86" s="219">
        <f>ROUND(E86*U86,2)</f>
        <v>19.22</v>
      </c>
      <c r="W86" s="219"/>
      <c r="X86" s="219" t="s">
        <v>155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237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48" t="s">
        <v>238</v>
      </c>
      <c r="D87" s="220"/>
      <c r="E87" s="221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158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48" t="s">
        <v>758</v>
      </c>
      <c r="D88" s="220"/>
      <c r="E88" s="221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158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48" t="s">
        <v>759</v>
      </c>
      <c r="D89" s="220"/>
      <c r="E89" s="221">
        <v>220.9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158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x14ac:dyDescent="0.2">
      <c r="A90" s="3"/>
      <c r="B90" s="4"/>
      <c r="C90" s="251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E90">
        <v>15</v>
      </c>
      <c r="AF90">
        <v>21</v>
      </c>
    </row>
    <row r="91" spans="1:60" x14ac:dyDescent="0.2">
      <c r="A91" s="213"/>
      <c r="B91" s="214" t="s">
        <v>29</v>
      </c>
      <c r="C91" s="252"/>
      <c r="D91" s="215"/>
      <c r="E91" s="216"/>
      <c r="F91" s="216"/>
      <c r="G91" s="245">
        <f>G8+G39+G59+G70+G75+G79+G85</f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E91">
        <f>SUMIF(L7:L89,AE90,G7:G89)</f>
        <v>0</v>
      </c>
      <c r="AF91">
        <f>SUMIF(L7:L89,AF90,G7:G89)</f>
        <v>0</v>
      </c>
      <c r="AG91" t="s">
        <v>421</v>
      </c>
    </row>
    <row r="92" spans="1:60" x14ac:dyDescent="0.2">
      <c r="C92" s="253"/>
      <c r="D92" s="10"/>
      <c r="AG92" t="s">
        <v>422</v>
      </c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OOcV5oXeg8ciYs5t5v7qdfytdE8FDfw1wQyGXhhS0YgHN0jT2PRdxzNByg5sy/+3yrM2uzm4xk4z++hgYAmdA==" saltValue="EBEsBoTEB971E1qPbhTG2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122</v>
      </c>
      <c r="B1" s="195"/>
      <c r="C1" s="195"/>
      <c r="D1" s="195"/>
      <c r="E1" s="195"/>
      <c r="F1" s="195"/>
      <c r="G1" s="195"/>
      <c r="AG1" t="s">
        <v>123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124</v>
      </c>
    </row>
    <row r="3" spans="1:60" ht="24.95" customHeight="1" x14ac:dyDescent="0.2">
      <c r="A3" s="196" t="s">
        <v>8</v>
      </c>
      <c r="B3" s="49" t="s">
        <v>57</v>
      </c>
      <c r="C3" s="199" t="s">
        <v>58</v>
      </c>
      <c r="D3" s="197"/>
      <c r="E3" s="197"/>
      <c r="F3" s="197"/>
      <c r="G3" s="198"/>
      <c r="AC3" s="175" t="s">
        <v>124</v>
      </c>
      <c r="AG3" t="s">
        <v>125</v>
      </c>
    </row>
    <row r="4" spans="1:60" ht="24.95" customHeight="1" x14ac:dyDescent="0.2">
      <c r="A4" s="200" t="s">
        <v>9</v>
      </c>
      <c r="B4" s="201" t="s">
        <v>59</v>
      </c>
      <c r="C4" s="202" t="s">
        <v>60</v>
      </c>
      <c r="D4" s="203"/>
      <c r="E4" s="203"/>
      <c r="F4" s="203"/>
      <c r="G4" s="204"/>
      <c r="AG4" t="s">
        <v>126</v>
      </c>
    </row>
    <row r="5" spans="1:60" x14ac:dyDescent="0.2">
      <c r="D5" s="10"/>
    </row>
    <row r="6" spans="1:60" ht="38.25" x14ac:dyDescent="0.2">
      <c r="A6" s="206" t="s">
        <v>127</v>
      </c>
      <c r="B6" s="208" t="s">
        <v>128</v>
      </c>
      <c r="C6" s="208" t="s">
        <v>129</v>
      </c>
      <c r="D6" s="207" t="s">
        <v>130</v>
      </c>
      <c r="E6" s="206" t="s">
        <v>131</v>
      </c>
      <c r="F6" s="205" t="s">
        <v>132</v>
      </c>
      <c r="G6" s="206" t="s">
        <v>29</v>
      </c>
      <c r="H6" s="209" t="s">
        <v>30</v>
      </c>
      <c r="I6" s="209" t="s">
        <v>133</v>
      </c>
      <c r="J6" s="209" t="s">
        <v>31</v>
      </c>
      <c r="K6" s="209" t="s">
        <v>134</v>
      </c>
      <c r="L6" s="209" t="s">
        <v>135</v>
      </c>
      <c r="M6" s="209" t="s">
        <v>136</v>
      </c>
      <c r="N6" s="209" t="s">
        <v>137</v>
      </c>
      <c r="O6" s="209" t="s">
        <v>138</v>
      </c>
      <c r="P6" s="209" t="s">
        <v>139</v>
      </c>
      <c r="Q6" s="209" t="s">
        <v>140</v>
      </c>
      <c r="R6" s="209" t="s">
        <v>141</v>
      </c>
      <c r="S6" s="209" t="s">
        <v>142</v>
      </c>
      <c r="T6" s="209" t="s">
        <v>143</v>
      </c>
      <c r="U6" s="209" t="s">
        <v>144</v>
      </c>
      <c r="V6" s="209" t="s">
        <v>145</v>
      </c>
      <c r="W6" s="209" t="s">
        <v>146</v>
      </c>
      <c r="X6" s="209" t="s">
        <v>147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148</v>
      </c>
      <c r="B8" s="226" t="s">
        <v>73</v>
      </c>
      <c r="C8" s="246" t="s">
        <v>74</v>
      </c>
      <c r="D8" s="227"/>
      <c r="E8" s="228"/>
      <c r="F8" s="229"/>
      <c r="G8" s="229">
        <f>SUMIF(AG9:AG31,"&lt;&gt;NOR",G9:G31)</f>
        <v>0</v>
      </c>
      <c r="H8" s="229"/>
      <c r="I8" s="229">
        <f>SUM(I9:I31)</f>
        <v>0</v>
      </c>
      <c r="J8" s="229"/>
      <c r="K8" s="229">
        <f>SUM(K9:K31)</f>
        <v>0</v>
      </c>
      <c r="L8" s="229"/>
      <c r="M8" s="229">
        <f>SUM(M9:M31)</f>
        <v>0</v>
      </c>
      <c r="N8" s="229"/>
      <c r="O8" s="229">
        <f>SUM(O9:O31)</f>
        <v>0</v>
      </c>
      <c r="P8" s="229"/>
      <c r="Q8" s="229">
        <f>SUM(Q9:Q31)</f>
        <v>0</v>
      </c>
      <c r="R8" s="229"/>
      <c r="S8" s="229"/>
      <c r="T8" s="230"/>
      <c r="U8" s="224"/>
      <c r="V8" s="224">
        <f>SUM(V9:V31)</f>
        <v>59.5</v>
      </c>
      <c r="W8" s="224"/>
      <c r="X8" s="224"/>
      <c r="AG8" t="s">
        <v>149</v>
      </c>
    </row>
    <row r="9" spans="1:60" outlineLevel="1" x14ac:dyDescent="0.2">
      <c r="A9" s="238">
        <v>1</v>
      </c>
      <c r="B9" s="239" t="s">
        <v>425</v>
      </c>
      <c r="C9" s="249" t="s">
        <v>426</v>
      </c>
      <c r="D9" s="240" t="s">
        <v>230</v>
      </c>
      <c r="E9" s="241">
        <v>10</v>
      </c>
      <c r="F9" s="242">
        <v>0</v>
      </c>
      <c r="G9" s="243">
        <f>ROUND(E9*F9,2)</f>
        <v>0</v>
      </c>
      <c r="H9" s="242">
        <v>0</v>
      </c>
      <c r="I9" s="243">
        <f>ROUND(E9*H9,2)</f>
        <v>0</v>
      </c>
      <c r="J9" s="242">
        <v>0</v>
      </c>
      <c r="K9" s="243">
        <f>ROUND(E9*J9,2)</f>
        <v>0</v>
      </c>
      <c r="L9" s="243">
        <v>21</v>
      </c>
      <c r="M9" s="243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3"/>
      <c r="S9" s="243" t="s">
        <v>179</v>
      </c>
      <c r="T9" s="244" t="s">
        <v>154</v>
      </c>
      <c r="U9" s="219">
        <v>0</v>
      </c>
      <c r="V9" s="219">
        <f>ROUND(E9*U9,2)</f>
        <v>0</v>
      </c>
      <c r="W9" s="219"/>
      <c r="X9" s="219" t="s">
        <v>155</v>
      </c>
      <c r="Y9" s="210"/>
      <c r="Z9" s="210"/>
      <c r="AA9" s="210"/>
      <c r="AB9" s="210"/>
      <c r="AC9" s="210"/>
      <c r="AD9" s="210"/>
      <c r="AE9" s="210"/>
      <c r="AF9" s="210"/>
      <c r="AG9" s="210" t="s">
        <v>156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8">
        <v>2</v>
      </c>
      <c r="B10" s="239" t="s">
        <v>760</v>
      </c>
      <c r="C10" s="249" t="s">
        <v>761</v>
      </c>
      <c r="D10" s="240" t="s">
        <v>230</v>
      </c>
      <c r="E10" s="241">
        <v>20</v>
      </c>
      <c r="F10" s="242">
        <v>0</v>
      </c>
      <c r="G10" s="243">
        <f>ROUND(E10*F10,2)</f>
        <v>0</v>
      </c>
      <c r="H10" s="242">
        <v>0</v>
      </c>
      <c r="I10" s="243">
        <f>ROUND(E10*H10,2)</f>
        <v>0</v>
      </c>
      <c r="J10" s="242">
        <v>0</v>
      </c>
      <c r="K10" s="243">
        <f>ROUND(E10*J10,2)</f>
        <v>0</v>
      </c>
      <c r="L10" s="243">
        <v>21</v>
      </c>
      <c r="M10" s="243">
        <f>G10*(1+L10/100)</f>
        <v>0</v>
      </c>
      <c r="N10" s="243">
        <v>0</v>
      </c>
      <c r="O10" s="243">
        <f>ROUND(E10*N10,2)</f>
        <v>0</v>
      </c>
      <c r="P10" s="243">
        <v>0</v>
      </c>
      <c r="Q10" s="243">
        <f>ROUND(E10*P10,2)</f>
        <v>0</v>
      </c>
      <c r="R10" s="243"/>
      <c r="S10" s="243" t="s">
        <v>179</v>
      </c>
      <c r="T10" s="244" t="s">
        <v>154</v>
      </c>
      <c r="U10" s="219">
        <v>0</v>
      </c>
      <c r="V10" s="219">
        <f>ROUND(E10*U10,2)</f>
        <v>0</v>
      </c>
      <c r="W10" s="219"/>
      <c r="X10" s="219" t="s">
        <v>155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156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8">
        <v>3</v>
      </c>
      <c r="B11" s="239" t="s">
        <v>762</v>
      </c>
      <c r="C11" s="249" t="s">
        <v>763</v>
      </c>
      <c r="D11" s="240" t="s">
        <v>230</v>
      </c>
      <c r="E11" s="241">
        <v>72</v>
      </c>
      <c r="F11" s="242">
        <v>0</v>
      </c>
      <c r="G11" s="243">
        <f>ROUND(E11*F11,2)</f>
        <v>0</v>
      </c>
      <c r="H11" s="242">
        <v>0</v>
      </c>
      <c r="I11" s="243">
        <f>ROUND(E11*H11,2)</f>
        <v>0</v>
      </c>
      <c r="J11" s="242">
        <v>0</v>
      </c>
      <c r="K11" s="243">
        <f>ROUND(E11*J11,2)</f>
        <v>0</v>
      </c>
      <c r="L11" s="243">
        <v>21</v>
      </c>
      <c r="M11" s="243">
        <f>G11*(1+L11/100)</f>
        <v>0</v>
      </c>
      <c r="N11" s="243">
        <v>0</v>
      </c>
      <c r="O11" s="243">
        <f>ROUND(E11*N11,2)</f>
        <v>0</v>
      </c>
      <c r="P11" s="243">
        <v>0</v>
      </c>
      <c r="Q11" s="243">
        <f>ROUND(E11*P11,2)</f>
        <v>0</v>
      </c>
      <c r="R11" s="243"/>
      <c r="S11" s="243" t="s">
        <v>179</v>
      </c>
      <c r="T11" s="244" t="s">
        <v>154</v>
      </c>
      <c r="U11" s="219">
        <v>0</v>
      </c>
      <c r="V11" s="219">
        <f>ROUND(E11*U11,2)</f>
        <v>0</v>
      </c>
      <c r="W11" s="219"/>
      <c r="X11" s="219" t="s">
        <v>155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156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8">
        <v>4</v>
      </c>
      <c r="B12" s="239" t="s">
        <v>764</v>
      </c>
      <c r="C12" s="249" t="s">
        <v>765</v>
      </c>
      <c r="D12" s="240" t="s">
        <v>230</v>
      </c>
      <c r="E12" s="241">
        <v>1</v>
      </c>
      <c r="F12" s="242">
        <v>0</v>
      </c>
      <c r="G12" s="243">
        <f>ROUND(E12*F12,2)</f>
        <v>0</v>
      </c>
      <c r="H12" s="242">
        <v>0</v>
      </c>
      <c r="I12" s="243">
        <f>ROUND(E12*H12,2)</f>
        <v>0</v>
      </c>
      <c r="J12" s="242">
        <v>0</v>
      </c>
      <c r="K12" s="243">
        <f>ROUND(E12*J12,2)</f>
        <v>0</v>
      </c>
      <c r="L12" s="243">
        <v>21</v>
      </c>
      <c r="M12" s="243">
        <f>G12*(1+L12/100)</f>
        <v>0</v>
      </c>
      <c r="N12" s="243">
        <v>0</v>
      </c>
      <c r="O12" s="243">
        <f>ROUND(E12*N12,2)</f>
        <v>0</v>
      </c>
      <c r="P12" s="243">
        <v>0</v>
      </c>
      <c r="Q12" s="243">
        <f>ROUND(E12*P12,2)</f>
        <v>0</v>
      </c>
      <c r="R12" s="243"/>
      <c r="S12" s="243" t="s">
        <v>179</v>
      </c>
      <c r="T12" s="244" t="s">
        <v>154</v>
      </c>
      <c r="U12" s="219">
        <v>0</v>
      </c>
      <c r="V12" s="219">
        <f>ROUND(E12*U12,2)</f>
        <v>0</v>
      </c>
      <c r="W12" s="219"/>
      <c r="X12" s="219" t="s">
        <v>155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156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8">
        <v>5</v>
      </c>
      <c r="B13" s="239" t="s">
        <v>766</v>
      </c>
      <c r="C13" s="249" t="s">
        <v>767</v>
      </c>
      <c r="D13" s="240" t="s">
        <v>230</v>
      </c>
      <c r="E13" s="241">
        <v>1</v>
      </c>
      <c r="F13" s="242">
        <v>0</v>
      </c>
      <c r="G13" s="243">
        <f>ROUND(E13*F13,2)</f>
        <v>0</v>
      </c>
      <c r="H13" s="242">
        <v>0</v>
      </c>
      <c r="I13" s="243">
        <f>ROUND(E13*H13,2)</f>
        <v>0</v>
      </c>
      <c r="J13" s="242">
        <v>0</v>
      </c>
      <c r="K13" s="243">
        <f>ROUND(E13*J13,2)</f>
        <v>0</v>
      </c>
      <c r="L13" s="243">
        <v>21</v>
      </c>
      <c r="M13" s="243">
        <f>G13*(1+L13/100)</f>
        <v>0</v>
      </c>
      <c r="N13" s="243">
        <v>0</v>
      </c>
      <c r="O13" s="243">
        <f>ROUND(E13*N13,2)</f>
        <v>0</v>
      </c>
      <c r="P13" s="243">
        <v>0</v>
      </c>
      <c r="Q13" s="243">
        <f>ROUND(E13*P13,2)</f>
        <v>0</v>
      </c>
      <c r="R13" s="243"/>
      <c r="S13" s="243" t="s">
        <v>179</v>
      </c>
      <c r="T13" s="244" t="s">
        <v>154</v>
      </c>
      <c r="U13" s="219">
        <v>0</v>
      </c>
      <c r="V13" s="219">
        <f>ROUND(E13*U13,2)</f>
        <v>0</v>
      </c>
      <c r="W13" s="219"/>
      <c r="X13" s="219" t="s">
        <v>155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156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38">
        <v>6</v>
      </c>
      <c r="B14" s="239" t="s">
        <v>768</v>
      </c>
      <c r="C14" s="249" t="s">
        <v>769</v>
      </c>
      <c r="D14" s="240" t="s">
        <v>230</v>
      </c>
      <c r="E14" s="241">
        <v>2</v>
      </c>
      <c r="F14" s="242">
        <v>0</v>
      </c>
      <c r="G14" s="243">
        <f>ROUND(E14*F14,2)</f>
        <v>0</v>
      </c>
      <c r="H14" s="242">
        <v>0</v>
      </c>
      <c r="I14" s="243">
        <f>ROUND(E14*H14,2)</f>
        <v>0</v>
      </c>
      <c r="J14" s="242">
        <v>0</v>
      </c>
      <c r="K14" s="243">
        <f>ROUND(E14*J14,2)</f>
        <v>0</v>
      </c>
      <c r="L14" s="243">
        <v>21</v>
      </c>
      <c r="M14" s="243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3"/>
      <c r="S14" s="243" t="s">
        <v>179</v>
      </c>
      <c r="T14" s="244" t="s">
        <v>154</v>
      </c>
      <c r="U14" s="219">
        <v>0</v>
      </c>
      <c r="V14" s="219">
        <f>ROUND(E14*U14,2)</f>
        <v>0</v>
      </c>
      <c r="W14" s="219"/>
      <c r="X14" s="219" t="s">
        <v>155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156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8">
        <v>7</v>
      </c>
      <c r="B15" s="239" t="s">
        <v>770</v>
      </c>
      <c r="C15" s="249" t="s">
        <v>771</v>
      </c>
      <c r="D15" s="240" t="s">
        <v>230</v>
      </c>
      <c r="E15" s="241">
        <v>9</v>
      </c>
      <c r="F15" s="242">
        <v>0</v>
      </c>
      <c r="G15" s="243">
        <f>ROUND(E15*F15,2)</f>
        <v>0</v>
      </c>
      <c r="H15" s="242">
        <v>0</v>
      </c>
      <c r="I15" s="243">
        <f>ROUND(E15*H15,2)</f>
        <v>0</v>
      </c>
      <c r="J15" s="242">
        <v>0</v>
      </c>
      <c r="K15" s="243">
        <f>ROUND(E15*J15,2)</f>
        <v>0</v>
      </c>
      <c r="L15" s="243">
        <v>21</v>
      </c>
      <c r="M15" s="243">
        <f>G15*(1+L15/100)</f>
        <v>0</v>
      </c>
      <c r="N15" s="243">
        <v>0</v>
      </c>
      <c r="O15" s="243">
        <f>ROUND(E15*N15,2)</f>
        <v>0</v>
      </c>
      <c r="P15" s="243">
        <v>0</v>
      </c>
      <c r="Q15" s="243">
        <f>ROUND(E15*P15,2)</f>
        <v>0</v>
      </c>
      <c r="R15" s="243"/>
      <c r="S15" s="243" t="s">
        <v>179</v>
      </c>
      <c r="T15" s="244" t="s">
        <v>154</v>
      </c>
      <c r="U15" s="219">
        <v>0</v>
      </c>
      <c r="V15" s="219">
        <f>ROUND(E15*U15,2)</f>
        <v>0</v>
      </c>
      <c r="W15" s="219"/>
      <c r="X15" s="219" t="s">
        <v>155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156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8">
        <v>8</v>
      </c>
      <c r="B16" s="239" t="s">
        <v>772</v>
      </c>
      <c r="C16" s="249" t="s">
        <v>773</v>
      </c>
      <c r="D16" s="240" t="s">
        <v>230</v>
      </c>
      <c r="E16" s="241">
        <v>9</v>
      </c>
      <c r="F16" s="242">
        <v>0</v>
      </c>
      <c r="G16" s="243">
        <f>ROUND(E16*F16,2)</f>
        <v>0</v>
      </c>
      <c r="H16" s="242">
        <v>0</v>
      </c>
      <c r="I16" s="243">
        <f>ROUND(E16*H16,2)</f>
        <v>0</v>
      </c>
      <c r="J16" s="242">
        <v>0</v>
      </c>
      <c r="K16" s="243">
        <f>ROUND(E16*J16,2)</f>
        <v>0</v>
      </c>
      <c r="L16" s="243">
        <v>21</v>
      </c>
      <c r="M16" s="243">
        <f>G16*(1+L16/100)</f>
        <v>0</v>
      </c>
      <c r="N16" s="243">
        <v>0</v>
      </c>
      <c r="O16" s="243">
        <f>ROUND(E16*N16,2)</f>
        <v>0</v>
      </c>
      <c r="P16" s="243">
        <v>0</v>
      </c>
      <c r="Q16" s="243">
        <f>ROUND(E16*P16,2)</f>
        <v>0</v>
      </c>
      <c r="R16" s="243"/>
      <c r="S16" s="243" t="s">
        <v>179</v>
      </c>
      <c r="T16" s="244" t="s">
        <v>154</v>
      </c>
      <c r="U16" s="219">
        <v>0</v>
      </c>
      <c r="V16" s="219">
        <f>ROUND(E16*U16,2)</f>
        <v>0</v>
      </c>
      <c r="W16" s="219"/>
      <c r="X16" s="219" t="s">
        <v>155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156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38">
        <v>9</v>
      </c>
      <c r="B17" s="239" t="s">
        <v>774</v>
      </c>
      <c r="C17" s="249" t="s">
        <v>775</v>
      </c>
      <c r="D17" s="240" t="s">
        <v>227</v>
      </c>
      <c r="E17" s="241">
        <v>325</v>
      </c>
      <c r="F17" s="242">
        <v>0</v>
      </c>
      <c r="G17" s="243">
        <f>ROUND(E17*F17,2)</f>
        <v>0</v>
      </c>
      <c r="H17" s="242">
        <v>0</v>
      </c>
      <c r="I17" s="243">
        <f>ROUND(E17*H17,2)</f>
        <v>0</v>
      </c>
      <c r="J17" s="242">
        <v>0</v>
      </c>
      <c r="K17" s="243">
        <f>ROUND(E17*J17,2)</f>
        <v>0</v>
      </c>
      <c r="L17" s="243">
        <v>21</v>
      </c>
      <c r="M17" s="243">
        <f>G17*(1+L17/100)</f>
        <v>0</v>
      </c>
      <c r="N17" s="243">
        <v>0</v>
      </c>
      <c r="O17" s="243">
        <f>ROUND(E17*N17,2)</f>
        <v>0</v>
      </c>
      <c r="P17" s="243">
        <v>0</v>
      </c>
      <c r="Q17" s="243">
        <f>ROUND(E17*P17,2)</f>
        <v>0</v>
      </c>
      <c r="R17" s="243"/>
      <c r="S17" s="243" t="s">
        <v>179</v>
      </c>
      <c r="T17" s="244" t="s">
        <v>154</v>
      </c>
      <c r="U17" s="219">
        <v>0.17917</v>
      </c>
      <c r="V17" s="219">
        <f>ROUND(E17*U17,2)</f>
        <v>58.23</v>
      </c>
      <c r="W17" s="219"/>
      <c r="X17" s="219" t="s">
        <v>155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156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1" x14ac:dyDescent="0.2">
      <c r="A18" s="238">
        <v>10</v>
      </c>
      <c r="B18" s="239" t="s">
        <v>451</v>
      </c>
      <c r="C18" s="249" t="s">
        <v>776</v>
      </c>
      <c r="D18" s="240" t="s">
        <v>230</v>
      </c>
      <c r="E18" s="241">
        <v>1</v>
      </c>
      <c r="F18" s="242">
        <v>0</v>
      </c>
      <c r="G18" s="243">
        <f>ROUND(E18*F18,2)</f>
        <v>0</v>
      </c>
      <c r="H18" s="242">
        <v>0</v>
      </c>
      <c r="I18" s="243">
        <f>ROUND(E18*H18,2)</f>
        <v>0</v>
      </c>
      <c r="J18" s="242">
        <v>0</v>
      </c>
      <c r="K18" s="243">
        <f>ROUND(E18*J18,2)</f>
        <v>0</v>
      </c>
      <c r="L18" s="243">
        <v>21</v>
      </c>
      <c r="M18" s="243">
        <f>G18*(1+L18/100)</f>
        <v>0</v>
      </c>
      <c r="N18" s="243">
        <v>0</v>
      </c>
      <c r="O18" s="243">
        <f>ROUND(E18*N18,2)</f>
        <v>0</v>
      </c>
      <c r="P18" s="243">
        <v>0</v>
      </c>
      <c r="Q18" s="243">
        <f>ROUND(E18*P18,2)</f>
        <v>0</v>
      </c>
      <c r="R18" s="243"/>
      <c r="S18" s="243" t="s">
        <v>179</v>
      </c>
      <c r="T18" s="244" t="s">
        <v>154</v>
      </c>
      <c r="U18" s="219">
        <v>0</v>
      </c>
      <c r="V18" s="219">
        <f>ROUND(E18*U18,2)</f>
        <v>0</v>
      </c>
      <c r="W18" s="219"/>
      <c r="X18" s="219" t="s">
        <v>155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156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38">
        <v>11</v>
      </c>
      <c r="B19" s="239" t="s">
        <v>777</v>
      </c>
      <c r="C19" s="249" t="s">
        <v>778</v>
      </c>
      <c r="D19" s="240" t="s">
        <v>227</v>
      </c>
      <c r="E19" s="241">
        <v>25</v>
      </c>
      <c r="F19" s="242">
        <v>0</v>
      </c>
      <c r="G19" s="243">
        <f>ROUND(E19*F19,2)</f>
        <v>0</v>
      </c>
      <c r="H19" s="242">
        <v>0</v>
      </c>
      <c r="I19" s="243">
        <f>ROUND(E19*H19,2)</f>
        <v>0</v>
      </c>
      <c r="J19" s="242">
        <v>0</v>
      </c>
      <c r="K19" s="243">
        <f>ROUND(E19*J19,2)</f>
        <v>0</v>
      </c>
      <c r="L19" s="243">
        <v>21</v>
      </c>
      <c r="M19" s="243">
        <f>G19*(1+L19/100)</f>
        <v>0</v>
      </c>
      <c r="N19" s="243">
        <v>0</v>
      </c>
      <c r="O19" s="243">
        <f>ROUND(E19*N19,2)</f>
        <v>0</v>
      </c>
      <c r="P19" s="243">
        <v>0</v>
      </c>
      <c r="Q19" s="243">
        <f>ROUND(E19*P19,2)</f>
        <v>0</v>
      </c>
      <c r="R19" s="243"/>
      <c r="S19" s="243" t="s">
        <v>179</v>
      </c>
      <c r="T19" s="244" t="s">
        <v>154</v>
      </c>
      <c r="U19" s="219">
        <v>5.0959999999999998E-2</v>
      </c>
      <c r="V19" s="219">
        <f>ROUND(E19*U19,2)</f>
        <v>1.27</v>
      </c>
      <c r="W19" s="219"/>
      <c r="X19" s="219" t="s">
        <v>155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156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38">
        <v>12</v>
      </c>
      <c r="B20" s="239" t="s">
        <v>779</v>
      </c>
      <c r="C20" s="249" t="s">
        <v>780</v>
      </c>
      <c r="D20" s="240" t="s">
        <v>227</v>
      </c>
      <c r="E20" s="241">
        <v>320</v>
      </c>
      <c r="F20" s="242">
        <v>0</v>
      </c>
      <c r="G20" s="243">
        <f>ROUND(E20*F20,2)</f>
        <v>0</v>
      </c>
      <c r="H20" s="242">
        <v>0</v>
      </c>
      <c r="I20" s="243">
        <f>ROUND(E20*H20,2)</f>
        <v>0</v>
      </c>
      <c r="J20" s="242">
        <v>0</v>
      </c>
      <c r="K20" s="243">
        <f>ROUND(E20*J20,2)</f>
        <v>0</v>
      </c>
      <c r="L20" s="243">
        <v>21</v>
      </c>
      <c r="M20" s="243">
        <f>G20*(1+L20/100)</f>
        <v>0</v>
      </c>
      <c r="N20" s="243">
        <v>0</v>
      </c>
      <c r="O20" s="243">
        <f>ROUND(E20*N20,2)</f>
        <v>0</v>
      </c>
      <c r="P20" s="243">
        <v>0</v>
      </c>
      <c r="Q20" s="243">
        <f>ROUND(E20*P20,2)</f>
        <v>0</v>
      </c>
      <c r="R20" s="243"/>
      <c r="S20" s="243" t="s">
        <v>179</v>
      </c>
      <c r="T20" s="244" t="s">
        <v>154</v>
      </c>
      <c r="U20" s="219">
        <v>0</v>
      </c>
      <c r="V20" s="219">
        <f>ROUND(E20*U20,2)</f>
        <v>0</v>
      </c>
      <c r="W20" s="219"/>
      <c r="X20" s="219" t="s">
        <v>155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156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38">
        <v>13</v>
      </c>
      <c r="B21" s="239" t="s">
        <v>781</v>
      </c>
      <c r="C21" s="249" t="s">
        <v>782</v>
      </c>
      <c r="D21" s="240" t="s">
        <v>227</v>
      </c>
      <c r="E21" s="241">
        <v>135</v>
      </c>
      <c r="F21" s="242">
        <v>0</v>
      </c>
      <c r="G21" s="243">
        <f>ROUND(E21*F21,2)</f>
        <v>0</v>
      </c>
      <c r="H21" s="242">
        <v>0</v>
      </c>
      <c r="I21" s="243">
        <f>ROUND(E21*H21,2)</f>
        <v>0</v>
      </c>
      <c r="J21" s="242">
        <v>0</v>
      </c>
      <c r="K21" s="243">
        <f>ROUND(E21*J21,2)</f>
        <v>0</v>
      </c>
      <c r="L21" s="243">
        <v>21</v>
      </c>
      <c r="M21" s="243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3"/>
      <c r="S21" s="243" t="s">
        <v>179</v>
      </c>
      <c r="T21" s="244" t="s">
        <v>154</v>
      </c>
      <c r="U21" s="219">
        <v>0</v>
      </c>
      <c r="V21" s="219">
        <f>ROUND(E21*U21,2)</f>
        <v>0</v>
      </c>
      <c r="W21" s="219"/>
      <c r="X21" s="219" t="s">
        <v>155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156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8">
        <v>14</v>
      </c>
      <c r="B22" s="239" t="s">
        <v>783</v>
      </c>
      <c r="C22" s="249" t="s">
        <v>784</v>
      </c>
      <c r="D22" s="240" t="s">
        <v>227</v>
      </c>
      <c r="E22" s="241">
        <v>455</v>
      </c>
      <c r="F22" s="242">
        <v>0</v>
      </c>
      <c r="G22" s="243">
        <f>ROUND(E22*F22,2)</f>
        <v>0</v>
      </c>
      <c r="H22" s="242">
        <v>0</v>
      </c>
      <c r="I22" s="243">
        <f>ROUND(E22*H22,2)</f>
        <v>0</v>
      </c>
      <c r="J22" s="242">
        <v>0</v>
      </c>
      <c r="K22" s="243">
        <f>ROUND(E22*J22,2)</f>
        <v>0</v>
      </c>
      <c r="L22" s="243">
        <v>21</v>
      </c>
      <c r="M22" s="243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3"/>
      <c r="S22" s="243" t="s">
        <v>179</v>
      </c>
      <c r="T22" s="244" t="s">
        <v>154</v>
      </c>
      <c r="U22" s="219">
        <v>0</v>
      </c>
      <c r="V22" s="219">
        <f>ROUND(E22*U22,2)</f>
        <v>0</v>
      </c>
      <c r="W22" s="219"/>
      <c r="X22" s="219" t="s">
        <v>155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156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8">
        <v>15</v>
      </c>
      <c r="B23" s="239" t="s">
        <v>785</v>
      </c>
      <c r="C23" s="249" t="s">
        <v>786</v>
      </c>
      <c r="D23" s="240" t="s">
        <v>230</v>
      </c>
      <c r="E23" s="241">
        <v>9</v>
      </c>
      <c r="F23" s="242">
        <v>0</v>
      </c>
      <c r="G23" s="243">
        <f>ROUND(E23*F23,2)</f>
        <v>0</v>
      </c>
      <c r="H23" s="242">
        <v>0</v>
      </c>
      <c r="I23" s="243">
        <f>ROUND(E23*H23,2)</f>
        <v>0</v>
      </c>
      <c r="J23" s="242">
        <v>0</v>
      </c>
      <c r="K23" s="243">
        <f>ROUND(E23*J23,2)</f>
        <v>0</v>
      </c>
      <c r="L23" s="243">
        <v>21</v>
      </c>
      <c r="M23" s="243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3"/>
      <c r="S23" s="243" t="s">
        <v>179</v>
      </c>
      <c r="T23" s="244" t="s">
        <v>154</v>
      </c>
      <c r="U23" s="219">
        <v>0</v>
      </c>
      <c r="V23" s="219">
        <f>ROUND(E23*U23,2)</f>
        <v>0</v>
      </c>
      <c r="W23" s="219"/>
      <c r="X23" s="219" t="s">
        <v>155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156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8">
        <v>16</v>
      </c>
      <c r="B24" s="239" t="s">
        <v>787</v>
      </c>
      <c r="C24" s="249" t="s">
        <v>788</v>
      </c>
      <c r="D24" s="240" t="s">
        <v>227</v>
      </c>
      <c r="E24" s="241">
        <v>25</v>
      </c>
      <c r="F24" s="242">
        <v>0</v>
      </c>
      <c r="G24" s="243">
        <f>ROUND(E24*F24,2)</f>
        <v>0</v>
      </c>
      <c r="H24" s="242">
        <v>0</v>
      </c>
      <c r="I24" s="243">
        <f>ROUND(E24*H24,2)</f>
        <v>0</v>
      </c>
      <c r="J24" s="242">
        <v>0</v>
      </c>
      <c r="K24" s="243">
        <f>ROUND(E24*J24,2)</f>
        <v>0</v>
      </c>
      <c r="L24" s="243">
        <v>21</v>
      </c>
      <c r="M24" s="243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3"/>
      <c r="S24" s="243" t="s">
        <v>179</v>
      </c>
      <c r="T24" s="244" t="s">
        <v>154</v>
      </c>
      <c r="U24" s="219">
        <v>0</v>
      </c>
      <c r="V24" s="219">
        <f>ROUND(E24*U24,2)</f>
        <v>0</v>
      </c>
      <c r="W24" s="219"/>
      <c r="X24" s="219" t="s">
        <v>155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156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8">
        <v>17</v>
      </c>
      <c r="B25" s="239" t="s">
        <v>789</v>
      </c>
      <c r="C25" s="249" t="s">
        <v>790</v>
      </c>
      <c r="D25" s="240" t="s">
        <v>227</v>
      </c>
      <c r="E25" s="241">
        <v>320</v>
      </c>
      <c r="F25" s="242">
        <v>0</v>
      </c>
      <c r="G25" s="243">
        <f>ROUND(E25*F25,2)</f>
        <v>0</v>
      </c>
      <c r="H25" s="242">
        <v>0</v>
      </c>
      <c r="I25" s="243">
        <f>ROUND(E25*H25,2)</f>
        <v>0</v>
      </c>
      <c r="J25" s="242">
        <v>0</v>
      </c>
      <c r="K25" s="243">
        <f>ROUND(E25*J25,2)</f>
        <v>0</v>
      </c>
      <c r="L25" s="243">
        <v>21</v>
      </c>
      <c r="M25" s="243">
        <f>G25*(1+L25/100)</f>
        <v>0</v>
      </c>
      <c r="N25" s="243">
        <v>0</v>
      </c>
      <c r="O25" s="243">
        <f>ROUND(E25*N25,2)</f>
        <v>0</v>
      </c>
      <c r="P25" s="243">
        <v>0</v>
      </c>
      <c r="Q25" s="243">
        <f>ROUND(E25*P25,2)</f>
        <v>0</v>
      </c>
      <c r="R25" s="243"/>
      <c r="S25" s="243" t="s">
        <v>179</v>
      </c>
      <c r="T25" s="244" t="s">
        <v>154</v>
      </c>
      <c r="U25" s="219">
        <v>0</v>
      </c>
      <c r="V25" s="219">
        <f>ROUND(E25*U25,2)</f>
        <v>0</v>
      </c>
      <c r="W25" s="219"/>
      <c r="X25" s="219" t="s">
        <v>155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156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8">
        <v>18</v>
      </c>
      <c r="B26" s="239" t="s">
        <v>791</v>
      </c>
      <c r="C26" s="249" t="s">
        <v>792</v>
      </c>
      <c r="D26" s="240" t="s">
        <v>227</v>
      </c>
      <c r="E26" s="241">
        <v>135</v>
      </c>
      <c r="F26" s="242">
        <v>0</v>
      </c>
      <c r="G26" s="243">
        <f>ROUND(E26*F26,2)</f>
        <v>0</v>
      </c>
      <c r="H26" s="242">
        <v>0</v>
      </c>
      <c r="I26" s="243">
        <f>ROUND(E26*H26,2)</f>
        <v>0</v>
      </c>
      <c r="J26" s="242">
        <v>0</v>
      </c>
      <c r="K26" s="243">
        <f>ROUND(E26*J26,2)</f>
        <v>0</v>
      </c>
      <c r="L26" s="243">
        <v>21</v>
      </c>
      <c r="M26" s="243">
        <f>G26*(1+L26/100)</f>
        <v>0</v>
      </c>
      <c r="N26" s="243">
        <v>0</v>
      </c>
      <c r="O26" s="243">
        <f>ROUND(E26*N26,2)</f>
        <v>0</v>
      </c>
      <c r="P26" s="243">
        <v>0</v>
      </c>
      <c r="Q26" s="243">
        <f>ROUND(E26*P26,2)</f>
        <v>0</v>
      </c>
      <c r="R26" s="243"/>
      <c r="S26" s="243" t="s">
        <v>179</v>
      </c>
      <c r="T26" s="244" t="s">
        <v>154</v>
      </c>
      <c r="U26" s="219">
        <v>0</v>
      </c>
      <c r="V26" s="219">
        <f>ROUND(E26*U26,2)</f>
        <v>0</v>
      </c>
      <c r="W26" s="219"/>
      <c r="X26" s="219" t="s">
        <v>155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156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8">
        <v>19</v>
      </c>
      <c r="B27" s="239" t="s">
        <v>793</v>
      </c>
      <c r="C27" s="249" t="s">
        <v>794</v>
      </c>
      <c r="D27" s="240" t="s">
        <v>496</v>
      </c>
      <c r="E27" s="241">
        <v>325</v>
      </c>
      <c r="F27" s="242">
        <v>0</v>
      </c>
      <c r="G27" s="243">
        <f>ROUND(E27*F27,2)</f>
        <v>0</v>
      </c>
      <c r="H27" s="242">
        <v>0</v>
      </c>
      <c r="I27" s="243">
        <f>ROUND(E27*H27,2)</f>
        <v>0</v>
      </c>
      <c r="J27" s="242">
        <v>0</v>
      </c>
      <c r="K27" s="243">
        <f>ROUND(E27*J27,2)</f>
        <v>0</v>
      </c>
      <c r="L27" s="243">
        <v>21</v>
      </c>
      <c r="M27" s="243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3"/>
      <c r="S27" s="243" t="s">
        <v>179</v>
      </c>
      <c r="T27" s="244" t="s">
        <v>154</v>
      </c>
      <c r="U27" s="219">
        <v>0</v>
      </c>
      <c r="V27" s="219">
        <f>ROUND(E27*U27,2)</f>
        <v>0</v>
      </c>
      <c r="W27" s="219"/>
      <c r="X27" s="219" t="s">
        <v>155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156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38">
        <v>20</v>
      </c>
      <c r="B28" s="239" t="s">
        <v>795</v>
      </c>
      <c r="C28" s="249" t="s">
        <v>796</v>
      </c>
      <c r="D28" s="240" t="s">
        <v>230</v>
      </c>
      <c r="E28" s="241">
        <v>2</v>
      </c>
      <c r="F28" s="242">
        <v>0</v>
      </c>
      <c r="G28" s="243">
        <f>ROUND(E28*F28,2)</f>
        <v>0</v>
      </c>
      <c r="H28" s="242">
        <v>0</v>
      </c>
      <c r="I28" s="243">
        <f>ROUND(E28*H28,2)</f>
        <v>0</v>
      </c>
      <c r="J28" s="242">
        <v>0</v>
      </c>
      <c r="K28" s="243">
        <f>ROUND(E28*J28,2)</f>
        <v>0</v>
      </c>
      <c r="L28" s="243">
        <v>21</v>
      </c>
      <c r="M28" s="243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3"/>
      <c r="S28" s="243" t="s">
        <v>179</v>
      </c>
      <c r="T28" s="244" t="s">
        <v>154</v>
      </c>
      <c r="U28" s="219">
        <v>0</v>
      </c>
      <c r="V28" s="219">
        <f>ROUND(E28*U28,2)</f>
        <v>0</v>
      </c>
      <c r="W28" s="219"/>
      <c r="X28" s="219" t="s">
        <v>155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156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8">
        <v>21</v>
      </c>
      <c r="B29" s="239" t="s">
        <v>797</v>
      </c>
      <c r="C29" s="249" t="s">
        <v>798</v>
      </c>
      <c r="D29" s="240" t="s">
        <v>230</v>
      </c>
      <c r="E29" s="241">
        <v>1</v>
      </c>
      <c r="F29" s="242">
        <v>0</v>
      </c>
      <c r="G29" s="243">
        <f>ROUND(E29*F29,2)</f>
        <v>0</v>
      </c>
      <c r="H29" s="242">
        <v>0</v>
      </c>
      <c r="I29" s="243">
        <f>ROUND(E29*H29,2)</f>
        <v>0</v>
      </c>
      <c r="J29" s="242">
        <v>0</v>
      </c>
      <c r="K29" s="243">
        <f>ROUND(E29*J29,2)</f>
        <v>0</v>
      </c>
      <c r="L29" s="243">
        <v>21</v>
      </c>
      <c r="M29" s="243">
        <f>G29*(1+L29/100)</f>
        <v>0</v>
      </c>
      <c r="N29" s="243">
        <v>0</v>
      </c>
      <c r="O29" s="243">
        <f>ROUND(E29*N29,2)</f>
        <v>0</v>
      </c>
      <c r="P29" s="243">
        <v>0</v>
      </c>
      <c r="Q29" s="243">
        <f>ROUND(E29*P29,2)</f>
        <v>0</v>
      </c>
      <c r="R29" s="243"/>
      <c r="S29" s="243" t="s">
        <v>179</v>
      </c>
      <c r="T29" s="244" t="s">
        <v>154</v>
      </c>
      <c r="U29" s="219">
        <v>0</v>
      </c>
      <c r="V29" s="219">
        <f>ROUND(E29*U29,2)</f>
        <v>0</v>
      </c>
      <c r="W29" s="219"/>
      <c r="X29" s="219" t="s">
        <v>155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156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8">
        <v>22</v>
      </c>
      <c r="B30" s="239" t="s">
        <v>799</v>
      </c>
      <c r="C30" s="249" t="s">
        <v>800</v>
      </c>
      <c r="D30" s="240" t="s">
        <v>230</v>
      </c>
      <c r="E30" s="241">
        <v>1</v>
      </c>
      <c r="F30" s="242">
        <v>0</v>
      </c>
      <c r="G30" s="243">
        <f>ROUND(E30*F30,2)</f>
        <v>0</v>
      </c>
      <c r="H30" s="242">
        <v>0</v>
      </c>
      <c r="I30" s="243">
        <f>ROUND(E30*H30,2)</f>
        <v>0</v>
      </c>
      <c r="J30" s="242">
        <v>0</v>
      </c>
      <c r="K30" s="243">
        <f>ROUND(E30*J30,2)</f>
        <v>0</v>
      </c>
      <c r="L30" s="243">
        <v>21</v>
      </c>
      <c r="M30" s="243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3"/>
      <c r="S30" s="243" t="s">
        <v>179</v>
      </c>
      <c r="T30" s="244" t="s">
        <v>154</v>
      </c>
      <c r="U30" s="219">
        <v>0</v>
      </c>
      <c r="V30" s="219">
        <f>ROUND(E30*U30,2)</f>
        <v>0</v>
      </c>
      <c r="W30" s="219"/>
      <c r="X30" s="219" t="s">
        <v>155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156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8">
        <v>23</v>
      </c>
      <c r="B31" s="239" t="s">
        <v>801</v>
      </c>
      <c r="C31" s="249" t="s">
        <v>802</v>
      </c>
      <c r="D31" s="240" t="s">
        <v>457</v>
      </c>
      <c r="E31" s="241">
        <v>36</v>
      </c>
      <c r="F31" s="242">
        <v>0</v>
      </c>
      <c r="G31" s="243">
        <f>ROUND(E31*F31,2)</f>
        <v>0</v>
      </c>
      <c r="H31" s="242">
        <v>0</v>
      </c>
      <c r="I31" s="243">
        <f>ROUND(E31*H31,2)</f>
        <v>0</v>
      </c>
      <c r="J31" s="242">
        <v>0</v>
      </c>
      <c r="K31" s="243">
        <f>ROUND(E31*J31,2)</f>
        <v>0</v>
      </c>
      <c r="L31" s="243">
        <v>21</v>
      </c>
      <c r="M31" s="243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3"/>
      <c r="S31" s="243" t="s">
        <v>179</v>
      </c>
      <c r="T31" s="244" t="s">
        <v>154</v>
      </c>
      <c r="U31" s="219">
        <v>0</v>
      </c>
      <c r="V31" s="219">
        <f>ROUND(E31*U31,2)</f>
        <v>0</v>
      </c>
      <c r="W31" s="219"/>
      <c r="X31" s="219" t="s">
        <v>155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156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x14ac:dyDescent="0.2">
      <c r="A32" s="225" t="s">
        <v>148</v>
      </c>
      <c r="B32" s="226" t="s">
        <v>77</v>
      </c>
      <c r="C32" s="246" t="s">
        <v>78</v>
      </c>
      <c r="D32" s="227"/>
      <c r="E32" s="228"/>
      <c r="F32" s="229"/>
      <c r="G32" s="229">
        <f>SUMIF(AG33:AG41,"&lt;&gt;NOR",G33:G41)</f>
        <v>0</v>
      </c>
      <c r="H32" s="229"/>
      <c r="I32" s="229">
        <f>SUM(I33:I41)</f>
        <v>0</v>
      </c>
      <c r="J32" s="229"/>
      <c r="K32" s="229">
        <f>SUM(K33:K41)</f>
        <v>0</v>
      </c>
      <c r="L32" s="229"/>
      <c r="M32" s="229">
        <f>SUM(M33:M41)</f>
        <v>0</v>
      </c>
      <c r="N32" s="229"/>
      <c r="O32" s="229">
        <f>SUM(O33:O41)</f>
        <v>0</v>
      </c>
      <c r="P32" s="229"/>
      <c r="Q32" s="229">
        <f>SUM(Q33:Q41)</f>
        <v>0</v>
      </c>
      <c r="R32" s="229"/>
      <c r="S32" s="229"/>
      <c r="T32" s="230"/>
      <c r="U32" s="224"/>
      <c r="V32" s="224">
        <f>SUM(V33:V41)</f>
        <v>0</v>
      </c>
      <c r="W32" s="224"/>
      <c r="X32" s="224"/>
      <c r="AG32" t="s">
        <v>149</v>
      </c>
    </row>
    <row r="33" spans="1:60" outlineLevel="1" x14ac:dyDescent="0.2">
      <c r="A33" s="238">
        <v>24</v>
      </c>
      <c r="B33" s="239" t="s">
        <v>803</v>
      </c>
      <c r="C33" s="249" t="s">
        <v>804</v>
      </c>
      <c r="D33" s="240" t="s">
        <v>203</v>
      </c>
      <c r="E33" s="241">
        <v>125</v>
      </c>
      <c r="F33" s="242">
        <v>0</v>
      </c>
      <c r="G33" s="243">
        <f>ROUND(E33*F33,2)</f>
        <v>0</v>
      </c>
      <c r="H33" s="242">
        <v>0</v>
      </c>
      <c r="I33" s="243">
        <f>ROUND(E33*H33,2)</f>
        <v>0</v>
      </c>
      <c r="J33" s="242">
        <v>0</v>
      </c>
      <c r="K33" s="243">
        <f>ROUND(E33*J33,2)</f>
        <v>0</v>
      </c>
      <c r="L33" s="243">
        <v>21</v>
      </c>
      <c r="M33" s="243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3"/>
      <c r="S33" s="243" t="s">
        <v>179</v>
      </c>
      <c r="T33" s="244" t="s">
        <v>154</v>
      </c>
      <c r="U33" s="219">
        <v>0</v>
      </c>
      <c r="V33" s="219">
        <f>ROUND(E33*U33,2)</f>
        <v>0</v>
      </c>
      <c r="W33" s="219"/>
      <c r="X33" s="219" t="s">
        <v>155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156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8">
        <v>25</v>
      </c>
      <c r="B34" s="239" t="s">
        <v>805</v>
      </c>
      <c r="C34" s="249" t="s">
        <v>806</v>
      </c>
      <c r="D34" s="240" t="s">
        <v>230</v>
      </c>
      <c r="E34" s="241">
        <v>9</v>
      </c>
      <c r="F34" s="242">
        <v>0</v>
      </c>
      <c r="G34" s="243">
        <f>ROUND(E34*F34,2)</f>
        <v>0</v>
      </c>
      <c r="H34" s="242">
        <v>0</v>
      </c>
      <c r="I34" s="243">
        <f>ROUND(E34*H34,2)</f>
        <v>0</v>
      </c>
      <c r="J34" s="242">
        <v>0</v>
      </c>
      <c r="K34" s="243">
        <f>ROUND(E34*J34,2)</f>
        <v>0</v>
      </c>
      <c r="L34" s="243">
        <v>21</v>
      </c>
      <c r="M34" s="243">
        <f>G34*(1+L34/100)</f>
        <v>0</v>
      </c>
      <c r="N34" s="243">
        <v>0</v>
      </c>
      <c r="O34" s="243">
        <f>ROUND(E34*N34,2)</f>
        <v>0</v>
      </c>
      <c r="P34" s="243">
        <v>0</v>
      </c>
      <c r="Q34" s="243">
        <f>ROUND(E34*P34,2)</f>
        <v>0</v>
      </c>
      <c r="R34" s="243"/>
      <c r="S34" s="243" t="s">
        <v>179</v>
      </c>
      <c r="T34" s="244" t="s">
        <v>154</v>
      </c>
      <c r="U34" s="219">
        <v>0</v>
      </c>
      <c r="V34" s="219">
        <f>ROUND(E34*U34,2)</f>
        <v>0</v>
      </c>
      <c r="W34" s="219"/>
      <c r="X34" s="219" t="s">
        <v>155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156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8">
        <v>26</v>
      </c>
      <c r="B35" s="239" t="s">
        <v>807</v>
      </c>
      <c r="C35" s="249" t="s">
        <v>808</v>
      </c>
      <c r="D35" s="240" t="s">
        <v>227</v>
      </c>
      <c r="E35" s="241">
        <v>325</v>
      </c>
      <c r="F35" s="242">
        <v>0</v>
      </c>
      <c r="G35" s="243">
        <f>ROUND(E35*F35,2)</f>
        <v>0</v>
      </c>
      <c r="H35" s="242">
        <v>0</v>
      </c>
      <c r="I35" s="243">
        <f>ROUND(E35*H35,2)</f>
        <v>0</v>
      </c>
      <c r="J35" s="242">
        <v>0</v>
      </c>
      <c r="K35" s="243">
        <f>ROUND(E35*J35,2)</f>
        <v>0</v>
      </c>
      <c r="L35" s="243">
        <v>21</v>
      </c>
      <c r="M35" s="243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3"/>
      <c r="S35" s="243" t="s">
        <v>179</v>
      </c>
      <c r="T35" s="244" t="s">
        <v>154</v>
      </c>
      <c r="U35" s="219">
        <v>0</v>
      </c>
      <c r="V35" s="219">
        <f>ROUND(E35*U35,2)</f>
        <v>0</v>
      </c>
      <c r="W35" s="219"/>
      <c r="X35" s="219" t="s">
        <v>155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156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8">
        <v>27</v>
      </c>
      <c r="B36" s="239" t="s">
        <v>809</v>
      </c>
      <c r="C36" s="249" t="s">
        <v>810</v>
      </c>
      <c r="D36" s="240" t="s">
        <v>227</v>
      </c>
      <c r="E36" s="241">
        <v>325</v>
      </c>
      <c r="F36" s="242">
        <v>0</v>
      </c>
      <c r="G36" s="243">
        <f>ROUND(E36*F36,2)</f>
        <v>0</v>
      </c>
      <c r="H36" s="242">
        <v>0</v>
      </c>
      <c r="I36" s="243">
        <f>ROUND(E36*H36,2)</f>
        <v>0</v>
      </c>
      <c r="J36" s="242">
        <v>0</v>
      </c>
      <c r="K36" s="243">
        <f>ROUND(E36*J36,2)</f>
        <v>0</v>
      </c>
      <c r="L36" s="243">
        <v>21</v>
      </c>
      <c r="M36" s="243">
        <f>G36*(1+L36/100)</f>
        <v>0</v>
      </c>
      <c r="N36" s="243">
        <v>0</v>
      </c>
      <c r="O36" s="243">
        <f>ROUND(E36*N36,2)</f>
        <v>0</v>
      </c>
      <c r="P36" s="243">
        <v>0</v>
      </c>
      <c r="Q36" s="243">
        <f>ROUND(E36*P36,2)</f>
        <v>0</v>
      </c>
      <c r="R36" s="243"/>
      <c r="S36" s="243" t="s">
        <v>179</v>
      </c>
      <c r="T36" s="244" t="s">
        <v>154</v>
      </c>
      <c r="U36" s="219">
        <v>0</v>
      </c>
      <c r="V36" s="219">
        <f>ROUND(E36*U36,2)</f>
        <v>0</v>
      </c>
      <c r="W36" s="219"/>
      <c r="X36" s="219" t="s">
        <v>155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156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8">
        <v>28</v>
      </c>
      <c r="B37" s="239" t="s">
        <v>811</v>
      </c>
      <c r="C37" s="249" t="s">
        <v>812</v>
      </c>
      <c r="D37" s="240" t="s">
        <v>152</v>
      </c>
      <c r="E37" s="241">
        <v>9</v>
      </c>
      <c r="F37" s="242">
        <v>0</v>
      </c>
      <c r="G37" s="243">
        <f>ROUND(E37*F37,2)</f>
        <v>0</v>
      </c>
      <c r="H37" s="242">
        <v>0</v>
      </c>
      <c r="I37" s="243">
        <f>ROUND(E37*H37,2)</f>
        <v>0</v>
      </c>
      <c r="J37" s="242">
        <v>0</v>
      </c>
      <c r="K37" s="243">
        <f>ROUND(E37*J37,2)</f>
        <v>0</v>
      </c>
      <c r="L37" s="243">
        <v>21</v>
      </c>
      <c r="M37" s="243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3"/>
      <c r="S37" s="243" t="s">
        <v>179</v>
      </c>
      <c r="T37" s="244" t="s">
        <v>154</v>
      </c>
      <c r="U37" s="219">
        <v>0</v>
      </c>
      <c r="V37" s="219">
        <f>ROUND(E37*U37,2)</f>
        <v>0</v>
      </c>
      <c r="W37" s="219"/>
      <c r="X37" s="219" t="s">
        <v>155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156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8">
        <v>29</v>
      </c>
      <c r="B38" s="239" t="s">
        <v>813</v>
      </c>
      <c r="C38" s="249" t="s">
        <v>814</v>
      </c>
      <c r="D38" s="240" t="s">
        <v>227</v>
      </c>
      <c r="E38" s="241">
        <v>455</v>
      </c>
      <c r="F38" s="242">
        <v>0</v>
      </c>
      <c r="G38" s="243">
        <f>ROUND(E38*F38,2)</f>
        <v>0</v>
      </c>
      <c r="H38" s="242">
        <v>0</v>
      </c>
      <c r="I38" s="243">
        <f>ROUND(E38*H38,2)</f>
        <v>0</v>
      </c>
      <c r="J38" s="242">
        <v>0</v>
      </c>
      <c r="K38" s="243">
        <f>ROUND(E38*J38,2)</f>
        <v>0</v>
      </c>
      <c r="L38" s="243">
        <v>21</v>
      </c>
      <c r="M38" s="243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3"/>
      <c r="S38" s="243" t="s">
        <v>179</v>
      </c>
      <c r="T38" s="244" t="s">
        <v>154</v>
      </c>
      <c r="U38" s="219">
        <v>0</v>
      </c>
      <c r="V38" s="219">
        <f>ROUND(E38*U38,2)</f>
        <v>0</v>
      </c>
      <c r="W38" s="219"/>
      <c r="X38" s="219" t="s">
        <v>155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156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38">
        <v>30</v>
      </c>
      <c r="B39" s="239" t="s">
        <v>815</v>
      </c>
      <c r="C39" s="249" t="s">
        <v>816</v>
      </c>
      <c r="D39" s="240" t="s">
        <v>227</v>
      </c>
      <c r="E39" s="241">
        <v>455</v>
      </c>
      <c r="F39" s="242">
        <v>0</v>
      </c>
      <c r="G39" s="243">
        <f>ROUND(E39*F39,2)</f>
        <v>0</v>
      </c>
      <c r="H39" s="242">
        <v>0</v>
      </c>
      <c r="I39" s="243">
        <f>ROUND(E39*H39,2)</f>
        <v>0</v>
      </c>
      <c r="J39" s="242">
        <v>0</v>
      </c>
      <c r="K39" s="243">
        <f>ROUND(E39*J39,2)</f>
        <v>0</v>
      </c>
      <c r="L39" s="243">
        <v>21</v>
      </c>
      <c r="M39" s="243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3"/>
      <c r="S39" s="243" t="s">
        <v>179</v>
      </c>
      <c r="T39" s="244" t="s">
        <v>154</v>
      </c>
      <c r="U39" s="219">
        <v>0</v>
      </c>
      <c r="V39" s="219">
        <f>ROUND(E39*U39,2)</f>
        <v>0</v>
      </c>
      <c r="W39" s="219"/>
      <c r="X39" s="219" t="s">
        <v>155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156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8">
        <v>31</v>
      </c>
      <c r="B40" s="239" t="s">
        <v>817</v>
      </c>
      <c r="C40" s="249" t="s">
        <v>818</v>
      </c>
      <c r="D40" s="240" t="s">
        <v>227</v>
      </c>
      <c r="E40" s="241">
        <v>325</v>
      </c>
      <c r="F40" s="242">
        <v>0</v>
      </c>
      <c r="G40" s="243">
        <f>ROUND(E40*F40,2)</f>
        <v>0</v>
      </c>
      <c r="H40" s="242">
        <v>0</v>
      </c>
      <c r="I40" s="243">
        <f>ROUND(E40*H40,2)</f>
        <v>0</v>
      </c>
      <c r="J40" s="242">
        <v>0</v>
      </c>
      <c r="K40" s="243">
        <f>ROUND(E40*J40,2)</f>
        <v>0</v>
      </c>
      <c r="L40" s="243">
        <v>21</v>
      </c>
      <c r="M40" s="243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3"/>
      <c r="S40" s="243" t="s">
        <v>179</v>
      </c>
      <c r="T40" s="244" t="s">
        <v>154</v>
      </c>
      <c r="U40" s="219">
        <v>0</v>
      </c>
      <c r="V40" s="219">
        <f>ROUND(E40*U40,2)</f>
        <v>0</v>
      </c>
      <c r="W40" s="219"/>
      <c r="X40" s="219" t="s">
        <v>155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156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1">
        <v>32</v>
      </c>
      <c r="B41" s="232" t="s">
        <v>819</v>
      </c>
      <c r="C41" s="247" t="s">
        <v>820</v>
      </c>
      <c r="D41" s="233" t="s">
        <v>227</v>
      </c>
      <c r="E41" s="234">
        <v>325</v>
      </c>
      <c r="F41" s="235">
        <v>0</v>
      </c>
      <c r="G41" s="236">
        <f>ROUND(E41*F41,2)</f>
        <v>0</v>
      </c>
      <c r="H41" s="235">
        <v>0</v>
      </c>
      <c r="I41" s="236">
        <f>ROUND(E41*H41,2)</f>
        <v>0</v>
      </c>
      <c r="J41" s="235">
        <v>0</v>
      </c>
      <c r="K41" s="236">
        <f>ROUND(E41*J41,2)</f>
        <v>0</v>
      </c>
      <c r="L41" s="236">
        <v>21</v>
      </c>
      <c r="M41" s="236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6"/>
      <c r="S41" s="236" t="s">
        <v>179</v>
      </c>
      <c r="T41" s="237" t="s">
        <v>154</v>
      </c>
      <c r="U41" s="219">
        <v>0</v>
      </c>
      <c r="V41" s="219">
        <f>ROUND(E41*U41,2)</f>
        <v>0</v>
      </c>
      <c r="W41" s="219"/>
      <c r="X41" s="219" t="s">
        <v>155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156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">
      <c r="A42" s="3"/>
      <c r="B42" s="4"/>
      <c r="C42" s="251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E42">
        <v>15</v>
      </c>
      <c r="AF42">
        <v>21</v>
      </c>
    </row>
    <row r="43" spans="1:60" x14ac:dyDescent="0.2">
      <c r="A43" s="213"/>
      <c r="B43" s="214" t="s">
        <v>29</v>
      </c>
      <c r="C43" s="252"/>
      <c r="D43" s="215"/>
      <c r="E43" s="216"/>
      <c r="F43" s="216"/>
      <c r="G43" s="245">
        <f>G8+G32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f>SUMIF(L7:L41,AE42,G7:G41)</f>
        <v>0</v>
      </c>
      <c r="AF43">
        <f>SUMIF(L7:L41,AF42,G7:G41)</f>
        <v>0</v>
      </c>
      <c r="AG43" t="s">
        <v>421</v>
      </c>
    </row>
    <row r="44" spans="1:60" x14ac:dyDescent="0.2">
      <c r="C44" s="253"/>
      <c r="D44" s="10"/>
      <c r="AG44" t="s">
        <v>422</v>
      </c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RKJ3tagpQKT7fRtxUDLVbsiUSI1gTBdC5w+i+Hq6xBr4bCZGtSB8eJe356isS+3OyugarW7TtQAw0XbnRXmYA==" saltValue="R7BwR//E3V6UghNLqPgwk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SO.01 01 Pol</vt:lpstr>
      <vt:lpstr>SO.01 2 Pol</vt:lpstr>
      <vt:lpstr>SO.02 01 Pol</vt:lpstr>
      <vt:lpstr>SO.03 01 Pol</vt:lpstr>
      <vt:lpstr>SO.05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'SO.01 01 Pol'!Názvy_tisku</vt:lpstr>
      <vt:lpstr>'SO.01 2 Pol'!Názvy_tisku</vt:lpstr>
      <vt:lpstr>'SO.02 01 Pol'!Názvy_tisku</vt:lpstr>
      <vt:lpstr>'SO.03 01 Pol'!Názvy_tisku</vt:lpstr>
      <vt:lpstr>'SO.05 1 Pol'!Názvy_tisku</vt:lpstr>
      <vt:lpstr>oadresa</vt:lpstr>
      <vt:lpstr>Stavba!Objednatel</vt:lpstr>
      <vt:lpstr>Stavba!Objekt</vt:lpstr>
      <vt:lpstr>'SO.01 01 Pol'!Oblast_tisku</vt:lpstr>
      <vt:lpstr>'SO.01 2 Pol'!Oblast_tisku</vt:lpstr>
      <vt:lpstr>'SO.02 01 Pol'!Oblast_tisku</vt:lpstr>
      <vt:lpstr>'SO.03 01 Pol'!Oblast_tisku</vt:lpstr>
      <vt:lpstr>'SO.05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Osička</dc:creator>
  <cp:lastModifiedBy>Martin Osička</cp:lastModifiedBy>
  <cp:lastPrinted>2019-03-19T12:27:02Z</cp:lastPrinted>
  <dcterms:created xsi:type="dcterms:W3CDTF">2009-04-08T07:15:50Z</dcterms:created>
  <dcterms:modified xsi:type="dcterms:W3CDTF">2019-04-15T22:29:22Z</dcterms:modified>
</cp:coreProperties>
</file>