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Usek_Nakup_a_Sluzby\Verejne_zakazky_PPE\Rekonstrukce a zřízení přístřešků\Vysvětlení zadávací dokumentace\DI2\"/>
    </mc:Choice>
  </mc:AlternateContent>
  <bookViews>
    <workbookView xWindow="0" yWindow="0" windowWidth="28800" windowHeight="12330" activeTab="1"/>
  </bookViews>
  <sheets>
    <sheet name="Rekapitulace stavby" sheetId="1" r:id="rId1"/>
    <sheet name="1704606 - 02 - REKONSTRUK..." sheetId="3" r:id="rId2"/>
    <sheet name="Pokyny pro vyplnění" sheetId="5" r:id="rId3"/>
  </sheets>
  <definedNames>
    <definedName name="_xlnm._FilterDatabase" localSheetId="1" hidden="1">'1704606 - 02 - REKONSTRUK...'!$C$96:$K$312</definedName>
    <definedName name="_xlnm.Print_Titles" localSheetId="1">'1704606 - 02 - REKONSTRUK...'!$96:$96</definedName>
    <definedName name="_xlnm.Print_Titles" localSheetId="0">'Rekapitulace stavby'!$49:$49</definedName>
    <definedName name="_xlnm.Print_Area" localSheetId="1">'1704606 - 02 - REKONSTRUK...'!$C$4:$J$36,'1704606 - 02 - REKONSTRUK...'!$C$42:$J$78,'1704606 - 02 - REKONSTRUK...'!$C$84:$K$312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62913"/>
</workbook>
</file>

<file path=xl/calcChain.xml><?xml version="1.0" encoding="utf-8"?>
<calcChain xmlns="http://schemas.openxmlformats.org/spreadsheetml/2006/main">
  <c r="AU54" i="1" l="1"/>
  <c r="BD54" i="1"/>
  <c r="BC54" i="1"/>
  <c r="BB54" i="1"/>
  <c r="BA54" i="1"/>
  <c r="AY54" i="1"/>
  <c r="AX54" i="1"/>
  <c r="AW54" i="1"/>
  <c r="T311" i="3"/>
  <c r="T310" i="3"/>
  <c r="R311" i="3"/>
  <c r="R310" i="3"/>
  <c r="P311" i="3"/>
  <c r="P310" i="3"/>
  <c r="BK311" i="3"/>
  <c r="BK310" i="3"/>
  <c r="J310" i="3" s="1"/>
  <c r="T304" i="3"/>
  <c r="T306" i="3"/>
  <c r="T308" i="3"/>
  <c r="R304" i="3"/>
  <c r="R306" i="3"/>
  <c r="R308" i="3"/>
  <c r="P304" i="3"/>
  <c r="P306" i="3"/>
  <c r="P308" i="3"/>
  <c r="BK304" i="3"/>
  <c r="BK306" i="3"/>
  <c r="BK308" i="3"/>
  <c r="T299" i="3"/>
  <c r="T301" i="3"/>
  <c r="T298" i="3" s="1"/>
  <c r="R299" i="3"/>
  <c r="R301" i="3"/>
  <c r="R298" i="3"/>
  <c r="P299" i="3"/>
  <c r="P301" i="3"/>
  <c r="P298" i="3" s="1"/>
  <c r="BK299" i="3"/>
  <c r="BK301" i="3"/>
  <c r="BK298" i="3"/>
  <c r="J298" i="3" s="1"/>
  <c r="T294" i="3"/>
  <c r="T296" i="3"/>
  <c r="T293" i="3"/>
  <c r="R294" i="3"/>
  <c r="R296" i="3"/>
  <c r="R293" i="3" s="1"/>
  <c r="P294" i="3"/>
  <c r="P296" i="3"/>
  <c r="P293" i="3"/>
  <c r="BK294" i="3"/>
  <c r="BK296" i="3"/>
  <c r="BK293" i="3" s="1"/>
  <c r="J293" i="3"/>
  <c r="T275" i="3"/>
  <c r="T277" i="3"/>
  <c r="T279" i="3"/>
  <c r="T281" i="3"/>
  <c r="T283" i="3"/>
  <c r="T285" i="3"/>
  <c r="T287" i="3"/>
  <c r="T289" i="3"/>
  <c r="T291" i="3"/>
  <c r="T274" i="3"/>
  <c r="R275" i="3"/>
  <c r="R277" i="3"/>
  <c r="R279" i="3"/>
  <c r="R281" i="3"/>
  <c r="R283" i="3"/>
  <c r="R285" i="3"/>
  <c r="R287" i="3"/>
  <c r="R289" i="3"/>
  <c r="R291" i="3"/>
  <c r="R274" i="3"/>
  <c r="P275" i="3"/>
  <c r="P277" i="3"/>
  <c r="P279" i="3"/>
  <c r="P281" i="3"/>
  <c r="P283" i="3"/>
  <c r="P285" i="3"/>
  <c r="P287" i="3"/>
  <c r="P289" i="3"/>
  <c r="P291" i="3"/>
  <c r="P274" i="3"/>
  <c r="BK275" i="3"/>
  <c r="BK277" i="3"/>
  <c r="BK279" i="3"/>
  <c r="BK281" i="3"/>
  <c r="BK283" i="3"/>
  <c r="BK285" i="3"/>
  <c r="BK287" i="3"/>
  <c r="BK289" i="3"/>
  <c r="BK291" i="3"/>
  <c r="BK274" i="3"/>
  <c r="T235" i="3"/>
  <c r="T237" i="3"/>
  <c r="T239" i="3"/>
  <c r="T241" i="3"/>
  <c r="T243" i="3"/>
  <c r="T246" i="3"/>
  <c r="T248" i="3"/>
  <c r="T250" i="3"/>
  <c r="T252" i="3"/>
  <c r="T254" i="3"/>
  <c r="T256" i="3"/>
  <c r="T258" i="3"/>
  <c r="T261" i="3"/>
  <c r="T263" i="3"/>
  <c r="T264" i="3"/>
  <c r="T265" i="3"/>
  <c r="T266" i="3"/>
  <c r="T267" i="3"/>
  <c r="T268" i="3"/>
  <c r="T269" i="3"/>
  <c r="T270" i="3"/>
  <c r="T271" i="3"/>
  <c r="T272" i="3"/>
  <c r="T234" i="3"/>
  <c r="R235" i="3"/>
  <c r="R237" i="3"/>
  <c r="R239" i="3"/>
  <c r="R241" i="3"/>
  <c r="R243" i="3"/>
  <c r="R246" i="3"/>
  <c r="R248" i="3"/>
  <c r="R250" i="3"/>
  <c r="R252" i="3"/>
  <c r="R254" i="3"/>
  <c r="R256" i="3"/>
  <c r="R258" i="3"/>
  <c r="R261" i="3"/>
  <c r="R263" i="3"/>
  <c r="R264" i="3"/>
  <c r="R265" i="3"/>
  <c r="R266" i="3"/>
  <c r="R267" i="3"/>
  <c r="R268" i="3"/>
  <c r="R269" i="3"/>
  <c r="R270" i="3"/>
  <c r="R271" i="3"/>
  <c r="R272" i="3"/>
  <c r="R234" i="3"/>
  <c r="R233" i="3" s="1"/>
  <c r="P235" i="3"/>
  <c r="P237" i="3"/>
  <c r="P239" i="3"/>
  <c r="P241" i="3"/>
  <c r="P243" i="3"/>
  <c r="P246" i="3"/>
  <c r="P248" i="3"/>
  <c r="P250" i="3"/>
  <c r="P252" i="3"/>
  <c r="P254" i="3"/>
  <c r="P256" i="3"/>
  <c r="P258" i="3"/>
  <c r="P261" i="3"/>
  <c r="P263" i="3"/>
  <c r="P264" i="3"/>
  <c r="P265" i="3"/>
  <c r="P266" i="3"/>
  <c r="P267" i="3"/>
  <c r="P268" i="3"/>
  <c r="P269" i="3"/>
  <c r="P270" i="3"/>
  <c r="P271" i="3"/>
  <c r="P272" i="3"/>
  <c r="P234" i="3"/>
  <c r="BK235" i="3"/>
  <c r="BK237" i="3"/>
  <c r="BK239" i="3"/>
  <c r="BK241" i="3"/>
  <c r="BK243" i="3"/>
  <c r="BK246" i="3"/>
  <c r="BK248" i="3"/>
  <c r="BK250" i="3"/>
  <c r="BK252" i="3"/>
  <c r="BK254" i="3"/>
  <c r="BK256" i="3"/>
  <c r="BK258" i="3"/>
  <c r="BK261" i="3"/>
  <c r="BK263" i="3"/>
  <c r="BK264" i="3"/>
  <c r="BK265" i="3"/>
  <c r="BK266" i="3"/>
  <c r="BK267" i="3"/>
  <c r="BK268" i="3"/>
  <c r="BK269" i="3"/>
  <c r="BK270" i="3"/>
  <c r="BK271" i="3"/>
  <c r="BK272" i="3"/>
  <c r="BK234" i="3"/>
  <c r="T233" i="3"/>
  <c r="P233" i="3"/>
  <c r="T229" i="3"/>
  <c r="T231" i="3"/>
  <c r="T228" i="3" s="1"/>
  <c r="R229" i="3"/>
  <c r="R231" i="3"/>
  <c r="R228" i="3"/>
  <c r="P229" i="3"/>
  <c r="P231" i="3"/>
  <c r="P228" i="3" s="1"/>
  <c r="BK229" i="3"/>
  <c r="BK231" i="3"/>
  <c r="BK228" i="3"/>
  <c r="J228" i="3" s="1"/>
  <c r="T220" i="3"/>
  <c r="T224" i="3"/>
  <c r="T219" i="3"/>
  <c r="R220" i="3"/>
  <c r="R224" i="3"/>
  <c r="R219" i="3" s="1"/>
  <c r="P220" i="3"/>
  <c r="P224" i="3"/>
  <c r="P219" i="3"/>
  <c r="BK220" i="3"/>
  <c r="BK224" i="3"/>
  <c r="BK219" i="3" s="1"/>
  <c r="J219" i="3" s="1"/>
  <c r="T211" i="3"/>
  <c r="T212" i="3"/>
  <c r="T213" i="3"/>
  <c r="T215" i="3"/>
  <c r="T217" i="3"/>
  <c r="T210" i="3"/>
  <c r="R211" i="3"/>
  <c r="R212" i="3"/>
  <c r="R213" i="3"/>
  <c r="R215" i="3"/>
  <c r="R217" i="3"/>
  <c r="R210" i="3"/>
  <c r="P211" i="3"/>
  <c r="P212" i="3"/>
  <c r="P213" i="3"/>
  <c r="P215" i="3"/>
  <c r="P217" i="3"/>
  <c r="P210" i="3"/>
  <c r="BK211" i="3"/>
  <c r="BK212" i="3"/>
  <c r="BK213" i="3"/>
  <c r="BK215" i="3"/>
  <c r="BK217" i="3"/>
  <c r="BK210" i="3"/>
  <c r="J210" i="3" s="1"/>
  <c r="T206" i="3"/>
  <c r="T208" i="3"/>
  <c r="T205" i="3"/>
  <c r="R206" i="3"/>
  <c r="R208" i="3"/>
  <c r="R205" i="3" s="1"/>
  <c r="P206" i="3"/>
  <c r="P208" i="3"/>
  <c r="P205" i="3"/>
  <c r="BK206" i="3"/>
  <c r="BK208" i="3"/>
  <c r="BK205" i="3" s="1"/>
  <c r="J205" i="3"/>
  <c r="T193" i="3"/>
  <c r="T195" i="3"/>
  <c r="T192" i="3" s="1"/>
  <c r="T197" i="3"/>
  <c r="T199" i="3"/>
  <c r="T201" i="3"/>
  <c r="T203" i="3"/>
  <c r="R193" i="3"/>
  <c r="R195" i="3"/>
  <c r="R197" i="3"/>
  <c r="R199" i="3"/>
  <c r="R201" i="3"/>
  <c r="R203" i="3"/>
  <c r="R192" i="3"/>
  <c r="P193" i="3"/>
  <c r="P195" i="3"/>
  <c r="P192" i="3" s="1"/>
  <c r="P197" i="3"/>
  <c r="P199" i="3"/>
  <c r="P201" i="3"/>
  <c r="P203" i="3"/>
  <c r="BK193" i="3"/>
  <c r="BK195" i="3"/>
  <c r="BK197" i="3"/>
  <c r="BK199" i="3"/>
  <c r="BK201" i="3"/>
  <c r="BK203" i="3"/>
  <c r="BK192" i="3"/>
  <c r="J192" i="3" s="1"/>
  <c r="J65" i="3" s="1"/>
  <c r="T180" i="3"/>
  <c r="T182" i="3"/>
  <c r="T184" i="3"/>
  <c r="T186" i="3"/>
  <c r="T188" i="3"/>
  <c r="T190" i="3"/>
  <c r="T179" i="3"/>
  <c r="R180" i="3"/>
  <c r="R182" i="3"/>
  <c r="R179" i="3" s="1"/>
  <c r="R178" i="3" s="1"/>
  <c r="R184" i="3"/>
  <c r="R186" i="3"/>
  <c r="R188" i="3"/>
  <c r="R190" i="3"/>
  <c r="P180" i="3"/>
  <c r="P182" i="3"/>
  <c r="P184" i="3"/>
  <c r="P186" i="3"/>
  <c r="P188" i="3"/>
  <c r="P190" i="3"/>
  <c r="P179" i="3"/>
  <c r="P178" i="3" s="1"/>
  <c r="BK180" i="3"/>
  <c r="BK182" i="3"/>
  <c r="BK179" i="3" s="1"/>
  <c r="BK184" i="3"/>
  <c r="BK186" i="3"/>
  <c r="BK188" i="3"/>
  <c r="BK190" i="3"/>
  <c r="T156" i="3"/>
  <c r="T158" i="3"/>
  <c r="T160" i="3"/>
  <c r="T163" i="3"/>
  <c r="T167" i="3"/>
  <c r="T172" i="3"/>
  <c r="T174" i="3"/>
  <c r="T176" i="3"/>
  <c r="T155" i="3"/>
  <c r="R156" i="3"/>
  <c r="R158" i="3"/>
  <c r="R155" i="3" s="1"/>
  <c r="R160" i="3"/>
  <c r="R163" i="3"/>
  <c r="R167" i="3"/>
  <c r="R172" i="3"/>
  <c r="R174" i="3"/>
  <c r="R176" i="3"/>
  <c r="P156" i="3"/>
  <c r="P158" i="3"/>
  <c r="P160" i="3"/>
  <c r="P163" i="3"/>
  <c r="P167" i="3"/>
  <c r="P172" i="3"/>
  <c r="P174" i="3"/>
  <c r="P176" i="3"/>
  <c r="P155" i="3"/>
  <c r="BK156" i="3"/>
  <c r="BK158" i="3"/>
  <c r="BK155" i="3" s="1"/>
  <c r="J155" i="3" s="1"/>
  <c r="J62" i="3" s="1"/>
  <c r="BK160" i="3"/>
  <c r="BK163" i="3"/>
  <c r="BK167" i="3"/>
  <c r="BK172" i="3"/>
  <c r="BK174" i="3"/>
  <c r="BK176" i="3"/>
  <c r="T143" i="3"/>
  <c r="T145" i="3"/>
  <c r="T142" i="3" s="1"/>
  <c r="T147" i="3"/>
  <c r="T149" i="3"/>
  <c r="T151" i="3"/>
  <c r="T153" i="3"/>
  <c r="R143" i="3"/>
  <c r="R145" i="3"/>
  <c r="R147" i="3"/>
  <c r="R149" i="3"/>
  <c r="R151" i="3"/>
  <c r="R153" i="3"/>
  <c r="R142" i="3"/>
  <c r="P143" i="3"/>
  <c r="P145" i="3"/>
  <c r="P142" i="3" s="1"/>
  <c r="P147" i="3"/>
  <c r="P149" i="3"/>
  <c r="P151" i="3"/>
  <c r="P153" i="3"/>
  <c r="BK143" i="3"/>
  <c r="BK145" i="3"/>
  <c r="BK147" i="3"/>
  <c r="BK149" i="3"/>
  <c r="BK151" i="3"/>
  <c r="BK153" i="3"/>
  <c r="BK142" i="3"/>
  <c r="J142" i="3" s="1"/>
  <c r="J61" i="3" s="1"/>
  <c r="T121" i="3"/>
  <c r="T123" i="3"/>
  <c r="T125" i="3"/>
  <c r="T127" i="3"/>
  <c r="T129" i="3"/>
  <c r="T131" i="3"/>
  <c r="T133" i="3"/>
  <c r="T135" i="3"/>
  <c r="T137" i="3"/>
  <c r="T140" i="3"/>
  <c r="T120" i="3"/>
  <c r="R121" i="3"/>
  <c r="R123" i="3"/>
  <c r="R120" i="3" s="1"/>
  <c r="R125" i="3"/>
  <c r="R127" i="3"/>
  <c r="R129" i="3"/>
  <c r="R131" i="3"/>
  <c r="R133" i="3"/>
  <c r="R135" i="3"/>
  <c r="R137" i="3"/>
  <c r="R140" i="3"/>
  <c r="P121" i="3"/>
  <c r="P123" i="3"/>
  <c r="P125" i="3"/>
  <c r="P127" i="3"/>
  <c r="P129" i="3"/>
  <c r="P131" i="3"/>
  <c r="P133" i="3"/>
  <c r="P135" i="3"/>
  <c r="P137" i="3"/>
  <c r="P140" i="3"/>
  <c r="P120" i="3"/>
  <c r="BK121" i="3"/>
  <c r="BK123" i="3"/>
  <c r="BK120" i="3" s="1"/>
  <c r="J120" i="3" s="1"/>
  <c r="BK125" i="3"/>
  <c r="BK127" i="3"/>
  <c r="BK129" i="3"/>
  <c r="BK131" i="3"/>
  <c r="BK133" i="3"/>
  <c r="BK135" i="3"/>
  <c r="BK137" i="3"/>
  <c r="BK140" i="3"/>
  <c r="T114" i="3"/>
  <c r="T116" i="3"/>
  <c r="T118" i="3"/>
  <c r="T113" i="3"/>
  <c r="R114" i="3"/>
  <c r="R116" i="3"/>
  <c r="R118" i="3"/>
  <c r="R113" i="3"/>
  <c r="P114" i="3"/>
  <c r="P116" i="3"/>
  <c r="P118" i="3"/>
  <c r="P113" i="3"/>
  <c r="BK114" i="3"/>
  <c r="BK116" i="3"/>
  <c r="BK118" i="3"/>
  <c r="BK113" i="3"/>
  <c r="J113" i="3" s="1"/>
  <c r="J59" i="3" s="1"/>
  <c r="T100" i="3"/>
  <c r="T102" i="3"/>
  <c r="T104" i="3"/>
  <c r="T106" i="3"/>
  <c r="T108" i="3"/>
  <c r="T110" i="3"/>
  <c r="T99" i="3"/>
  <c r="R100" i="3"/>
  <c r="R102" i="3"/>
  <c r="R99" i="3" s="1"/>
  <c r="R98" i="3" s="1"/>
  <c r="R104" i="3"/>
  <c r="R106" i="3"/>
  <c r="R108" i="3"/>
  <c r="R110" i="3"/>
  <c r="P100" i="3"/>
  <c r="P102" i="3"/>
  <c r="P104" i="3"/>
  <c r="P106" i="3"/>
  <c r="P108" i="3"/>
  <c r="P110" i="3"/>
  <c r="P99" i="3"/>
  <c r="P98" i="3" s="1"/>
  <c r="BK100" i="3"/>
  <c r="BK102" i="3"/>
  <c r="BK99" i="3" s="1"/>
  <c r="BK104" i="3"/>
  <c r="BK106" i="3"/>
  <c r="BK108" i="3"/>
  <c r="BK110" i="3"/>
  <c r="BI100" i="3"/>
  <c r="BI102" i="3"/>
  <c r="F34" i="3" s="1"/>
  <c r="BD53" i="1" s="1"/>
  <c r="BI104" i="3"/>
  <c r="BI106" i="3"/>
  <c r="BI108" i="3"/>
  <c r="BI110" i="3"/>
  <c r="BI114" i="3"/>
  <c r="BI116" i="3"/>
  <c r="BI118" i="3"/>
  <c r="BI121" i="3"/>
  <c r="BI123" i="3"/>
  <c r="BI125" i="3"/>
  <c r="BI127" i="3"/>
  <c r="BI129" i="3"/>
  <c r="BI131" i="3"/>
  <c r="BI133" i="3"/>
  <c r="BI135" i="3"/>
  <c r="BI137" i="3"/>
  <c r="BI140" i="3"/>
  <c r="BI143" i="3"/>
  <c r="BI145" i="3"/>
  <c r="BI147" i="3"/>
  <c r="BI149" i="3"/>
  <c r="BI151" i="3"/>
  <c r="BI153" i="3"/>
  <c r="BI156" i="3"/>
  <c r="BI158" i="3"/>
  <c r="BI160" i="3"/>
  <c r="BI163" i="3"/>
  <c r="BI167" i="3"/>
  <c r="BI172" i="3"/>
  <c r="BI174" i="3"/>
  <c r="BI176" i="3"/>
  <c r="BI180" i="3"/>
  <c r="BI182" i="3"/>
  <c r="BI184" i="3"/>
  <c r="BI186" i="3"/>
  <c r="BI188" i="3"/>
  <c r="BI190" i="3"/>
  <c r="BI193" i="3"/>
  <c r="BI195" i="3"/>
  <c r="BI197" i="3"/>
  <c r="BI199" i="3"/>
  <c r="BI201" i="3"/>
  <c r="BI203" i="3"/>
  <c r="BI206" i="3"/>
  <c r="BI208" i="3"/>
  <c r="BI211" i="3"/>
  <c r="BI212" i="3"/>
  <c r="BI213" i="3"/>
  <c r="BI215" i="3"/>
  <c r="BI217" i="3"/>
  <c r="BI220" i="3"/>
  <c r="BI224" i="3"/>
  <c r="BI229" i="3"/>
  <c r="BI231" i="3"/>
  <c r="BI235" i="3"/>
  <c r="BI237" i="3"/>
  <c r="BI239" i="3"/>
  <c r="BI241" i="3"/>
  <c r="BI243" i="3"/>
  <c r="BI246" i="3"/>
  <c r="BI248" i="3"/>
  <c r="BI250" i="3"/>
  <c r="BI252" i="3"/>
  <c r="BI254" i="3"/>
  <c r="BI256" i="3"/>
  <c r="BI258" i="3"/>
  <c r="BI261" i="3"/>
  <c r="BI263" i="3"/>
  <c r="BI264" i="3"/>
  <c r="BI265" i="3"/>
  <c r="BI266" i="3"/>
  <c r="BI267" i="3"/>
  <c r="BI268" i="3"/>
  <c r="BI269" i="3"/>
  <c r="BI270" i="3"/>
  <c r="BI271" i="3"/>
  <c r="BI272" i="3"/>
  <c r="BI275" i="3"/>
  <c r="BI277" i="3"/>
  <c r="BI279" i="3"/>
  <c r="BI281" i="3"/>
  <c r="BI283" i="3"/>
  <c r="BI285" i="3"/>
  <c r="BI287" i="3"/>
  <c r="BI289" i="3"/>
  <c r="BI291" i="3"/>
  <c r="BI294" i="3"/>
  <c r="BI296" i="3"/>
  <c r="BI299" i="3"/>
  <c r="BI301" i="3"/>
  <c r="BI304" i="3"/>
  <c r="BI306" i="3"/>
  <c r="BI308" i="3"/>
  <c r="BI311" i="3"/>
  <c r="BH100" i="3"/>
  <c r="BH102" i="3"/>
  <c r="F33" i="3" s="1"/>
  <c r="BC53" i="1" s="1"/>
  <c r="BH104" i="3"/>
  <c r="BH106" i="3"/>
  <c r="BH108" i="3"/>
  <c r="BH110" i="3"/>
  <c r="BH114" i="3"/>
  <c r="BH116" i="3"/>
  <c r="BH118" i="3"/>
  <c r="BH121" i="3"/>
  <c r="BH123" i="3"/>
  <c r="BH125" i="3"/>
  <c r="BH127" i="3"/>
  <c r="BH129" i="3"/>
  <c r="BH131" i="3"/>
  <c r="BH133" i="3"/>
  <c r="BH135" i="3"/>
  <c r="BH137" i="3"/>
  <c r="BH140" i="3"/>
  <c r="BH143" i="3"/>
  <c r="BH145" i="3"/>
  <c r="BH147" i="3"/>
  <c r="BH149" i="3"/>
  <c r="BH151" i="3"/>
  <c r="BH153" i="3"/>
  <c r="BH156" i="3"/>
  <c r="BH158" i="3"/>
  <c r="BH160" i="3"/>
  <c r="BH163" i="3"/>
  <c r="BH167" i="3"/>
  <c r="BH172" i="3"/>
  <c r="BH174" i="3"/>
  <c r="BH176" i="3"/>
  <c r="BH180" i="3"/>
  <c r="BH182" i="3"/>
  <c r="BH184" i="3"/>
  <c r="BH186" i="3"/>
  <c r="BH188" i="3"/>
  <c r="BH190" i="3"/>
  <c r="BH193" i="3"/>
  <c r="BH195" i="3"/>
  <c r="BH197" i="3"/>
  <c r="BH199" i="3"/>
  <c r="BH201" i="3"/>
  <c r="BH203" i="3"/>
  <c r="BH206" i="3"/>
  <c r="BH208" i="3"/>
  <c r="BH211" i="3"/>
  <c r="BH212" i="3"/>
  <c r="BH213" i="3"/>
  <c r="BH215" i="3"/>
  <c r="BH217" i="3"/>
  <c r="BH220" i="3"/>
  <c r="BH224" i="3"/>
  <c r="BH229" i="3"/>
  <c r="BH231" i="3"/>
  <c r="BH235" i="3"/>
  <c r="BH237" i="3"/>
  <c r="BH239" i="3"/>
  <c r="BH241" i="3"/>
  <c r="BH243" i="3"/>
  <c r="BH246" i="3"/>
  <c r="BH248" i="3"/>
  <c r="BH250" i="3"/>
  <c r="BH252" i="3"/>
  <c r="BH254" i="3"/>
  <c r="BH256" i="3"/>
  <c r="BH258" i="3"/>
  <c r="BH261" i="3"/>
  <c r="BH263" i="3"/>
  <c r="BH264" i="3"/>
  <c r="BH265" i="3"/>
  <c r="BH266" i="3"/>
  <c r="BH267" i="3"/>
  <c r="BH268" i="3"/>
  <c r="BH269" i="3"/>
  <c r="BH270" i="3"/>
  <c r="BH271" i="3"/>
  <c r="BH272" i="3"/>
  <c r="BH275" i="3"/>
  <c r="BH277" i="3"/>
  <c r="BH279" i="3"/>
  <c r="BH281" i="3"/>
  <c r="BH283" i="3"/>
  <c r="BH285" i="3"/>
  <c r="BH287" i="3"/>
  <c r="BH289" i="3"/>
  <c r="BH291" i="3"/>
  <c r="BH294" i="3"/>
  <c r="BH296" i="3"/>
  <c r="BH299" i="3"/>
  <c r="BH301" i="3"/>
  <c r="BH304" i="3"/>
  <c r="BH306" i="3"/>
  <c r="BH308" i="3"/>
  <c r="BH311" i="3"/>
  <c r="BG100" i="3"/>
  <c r="BG102" i="3"/>
  <c r="F32" i="3" s="1"/>
  <c r="BB53" i="1" s="1"/>
  <c r="BG104" i="3"/>
  <c r="BG106" i="3"/>
  <c r="BG108" i="3"/>
  <c r="BG110" i="3"/>
  <c r="BG114" i="3"/>
  <c r="BG116" i="3"/>
  <c r="BG118" i="3"/>
  <c r="BG121" i="3"/>
  <c r="BG123" i="3"/>
  <c r="BG125" i="3"/>
  <c r="BG127" i="3"/>
  <c r="BG129" i="3"/>
  <c r="BG131" i="3"/>
  <c r="BG133" i="3"/>
  <c r="BG135" i="3"/>
  <c r="BG137" i="3"/>
  <c r="BG140" i="3"/>
  <c r="BG143" i="3"/>
  <c r="BG145" i="3"/>
  <c r="BG147" i="3"/>
  <c r="BG149" i="3"/>
  <c r="BG151" i="3"/>
  <c r="BG153" i="3"/>
  <c r="BG156" i="3"/>
  <c r="BG158" i="3"/>
  <c r="BG160" i="3"/>
  <c r="BG163" i="3"/>
  <c r="BG167" i="3"/>
  <c r="BG172" i="3"/>
  <c r="BG174" i="3"/>
  <c r="BG176" i="3"/>
  <c r="BG180" i="3"/>
  <c r="BG182" i="3"/>
  <c r="BG184" i="3"/>
  <c r="BG186" i="3"/>
  <c r="BG188" i="3"/>
  <c r="BG190" i="3"/>
  <c r="BG193" i="3"/>
  <c r="BG195" i="3"/>
  <c r="BG197" i="3"/>
  <c r="BG199" i="3"/>
  <c r="BG201" i="3"/>
  <c r="BG203" i="3"/>
  <c r="BG206" i="3"/>
  <c r="BG208" i="3"/>
  <c r="BG211" i="3"/>
  <c r="BG212" i="3"/>
  <c r="BG213" i="3"/>
  <c r="BG215" i="3"/>
  <c r="BG217" i="3"/>
  <c r="BG220" i="3"/>
  <c r="BG224" i="3"/>
  <c r="BG229" i="3"/>
  <c r="BG231" i="3"/>
  <c r="BG235" i="3"/>
  <c r="BG237" i="3"/>
  <c r="BG239" i="3"/>
  <c r="BG241" i="3"/>
  <c r="BG243" i="3"/>
  <c r="BG246" i="3"/>
  <c r="BG248" i="3"/>
  <c r="BG250" i="3"/>
  <c r="BG252" i="3"/>
  <c r="BG254" i="3"/>
  <c r="BG256" i="3"/>
  <c r="BG258" i="3"/>
  <c r="BG261" i="3"/>
  <c r="BG263" i="3"/>
  <c r="BG264" i="3"/>
  <c r="BG265" i="3"/>
  <c r="BG266" i="3"/>
  <c r="BG267" i="3"/>
  <c r="BG268" i="3"/>
  <c r="BG269" i="3"/>
  <c r="BG270" i="3"/>
  <c r="BG271" i="3"/>
  <c r="BG272" i="3"/>
  <c r="BG275" i="3"/>
  <c r="BG277" i="3"/>
  <c r="BG279" i="3"/>
  <c r="BG281" i="3"/>
  <c r="BG283" i="3"/>
  <c r="BG285" i="3"/>
  <c r="BG287" i="3"/>
  <c r="BG289" i="3"/>
  <c r="BG291" i="3"/>
  <c r="BG294" i="3"/>
  <c r="BG296" i="3"/>
  <c r="BG299" i="3"/>
  <c r="BG301" i="3"/>
  <c r="BG304" i="3"/>
  <c r="BG306" i="3"/>
  <c r="BG308" i="3"/>
  <c r="BG311" i="3"/>
  <c r="BF100" i="3"/>
  <c r="BF102" i="3"/>
  <c r="F31" i="3" s="1"/>
  <c r="BA53" i="1" s="1"/>
  <c r="BF104" i="3"/>
  <c r="BF106" i="3"/>
  <c r="BF108" i="3"/>
  <c r="BF110" i="3"/>
  <c r="BF114" i="3"/>
  <c r="BF116" i="3"/>
  <c r="BF118" i="3"/>
  <c r="BF121" i="3"/>
  <c r="BF123" i="3"/>
  <c r="BF125" i="3"/>
  <c r="BF127" i="3"/>
  <c r="BF129" i="3"/>
  <c r="BF131" i="3"/>
  <c r="BF133" i="3"/>
  <c r="BF135" i="3"/>
  <c r="BF137" i="3"/>
  <c r="BF140" i="3"/>
  <c r="BF143" i="3"/>
  <c r="BF145" i="3"/>
  <c r="BF147" i="3"/>
  <c r="BF149" i="3"/>
  <c r="BF151" i="3"/>
  <c r="BF153" i="3"/>
  <c r="BF156" i="3"/>
  <c r="BF158" i="3"/>
  <c r="BF160" i="3"/>
  <c r="BF163" i="3"/>
  <c r="BF167" i="3"/>
  <c r="BF172" i="3"/>
  <c r="BF174" i="3"/>
  <c r="BF176" i="3"/>
  <c r="BF180" i="3"/>
  <c r="BF182" i="3"/>
  <c r="BF184" i="3"/>
  <c r="BF186" i="3"/>
  <c r="BF188" i="3"/>
  <c r="BF190" i="3"/>
  <c r="BF193" i="3"/>
  <c r="BF195" i="3"/>
  <c r="BF197" i="3"/>
  <c r="BF199" i="3"/>
  <c r="BF201" i="3"/>
  <c r="BF203" i="3"/>
  <c r="BF206" i="3"/>
  <c r="BF208" i="3"/>
  <c r="BF211" i="3"/>
  <c r="BF212" i="3"/>
  <c r="BF213" i="3"/>
  <c r="BF215" i="3"/>
  <c r="BF217" i="3"/>
  <c r="BF220" i="3"/>
  <c r="BF224" i="3"/>
  <c r="BF229" i="3"/>
  <c r="BF231" i="3"/>
  <c r="BF235" i="3"/>
  <c r="BF237" i="3"/>
  <c r="BF239" i="3"/>
  <c r="BF241" i="3"/>
  <c r="BF243" i="3"/>
  <c r="BF246" i="3"/>
  <c r="BF248" i="3"/>
  <c r="BF250" i="3"/>
  <c r="BF252" i="3"/>
  <c r="BF254" i="3"/>
  <c r="BF256" i="3"/>
  <c r="BF258" i="3"/>
  <c r="BF261" i="3"/>
  <c r="BF263" i="3"/>
  <c r="BF264" i="3"/>
  <c r="BF265" i="3"/>
  <c r="BF266" i="3"/>
  <c r="BF267" i="3"/>
  <c r="BF268" i="3"/>
  <c r="BF269" i="3"/>
  <c r="BF270" i="3"/>
  <c r="BF271" i="3"/>
  <c r="BF272" i="3"/>
  <c r="BF275" i="3"/>
  <c r="BF277" i="3"/>
  <c r="BF279" i="3"/>
  <c r="BF281" i="3"/>
  <c r="BF283" i="3"/>
  <c r="BF285" i="3"/>
  <c r="BF287" i="3"/>
  <c r="BF289" i="3"/>
  <c r="BF291" i="3"/>
  <c r="BF294" i="3"/>
  <c r="BF296" i="3"/>
  <c r="BF299" i="3"/>
  <c r="BF301" i="3"/>
  <c r="BF304" i="3"/>
  <c r="BF306" i="3"/>
  <c r="BF308" i="3"/>
  <c r="BF311" i="3"/>
  <c r="J100" i="3"/>
  <c r="BE100" i="3"/>
  <c r="J102" i="3"/>
  <c r="BE102" i="3"/>
  <c r="J104" i="3"/>
  <c r="BE104" i="3"/>
  <c r="J106" i="3"/>
  <c r="BE106" i="3"/>
  <c r="J108" i="3"/>
  <c r="BE108" i="3"/>
  <c r="J110" i="3"/>
  <c r="BE110" i="3"/>
  <c r="J114" i="3"/>
  <c r="BE114" i="3"/>
  <c r="J116" i="3"/>
  <c r="BE116" i="3"/>
  <c r="J118" i="3"/>
  <c r="BE118" i="3"/>
  <c r="J121" i="3"/>
  <c r="BE121" i="3"/>
  <c r="J123" i="3"/>
  <c r="BE123" i="3"/>
  <c r="J125" i="3"/>
  <c r="BE125" i="3"/>
  <c r="J127" i="3"/>
  <c r="BE127" i="3"/>
  <c r="J129" i="3"/>
  <c r="BE129" i="3"/>
  <c r="J131" i="3"/>
  <c r="BE131" i="3"/>
  <c r="J133" i="3"/>
  <c r="BE133" i="3"/>
  <c r="J135" i="3"/>
  <c r="BE135" i="3"/>
  <c r="J137" i="3"/>
  <c r="BE137" i="3"/>
  <c r="J140" i="3"/>
  <c r="BE140" i="3"/>
  <c r="J143" i="3"/>
  <c r="BE143" i="3"/>
  <c r="J145" i="3"/>
  <c r="BE145" i="3"/>
  <c r="J147" i="3"/>
  <c r="BE147" i="3"/>
  <c r="J149" i="3"/>
  <c r="BE149" i="3"/>
  <c r="J151" i="3"/>
  <c r="BE151" i="3"/>
  <c r="J153" i="3"/>
  <c r="BE153" i="3"/>
  <c r="J156" i="3"/>
  <c r="BE156" i="3"/>
  <c r="J158" i="3"/>
  <c r="BE158" i="3"/>
  <c r="J160" i="3"/>
  <c r="BE160" i="3"/>
  <c r="J163" i="3"/>
  <c r="BE163" i="3"/>
  <c r="J167" i="3"/>
  <c r="BE167" i="3"/>
  <c r="J172" i="3"/>
  <c r="BE172" i="3"/>
  <c r="J174" i="3"/>
  <c r="BE174" i="3"/>
  <c r="J176" i="3"/>
  <c r="BE176" i="3"/>
  <c r="J180" i="3"/>
  <c r="BE180" i="3"/>
  <c r="J182" i="3"/>
  <c r="BE182" i="3"/>
  <c r="J184" i="3"/>
  <c r="BE184" i="3"/>
  <c r="J186" i="3"/>
  <c r="BE186" i="3"/>
  <c r="J188" i="3"/>
  <c r="BE188" i="3"/>
  <c r="J190" i="3"/>
  <c r="BE190" i="3"/>
  <c r="J193" i="3"/>
  <c r="BE193" i="3"/>
  <c r="J195" i="3"/>
  <c r="BE195" i="3"/>
  <c r="J197" i="3"/>
  <c r="BE197" i="3"/>
  <c r="J199" i="3"/>
  <c r="BE199" i="3"/>
  <c r="J201" i="3"/>
  <c r="BE201" i="3"/>
  <c r="J203" i="3"/>
  <c r="BE203" i="3"/>
  <c r="J206" i="3"/>
  <c r="BE206" i="3"/>
  <c r="J208" i="3"/>
  <c r="BE208" i="3"/>
  <c r="J211" i="3"/>
  <c r="BE211" i="3"/>
  <c r="J212" i="3"/>
  <c r="BE212" i="3"/>
  <c r="J213" i="3"/>
  <c r="BE213" i="3"/>
  <c r="J215" i="3"/>
  <c r="BE215" i="3"/>
  <c r="J217" i="3"/>
  <c r="BE217" i="3"/>
  <c r="J220" i="3"/>
  <c r="BE220" i="3"/>
  <c r="J224" i="3"/>
  <c r="BE224" i="3"/>
  <c r="J229" i="3"/>
  <c r="BE229" i="3"/>
  <c r="J231" i="3"/>
  <c r="BE231" i="3"/>
  <c r="J235" i="3"/>
  <c r="BE235" i="3"/>
  <c r="J237" i="3"/>
  <c r="BE237" i="3"/>
  <c r="J239" i="3"/>
  <c r="BE239" i="3"/>
  <c r="J241" i="3"/>
  <c r="BE241" i="3"/>
  <c r="J243" i="3"/>
  <c r="BE243" i="3"/>
  <c r="J246" i="3"/>
  <c r="BE246" i="3"/>
  <c r="J248" i="3"/>
  <c r="BE248" i="3"/>
  <c r="J250" i="3"/>
  <c r="BE250" i="3"/>
  <c r="J252" i="3"/>
  <c r="BE252" i="3"/>
  <c r="J254" i="3"/>
  <c r="BE254" i="3"/>
  <c r="J256" i="3"/>
  <c r="BE256" i="3"/>
  <c r="J258" i="3"/>
  <c r="BE258" i="3"/>
  <c r="J261" i="3"/>
  <c r="BE261" i="3"/>
  <c r="J263" i="3"/>
  <c r="BE263" i="3"/>
  <c r="J264" i="3"/>
  <c r="BE264" i="3"/>
  <c r="J265" i="3"/>
  <c r="BE265" i="3"/>
  <c r="J266" i="3"/>
  <c r="BE266" i="3"/>
  <c r="J267" i="3"/>
  <c r="BE267" i="3"/>
  <c r="J268" i="3"/>
  <c r="BE268" i="3"/>
  <c r="J269" i="3"/>
  <c r="BE269" i="3"/>
  <c r="J270" i="3"/>
  <c r="BE270" i="3"/>
  <c r="J271" i="3"/>
  <c r="BE271" i="3"/>
  <c r="J272" i="3"/>
  <c r="BE272" i="3"/>
  <c r="J275" i="3"/>
  <c r="BE275" i="3"/>
  <c r="J277" i="3"/>
  <c r="BE277" i="3"/>
  <c r="J279" i="3"/>
  <c r="BE279" i="3"/>
  <c r="J281" i="3"/>
  <c r="BE281" i="3"/>
  <c r="J283" i="3"/>
  <c r="BE283" i="3"/>
  <c r="J285" i="3"/>
  <c r="BE285" i="3"/>
  <c r="J287" i="3"/>
  <c r="BE287" i="3"/>
  <c r="J289" i="3"/>
  <c r="BE289" i="3"/>
  <c r="J291" i="3"/>
  <c r="BE291" i="3"/>
  <c r="J294" i="3"/>
  <c r="BE294" i="3"/>
  <c r="J296" i="3"/>
  <c r="BE296" i="3"/>
  <c r="J299" i="3"/>
  <c r="BE299" i="3"/>
  <c r="J301" i="3"/>
  <c r="BE301" i="3"/>
  <c r="J304" i="3"/>
  <c r="BE304" i="3"/>
  <c r="J306" i="3"/>
  <c r="BE306" i="3"/>
  <c r="J308" i="3"/>
  <c r="BE308" i="3"/>
  <c r="J311" i="3"/>
  <c r="BE311" i="3"/>
  <c r="AY53" i="1"/>
  <c r="AX53" i="1"/>
  <c r="J77" i="3"/>
  <c r="J75" i="3"/>
  <c r="J74" i="3"/>
  <c r="J69" i="3"/>
  <c r="J68" i="3"/>
  <c r="J67" i="3"/>
  <c r="J66" i="3"/>
  <c r="J60" i="3"/>
  <c r="E18" i="3"/>
  <c r="E21" i="3"/>
  <c r="E15" i="3"/>
  <c r="F93" i="3" s="1"/>
  <c r="F91" i="3"/>
  <c r="E89" i="3"/>
  <c r="E7" i="3"/>
  <c r="F51" i="3"/>
  <c r="F49" i="3"/>
  <c r="E47" i="3"/>
  <c r="J21" i="3"/>
  <c r="J20" i="3"/>
  <c r="J18" i="3"/>
  <c r="J17" i="3"/>
  <c r="J15" i="3"/>
  <c r="J14" i="3"/>
  <c r="BC52" i="1"/>
  <c r="BC51" i="1" s="1"/>
  <c r="BA52" i="1"/>
  <c r="AZ52" i="1"/>
  <c r="AV52" i="1"/>
  <c r="AT52" i="1" s="1"/>
  <c r="AY52" i="1"/>
  <c r="AX52" i="1"/>
  <c r="AW52" i="1"/>
  <c r="BA51" i="1"/>
  <c r="AW51" i="1" s="1"/>
  <c r="AK27" i="1" s="1"/>
  <c r="W27" i="1"/>
  <c r="AS51" i="1"/>
  <c r="L47" i="1"/>
  <c r="AM46" i="1"/>
  <c r="L46" i="1"/>
  <c r="AM44" i="1"/>
  <c r="L44" i="1"/>
  <c r="L42" i="1"/>
  <c r="L41" i="1"/>
  <c r="W29" i="1" l="1"/>
  <c r="AY51" i="1"/>
  <c r="E87" i="3"/>
  <c r="E45" i="3"/>
  <c r="F94" i="3"/>
  <c r="F52" i="3"/>
  <c r="BB52" i="1"/>
  <c r="BB51" i="1" s="1"/>
  <c r="BD52" i="1"/>
  <c r="BD51" i="1" s="1"/>
  <c r="W30" i="1" s="1"/>
  <c r="F30" i="3"/>
  <c r="AZ53" i="1" s="1"/>
  <c r="AZ51" i="1" s="1"/>
  <c r="J99" i="3"/>
  <c r="J58" i="3" s="1"/>
  <c r="BK98" i="3"/>
  <c r="J179" i="3"/>
  <c r="J64" i="3" s="1"/>
  <c r="BK178" i="3"/>
  <c r="J178" i="3" s="1"/>
  <c r="J63" i="3" s="1"/>
  <c r="J91" i="3"/>
  <c r="J49" i="3"/>
  <c r="J93" i="3"/>
  <c r="J51" i="3"/>
  <c r="T98" i="3"/>
  <c r="T178" i="3"/>
  <c r="J274" i="3"/>
  <c r="J73" i="3" s="1"/>
  <c r="BK303" i="3"/>
  <c r="J303" i="3" s="1"/>
  <c r="J76" i="3" s="1"/>
  <c r="R303" i="3"/>
  <c r="R273" i="3" s="1"/>
  <c r="R97" i="3" s="1"/>
  <c r="AZ54" i="1"/>
  <c r="AV54" i="1"/>
  <c r="AT54" i="1" s="1"/>
  <c r="J30" i="3"/>
  <c r="AV53" i="1" s="1"/>
  <c r="AT53" i="1" s="1"/>
  <c r="J31" i="3"/>
  <c r="AW53" i="1" s="1"/>
  <c r="J234" i="3"/>
  <c r="J71" i="3" s="1"/>
  <c r="BK233" i="3"/>
  <c r="J233" i="3" s="1"/>
  <c r="J70" i="3" s="1"/>
  <c r="P303" i="3"/>
  <c r="P273" i="3" s="1"/>
  <c r="P97" i="3" s="1"/>
  <c r="AU53" i="1" s="1"/>
  <c r="T303" i="3"/>
  <c r="T273" i="3" s="1"/>
  <c r="W26" i="1" l="1"/>
  <c r="AV51" i="1"/>
  <c r="BK273" i="3"/>
  <c r="J273" i="3" s="1"/>
  <c r="J72" i="3" s="1"/>
  <c r="T97" i="3"/>
  <c r="J98" i="3"/>
  <c r="J57" i="3" s="1"/>
  <c r="BK97" i="3"/>
  <c r="J97" i="3" s="1"/>
  <c r="W28" i="1"/>
  <c r="AX51" i="1"/>
  <c r="AU52" i="1"/>
  <c r="AU51" i="1" s="1"/>
  <c r="J56" i="3" l="1"/>
  <c r="J27" i="3"/>
  <c r="AK26" i="1"/>
  <c r="AT51" i="1"/>
  <c r="AG53" i="1" l="1"/>
  <c r="AN53" i="1" s="1"/>
  <c r="J36" i="3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<sst xmlns="http://schemas.openxmlformats.org/spreadsheetml/2006/main" count="3182" uniqueCount="793">
  <si>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</si>
  <si>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</si>
  <si>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</si>
  <si>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</si>
  <si>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</si>
  <si>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</si>
  <si>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</si>
  <si>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</si>
  <si>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</si>
  <si>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</si>
  <si>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</si>
  <si>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</si>
  <si>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</si>
  <si>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</si>
  <si>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</si>
  <si>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</si>
  <si>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</si>
  <si>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</si>
  <si>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</si>
  <si>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</si>
  <si>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</si>
  <si>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</si>
  <si>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</si>
  <si>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</si>
  <si>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</si>
  <si>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</si>
  <si>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</si>
  <si>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</si>
  <si>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-742796664</t>
  </si>
  <si>
    <t>-790154012</t>
  </si>
  <si>
    <t>1099732552</t>
  </si>
  <si>
    <t>148075626</t>
  </si>
  <si>
    <t>-1204704174</t>
  </si>
  <si>
    <t>-341732308</t>
  </si>
  <si>
    <t>1589455340</t>
  </si>
  <si>
    <t>1010403702</t>
  </si>
  <si>
    <t>-1108156269</t>
  </si>
  <si>
    <t>1109715512</t>
  </si>
  <si>
    <t>-2112171928</t>
  </si>
  <si>
    <t>1038454063</t>
  </si>
  <si>
    <t>930700915</t>
  </si>
  <si>
    <t>296832758</t>
  </si>
  <si>
    <t>85291432</t>
  </si>
  <si>
    <t>-1390372185</t>
  </si>
  <si>
    <t>-67945370</t>
  </si>
  <si>
    <t>-963395918</t>
  </si>
  <si>
    <t>925738734</t>
  </si>
  <si>
    <t>564095082</t>
  </si>
  <si>
    <t>96347675</t>
  </si>
  <si>
    <t>364543888</t>
  </si>
  <si>
    <t>612179644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</si>
  <si>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</si>
  <si>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</si>
  <si>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</si>
  <si>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</si>
  <si>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</si>
  <si>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</si>
  <si>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</si>
  <si>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</si>
  <si>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</si>
  <si>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</si>
  <si>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</si>
  <si>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</si>
  <si>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</si>
  <si>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</si>
  <si>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</si>
  <si>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</si>
  <si>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</si>
  <si>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</si>
  <si>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</si>
  <si>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</si>
  <si>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</si>
  <si>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</si>
  <si>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</si>
  <si>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</si>
  <si>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</si>
  <si>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</si>
  <si>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</si>
  <si>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</si>
  <si>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</si>
  <si>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</si>
  <si>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</si>
  <si>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</si>
  <si>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</si>
  <si>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</si>
  <si>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</si>
  <si>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</si>
  <si>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</si>
  <si>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</si>
  <si>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</si>
  <si>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</si>
  <si>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</si>
  <si>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</si>
  <si>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</si>
  <si>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</si>
  <si>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</si>
  <si>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</si>
  <si>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</si>
  <si>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</si>
  <si>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</si>
  <si>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</si>
  <si>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</si>
  <si>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</si>
  <si>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</si>
  <si>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</si>
  <si>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</si>
  <si>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</si>
  <si>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</si>
  <si>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</si>
  <si>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</si>
  <si>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</si>
  <si>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</si>
  <si>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</si>
  <si>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</si>
  <si>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</si>
  <si>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</si>
  <si>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</si>
  <si>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</si>
  <si>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</si>
  <si>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</si>
  <si>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</si>
  <si>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</si>
  <si>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</si>
  <si>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</si>
  <si>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</si>
  <si>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</si>
  <si>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</si>
  <si>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</si>
  <si>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</si>
  <si>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</si>
  <si>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</si>
  <si>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</si>
  <si>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</si>
  <si>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</si>
  <si>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</si>
  <si>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</si>
  <si>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</si>
  <si>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</si>
  <si>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</si>
  <si>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</si>
  <si>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</si>
  <si>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</si>
  <si>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</si>
  <si>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</si>
  <si>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</si>
  <si>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</si>
  <si>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</si>
  <si>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</si>
  <si>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</si>
  <si>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</si>
  <si>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</si>
  <si>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</si>
  <si>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</si>
  <si>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</si>
  <si>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</si>
  <si>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</si>
  <si>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</si>
  <si>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</si>
  <si>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</si>
  <si>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</si>
  <si>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</si>
  <si>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</si>
  <si>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</si>
  <si>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</si>
  <si>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</si>
  <si>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</si>
  <si>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</si>
  <si>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</si>
  <si>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</si>
  <si>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</si>
  <si>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</si>
  <si>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</si>
  <si>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</si>
  <si>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</si>
  <si>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</si>
  <si>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</si>
  <si>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</si>
  <si>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</si>
  <si>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</si>
  <si>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</si>
  <si>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</si>
  <si>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</si>
  <si>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</si>
  <si>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</si>
  <si>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</si>
  <si>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</si>
  <si>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</si>
  <si>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</si>
  <si>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</si>
  <si>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</si>
  <si>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</si>
  <si>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</si>
  <si>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</si>
  <si>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</si>
  <si>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</si>
  <si>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</si>
  <si>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</si>
  <si>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</si>
  <si>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</si>
  <si>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</si>
  <si>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</si>
  <si>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</si>
  <si>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</si>
  <si>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</si>
  <si>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</si>
  <si>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</si>
  <si>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</si>
  <si>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</si>
  <si>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</si>
  <si>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</si>
  <si>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</si>
  <si>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{903f6c2a-fb2e-4c4f-8ca1-86abaa75771d}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</si>
  <si>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</si>
  <si>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</si>
  <si>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</si>
  <si>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</si>
  <si>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</si>
  <si>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</si>
  <si>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</si>
  <si>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</si>
  <si>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</si>
  <si>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1704606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</si>
  <si>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</si>
  <si>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</si>
  <si>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</si>
  <si>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</si>
  <si>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</si>
  <si>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Ostrava</t>
  </si>
  <si>
    <t>Datum:</t>
  </si>
  <si>
    <t>4. 5. 2018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</si>
  <si>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</si>
  <si>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</si>
  <si>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</si>
  <si>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</si>
  <si>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</si>
  <si>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</si>
  <si>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</si>
  <si>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</si>
  <si>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</si>
  <si>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</si>
  <si>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</si>
  <si>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</si>
  <si>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</si>
  <si>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</si>
  <si>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</si>
  <si>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</si>
  <si>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</si>
  <si>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</si>
  <si>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</si>
  <si>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</si>
  <si>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</si>
  <si>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</si>
  <si>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</si>
  <si>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</si>
  <si>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</si>
  <si>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</si>
  <si>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</si>
  <si>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</si>
  <si>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</si>
  <si>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</si>
  <si>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</si>
  <si>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</si>
  <si>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</si>
  <si>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</si>
  <si>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</si>
  <si>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</si>
  <si>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</si>
  <si>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</si>
  <si>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</si>
  <si>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</si>
  <si>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</si>
  <si>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</si>
  <si>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</si>
  <si>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</si>
  <si>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</si>
  <si>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</si>
  <si>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</si>
  <si>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</si>
  <si>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</si>
  <si>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</si>
  <si>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{ccca9bcb-32bd-424a-84dd-ae4e04a67db4}</t>
  </si>
  <si>
    <t>2</t>
  </si>
  <si>
    <t>1704606 - 02</t>
  </si>
  <si>
    <t>REKONSTRUKCE PŘÍSTŘEŠKŮ, REKONSTRUKCE PŘÍSTŘEŠKŮ, ZÁBRADLÍ A NÁSTUPIŠTNÍ HRANY</t>
  </si>
  <si>
    <t>{46db5949-960d-40ac-9dc6-b4375a16c8e1}</t>
  </si>
  <si>
    <t>{2fd3b649-2c2d-4cf1-9a52-a3d64c803f90}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</si>
  <si>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</si>
  <si>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</si>
  <si>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</si>
  <si>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</si>
  <si>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</si>
  <si>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</si>
  <si>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</si>
  <si>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</si>
  <si>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</si>
  <si>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</si>
  <si>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</si>
  <si>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</si>
  <si>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</si>
  <si>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 Zemní práce</t>
  </si>
  <si>
    <t xml:space="preserve">      2 - Zakládání</t>
  </si>
  <si>
    <t xml:space="preserve">    5 - Komunikace</t>
  </si>
  <si>
    <t xml:space="preserve">    9 - Ostatní konstrukce a práce-bourání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</si>
  <si>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</si>
  <si>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</si>
  <si>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</si>
  <si>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</si>
  <si>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>N00 -   Dodávky, materiál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</si>
  <si>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</si>
  <si>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</si>
  <si>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</si>
  <si>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</si>
  <si>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</si>
  <si>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</si>
  <si>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</si>
  <si>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</si>
  <si>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</si>
  <si>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</si>
  <si>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</si>
  <si>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</si>
  <si>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</si>
  <si>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</si>
  <si>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</si>
  <si>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</si>
  <si>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</si>
  <si>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</si>
  <si>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</si>
  <si>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</si>
  <si>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</si>
  <si>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</si>
  <si>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</si>
  <si>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 xml:space="preserve"> Zemní práce</t>
  </si>
  <si>
    <t>K</t>
  </si>
  <si>
    <t>m2</t>
  </si>
  <si>
    <t>CS ÚRS 2017 01</t>
  </si>
  <si>
    <t>4</t>
  </si>
  <si>
    <t>VV</t>
  </si>
  <si>
    <t>m3</t>
  </si>
  <si>
    <t>CS ÚRS 2015 01</t>
  </si>
  <si>
    <t>3</t>
  </si>
  <si>
    <t>132101201</t>
  </si>
  <si>
    <t>Hloubení zapažených i nezapažených rýh šířky přes 600 do 2 000 mm s urovnáním dna do předepsaného profilu a spádu v horninách tř. 1 a 2 do 100 m3</t>
  </si>
  <si>
    <t>Součet</t>
  </si>
  <si>
    <t>167101101</t>
  </si>
  <si>
    <t>Nakládání, skládání a překládání neulehlého výkopku nebo sypaniny nakládání, množství do 100 m3, z hornin tř. 1 až 4</t>
  </si>
  <si>
    <t>5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</si>
  <si>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</si>
  <si>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</si>
  <si>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</si>
  <si>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</si>
  <si>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</si>
  <si>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7</t>
  </si>
  <si>
    <t>174101101</t>
  </si>
  <si>
    <t>Zásyp sypaninou z jakékoliv horniny s uložením výkopku ve vrstvách se zhutněním jam, šachet, rýh nebo kolem objektů v těchto vykopávkách</t>
  </si>
  <si>
    <t>8</t>
  </si>
  <si>
    <t>M</t>
  </si>
  <si>
    <t>t</t>
  </si>
  <si>
    <t>9</t>
  </si>
  <si>
    <t>583441720</t>
  </si>
  <si>
    <t>štěrkodrť frakce 0-32 třída C</t>
  </si>
  <si>
    <t>P</t>
  </si>
  <si>
    <t>Poznámka k položce:
Drcené kamenivo dle ČSN EN 13242 (kamenivo pro nestmelené směsi …..)</t>
  </si>
  <si>
    <t>10</t>
  </si>
  <si>
    <t>11</t>
  </si>
  <si>
    <t>M3</t>
  </si>
  <si>
    <t>12</t>
  </si>
  <si>
    <t>kus</t>
  </si>
  <si>
    <t>13</t>
  </si>
  <si>
    <t>14</t>
  </si>
  <si>
    <t>M2</t>
  </si>
  <si>
    <t>Zakládání</t>
  </si>
  <si>
    <t>16</t>
  </si>
  <si>
    <t>17</t>
  </si>
  <si>
    <t>18</t>
  </si>
  <si>
    <t>19</t>
  </si>
  <si>
    <t>20</t>
  </si>
  <si>
    <t>22</t>
  </si>
  <si>
    <t>23</t>
  </si>
  <si>
    <t>631311112</t>
  </si>
  <si>
    <t>Mazanina z betonu prostého bez zvýšených nároků na prostředí tl. přes 50 do 80 mm tř. C 8/10</t>
  </si>
  <si>
    <t>24</t>
  </si>
  <si>
    <t>25</t>
  </si>
  <si>
    <t>26</t>
  </si>
  <si>
    <t>27</t>
  </si>
  <si>
    <t>28</t>
  </si>
  <si>
    <t>29</t>
  </si>
  <si>
    <t>30</t>
  </si>
  <si>
    <t>44</t>
  </si>
  <si>
    <t>31</t>
  </si>
  <si>
    <t>32</t>
  </si>
  <si>
    <t>33</t>
  </si>
  <si>
    <t>m</t>
  </si>
  <si>
    <t>34</t>
  </si>
  <si>
    <t>Komunikace</t>
  </si>
  <si>
    <t>35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</si>
  <si>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</si>
  <si>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</si>
  <si>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36</t>
  </si>
  <si>
    <t>460650051</t>
  </si>
  <si>
    <t>Vozovky a chodníky zřízení podkladní vrstvy včetně rozprostření a úpravy podkladu ze štěrkodrti, včetně zhutnění, tloušťky do 5 cm</t>
  </si>
  <si>
    <t>64</t>
  </si>
  <si>
    <t>37</t>
  </si>
  <si>
    <t>564831111</t>
  </si>
  <si>
    <t>Podklad ze štěrkodrti ŠD s rozprostřením a zhutněním, po zhutnění tl. 100 mm</t>
  </si>
  <si>
    <t>38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</si>
  <si>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</si>
  <si>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</si>
  <si>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39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</si>
  <si>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</si>
  <si>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</si>
  <si>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40</t>
  </si>
  <si>
    <t>592174970</t>
  </si>
  <si>
    <t>obrubník betonový chodníkový 100x10x25 cm</t>
  </si>
  <si>
    <t>256</t>
  </si>
  <si>
    <t>41</t>
  </si>
  <si>
    <t>592450070</t>
  </si>
  <si>
    <t>dlažba zámková profilová pro komunikace 20x16,5x8 cm přírodní</t>
  </si>
  <si>
    <t>Poznámka k položce:
spotřeba: 36 kus/m2</t>
  </si>
  <si>
    <t>42</t>
  </si>
  <si>
    <t>583441550</t>
  </si>
  <si>
    <t>štěrkodrť frakce 0-22</t>
  </si>
  <si>
    <t>43</t>
  </si>
  <si>
    <t>592452670</t>
  </si>
  <si>
    <t>dlažba skladebná betonová základní pro nevidomé 20 x 10 x 6 cm barevná</t>
  </si>
  <si>
    <t>M030</t>
  </si>
  <si>
    <t>Signální pás - nástřik š. 500mm, kontrastní barva</t>
  </si>
  <si>
    <t>45</t>
  </si>
  <si>
    <t>46</t>
  </si>
  <si>
    <t>47</t>
  </si>
  <si>
    <t>Ostatní konstrukce a práce-bourání</t>
  </si>
  <si>
    <t>48</t>
  </si>
  <si>
    <t>949101111</t>
  </si>
  <si>
    <t>Lešení pomocné pracovní pro objekty pozemních staveb pro zatížení do 150 kg/m2, o výšce lešeňové podlahy do 1,9 m</t>
  </si>
  <si>
    <t>49</t>
  </si>
  <si>
    <t>50</t>
  </si>
  <si>
    <t>51</t>
  </si>
  <si>
    <t>52</t>
  </si>
  <si>
    <t>PSV</t>
  </si>
  <si>
    <t>Práce a dodávky PSV</t>
  </si>
  <si>
    <t>53</t>
  </si>
  <si>
    <t>54</t>
  </si>
  <si>
    <t>55</t>
  </si>
  <si>
    <t>764</t>
  </si>
  <si>
    <t>Konstrukce klempířské</t>
  </si>
  <si>
    <t>56</t>
  </si>
  <si>
    <t>764242436</t>
  </si>
  <si>
    <t>Oplechování střešních prvků z titanzinkového předzvětralého plechu okapu okapovým plechem střechy rovné rš 500 mm</t>
  </si>
  <si>
    <t>57</t>
  </si>
  <si>
    <t>58</t>
  </si>
  <si>
    <t>764548423</t>
  </si>
  <si>
    <t>Svod z titanzinkového předzvětralého plechu včetně objímek, kolen a odskoků kruhový, průměru 100 mm</t>
  </si>
  <si>
    <t>59</t>
  </si>
  <si>
    <t>M016</t>
  </si>
  <si>
    <t>Montáže žlabů a klempířských prvků</t>
  </si>
  <si>
    <t>bm</t>
  </si>
  <si>
    <t>766</t>
  </si>
  <si>
    <t>Konstrukce truhlářské</t>
  </si>
  <si>
    <t>60</t>
  </si>
  <si>
    <t>ks</t>
  </si>
  <si>
    <t>61</t>
  </si>
  <si>
    <t>62</t>
  </si>
  <si>
    <t>M026</t>
  </si>
  <si>
    <t>Lavička - kov+ tropické dřevo, kotvená do dlažby</t>
  </si>
  <si>
    <t>63</t>
  </si>
  <si>
    <t>M027</t>
  </si>
  <si>
    <t>Odpadkový koš</t>
  </si>
  <si>
    <t>767</t>
  </si>
  <si>
    <t>Konstrukce zámečnické</t>
  </si>
  <si>
    <t>65</t>
  </si>
  <si>
    <t>66</t>
  </si>
  <si>
    <t>67</t>
  </si>
  <si>
    <t>68</t>
  </si>
  <si>
    <t>69</t>
  </si>
  <si>
    <t>70</t>
  </si>
  <si>
    <t>71</t>
  </si>
  <si>
    <t>72</t>
  </si>
  <si>
    <t>kg</t>
  </si>
  <si>
    <t>73</t>
  </si>
  <si>
    <t>74</t>
  </si>
  <si>
    <t>75</t>
  </si>
  <si>
    <t>76</t>
  </si>
  <si>
    <t>77</t>
  </si>
  <si>
    <t>78</t>
  </si>
  <si>
    <t>Zasklívání – ostatní práce montáž fólie na sklo bezpečnostní</t>
  </si>
  <si>
    <t>79</t>
  </si>
  <si>
    <t>80</t>
  </si>
  <si>
    <t>81</t>
  </si>
  <si>
    <t>82</t>
  </si>
  <si>
    <t>83</t>
  </si>
  <si>
    <t>84</t>
  </si>
  <si>
    <t>85</t>
  </si>
  <si>
    <t>N00</t>
  </si>
  <si>
    <t xml:space="preserve">  Dodávky, materiál</t>
  </si>
  <si>
    <t>86</t>
  </si>
  <si>
    <t>7493601120</t>
  </si>
  <si>
    <t>Kabelové a zásuvkové skříně, elektroměrové rozvaděče Prázdné skříně a pilíře Skříň plastová kompaktní pilíř včetně základu, IP44, šířka do 600 mm, výška do 700 mm, hloubka do 300 mm, PUR lak</t>
  </si>
  <si>
    <t>Poznámka k položce:
sestava rozvaděčů RD a RVO včetně výbavy pro jištění a ovládání osvětlení podle specifikace rozvaděčů</t>
  </si>
  <si>
    <t>87</t>
  </si>
  <si>
    <t>7492501770</t>
  </si>
  <si>
    <t>Kabely, vodiče, šňůry Cu - nn Kabel silový 2 a 3-žílový Cu, plastová izolace CYKY 3J2,5 (3Cx 2,5)</t>
  </si>
  <si>
    <t>88</t>
  </si>
  <si>
    <t>7494020540</t>
  </si>
  <si>
    <t>Přístroje pro spínání a ovládání Svornice a pomocný materiál Ostatní Označovací štítek do rozvaděče nn</t>
  </si>
  <si>
    <t>89</t>
  </si>
  <si>
    <t>7593501010</t>
  </si>
  <si>
    <t>Trasy kabelového vedení Tuhá dvouplášťová korugovaná chránička KD 09063 průměr 63/52 mm</t>
  </si>
  <si>
    <t>90</t>
  </si>
  <si>
    <t>7593500865</t>
  </si>
  <si>
    <t>Trasy kabelového vedení Ohebná dvouplášťová korugovaná chránička 50/39smotek - červená UV stabilní</t>
  </si>
  <si>
    <t>91</t>
  </si>
  <si>
    <t>512</t>
  </si>
  <si>
    <t>92</t>
  </si>
  <si>
    <t>93</t>
  </si>
  <si>
    <t>94</t>
  </si>
  <si>
    <t>95</t>
  </si>
  <si>
    <t>7492756030</t>
  </si>
  <si>
    <t xml:space="preserve">Pomocné práce pro montáž kabelů vyhledání stávajících kabelů ( měření, sonda )    </t>
  </si>
  <si>
    <t>hod.</t>
  </si>
  <si>
    <t>96</t>
  </si>
  <si>
    <t>7492756040</t>
  </si>
  <si>
    <t>Pomocné práce pro montáž kabelů zatažení kabelů do chráničky do 4 kg/m</t>
  </si>
  <si>
    <t>97</t>
  </si>
  <si>
    <t>7493154020</t>
  </si>
  <si>
    <t>7494758020</t>
  </si>
  <si>
    <t>OST</t>
  </si>
  <si>
    <t>7498150515</t>
  </si>
  <si>
    <t>Vyhotovení výchozí revizní zprávy pro opravné práce pro objem investičních nákladů přes 100 000 do 500 000 Kč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</si>
  <si>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</si>
  <si>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</si>
  <si>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7498351010</t>
  </si>
  <si>
    <t>Vydání průkazu způsobilosti pro funkční celek, provizorní stav</t>
  </si>
  <si>
    <t>7498351510</t>
  </si>
  <si>
    <t>Vyhotovení zprávy o posouzení bezpečnosti (rizik) včetně analýzy a hodnocení rizik</t>
  </si>
  <si>
    <t>7498454010</t>
  </si>
  <si>
    <t>Zkoušky vodičů a kabelů nn silových do 1 kV průřezu žíly do 300 mm2</t>
  </si>
  <si>
    <t>7498455010</t>
  </si>
  <si>
    <t>Zkoušky vodičů a kabelů ovládacích jakéhokoliv počtu žil</t>
  </si>
  <si>
    <t>7498457010</t>
  </si>
  <si>
    <t>Měření intenzity osvětlení instalovaného v rozsahu 1 000 m2 zjišťované plochy</t>
  </si>
  <si>
    <t>7499151010</t>
  </si>
  <si>
    <t>Dokončovací práce na elektrickém zařízení</t>
  </si>
  <si>
    <t>hod</t>
  </si>
  <si>
    <t>7499151030</t>
  </si>
  <si>
    <t>Dokončovací práce zkušební provoz</t>
  </si>
  <si>
    <t>7499151040</t>
  </si>
  <si>
    <t>Dokončovací práce zaškolení obsluhy</t>
  </si>
  <si>
    <t>VRN</t>
  </si>
  <si>
    <t>Vedlejší rozpočtové náklady</t>
  </si>
  <si>
    <t>VRN3</t>
  </si>
  <si>
    <t>Zařízení staveniště</t>
  </si>
  <si>
    <t>030001000</t>
  </si>
  <si>
    <t>Základní rozdělení průvodních činností a nákladů zařízení staveniště</t>
  </si>
  <si>
    <t>…</t>
  </si>
  <si>
    <t>031002000</t>
  </si>
  <si>
    <t>Hlavní tituly průvodních činností a nákladů zařízení staveniště související (přípravné) práce</t>
  </si>
  <si>
    <t>032103000</t>
  </si>
  <si>
    <t>Zařízení staveniště vybavení staveniště náklady na stavební buňky</t>
  </si>
  <si>
    <t>034002000</t>
  </si>
  <si>
    <t>Hlavní tituly průvodních činností a nákladů zařízení staveniště zabezpečení staveniště</t>
  </si>
  <si>
    <t>034203000</t>
  </si>
  <si>
    <t>Zařízení staveniště zabezpečení staveniště oplocení staveniště</t>
  </si>
  <si>
    <t>034403000</t>
  </si>
  <si>
    <t>Zařízení staveniště zabezpečení staveniště dopravní značení na staveništi</t>
  </si>
  <si>
    <t>034503000</t>
  </si>
  <si>
    <t>Zařízení staveniště zabezpečení staveniště informační tabule</t>
  </si>
  <si>
    <t>039002000</t>
  </si>
  <si>
    <t>Hlavní tituly průvodních činností a nákladů zařízení staveniště zrušení zařízení staveniště</t>
  </si>
  <si>
    <t>039103000</t>
  </si>
  <si>
    <t>Zařízení staveniště zrušení zařízení staveniště rozebrání, bourání a odvoz</t>
  </si>
  <si>
    <t>VRN4</t>
  </si>
  <si>
    <t>Inženýrská činnost</t>
  </si>
  <si>
    <t>043002000</t>
  </si>
  <si>
    <t>Hlavní tituly průvodních činností a nákladů inženýrská činnost zkoušky a ostatní měření</t>
  </si>
  <si>
    <t>044002000</t>
  </si>
  <si>
    <t>Hlavní tituly průvodních činností a nákladů inženýrská činnost revize</t>
  </si>
  <si>
    <t>VRN6</t>
  </si>
  <si>
    <t>Územní vlivy</t>
  </si>
  <si>
    <t>061002000</t>
  </si>
  <si>
    <t>Hlavní tituly průvodních činností a nákladů územní vlivy vliv klimatických podmínek</t>
  </si>
  <si>
    <t>062002000</t>
  </si>
  <si>
    <t>Hlavní tituly průvodních činností a nákladů územní vlivy ztížené dopravní podmínky</t>
  </si>
  <si>
    <t>VRN7</t>
  </si>
  <si>
    <t>Provozní vlivy</t>
  </si>
  <si>
    <t>070001000</t>
  </si>
  <si>
    <t>Základní rozdělení průvodních činností a nákladů provozní vlivy</t>
  </si>
  <si>
    <t>075002000</t>
  </si>
  <si>
    <t>Hlavní tituly průvodních činností a nákladů provozní vlivy ochranná pásma</t>
  </si>
  <si>
    <t>079002000</t>
  </si>
  <si>
    <t>Hlavní tituly průvodních činností a nákladů provozní vlivy ostatní provozní vlivy</t>
  </si>
  <si>
    <t>VRN9</t>
  </si>
  <si>
    <t>Ostatní náklady</t>
  </si>
  <si>
    <t>090001000</t>
  </si>
  <si>
    <t>Základní rozdělení průvodních činností a nákladů ostatní náklady</t>
  </si>
  <si>
    <t xml:space="preserve">    6 - Úpravy povrchů, podlahy a osazování výplní</t>
  </si>
  <si>
    <t xml:space="preserve">    712 - Povlakové krytiny</t>
  </si>
  <si>
    <t xml:space="preserve">    781 - Dokončovací práce - obklady</t>
  </si>
  <si>
    <t xml:space="preserve">    787 - Dokončovací práce - zasklívání</t>
  </si>
  <si>
    <t xml:space="preserve">    00 -  Práce a dodávky</t>
  </si>
  <si>
    <t>-707393389</t>
  </si>
  <si>
    <t>0,8*1,5*(35+29+38+37+30+36)</t>
  </si>
  <si>
    <t>-1105607672</t>
  </si>
  <si>
    <t>1526382129</t>
  </si>
  <si>
    <t>-420677984</t>
  </si>
  <si>
    <t>2129512614</t>
  </si>
  <si>
    <t>-1306194072</t>
  </si>
  <si>
    <t>(0,8*1,5*(35+29+38+37+30+36))*1,8</t>
  </si>
  <si>
    <t>275311126</t>
  </si>
  <si>
    <t>Základové konstrukce z betonu prostého patky a bloky ve výkopu nebo na hlavách pilot C 20/25</t>
  </si>
  <si>
    <t>-1575168907</t>
  </si>
  <si>
    <t>2*29*0,3*0,3*0,7</t>
  </si>
  <si>
    <t>-1891688643</t>
  </si>
  <si>
    <t>(29+38+37+30)*1,5*0,1</t>
  </si>
  <si>
    <t>M035</t>
  </si>
  <si>
    <t>D+M prefabrikátu nástupištní hrany</t>
  </si>
  <si>
    <t>1134084915</t>
  </si>
  <si>
    <t>2*73</t>
  </si>
  <si>
    <t>1141954939</t>
  </si>
  <si>
    <t>2*73*4,0</t>
  </si>
  <si>
    <t>1626855185</t>
  </si>
  <si>
    <t>-1758330170</t>
  </si>
  <si>
    <t>-1284486605</t>
  </si>
  <si>
    <t>789525894</t>
  </si>
  <si>
    <t>2*35+2*3,50</t>
  </si>
  <si>
    <t>-2026200027</t>
  </si>
  <si>
    <t>2*35+2*3,5</t>
  </si>
  <si>
    <t>-1323652785</t>
  </si>
  <si>
    <t>536*0,15*1,8</t>
  </si>
  <si>
    <t>1605678650</t>
  </si>
  <si>
    <t>2*3,3*0,8</t>
  </si>
  <si>
    <t>-1308137042</t>
  </si>
  <si>
    <t>2*73*4,0*1,1</t>
  </si>
  <si>
    <t>-1052067529</t>
  </si>
  <si>
    <t>0,5*67*2</t>
  </si>
  <si>
    <t>Úpravy povrchů, podlahy a osazování výplní</t>
  </si>
  <si>
    <t>622143003</t>
  </si>
  <si>
    <t>Montáž omítkových profilů plastových nebo pozinkovaných, upevněných vtlačením do podkladní vrstvy nebo přibitím rohových s tkaninou</t>
  </si>
  <si>
    <t>1766415524</t>
  </si>
  <si>
    <t>11*0,70*4*2</t>
  </si>
  <si>
    <t>62641</t>
  </si>
  <si>
    <t>Technická specifikace: 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</si>
  <si>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OTSKP-SPK 2016</t>
  </si>
  <si>
    <t>-231920889</t>
  </si>
  <si>
    <t>2*5,2*32*1,25</t>
  </si>
  <si>
    <t>783000121</t>
  </si>
  <si>
    <t>Zakrývání konstrukcí včetně pozdějšího odkrytí konstrukcí nebo prvků olepením páskou nebo fólií</t>
  </si>
  <si>
    <t>-1295186351</t>
  </si>
  <si>
    <t>20*2,40*1,70*2</t>
  </si>
  <si>
    <t>783822211</t>
  </si>
  <si>
    <t>Vyrovnání omítek před provedením nátěru celoplošné, tloušťky do 3 mm, stěrkou vápennou</t>
  </si>
  <si>
    <t>-1140230831</t>
  </si>
  <si>
    <t>783826541</t>
  </si>
  <si>
    <t>Antigraffiti preventivní nátěr omítek hrubých betonových povrchů nebo omítek hrubých, rýhovaných tenkovrstvých nebo škrábaných (břízolitových) dočasný</t>
  </si>
  <si>
    <t>-149962460</t>
  </si>
  <si>
    <t>553430230</t>
  </si>
  <si>
    <t>doplňky stavební kovové profily pro omítky rohové profily CATNIC délky 250, 275, 300 cm s úzkou kulatou hlavou 4,0 mm č. 4043 pro omítky vnitřní 15 mm</t>
  </si>
  <si>
    <t>462992623</t>
  </si>
  <si>
    <t>-1443745837</t>
  </si>
  <si>
    <t>2*31*3</t>
  </si>
  <si>
    <t>966118</t>
  </si>
  <si>
    <t>Technická specifikace: 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</si>
  <si>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918904179</t>
  </si>
  <si>
    <t>0,8*0,5*(35+29+38+37+30+36)</t>
  </si>
  <si>
    <t>97811</t>
  </si>
  <si>
    <t>Technická specifikace: 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</si>
  <si>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1221043195</t>
  </si>
  <si>
    <t>2*31*(3,0+0,3+0,450+0,4+0,750)</t>
  </si>
  <si>
    <t>978151</t>
  </si>
  <si>
    <t>-708976908</t>
  </si>
  <si>
    <t>2*(9*2,8*2*(0,60+0,720)+2*2,8*2*(0,640+0,50)+2,8*2*(2*0,640+0,50)+2*2,80*0,6)</t>
  </si>
  <si>
    <t>2*(10*2,40*(2*0,630+0,20))</t>
  </si>
  <si>
    <t>997006511</t>
  </si>
  <si>
    <t>Vodorovná doprava suti na skládku s naložením na dopravní prostředek a složením do 100 m</t>
  </si>
  <si>
    <t>-1127297383</t>
  </si>
  <si>
    <t>536*0,08*2,4</t>
  </si>
  <si>
    <t>303,80*0,02*1,9</t>
  </si>
  <si>
    <t>255,328*0,02*20</t>
  </si>
  <si>
    <t>997006519</t>
  </si>
  <si>
    <t>Vodorovná doprava suti na skládku s naložením na dopravní prostředek a složením Příplatek k ceně za každý další i započatý 1 km</t>
  </si>
  <si>
    <t>-1503401146</t>
  </si>
  <si>
    <t>216,587*20</t>
  </si>
  <si>
    <t>997013801</t>
  </si>
  <si>
    <t>Poplatek za uložení stavebního odpadu na skládce (skládkovné) betonového</t>
  </si>
  <si>
    <t>-576955953</t>
  </si>
  <si>
    <t>216,587</t>
  </si>
  <si>
    <t>998223011</t>
  </si>
  <si>
    <t>Přesun hmot pro pozemní komunikace s krytem dlážděným dopravní vzdálenost do 200 m jakékoliv délky objektu</t>
  </si>
  <si>
    <t>-242474580</t>
  </si>
  <si>
    <t>712</t>
  </si>
  <si>
    <t>Povlakové krytiny</t>
  </si>
  <si>
    <t>712321132</t>
  </si>
  <si>
    <t>Provedení povlakové krytiny střech plochých do 10 st. natěradly a tmely za horka nátěrem asfaltovým</t>
  </si>
  <si>
    <t>990503184</t>
  </si>
  <si>
    <t>2*31*3,7*1,1</t>
  </si>
  <si>
    <t>712341559</t>
  </si>
  <si>
    <t>Provedení povlakové krytiny střech plochých do 10 st. pásy přitavením NAIP v plné ploše</t>
  </si>
  <si>
    <t>948604513</t>
  </si>
  <si>
    <t>628331590</t>
  </si>
  <si>
    <t>pás těžký asfaltovaný G 200 S40</t>
  </si>
  <si>
    <t>-839609242</t>
  </si>
  <si>
    <t>628331610</t>
  </si>
  <si>
    <t>pás těžký asfaltovaný G 200 S 40</t>
  </si>
  <si>
    <t>-1672620319</t>
  </si>
  <si>
    <t>OČIŠTĚNÍ A VYROVNÁNÍ PODKLADU PRO POVLAKOVOU STŘEŠNÍ KRYTINU</t>
  </si>
  <si>
    <t>-1667297936</t>
  </si>
  <si>
    <t>K011</t>
  </si>
  <si>
    <t>Demontáž střešení krytiny z asfaltových natavovaných pásů</t>
  </si>
  <si>
    <t>-1368967721</t>
  </si>
  <si>
    <t>1643525338</t>
  </si>
  <si>
    <t>"1/k"16</t>
  </si>
  <si>
    <t>-1460341298</t>
  </si>
  <si>
    <t>"3/k"80</t>
  </si>
  <si>
    <t>K002</t>
  </si>
  <si>
    <t>K/1 - D+M, Oplechování vnějšího parapetu, plech tl. 0,7 mm (R.Š. 250mm) včetně protikorozní ochrany</t>
  </si>
  <si>
    <t>539374327</t>
  </si>
  <si>
    <t>1897623124</t>
  </si>
  <si>
    <t>2*80+16</t>
  </si>
  <si>
    <t>K008</t>
  </si>
  <si>
    <t>Demontáž oplechování</t>
  </si>
  <si>
    <t>1909956571</t>
  </si>
  <si>
    <t>2*80</t>
  </si>
  <si>
    <t>K010</t>
  </si>
  <si>
    <t>Demontáž okapových svodů</t>
  </si>
  <si>
    <t>1292386474</t>
  </si>
  <si>
    <t>665985948</t>
  </si>
  <si>
    <t>-724242684</t>
  </si>
  <si>
    <t>M031</t>
  </si>
  <si>
    <t>95384359</t>
  </si>
  <si>
    <t>M032</t>
  </si>
  <si>
    <t>2/z - zábradlí - D+M, včetně PKO</t>
  </si>
  <si>
    <t>-66544431</t>
  </si>
  <si>
    <t>M033</t>
  </si>
  <si>
    <t>3/z - oprava dilatční spáry svislé</t>
  </si>
  <si>
    <t>859026163</t>
  </si>
  <si>
    <t>2*2,80</t>
  </si>
  <si>
    <t>M034</t>
  </si>
  <si>
    <t>4/z - oprava dilatační spáry vodorovné</t>
  </si>
  <si>
    <t>872091053</t>
  </si>
  <si>
    <t>2*3,70</t>
  </si>
  <si>
    <t>767161129</t>
  </si>
  <si>
    <t>Montáž zábradlí rovného z trubek nebo tenkostěnných profilů na ocelovou konstrukci, hmotnosti 1 m zábradlí přes 30 do 45 kg</t>
  </si>
  <si>
    <t>-954762555</t>
  </si>
  <si>
    <t>781</t>
  </si>
  <si>
    <t>Dokončovací práce - obklady</t>
  </si>
  <si>
    <t>78174</t>
  </si>
  <si>
    <t>Technická specifikace: - položky podlah a obkladů zahrnují kompletní podlahy a obklad, včetně úpravy podkladu, spojovací, spárové malty nebo tmely, dilatace, úpravy rohů, koutů, kolem otvorů, okrajů a pod.</t>
  </si>
  <si>
    <t>240958319</t>
  </si>
  <si>
    <t>597614080</t>
  </si>
  <si>
    <t>dlaždice keramické slinuté neglazované mrazuvzdorné  29,8 x 29,8 x 0,9 cm</t>
  </si>
  <si>
    <t>-1831223228</t>
  </si>
  <si>
    <t>787</t>
  </si>
  <si>
    <t>Dokončovací práce - zasklívání</t>
  </si>
  <si>
    <t>787600802</t>
  </si>
  <si>
    <t>Vysklívání oken a dveří skla plochého, plochy přes 1 do 3 m2</t>
  </si>
  <si>
    <t>-278414644</t>
  </si>
  <si>
    <t>20*2,40*1,70</t>
  </si>
  <si>
    <t>787911111.1</t>
  </si>
  <si>
    <t>-1392911110</t>
  </si>
  <si>
    <t>00</t>
  </si>
  <si>
    <t xml:space="preserve"> Práce a dodávky</t>
  </si>
  <si>
    <t>741110101</t>
  </si>
  <si>
    <t>Montáž trubek pancéřových elektroinstalačních s nasunutím nebo našroubováním do krabic plastových tuhých, uložených pevně, D přes 16 do 23 mm</t>
  </si>
  <si>
    <t>-948621946</t>
  </si>
  <si>
    <t>2*(2*31+5*1,5)+2*3,0+20</t>
  </si>
  <si>
    <t>7491171010.1</t>
  </si>
  <si>
    <t>Demontáže elektroinstalace stávajících trubkových rozvodů</t>
  </si>
  <si>
    <t>-1195138441</t>
  </si>
  <si>
    <t>2*(2*31+5*1,5)+2*3,0</t>
  </si>
  <si>
    <t>749317401A</t>
  </si>
  <si>
    <t>Demontáž svítidel z osvětlovacího stožáru, osvětlovací věže nebo brány trakčního vedení</t>
  </si>
  <si>
    <t>-1360853008</t>
  </si>
  <si>
    <t>2*5</t>
  </si>
  <si>
    <t>7494271020</t>
  </si>
  <si>
    <t>Demontáž rozvaděčů ovládací skříně nebo ovládacího rozvaděče nn</t>
  </si>
  <si>
    <t>1388482969</t>
  </si>
  <si>
    <t>448251213</t>
  </si>
  <si>
    <t>-1113016138</t>
  </si>
  <si>
    <t>145+20</t>
  </si>
  <si>
    <t>-659235567</t>
  </si>
  <si>
    <t>-206908522</t>
  </si>
  <si>
    <t>-1135475695</t>
  </si>
  <si>
    <t>986992110</t>
  </si>
  <si>
    <t>-1277225376</t>
  </si>
  <si>
    <t>1402131504</t>
  </si>
  <si>
    <t>-1739168281</t>
  </si>
  <si>
    <t>284447432</t>
  </si>
  <si>
    <t>-2087100618</t>
  </si>
  <si>
    <t>-1911551387</t>
  </si>
  <si>
    <t>1128146785</t>
  </si>
  <si>
    <t xml:space="preserve">Rekonstrukce přístřešků, zábradlí a nástupní hrany Hotelový dům Hlubina  </t>
  </si>
  <si>
    <t>Dodávka a montáž venkovních svítidel na strop nebo stěnu zářivkových</t>
  </si>
  <si>
    <t>Dodávka a montáž ostatních zařízení rozvaděčů nn označovací štítek</t>
  </si>
  <si>
    <t>Poznámka k položce:
LED svítidla do přístřešku - IP65, 1220x260x152, 2x57W, 5000lm, Ra 80, 4000K</t>
  </si>
  <si>
    <t>1/z - D+M -okno neotvíravé, pevně zasklené do hliníkového rámu zasklené bezpečnostním sklem s PVB fólií tl. 8,4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</si>
</sst>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21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1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2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166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>
      <alignment vertical="center"/>
    </xf>
    <xf numFmtId="0" fontId="0" fillId="4" borderId="26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>
      <alignment horizontal="right" vertical="center"/>
    </xf>
    <xf numFmtId="0" fontId="42" fillId="0" borderId="0" xfId="0" applyFont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32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42" fillId="0" borderId="0" xfId="0" applyFont="1" applyBorder="1" applyAlignment="1" applyProtection="1">
      <alignment horizontal="left" vertical="center" wrapText="1"/>
      <protection locked="0"/>
    </xf>
    <xf numFmtId="0" fontId="7" fillId="0" borderId="21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2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2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1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0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center"/>
      <protection locked="0"/>
    </xf>
    <xf numFmtId="49" fontId="42" fillId="0" borderId="0" xfId="0" applyNumberFormat="1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43" fillId="0" borderId="27" xfId="0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27" xfId="0" applyFont="1" applyBorder="1" applyAlignment="1" applyProtection="1">
      <alignment horizontal="left" vertical="center"/>
      <protection locked="0"/>
    </xf>
    <xf numFmtId="0" fontId="41" fillId="0" borderId="27" xfId="0" applyFont="1" applyBorder="1" applyAlignment="1" applyProtection="1">
      <alignment horizontal="center" vertical="center"/>
      <protection locked="0"/>
    </xf>
    <xf numFmtId="0" fontId="44" fillId="0" borderId="27" xfId="0" applyFont="1" applyBorder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0" xfId="0" applyFont="1" applyFill="1" applyBorder="1" applyAlignment="1" applyProtection="1">
      <alignment horizontal="left" vertical="center"/>
      <protection locked="0"/>
    </xf>
    <xf numFmtId="0" fontId="42" fillId="0" borderId="0" xfId="0" applyFont="1" applyFill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3" fillId="0" borderId="27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2" fillId="0" borderId="27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27" xfId="0" applyFont="1" applyBorder="1" applyAlignment="1" applyProtection="1">
      <alignment horizontal="left" vertical="center" wrapText="1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left" vertical="top"/>
      <protection locked="0"/>
    </xf>
    <xf numFmtId="0" fontId="42" fillId="0" borderId="0" xfId="0" applyFont="1" applyBorder="1" applyAlignment="1" applyProtection="1">
      <alignment horizontal="center" vertical="top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0" xfId="0" applyFont="1" applyBorder="1" applyAlignment="1" applyProtection="1">
      <alignment vertical="center"/>
      <protection locked="0"/>
    </xf>
    <xf numFmtId="0" fontId="44" fillId="0" borderId="27" xfId="0" applyFont="1" applyBorder="1" applyAlignment="1" applyProtection="1">
      <alignment vertical="center"/>
      <protection locked="0"/>
    </xf>
    <xf numFmtId="0" fontId="41" fillId="0" borderId="27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2" fillId="0" borderId="0" xfId="0" applyNumberFormat="1" applyFont="1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vertical="top"/>
      <protection locked="0"/>
    </xf>
    <xf numFmtId="0" fontId="41" fillId="0" borderId="27" xfId="0" applyFont="1" applyBorder="1" applyAlignment="1" applyProtection="1">
      <alignment horizontal="left"/>
      <protection locked="0"/>
    </xf>
    <xf numFmtId="0" fontId="44" fillId="0" borderId="27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27" xfId="0" applyFont="1" applyBorder="1" applyAlignment="1" applyProtection="1">
      <alignment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6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0" fillId="0" borderId="0" xfId="0" applyFont="1" applyBorder="1" applyAlignment="1" applyProtection="1">
      <alignment horizontal="center" vertical="center" wrapText="1"/>
      <protection locked="0"/>
    </xf>
    <xf numFmtId="0" fontId="41" fillId="0" borderId="27" xfId="0" applyFont="1" applyBorder="1" applyAlignment="1" applyProtection="1">
      <alignment horizontal="left" wrapText="1"/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49" fontId="42" fillId="0" borderId="0" xfId="0" applyNumberFormat="1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center" vertical="center"/>
      <protection locked="0"/>
    </xf>
    <xf numFmtId="0" fontId="41" fillId="0" borderId="27" xfId="0" applyFont="1" applyBorder="1" applyAlignment="1" applyProtection="1">
      <alignment horizontal="left"/>
      <protection locked="0"/>
    </xf>
    <xf numFmtId="0" fontId="42" fillId="0" borderId="0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4" activePane="bottomLeft" state="frozen"/>
      <selection pane="bottomLeft" activeCell="D54" sqref="D54:AQ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4" t="s">
        <v>204</v>
      </c>
      <c r="B1" s="15"/>
      <c r="C1" s="15"/>
      <c r="D1" s="16" t="s">
        <v>205</v>
      </c>
      <c r="E1" s="15"/>
      <c r="F1" s="15"/>
      <c r="G1" s="15"/>
      <c r="H1" s="15"/>
      <c r="I1" s="15"/>
      <c r="J1" s="15"/>
      <c r="K1" s="17" t="s">
        <v>206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207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208</v>
      </c>
      <c r="BB1" s="20" t="s">
        <v>209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210</v>
      </c>
      <c r="BU1" s="21" t="s">
        <v>210</v>
      </c>
      <c r="BV1" s="21" t="s">
        <v>211</v>
      </c>
    </row>
    <row r="2" spans="1:74" ht="36.950000000000003" customHeight="1">
      <c r="AR2" s="299" t="s">
        <v>212</v>
      </c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22" t="s">
        <v>213</v>
      </c>
      <c r="BT2" s="22" t="s">
        <v>214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213</v>
      </c>
      <c r="BT3" s="22" t="s">
        <v>215</v>
      </c>
    </row>
    <row r="4" spans="1:74" ht="36.950000000000003" customHeight="1">
      <c r="B4" s="26"/>
      <c r="C4" s="27"/>
      <c r="D4" s="28" t="s">
        <v>216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217</v>
      </c>
      <c r="BE4" s="31" t="s">
        <v>218</v>
      </c>
      <c r="BS4" s="22" t="s">
        <v>219</v>
      </c>
    </row>
    <row r="5" spans="1:74" ht="14.45" customHeight="1">
      <c r="B5" s="26"/>
      <c r="C5" s="27"/>
      <c r="D5" s="32" t="s">
        <v>220</v>
      </c>
      <c r="E5" s="27"/>
      <c r="F5" s="27"/>
      <c r="G5" s="27"/>
      <c r="H5" s="27"/>
      <c r="I5" s="27"/>
      <c r="J5" s="27"/>
      <c r="K5" s="327" t="s">
        <v>221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7"/>
      <c r="AQ5" s="29"/>
      <c r="BE5" s="325" t="s">
        <v>222</v>
      </c>
      <c r="BS5" s="22" t="s">
        <v>213</v>
      </c>
    </row>
    <row r="6" spans="1:74" ht="36.950000000000003" customHeight="1">
      <c r="B6" s="26"/>
      <c r="C6" s="27"/>
      <c r="D6" s="34" t="s">
        <v>223</v>
      </c>
      <c r="E6" s="27"/>
      <c r="F6" s="27"/>
      <c r="G6" s="27"/>
      <c r="H6" s="27"/>
      <c r="I6" s="27"/>
      <c r="J6" s="27"/>
      <c r="K6" s="329" t="s">
        <v>788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7"/>
      <c r="AQ6" s="29"/>
      <c r="BE6" s="326"/>
      <c r="BS6" s="22" t="s">
        <v>213</v>
      </c>
    </row>
    <row r="7" spans="1:74" ht="14.45" customHeight="1">
      <c r="B7" s="26"/>
      <c r="C7" s="27"/>
      <c r="D7" s="35" t="s">
        <v>224</v>
      </c>
      <c r="E7" s="27"/>
      <c r="F7" s="27"/>
      <c r="G7" s="27"/>
      <c r="H7" s="27"/>
      <c r="I7" s="27"/>
      <c r="J7" s="27"/>
      <c r="K7" s="33" t="s">
        <v>209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225</v>
      </c>
      <c r="AL7" s="27"/>
      <c r="AM7" s="27"/>
      <c r="AN7" s="33" t="s">
        <v>209</v>
      </c>
      <c r="AO7" s="27"/>
      <c r="AP7" s="27"/>
      <c r="AQ7" s="29"/>
      <c r="BE7" s="326"/>
      <c r="BS7" s="22" t="s">
        <v>213</v>
      </c>
    </row>
    <row r="8" spans="1:74" ht="14.45" customHeight="1">
      <c r="B8" s="26"/>
      <c r="C8" s="27"/>
      <c r="D8" s="35" t="s">
        <v>226</v>
      </c>
      <c r="E8" s="27"/>
      <c r="F8" s="27"/>
      <c r="G8" s="27"/>
      <c r="H8" s="27"/>
      <c r="I8" s="27"/>
      <c r="J8" s="27"/>
      <c r="K8" s="33" t="s">
        <v>227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228</v>
      </c>
      <c r="AL8" s="27"/>
      <c r="AM8" s="27"/>
      <c r="AN8" s="36" t="s">
        <v>229</v>
      </c>
      <c r="AO8" s="27"/>
      <c r="AP8" s="27"/>
      <c r="AQ8" s="29"/>
      <c r="BE8" s="326"/>
      <c r="BS8" s="22" t="s">
        <v>213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6"/>
      <c r="BS9" s="22" t="s">
        <v>213</v>
      </c>
    </row>
    <row r="10" spans="1:74" ht="14.45" customHeight="1">
      <c r="B10" s="26"/>
      <c r="C10" s="27"/>
      <c r="D10" s="35" t="s">
        <v>230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231</v>
      </c>
      <c r="AL10" s="27"/>
      <c r="AM10" s="27"/>
      <c r="AN10" s="33" t="s">
        <v>209</v>
      </c>
      <c r="AO10" s="27"/>
      <c r="AP10" s="27"/>
      <c r="AQ10" s="29"/>
      <c r="BE10" s="326"/>
      <c r="BS10" s="22" t="s">
        <v>213</v>
      </c>
    </row>
    <row r="11" spans="1:74" ht="18.399999999999999" customHeight="1">
      <c r="B11" s="26"/>
      <c r="C11" s="27"/>
      <c r="D11" s="27"/>
      <c r="E11" s="33" t="s">
        <v>232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233</v>
      </c>
      <c r="AL11" s="27"/>
      <c r="AM11" s="27"/>
      <c r="AN11" s="33" t="s">
        <v>209</v>
      </c>
      <c r="AO11" s="27"/>
      <c r="AP11" s="27"/>
      <c r="AQ11" s="29"/>
      <c r="BE11" s="326"/>
      <c r="BS11" s="22" t="s">
        <v>213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6"/>
      <c r="BS12" s="22" t="s">
        <v>213</v>
      </c>
    </row>
    <row r="13" spans="1:74" ht="14.45" customHeight="1">
      <c r="B13" s="26"/>
      <c r="C13" s="27"/>
      <c r="D13" s="35" t="s">
        <v>234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231</v>
      </c>
      <c r="AL13" s="27"/>
      <c r="AM13" s="27"/>
      <c r="AN13" s="37" t="s">
        <v>235</v>
      </c>
      <c r="AO13" s="27"/>
      <c r="AP13" s="27"/>
      <c r="AQ13" s="29"/>
      <c r="BE13" s="326"/>
      <c r="BS13" s="22" t="s">
        <v>213</v>
      </c>
    </row>
    <row r="14" spans="1:74" ht="15">
      <c r="B14" s="26"/>
      <c r="C14" s="27"/>
      <c r="D14" s="27"/>
      <c r="E14" s="330" t="s">
        <v>235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5" t="s">
        <v>233</v>
      </c>
      <c r="AL14" s="27"/>
      <c r="AM14" s="27"/>
      <c r="AN14" s="37" t="s">
        <v>235</v>
      </c>
      <c r="AO14" s="27"/>
      <c r="AP14" s="27"/>
      <c r="AQ14" s="29"/>
      <c r="BE14" s="326"/>
      <c r="BS14" s="22" t="s">
        <v>213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6"/>
      <c r="BS15" s="22" t="s">
        <v>210</v>
      </c>
    </row>
    <row r="16" spans="1:74" ht="14.45" customHeight="1">
      <c r="B16" s="26"/>
      <c r="C16" s="27"/>
      <c r="D16" s="35" t="s">
        <v>236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231</v>
      </c>
      <c r="AL16" s="27"/>
      <c r="AM16" s="27"/>
      <c r="AN16" s="33" t="s">
        <v>209</v>
      </c>
      <c r="AO16" s="27"/>
      <c r="AP16" s="27"/>
      <c r="AQ16" s="29"/>
      <c r="BE16" s="326"/>
      <c r="BS16" s="22" t="s">
        <v>210</v>
      </c>
    </row>
    <row r="17" spans="2:71" ht="18.399999999999999" customHeight="1">
      <c r="B17" s="26"/>
      <c r="C17" s="27"/>
      <c r="D17" s="27"/>
      <c r="E17" s="33" t="s">
        <v>232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233</v>
      </c>
      <c r="AL17" s="27"/>
      <c r="AM17" s="27"/>
      <c r="AN17" s="33" t="s">
        <v>209</v>
      </c>
      <c r="AO17" s="27"/>
      <c r="AP17" s="27"/>
      <c r="AQ17" s="29"/>
      <c r="BE17" s="326"/>
      <c r="BS17" s="22" t="s">
        <v>237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6"/>
      <c r="BS18" s="22" t="s">
        <v>213</v>
      </c>
    </row>
    <row r="19" spans="2:71" ht="14.45" customHeight="1">
      <c r="B19" s="26"/>
      <c r="C19" s="27"/>
      <c r="D19" s="35" t="s">
        <v>238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6"/>
      <c r="BS19" s="22" t="s">
        <v>213</v>
      </c>
    </row>
    <row r="20" spans="2:71" ht="22.5" customHeight="1">
      <c r="B20" s="26"/>
      <c r="C20" s="27"/>
      <c r="D20" s="27"/>
      <c r="E20" s="332" t="s">
        <v>209</v>
      </c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32"/>
      <c r="AE20" s="332"/>
      <c r="AF20" s="332"/>
      <c r="AG20" s="332"/>
      <c r="AH20" s="332"/>
      <c r="AI20" s="332"/>
      <c r="AJ20" s="332"/>
      <c r="AK20" s="332"/>
      <c r="AL20" s="332"/>
      <c r="AM20" s="332"/>
      <c r="AN20" s="332"/>
      <c r="AO20" s="27"/>
      <c r="AP20" s="27"/>
      <c r="AQ20" s="29"/>
      <c r="BE20" s="326"/>
      <c r="BS20" s="22" t="s">
        <v>210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6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6"/>
    </row>
    <row r="23" spans="2:71" s="1" customFormat="1" ht="25.9" customHeight="1">
      <c r="B23" s="39"/>
      <c r="C23" s="40"/>
      <c r="D23" s="41" t="s">
        <v>239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3">
        <f>ROUND(AG51,2)</f>
        <v>0</v>
      </c>
      <c r="AL23" s="334"/>
      <c r="AM23" s="334"/>
      <c r="AN23" s="334"/>
      <c r="AO23" s="334"/>
      <c r="AP23" s="40"/>
      <c r="AQ23" s="43"/>
      <c r="BE23" s="326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6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5" t="s">
        <v>240</v>
      </c>
      <c r="M25" s="335"/>
      <c r="N25" s="335"/>
      <c r="O25" s="335"/>
      <c r="P25" s="40"/>
      <c r="Q25" s="40"/>
      <c r="R25" s="40"/>
      <c r="S25" s="40"/>
      <c r="T25" s="40"/>
      <c r="U25" s="40"/>
      <c r="V25" s="40"/>
      <c r="W25" s="335" t="s">
        <v>241</v>
      </c>
      <c r="X25" s="335"/>
      <c r="Y25" s="335"/>
      <c r="Z25" s="335"/>
      <c r="AA25" s="335"/>
      <c r="AB25" s="335"/>
      <c r="AC25" s="335"/>
      <c r="AD25" s="335"/>
      <c r="AE25" s="335"/>
      <c r="AF25" s="40"/>
      <c r="AG25" s="40"/>
      <c r="AH25" s="40"/>
      <c r="AI25" s="40"/>
      <c r="AJ25" s="40"/>
      <c r="AK25" s="335" t="s">
        <v>242</v>
      </c>
      <c r="AL25" s="335"/>
      <c r="AM25" s="335"/>
      <c r="AN25" s="335"/>
      <c r="AO25" s="335"/>
      <c r="AP25" s="40"/>
      <c r="AQ25" s="43"/>
      <c r="BE25" s="326"/>
    </row>
    <row r="26" spans="2:71" s="2" customFormat="1" ht="14.45" customHeight="1">
      <c r="B26" s="45"/>
      <c r="C26" s="46"/>
      <c r="D26" s="47" t="s">
        <v>243</v>
      </c>
      <c r="E26" s="46"/>
      <c r="F26" s="47" t="s">
        <v>244</v>
      </c>
      <c r="G26" s="46"/>
      <c r="H26" s="46"/>
      <c r="I26" s="46"/>
      <c r="J26" s="46"/>
      <c r="K26" s="46"/>
      <c r="L26" s="324">
        <v>0.21</v>
      </c>
      <c r="M26" s="323"/>
      <c r="N26" s="323"/>
      <c r="O26" s="323"/>
      <c r="P26" s="46"/>
      <c r="Q26" s="46"/>
      <c r="R26" s="46"/>
      <c r="S26" s="46"/>
      <c r="T26" s="46"/>
      <c r="U26" s="46"/>
      <c r="V26" s="46"/>
      <c r="W26" s="322" t="e">
        <f>ROUND(AZ51,2)</f>
        <v>#REF!</v>
      </c>
      <c r="X26" s="323"/>
      <c r="Y26" s="323"/>
      <c r="Z26" s="323"/>
      <c r="AA26" s="323"/>
      <c r="AB26" s="323"/>
      <c r="AC26" s="323"/>
      <c r="AD26" s="323"/>
      <c r="AE26" s="323"/>
      <c r="AF26" s="46"/>
      <c r="AG26" s="46"/>
      <c r="AH26" s="46"/>
      <c r="AI26" s="46"/>
      <c r="AJ26" s="46"/>
      <c r="AK26" s="322" t="e">
        <f>ROUND(AV51,2)</f>
        <v>#REF!</v>
      </c>
      <c r="AL26" s="323"/>
      <c r="AM26" s="323"/>
      <c r="AN26" s="323"/>
      <c r="AO26" s="323"/>
      <c r="AP26" s="46"/>
      <c r="AQ26" s="48"/>
      <c r="BE26" s="326"/>
    </row>
    <row r="27" spans="2:71" s="2" customFormat="1" ht="14.45" customHeight="1">
      <c r="B27" s="45"/>
      <c r="C27" s="46"/>
      <c r="D27" s="46"/>
      <c r="E27" s="46"/>
      <c r="F27" s="47" t="s">
        <v>245</v>
      </c>
      <c r="G27" s="46"/>
      <c r="H27" s="46"/>
      <c r="I27" s="46"/>
      <c r="J27" s="46"/>
      <c r="K27" s="46"/>
      <c r="L27" s="324">
        <v>0.15</v>
      </c>
      <c r="M27" s="323"/>
      <c r="N27" s="323"/>
      <c r="O27" s="323"/>
      <c r="P27" s="46"/>
      <c r="Q27" s="46"/>
      <c r="R27" s="46"/>
      <c r="S27" s="46"/>
      <c r="T27" s="46"/>
      <c r="U27" s="46"/>
      <c r="V27" s="46"/>
      <c r="W27" s="322" t="e">
        <f>ROUND(BA51,2)</f>
        <v>#REF!</v>
      </c>
      <c r="X27" s="323"/>
      <c r="Y27" s="323"/>
      <c r="Z27" s="323"/>
      <c r="AA27" s="323"/>
      <c r="AB27" s="323"/>
      <c r="AC27" s="323"/>
      <c r="AD27" s="323"/>
      <c r="AE27" s="323"/>
      <c r="AF27" s="46"/>
      <c r="AG27" s="46"/>
      <c r="AH27" s="46"/>
      <c r="AI27" s="46"/>
      <c r="AJ27" s="46"/>
      <c r="AK27" s="322" t="e">
        <f>ROUND(AW51,2)</f>
        <v>#REF!</v>
      </c>
      <c r="AL27" s="323"/>
      <c r="AM27" s="323"/>
      <c r="AN27" s="323"/>
      <c r="AO27" s="323"/>
      <c r="AP27" s="46"/>
      <c r="AQ27" s="48"/>
      <c r="BE27" s="326"/>
    </row>
    <row r="28" spans="2:71" s="2" customFormat="1" ht="14.45" hidden="1" customHeight="1">
      <c r="B28" s="45"/>
      <c r="C28" s="46"/>
      <c r="D28" s="46"/>
      <c r="E28" s="46"/>
      <c r="F28" s="47" t="s">
        <v>246</v>
      </c>
      <c r="G28" s="46"/>
      <c r="H28" s="46"/>
      <c r="I28" s="46"/>
      <c r="J28" s="46"/>
      <c r="K28" s="46"/>
      <c r="L28" s="324">
        <v>0.21</v>
      </c>
      <c r="M28" s="323"/>
      <c r="N28" s="323"/>
      <c r="O28" s="323"/>
      <c r="P28" s="46"/>
      <c r="Q28" s="46"/>
      <c r="R28" s="46"/>
      <c r="S28" s="46"/>
      <c r="T28" s="46"/>
      <c r="U28" s="46"/>
      <c r="V28" s="46"/>
      <c r="W28" s="322" t="e">
        <f>ROUND(BB51,2)</f>
        <v>#REF!</v>
      </c>
      <c r="X28" s="323"/>
      <c r="Y28" s="323"/>
      <c r="Z28" s="323"/>
      <c r="AA28" s="323"/>
      <c r="AB28" s="323"/>
      <c r="AC28" s="323"/>
      <c r="AD28" s="323"/>
      <c r="AE28" s="323"/>
      <c r="AF28" s="46"/>
      <c r="AG28" s="46"/>
      <c r="AH28" s="46"/>
      <c r="AI28" s="46"/>
      <c r="AJ28" s="46"/>
      <c r="AK28" s="322">
        <v>0</v>
      </c>
      <c r="AL28" s="323"/>
      <c r="AM28" s="323"/>
      <c r="AN28" s="323"/>
      <c r="AO28" s="323"/>
      <c r="AP28" s="46"/>
      <c r="AQ28" s="48"/>
      <c r="BE28" s="326"/>
    </row>
    <row r="29" spans="2:71" s="2" customFormat="1" ht="14.45" hidden="1" customHeight="1">
      <c r="B29" s="45"/>
      <c r="C29" s="46"/>
      <c r="D29" s="46"/>
      <c r="E29" s="46"/>
      <c r="F29" s="47" t="s">
        <v>247</v>
      </c>
      <c r="G29" s="46"/>
      <c r="H29" s="46"/>
      <c r="I29" s="46"/>
      <c r="J29" s="46"/>
      <c r="K29" s="46"/>
      <c r="L29" s="324">
        <v>0.15</v>
      </c>
      <c r="M29" s="323"/>
      <c r="N29" s="323"/>
      <c r="O29" s="323"/>
      <c r="P29" s="46"/>
      <c r="Q29" s="46"/>
      <c r="R29" s="46"/>
      <c r="S29" s="46"/>
      <c r="T29" s="46"/>
      <c r="U29" s="46"/>
      <c r="V29" s="46"/>
      <c r="W29" s="322" t="e">
        <f>ROUND(BC51,2)</f>
        <v>#REF!</v>
      </c>
      <c r="X29" s="323"/>
      <c r="Y29" s="323"/>
      <c r="Z29" s="323"/>
      <c r="AA29" s="323"/>
      <c r="AB29" s="323"/>
      <c r="AC29" s="323"/>
      <c r="AD29" s="323"/>
      <c r="AE29" s="323"/>
      <c r="AF29" s="46"/>
      <c r="AG29" s="46"/>
      <c r="AH29" s="46"/>
      <c r="AI29" s="46"/>
      <c r="AJ29" s="46"/>
      <c r="AK29" s="322">
        <v>0</v>
      </c>
      <c r="AL29" s="323"/>
      <c r="AM29" s="323"/>
      <c r="AN29" s="323"/>
      <c r="AO29" s="323"/>
      <c r="AP29" s="46"/>
      <c r="AQ29" s="48"/>
      <c r="BE29" s="326"/>
    </row>
    <row r="30" spans="2:71" s="2" customFormat="1" ht="14.45" hidden="1" customHeight="1">
      <c r="B30" s="45"/>
      <c r="C30" s="46"/>
      <c r="D30" s="46"/>
      <c r="E30" s="46"/>
      <c r="F30" s="47" t="s">
        <v>248</v>
      </c>
      <c r="G30" s="46"/>
      <c r="H30" s="46"/>
      <c r="I30" s="46"/>
      <c r="J30" s="46"/>
      <c r="K30" s="46"/>
      <c r="L30" s="324">
        <v>0</v>
      </c>
      <c r="M30" s="323"/>
      <c r="N30" s="323"/>
      <c r="O30" s="323"/>
      <c r="P30" s="46"/>
      <c r="Q30" s="46"/>
      <c r="R30" s="46"/>
      <c r="S30" s="46"/>
      <c r="T30" s="46"/>
      <c r="U30" s="46"/>
      <c r="V30" s="46"/>
      <c r="W30" s="322" t="e">
        <f>ROUND(BD51,2)</f>
        <v>#REF!</v>
      </c>
      <c r="X30" s="323"/>
      <c r="Y30" s="323"/>
      <c r="Z30" s="323"/>
      <c r="AA30" s="323"/>
      <c r="AB30" s="323"/>
      <c r="AC30" s="323"/>
      <c r="AD30" s="323"/>
      <c r="AE30" s="323"/>
      <c r="AF30" s="46"/>
      <c r="AG30" s="46"/>
      <c r="AH30" s="46"/>
      <c r="AI30" s="46"/>
      <c r="AJ30" s="46"/>
      <c r="AK30" s="322">
        <v>0</v>
      </c>
      <c r="AL30" s="323"/>
      <c r="AM30" s="323"/>
      <c r="AN30" s="323"/>
      <c r="AO30" s="323"/>
      <c r="AP30" s="46"/>
      <c r="AQ30" s="48"/>
      <c r="BE30" s="326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6"/>
    </row>
    <row r="32" spans="2:71" s="1" customFormat="1" ht="25.9" customHeight="1">
      <c r="B32" s="39"/>
      <c r="C32" s="49"/>
      <c r="D32" s="50" t="s">
        <v>249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250</v>
      </c>
      <c r="U32" s="51"/>
      <c r="V32" s="51"/>
      <c r="W32" s="51"/>
      <c r="X32" s="310" t="s">
        <v>251</v>
      </c>
      <c r="Y32" s="311"/>
      <c r="Z32" s="311"/>
      <c r="AA32" s="311"/>
      <c r="AB32" s="311"/>
      <c r="AC32" s="51"/>
      <c r="AD32" s="51"/>
      <c r="AE32" s="51"/>
      <c r="AF32" s="51"/>
      <c r="AG32" s="51"/>
      <c r="AH32" s="51"/>
      <c r="AI32" s="51"/>
      <c r="AJ32" s="51"/>
      <c r="AK32" s="312" t="e">
        <f>SUM(AK23:AK30)</f>
        <v>#REF!</v>
      </c>
      <c r="AL32" s="311"/>
      <c r="AM32" s="311"/>
      <c r="AN32" s="311"/>
      <c r="AO32" s="313"/>
      <c r="AP32" s="49"/>
      <c r="AQ32" s="53"/>
      <c r="BE32" s="326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252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220</v>
      </c>
      <c r="L41" s="3" t="str">
        <f>K5</f>
        <v>1704606</v>
      </c>
      <c r="AR41" s="60"/>
    </row>
    <row r="42" spans="2:56" s="4" customFormat="1" ht="36.950000000000003" customHeight="1">
      <c r="B42" s="62"/>
      <c r="C42" s="63" t="s">
        <v>223</v>
      </c>
      <c r="L42" s="318" t="str">
        <f>K6</f>
        <v xml:space="preserve">Rekonstrukce přístřešků, zábradlí a nástupní hrany Hotelový dům Hlubina  </v>
      </c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19"/>
      <c r="AC42" s="319"/>
      <c r="AD42" s="319"/>
      <c r="AE42" s="319"/>
      <c r="AF42" s="319"/>
      <c r="AG42" s="319"/>
      <c r="AH42" s="319"/>
      <c r="AI42" s="319"/>
      <c r="AJ42" s="319"/>
      <c r="AK42" s="319"/>
      <c r="AL42" s="319"/>
      <c r="AM42" s="319"/>
      <c r="AN42" s="319"/>
      <c r="AO42" s="319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226</v>
      </c>
      <c r="L44" s="64" t="str">
        <f>IF(K8="","",K8)</f>
        <v>Ostrava</v>
      </c>
      <c r="AI44" s="61" t="s">
        <v>228</v>
      </c>
      <c r="AM44" s="320" t="str">
        <f>IF(AN8= "","",AN8)</f>
        <v>4. 5. 2018</v>
      </c>
      <c r="AN44" s="320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230</v>
      </c>
      <c r="L46" s="3" t="str">
        <f>IF(E11= "","",E11)</f>
        <v xml:space="preserve"> </v>
      </c>
      <c r="AI46" s="61" t="s">
        <v>236</v>
      </c>
      <c r="AM46" s="321" t="str">
        <f>IF(E17="","",E17)</f>
        <v xml:space="preserve"> </v>
      </c>
      <c r="AN46" s="321"/>
      <c r="AO46" s="321"/>
      <c r="AP46" s="321"/>
      <c r="AR46" s="39"/>
      <c r="AS46" s="306" t="s">
        <v>253</v>
      </c>
      <c r="AT46" s="307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234</v>
      </c>
      <c r="L47" s="3" t="str">
        <f>IF(E14= "Vyplň údaj","",E14)</f>
        <v/>
      </c>
      <c r="AR47" s="39"/>
      <c r="AS47" s="308"/>
      <c r="AT47" s="309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08"/>
      <c r="AT48" s="309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14" t="s">
        <v>254</v>
      </c>
      <c r="D49" s="315"/>
      <c r="E49" s="315"/>
      <c r="F49" s="315"/>
      <c r="G49" s="315"/>
      <c r="H49" s="51"/>
      <c r="I49" s="316" t="s">
        <v>255</v>
      </c>
      <c r="J49" s="315"/>
      <c r="K49" s="315"/>
      <c r="L49" s="315"/>
      <c r="M49" s="315"/>
      <c r="N49" s="315"/>
      <c r="O49" s="315"/>
      <c r="P49" s="315"/>
      <c r="Q49" s="315"/>
      <c r="R49" s="315"/>
      <c r="S49" s="315"/>
      <c r="T49" s="315"/>
      <c r="U49" s="315"/>
      <c r="V49" s="315"/>
      <c r="W49" s="315"/>
      <c r="X49" s="315"/>
      <c r="Y49" s="315"/>
      <c r="Z49" s="315"/>
      <c r="AA49" s="315"/>
      <c r="AB49" s="315"/>
      <c r="AC49" s="315"/>
      <c r="AD49" s="315"/>
      <c r="AE49" s="315"/>
      <c r="AF49" s="315"/>
      <c r="AG49" s="317" t="s">
        <v>256</v>
      </c>
      <c r="AH49" s="315"/>
      <c r="AI49" s="315"/>
      <c r="AJ49" s="315"/>
      <c r="AK49" s="315"/>
      <c r="AL49" s="315"/>
      <c r="AM49" s="315"/>
      <c r="AN49" s="316" t="s">
        <v>257</v>
      </c>
      <c r="AO49" s="315"/>
      <c r="AP49" s="315"/>
      <c r="AQ49" s="69" t="s">
        <v>258</v>
      </c>
      <c r="AR49" s="39"/>
      <c r="AS49" s="70" t="s">
        <v>259</v>
      </c>
      <c r="AT49" s="71" t="s">
        <v>260</v>
      </c>
      <c r="AU49" s="71" t="s">
        <v>261</v>
      </c>
      <c r="AV49" s="71" t="s">
        <v>262</v>
      </c>
      <c r="AW49" s="71" t="s">
        <v>263</v>
      </c>
      <c r="AX49" s="71" t="s">
        <v>264</v>
      </c>
      <c r="AY49" s="71" t="s">
        <v>265</v>
      </c>
      <c r="AZ49" s="71" t="s">
        <v>266</v>
      </c>
      <c r="BA49" s="71" t="s">
        <v>267</v>
      </c>
      <c r="BB49" s="71" t="s">
        <v>268</v>
      </c>
      <c r="BC49" s="71" t="s">
        <v>269</v>
      </c>
      <c r="BD49" s="72" t="s">
        <v>270</v>
      </c>
    </row>
    <row r="50" spans="1:91" s="1" customFormat="1" ht="10.9" customHeight="1">
      <c r="B50" s="39"/>
      <c r="AR50" s="39"/>
      <c r="AS50" s="73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4" t="s">
        <v>271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04">
        <f>ROUND(SUM(AG52:AG54),2)</f>
        <v>0</v>
      </c>
      <c r="AH51" s="304"/>
      <c r="AI51" s="304"/>
      <c r="AJ51" s="304"/>
      <c r="AK51" s="304"/>
      <c r="AL51" s="304"/>
      <c r="AM51" s="304"/>
      <c r="AN51" s="305" t="e">
        <f>SUM(AG51,AT51)</f>
        <v>#REF!</v>
      </c>
      <c r="AO51" s="305"/>
      <c r="AP51" s="305"/>
      <c r="AQ51" s="76" t="s">
        <v>209</v>
      </c>
      <c r="AR51" s="62"/>
      <c r="AS51" s="77">
        <f>ROUND(SUM(AS52:AS54),2)</f>
        <v>0</v>
      </c>
      <c r="AT51" s="78" t="e">
        <f>ROUND(SUM(AV51:AW51),2)</f>
        <v>#REF!</v>
      </c>
      <c r="AU51" s="79" t="e">
        <f>ROUND(SUM(AU52:AU54),5)</f>
        <v>#REF!</v>
      </c>
      <c r="AV51" s="78" t="e">
        <f>ROUND(AZ51*L26,2)</f>
        <v>#REF!</v>
      </c>
      <c r="AW51" s="78" t="e">
        <f>ROUND(BA51*L27,2)</f>
        <v>#REF!</v>
      </c>
      <c r="AX51" s="78" t="e">
        <f>ROUND(BB51*L26,2)</f>
        <v>#REF!</v>
      </c>
      <c r="AY51" s="78" t="e">
        <f>ROUND(BC51*L27,2)</f>
        <v>#REF!</v>
      </c>
      <c r="AZ51" s="78" t="e">
        <f>ROUND(SUM(AZ52:AZ54),2)</f>
        <v>#REF!</v>
      </c>
      <c r="BA51" s="78" t="e">
        <f>ROUND(SUM(BA52:BA54),2)</f>
        <v>#REF!</v>
      </c>
      <c r="BB51" s="78" t="e">
        <f>ROUND(SUM(BB52:BB54),2)</f>
        <v>#REF!</v>
      </c>
      <c r="BC51" s="78" t="e">
        <f>ROUND(SUM(BC52:BC54),2)</f>
        <v>#REF!</v>
      </c>
      <c r="BD51" s="80" t="e">
        <f>ROUND(SUM(BD52:BD54),2)</f>
        <v>#REF!</v>
      </c>
      <c r="BS51" s="63" t="s">
        <v>272</v>
      </c>
      <c r="BT51" s="63" t="s">
        <v>273</v>
      </c>
      <c r="BU51" s="81" t="s">
        <v>274</v>
      </c>
      <c r="BV51" s="63" t="s">
        <v>275</v>
      </c>
      <c r="BW51" s="63" t="s">
        <v>211</v>
      </c>
      <c r="BX51" s="63" t="s">
        <v>276</v>
      </c>
      <c r="CL51" s="63" t="s">
        <v>209</v>
      </c>
    </row>
    <row r="52" spans="1:91" s="5" customFormat="1" ht="37.5" customHeight="1">
      <c r="A52" s="82" t="s">
        <v>277</v>
      </c>
      <c r="B52" s="83"/>
      <c r="C52" s="84"/>
      <c r="D52" s="303"/>
      <c r="E52" s="303"/>
      <c r="F52" s="303"/>
      <c r="G52" s="303"/>
      <c r="H52" s="303"/>
      <c r="I52" s="85"/>
      <c r="J52" s="303"/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303"/>
      <c r="AC52" s="303"/>
      <c r="AD52" s="303"/>
      <c r="AE52" s="303"/>
      <c r="AF52" s="303"/>
      <c r="AG52" s="301"/>
      <c r="AH52" s="302"/>
      <c r="AI52" s="302"/>
      <c r="AJ52" s="302"/>
      <c r="AK52" s="302"/>
      <c r="AL52" s="302"/>
      <c r="AM52" s="302"/>
      <c r="AN52" s="301"/>
      <c r="AO52" s="302"/>
      <c r="AP52" s="302"/>
      <c r="AQ52" s="86"/>
      <c r="AR52" s="83"/>
      <c r="AS52" s="87">
        <v>0</v>
      </c>
      <c r="AT52" s="88" t="e">
        <f>ROUND(SUM(AV52:AW52),2)</f>
        <v>#REF!</v>
      </c>
      <c r="AU52" s="89" t="e">
        <f>#REF!</f>
        <v>#REF!</v>
      </c>
      <c r="AV52" s="88" t="e">
        <f>#REF!</f>
        <v>#REF!</v>
      </c>
      <c r="AW52" s="88" t="e">
        <f>#REF!</f>
        <v>#REF!</v>
      </c>
      <c r="AX52" s="88" t="e">
        <f>#REF!</f>
        <v>#REF!</v>
      </c>
      <c r="AY52" s="88" t="e">
        <f>#REF!</f>
        <v>#REF!</v>
      </c>
      <c r="AZ52" s="88" t="e">
        <f>#REF!</f>
        <v>#REF!</v>
      </c>
      <c r="BA52" s="88" t="e">
        <f>#REF!</f>
        <v>#REF!</v>
      </c>
      <c r="BB52" s="88" t="e">
        <f>#REF!</f>
        <v>#REF!</v>
      </c>
      <c r="BC52" s="88" t="e">
        <f>#REF!</f>
        <v>#REF!</v>
      </c>
      <c r="BD52" s="90" t="e">
        <f>#REF!</f>
        <v>#REF!</v>
      </c>
      <c r="BT52" s="91" t="s">
        <v>279</v>
      </c>
      <c r="BV52" s="91" t="s">
        <v>275</v>
      </c>
      <c r="BW52" s="91" t="s">
        <v>280</v>
      </c>
      <c r="BX52" s="91" t="s">
        <v>211</v>
      </c>
      <c r="CL52" s="91" t="s">
        <v>209</v>
      </c>
      <c r="CM52" s="91" t="s">
        <v>281</v>
      </c>
    </row>
    <row r="53" spans="1:91" s="5" customFormat="1" ht="53.25" customHeight="1">
      <c r="A53" s="82" t="s">
        <v>277</v>
      </c>
      <c r="B53" s="83"/>
      <c r="C53" s="84"/>
      <c r="D53" s="303" t="s">
        <v>282</v>
      </c>
      <c r="E53" s="303"/>
      <c r="F53" s="303"/>
      <c r="G53" s="303"/>
      <c r="H53" s="303"/>
      <c r="I53" s="85"/>
      <c r="J53" s="303" t="s">
        <v>283</v>
      </c>
      <c r="K53" s="303"/>
      <c r="L53" s="303"/>
      <c r="M53" s="303"/>
      <c r="N53" s="303"/>
      <c r="O53" s="303"/>
      <c r="P53" s="303"/>
      <c r="Q53" s="303"/>
      <c r="R53" s="303"/>
      <c r="S53" s="303"/>
      <c r="T53" s="303"/>
      <c r="U53" s="303"/>
      <c r="V53" s="303"/>
      <c r="W53" s="303"/>
      <c r="X53" s="303"/>
      <c r="Y53" s="303"/>
      <c r="Z53" s="303"/>
      <c r="AA53" s="303"/>
      <c r="AB53" s="303"/>
      <c r="AC53" s="303"/>
      <c r="AD53" s="303"/>
      <c r="AE53" s="303"/>
      <c r="AF53" s="303"/>
      <c r="AG53" s="301">
        <f>'1704606 - 02 - REKONSTRUK...'!J27</f>
        <v>0</v>
      </c>
      <c r="AH53" s="302"/>
      <c r="AI53" s="302"/>
      <c r="AJ53" s="302"/>
      <c r="AK53" s="302"/>
      <c r="AL53" s="302"/>
      <c r="AM53" s="302"/>
      <c r="AN53" s="301">
        <f>SUM(AG53,AT53)</f>
        <v>0</v>
      </c>
      <c r="AO53" s="302"/>
      <c r="AP53" s="302"/>
      <c r="AQ53" s="86" t="s">
        <v>278</v>
      </c>
      <c r="AR53" s="83"/>
      <c r="AS53" s="87">
        <v>0</v>
      </c>
      <c r="AT53" s="88">
        <f>ROUND(SUM(AV53:AW53),2)</f>
        <v>0</v>
      </c>
      <c r="AU53" s="89">
        <f>'1704606 - 02 - REKONSTRUK...'!P97</f>
        <v>0</v>
      </c>
      <c r="AV53" s="88">
        <f>'1704606 - 02 - REKONSTRUK...'!J30</f>
        <v>0</v>
      </c>
      <c r="AW53" s="88">
        <f>'1704606 - 02 - REKONSTRUK...'!J31</f>
        <v>0</v>
      </c>
      <c r="AX53" s="88">
        <f>'1704606 - 02 - REKONSTRUK...'!J32</f>
        <v>0</v>
      </c>
      <c r="AY53" s="88">
        <f>'1704606 - 02 - REKONSTRUK...'!J33</f>
        <v>0</v>
      </c>
      <c r="AZ53" s="88">
        <f>'1704606 - 02 - REKONSTRUK...'!F30</f>
        <v>0</v>
      </c>
      <c r="BA53" s="88">
        <f>'1704606 - 02 - REKONSTRUK...'!F31</f>
        <v>0</v>
      </c>
      <c r="BB53" s="88">
        <f>'1704606 - 02 - REKONSTRUK...'!F32</f>
        <v>0</v>
      </c>
      <c r="BC53" s="88">
        <f>'1704606 - 02 - REKONSTRUK...'!F33</f>
        <v>0</v>
      </c>
      <c r="BD53" s="90">
        <f>'1704606 - 02 - REKONSTRUK...'!F34</f>
        <v>0</v>
      </c>
      <c r="BT53" s="91" t="s">
        <v>279</v>
      </c>
      <c r="BV53" s="91" t="s">
        <v>275</v>
      </c>
      <c r="BW53" s="91" t="s">
        <v>284</v>
      </c>
      <c r="BX53" s="91" t="s">
        <v>211</v>
      </c>
      <c r="CL53" s="91" t="s">
        <v>209</v>
      </c>
      <c r="CM53" s="91" t="s">
        <v>281</v>
      </c>
    </row>
    <row r="54" spans="1:91" s="5" customFormat="1" ht="37.5" customHeight="1">
      <c r="A54" s="82" t="s">
        <v>277</v>
      </c>
      <c r="B54" s="83"/>
      <c r="C54" s="84"/>
      <c r="D54" s="303"/>
      <c r="E54" s="303"/>
      <c r="F54" s="303"/>
      <c r="G54" s="303"/>
      <c r="H54" s="303"/>
      <c r="I54" s="85"/>
      <c r="J54" s="303"/>
      <c r="K54" s="303"/>
      <c r="L54" s="303"/>
      <c r="M54" s="303"/>
      <c r="N54" s="303"/>
      <c r="O54" s="303"/>
      <c r="P54" s="303"/>
      <c r="Q54" s="303"/>
      <c r="R54" s="303"/>
      <c r="S54" s="303"/>
      <c r="T54" s="303"/>
      <c r="U54" s="303"/>
      <c r="V54" s="303"/>
      <c r="W54" s="303"/>
      <c r="X54" s="303"/>
      <c r="Y54" s="303"/>
      <c r="Z54" s="303"/>
      <c r="AA54" s="303"/>
      <c r="AB54" s="303"/>
      <c r="AC54" s="303"/>
      <c r="AD54" s="303"/>
      <c r="AE54" s="303"/>
      <c r="AF54" s="303"/>
      <c r="AG54" s="301"/>
      <c r="AH54" s="302"/>
      <c r="AI54" s="302"/>
      <c r="AJ54" s="302"/>
      <c r="AK54" s="302"/>
      <c r="AL54" s="302"/>
      <c r="AM54" s="302"/>
      <c r="AN54" s="301"/>
      <c r="AO54" s="302"/>
      <c r="AP54" s="302"/>
      <c r="AQ54" s="86"/>
      <c r="AR54" s="83"/>
      <c r="AS54" s="92">
        <v>0</v>
      </c>
      <c r="AT54" s="93" t="e">
        <f>ROUND(SUM(AV54:AW54),2)</f>
        <v>#REF!</v>
      </c>
      <c r="AU54" s="94" t="e">
        <f>#REF!</f>
        <v>#REF!</v>
      </c>
      <c r="AV54" s="93" t="e">
        <f>#REF!</f>
        <v>#REF!</v>
      </c>
      <c r="AW54" s="93" t="e">
        <f>#REF!</f>
        <v>#REF!</v>
      </c>
      <c r="AX54" s="93" t="e">
        <f>#REF!</f>
        <v>#REF!</v>
      </c>
      <c r="AY54" s="93" t="e">
        <f>#REF!</f>
        <v>#REF!</v>
      </c>
      <c r="AZ54" s="93" t="e">
        <f>#REF!</f>
        <v>#REF!</v>
      </c>
      <c r="BA54" s="93" t="e">
        <f>#REF!</f>
        <v>#REF!</v>
      </c>
      <c r="BB54" s="93" t="e">
        <f>#REF!</f>
        <v>#REF!</v>
      </c>
      <c r="BC54" s="93" t="e">
        <f>#REF!</f>
        <v>#REF!</v>
      </c>
      <c r="BD54" s="95" t="e">
        <f>#REF!</f>
        <v>#REF!</v>
      </c>
      <c r="BT54" s="91" t="s">
        <v>279</v>
      </c>
      <c r="BV54" s="91" t="s">
        <v>275</v>
      </c>
      <c r="BW54" s="91" t="s">
        <v>285</v>
      </c>
      <c r="BX54" s="91" t="s">
        <v>211</v>
      </c>
      <c r="CL54" s="91" t="s">
        <v>209</v>
      </c>
      <c r="CM54" s="91" t="s">
        <v>281</v>
      </c>
    </row>
    <row r="55" spans="1:91" s="1" customFormat="1" ht="30" customHeight="1">
      <c r="B55" s="39"/>
      <c r="AR55" s="39"/>
    </row>
    <row r="56" spans="1:91" s="1" customFormat="1" ht="6.95" customHeight="1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39"/>
    </row>
  </sheetData>
  <mergeCells count="49">
    <mergeCell ref="L27:O27"/>
    <mergeCell ref="W27:AE27"/>
    <mergeCell ref="AK27:AO27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9:O29"/>
    <mergeCell ref="W29:AE29"/>
    <mergeCell ref="AK29:AO29"/>
    <mergeCell ref="L28:O28"/>
    <mergeCell ref="L30:O30"/>
    <mergeCell ref="W30:AE30"/>
    <mergeCell ref="AK30:AO30"/>
    <mergeCell ref="W28:AE28"/>
    <mergeCell ref="AK28:AO28"/>
    <mergeCell ref="X32:AB32"/>
    <mergeCell ref="AK32:AO32"/>
    <mergeCell ref="C49:G49"/>
    <mergeCell ref="I49:AF49"/>
    <mergeCell ref="AG49:AM49"/>
    <mergeCell ref="AN49:AP49"/>
    <mergeCell ref="L42:AO42"/>
    <mergeCell ref="AM44:AN44"/>
    <mergeCell ref="AM46:AP46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AS46:AT48"/>
    <mergeCell ref="J52:AF52"/>
    <mergeCell ref="AN53:AP53"/>
    <mergeCell ref="AG53:AM53"/>
    <mergeCell ref="D53:H53"/>
    <mergeCell ref="J53:AF53"/>
  </mergeCells>
  <phoneticPr fontId="47" type="noConversion"/>
  <hyperlinks>
    <hyperlink ref="K1:S1" location="C2" display="1) Rekapitulace stavby"/>
    <hyperlink ref="W1:AI1" location="C51" display="2) Rekapitulace objektů stavby a soupisů prací"/>
    <hyperlink ref="A52" location="'1704606 01 - Zastřešení T...'!C2" display="/"/>
    <hyperlink ref="A53" location="'1704606 - 02 - REKONSTRUK...'!C2" display="/"/>
    <hyperlink ref="A54" location="'1704606 03 - Budova sociá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3"/>
  <sheetViews>
    <sheetView showGridLines="0" tabSelected="1" workbookViewId="0">
      <pane ySplit="1" topLeftCell="A155" activePane="bottomLeft" state="frozen"/>
      <selection pane="bottomLeft" activeCell="H206" sqref="H20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9"/>
      <c r="B1" s="97"/>
      <c r="C1" s="97"/>
      <c r="D1" s="98" t="s">
        <v>205</v>
      </c>
      <c r="E1" s="97"/>
      <c r="F1" s="99" t="s">
        <v>286</v>
      </c>
      <c r="G1" s="339" t="s">
        <v>287</v>
      </c>
      <c r="H1" s="339"/>
      <c r="I1" s="100"/>
      <c r="J1" s="99" t="s">
        <v>288</v>
      </c>
      <c r="K1" s="98" t="s">
        <v>289</v>
      </c>
      <c r="L1" s="99" t="s">
        <v>290</v>
      </c>
      <c r="M1" s="99"/>
      <c r="N1" s="99"/>
      <c r="O1" s="99"/>
      <c r="P1" s="99"/>
      <c r="Q1" s="99"/>
      <c r="R1" s="99"/>
      <c r="S1" s="99"/>
      <c r="T1" s="99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9" t="s">
        <v>212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22" t="s">
        <v>284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01"/>
      <c r="J3" s="24"/>
      <c r="K3" s="25"/>
      <c r="AT3" s="22" t="s">
        <v>281</v>
      </c>
    </row>
    <row r="4" spans="1:70" ht="36.950000000000003" customHeight="1">
      <c r="B4" s="26"/>
      <c r="C4" s="27"/>
      <c r="D4" s="28" t="s">
        <v>291</v>
      </c>
      <c r="E4" s="27"/>
      <c r="F4" s="27"/>
      <c r="G4" s="27"/>
      <c r="H4" s="27"/>
      <c r="I4" s="102"/>
      <c r="J4" s="27"/>
      <c r="K4" s="29"/>
      <c r="M4" s="30" t="s">
        <v>217</v>
      </c>
      <c r="AT4" s="22" t="s">
        <v>210</v>
      </c>
    </row>
    <row r="5" spans="1:70" ht="6.95" customHeight="1">
      <c r="B5" s="26"/>
      <c r="C5" s="27"/>
      <c r="D5" s="27"/>
      <c r="E5" s="27"/>
      <c r="F5" s="27"/>
      <c r="G5" s="27"/>
      <c r="H5" s="27"/>
      <c r="I5" s="102"/>
      <c r="J5" s="27"/>
      <c r="K5" s="29"/>
    </row>
    <row r="6" spans="1:70" ht="15">
      <c r="B6" s="26"/>
      <c r="C6" s="27"/>
      <c r="D6" s="35" t="s">
        <v>223</v>
      </c>
      <c r="E6" s="27"/>
      <c r="F6" s="27"/>
      <c r="G6" s="27"/>
      <c r="H6" s="27"/>
      <c r="I6" s="102"/>
      <c r="J6" s="27"/>
      <c r="K6" s="29"/>
    </row>
    <row r="7" spans="1:70" ht="22.5" customHeight="1">
      <c r="B7" s="26"/>
      <c r="C7" s="27"/>
      <c r="D7" s="27"/>
      <c r="E7" s="340" t="str">
        <f>'Rekapitulace stavby'!K6</f>
        <v xml:space="preserve">Rekonstrukce přístřešků, zábradlí a nástupní hrany Hotelový dům Hlubina  </v>
      </c>
      <c r="F7" s="341"/>
      <c r="G7" s="341"/>
      <c r="H7" s="341"/>
      <c r="I7" s="102"/>
      <c r="J7" s="27"/>
      <c r="K7" s="29"/>
    </row>
    <row r="8" spans="1:70" s="1" customFormat="1" ht="15">
      <c r="B8" s="39"/>
      <c r="C8" s="40"/>
      <c r="D8" s="35" t="s">
        <v>292</v>
      </c>
      <c r="E8" s="40"/>
      <c r="F8" s="40"/>
      <c r="G8" s="40"/>
      <c r="H8" s="40"/>
      <c r="I8" s="103"/>
      <c r="J8" s="40"/>
      <c r="K8" s="43"/>
    </row>
    <row r="9" spans="1:70" s="1" customFormat="1" ht="36.950000000000003" customHeight="1">
      <c r="B9" s="39"/>
      <c r="C9" s="40"/>
      <c r="D9" s="40"/>
      <c r="E9" s="342" t="s">
        <v>283</v>
      </c>
      <c r="F9" s="343"/>
      <c r="G9" s="343"/>
      <c r="H9" s="343"/>
      <c r="I9" s="103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3"/>
      <c r="J10" s="40"/>
      <c r="K10" s="43"/>
    </row>
    <row r="11" spans="1:70" s="1" customFormat="1" ht="14.45" customHeight="1">
      <c r="B11" s="39"/>
      <c r="C11" s="40"/>
      <c r="D11" s="35" t="s">
        <v>224</v>
      </c>
      <c r="E11" s="40"/>
      <c r="F11" s="33" t="s">
        <v>209</v>
      </c>
      <c r="G11" s="40"/>
      <c r="H11" s="40"/>
      <c r="I11" s="104" t="s">
        <v>225</v>
      </c>
      <c r="J11" s="33" t="s">
        <v>209</v>
      </c>
      <c r="K11" s="43"/>
    </row>
    <row r="12" spans="1:70" s="1" customFormat="1" ht="14.45" customHeight="1">
      <c r="B12" s="39"/>
      <c r="C12" s="40"/>
      <c r="D12" s="35" t="s">
        <v>226</v>
      </c>
      <c r="E12" s="40"/>
      <c r="F12" s="33" t="s">
        <v>227</v>
      </c>
      <c r="G12" s="40"/>
      <c r="H12" s="40"/>
      <c r="I12" s="104" t="s">
        <v>228</v>
      </c>
      <c r="J12" s="105">
        <v>43304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3"/>
      <c r="J13" s="40"/>
      <c r="K13" s="43"/>
    </row>
    <row r="14" spans="1:70" s="1" customFormat="1" ht="14.45" customHeight="1">
      <c r="B14" s="39"/>
      <c r="C14" s="40"/>
      <c r="D14" s="35" t="s">
        <v>230</v>
      </c>
      <c r="E14" s="40"/>
      <c r="F14" s="40"/>
      <c r="G14" s="40"/>
      <c r="H14" s="40"/>
      <c r="I14" s="104" t="s">
        <v>231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04" t="s">
        <v>233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3"/>
      <c r="J16" s="40"/>
      <c r="K16" s="43"/>
    </row>
    <row r="17" spans="2:11" s="1" customFormat="1" ht="14.45" customHeight="1">
      <c r="B17" s="39"/>
      <c r="C17" s="40"/>
      <c r="D17" s="35" t="s">
        <v>234</v>
      </c>
      <c r="E17" s="40"/>
      <c r="F17" s="40"/>
      <c r="G17" s="40"/>
      <c r="H17" s="40"/>
      <c r="I17" s="104" t="s">
        <v>231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4" t="s">
        <v>233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3"/>
      <c r="J19" s="40"/>
      <c r="K19" s="43"/>
    </row>
    <row r="20" spans="2:11" s="1" customFormat="1" ht="14.45" customHeight="1">
      <c r="B20" s="39"/>
      <c r="C20" s="40"/>
      <c r="D20" s="35" t="s">
        <v>236</v>
      </c>
      <c r="E20" s="40"/>
      <c r="F20" s="40"/>
      <c r="G20" s="40"/>
      <c r="H20" s="40"/>
      <c r="I20" s="104" t="s">
        <v>231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04" t="s">
        <v>233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3"/>
      <c r="J22" s="40"/>
      <c r="K22" s="43"/>
    </row>
    <row r="23" spans="2:11" s="1" customFormat="1" ht="14.45" customHeight="1">
      <c r="B23" s="39"/>
      <c r="C23" s="40"/>
      <c r="D23" s="35" t="s">
        <v>238</v>
      </c>
      <c r="E23" s="40"/>
      <c r="F23" s="40"/>
      <c r="G23" s="40"/>
      <c r="H23" s="40"/>
      <c r="I23" s="103"/>
      <c r="J23" s="40"/>
      <c r="K23" s="43"/>
    </row>
    <row r="24" spans="2:11" s="6" customFormat="1" ht="22.5" customHeight="1">
      <c r="B24" s="106"/>
      <c r="C24" s="107"/>
      <c r="D24" s="107"/>
      <c r="E24" s="332" t="s">
        <v>209</v>
      </c>
      <c r="F24" s="332"/>
      <c r="G24" s="332"/>
      <c r="H24" s="332"/>
      <c r="I24" s="108"/>
      <c r="J24" s="107"/>
      <c r="K24" s="109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3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0"/>
      <c r="J26" s="66"/>
      <c r="K26" s="111"/>
    </row>
    <row r="27" spans="2:11" s="1" customFormat="1" ht="25.35" customHeight="1">
      <c r="B27" s="39"/>
      <c r="C27" s="40"/>
      <c r="D27" s="112" t="s">
        <v>239</v>
      </c>
      <c r="E27" s="40"/>
      <c r="F27" s="40"/>
      <c r="G27" s="40"/>
      <c r="H27" s="40"/>
      <c r="I27" s="103"/>
      <c r="J27" s="113">
        <f>ROUND(J97,2)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0"/>
      <c r="J28" s="66"/>
      <c r="K28" s="111"/>
    </row>
    <row r="29" spans="2:11" s="1" customFormat="1" ht="14.45" customHeight="1">
      <c r="B29" s="39"/>
      <c r="C29" s="40"/>
      <c r="D29" s="40"/>
      <c r="E29" s="40"/>
      <c r="F29" s="44" t="s">
        <v>241</v>
      </c>
      <c r="G29" s="40"/>
      <c r="H29" s="40"/>
      <c r="I29" s="114" t="s">
        <v>240</v>
      </c>
      <c r="J29" s="44" t="s">
        <v>242</v>
      </c>
      <c r="K29" s="43"/>
    </row>
    <row r="30" spans="2:11" s="1" customFormat="1" ht="14.45" customHeight="1">
      <c r="B30" s="39"/>
      <c r="C30" s="40"/>
      <c r="D30" s="47" t="s">
        <v>243</v>
      </c>
      <c r="E30" s="47" t="s">
        <v>244</v>
      </c>
      <c r="F30" s="115">
        <f>ROUND(SUM(BE97:BE312), 2)</f>
        <v>0</v>
      </c>
      <c r="G30" s="40"/>
      <c r="H30" s="40"/>
      <c r="I30" s="116">
        <v>0.21</v>
      </c>
      <c r="J30" s="115">
        <f>ROUND(ROUND((SUM(BE97:BE312)),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245</v>
      </c>
      <c r="F31" s="115">
        <f>ROUND(SUM(BF97:BF312), 2)</f>
        <v>0</v>
      </c>
      <c r="G31" s="40"/>
      <c r="H31" s="40"/>
      <c r="I31" s="116">
        <v>0.15</v>
      </c>
      <c r="J31" s="115">
        <f>ROUND(ROUND((SUM(BF97:BF312)),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246</v>
      </c>
      <c r="F32" s="115">
        <f>ROUND(SUM(BG97:BG312), 2)</f>
        <v>0</v>
      </c>
      <c r="G32" s="40"/>
      <c r="H32" s="40"/>
      <c r="I32" s="116">
        <v>0.21</v>
      </c>
      <c r="J32" s="115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247</v>
      </c>
      <c r="F33" s="115">
        <f>ROUND(SUM(BH97:BH312), 2)</f>
        <v>0</v>
      </c>
      <c r="G33" s="40"/>
      <c r="H33" s="40"/>
      <c r="I33" s="116">
        <v>0.15</v>
      </c>
      <c r="J33" s="115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248</v>
      </c>
      <c r="F34" s="115">
        <f>ROUND(SUM(BI97:BI312), 2)</f>
        <v>0</v>
      </c>
      <c r="G34" s="40"/>
      <c r="H34" s="40"/>
      <c r="I34" s="116">
        <v>0</v>
      </c>
      <c r="J34" s="115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3"/>
      <c r="J35" s="40"/>
      <c r="K35" s="43"/>
    </row>
    <row r="36" spans="2:11" s="1" customFormat="1" ht="25.35" customHeight="1">
      <c r="B36" s="39"/>
      <c r="C36" s="49"/>
      <c r="D36" s="50" t="s">
        <v>249</v>
      </c>
      <c r="E36" s="51"/>
      <c r="F36" s="51"/>
      <c r="G36" s="117" t="s">
        <v>250</v>
      </c>
      <c r="H36" s="52" t="s">
        <v>251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293</v>
      </c>
      <c r="D42" s="40"/>
      <c r="E42" s="40"/>
      <c r="F42" s="40"/>
      <c r="G42" s="40"/>
      <c r="H42" s="40"/>
      <c r="I42" s="103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3"/>
      <c r="J43" s="40"/>
      <c r="K43" s="43"/>
    </row>
    <row r="44" spans="2:11" s="1" customFormat="1" ht="14.45" customHeight="1">
      <c r="B44" s="39"/>
      <c r="C44" s="35" t="s">
        <v>223</v>
      </c>
      <c r="D44" s="40"/>
      <c r="E44" s="40"/>
      <c r="F44" s="40"/>
      <c r="G44" s="40"/>
      <c r="H44" s="40"/>
      <c r="I44" s="103"/>
      <c r="J44" s="40"/>
      <c r="K44" s="43"/>
    </row>
    <row r="45" spans="2:11" s="1" customFormat="1" ht="22.5" customHeight="1">
      <c r="B45" s="39"/>
      <c r="C45" s="40"/>
      <c r="D45" s="40"/>
      <c r="E45" s="340" t="str">
        <f>E7</f>
        <v xml:space="preserve">Rekonstrukce přístřešků, zábradlí a nástupní hrany Hotelový dům Hlubina  </v>
      </c>
      <c r="F45" s="341"/>
      <c r="G45" s="341"/>
      <c r="H45" s="341"/>
      <c r="I45" s="103"/>
      <c r="J45" s="40"/>
      <c r="K45" s="43"/>
    </row>
    <row r="46" spans="2:11" s="1" customFormat="1" ht="14.45" customHeight="1">
      <c r="B46" s="39"/>
      <c r="C46" s="35" t="s">
        <v>292</v>
      </c>
      <c r="D46" s="40"/>
      <c r="E46" s="40"/>
      <c r="F46" s="40"/>
      <c r="G46" s="40"/>
      <c r="H46" s="40"/>
      <c r="I46" s="103"/>
      <c r="J46" s="40"/>
      <c r="K46" s="43"/>
    </row>
    <row r="47" spans="2:11" s="1" customFormat="1" ht="41.25" customHeight="1">
      <c r="B47" s="39"/>
      <c r="C47" s="40"/>
      <c r="D47" s="40"/>
      <c r="E47" s="342" t="str">
        <f>E9</f>
        <v>REKONSTRUKCE PŘÍSTŘEŠKŮ, REKONSTRUKCE PŘÍSTŘEŠKŮ, ZÁBRADLÍ A NÁSTUPIŠTNÍ HRANY</v>
      </c>
      <c r="F47" s="343"/>
      <c r="G47" s="343"/>
      <c r="H47" s="343"/>
      <c r="I47" s="103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3"/>
      <c r="J48" s="40"/>
      <c r="K48" s="43"/>
    </row>
    <row r="49" spans="2:47" s="1" customFormat="1" ht="18" customHeight="1">
      <c r="B49" s="39"/>
      <c r="C49" s="35" t="s">
        <v>226</v>
      </c>
      <c r="D49" s="40"/>
      <c r="E49" s="40"/>
      <c r="F49" s="33" t="str">
        <f>F12</f>
        <v>Ostrava</v>
      </c>
      <c r="G49" s="40"/>
      <c r="H49" s="40"/>
      <c r="I49" s="104" t="s">
        <v>228</v>
      </c>
      <c r="J49" s="105">
        <f>IF(J12="","",J12)</f>
        <v>43304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3"/>
      <c r="J50" s="40"/>
      <c r="K50" s="43"/>
    </row>
    <row r="51" spans="2:47" s="1" customFormat="1" ht="15">
      <c r="B51" s="39"/>
      <c r="C51" s="35" t="s">
        <v>230</v>
      </c>
      <c r="D51" s="40"/>
      <c r="E51" s="40"/>
      <c r="F51" s="33" t="str">
        <f>E15</f>
        <v xml:space="preserve"> </v>
      </c>
      <c r="G51" s="40"/>
      <c r="H51" s="40"/>
      <c r="I51" s="104" t="s">
        <v>236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234</v>
      </c>
      <c r="D52" s="40"/>
      <c r="E52" s="40"/>
      <c r="F52" s="33" t="str">
        <f>IF(E18="","",E18)</f>
        <v/>
      </c>
      <c r="G52" s="40"/>
      <c r="H52" s="40"/>
      <c r="I52" s="103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3"/>
      <c r="J53" s="40"/>
      <c r="K53" s="43"/>
    </row>
    <row r="54" spans="2:47" s="1" customFormat="1" ht="29.25" customHeight="1">
      <c r="B54" s="39"/>
      <c r="C54" s="124" t="s">
        <v>294</v>
      </c>
      <c r="D54" s="49"/>
      <c r="E54" s="49"/>
      <c r="F54" s="49"/>
      <c r="G54" s="49"/>
      <c r="H54" s="49"/>
      <c r="I54" s="125"/>
      <c r="J54" s="126" t="s">
        <v>295</v>
      </c>
      <c r="K54" s="53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3"/>
      <c r="J55" s="40"/>
      <c r="K55" s="43"/>
    </row>
    <row r="56" spans="2:47" s="1" customFormat="1" ht="29.25" customHeight="1">
      <c r="B56" s="39"/>
      <c r="C56" s="128" t="s">
        <v>296</v>
      </c>
      <c r="D56" s="40"/>
      <c r="E56" s="40"/>
      <c r="F56" s="40"/>
      <c r="G56" s="40"/>
      <c r="H56" s="40"/>
      <c r="I56" s="103"/>
      <c r="J56" s="113">
        <f>J97</f>
        <v>0</v>
      </c>
      <c r="K56" s="43"/>
      <c r="AU56" s="22" t="s">
        <v>297</v>
      </c>
    </row>
    <row r="57" spans="2:47" s="7" customFormat="1" ht="24.95" customHeight="1">
      <c r="B57" s="129"/>
      <c r="C57" s="130"/>
      <c r="D57" s="131" t="s">
        <v>298</v>
      </c>
      <c r="E57" s="132"/>
      <c r="F57" s="132"/>
      <c r="G57" s="132"/>
      <c r="H57" s="132"/>
      <c r="I57" s="133"/>
      <c r="J57" s="134">
        <f>J98</f>
        <v>0</v>
      </c>
      <c r="K57" s="135"/>
    </row>
    <row r="58" spans="2:47" s="8" customFormat="1" ht="19.899999999999999" customHeight="1">
      <c r="B58" s="136"/>
      <c r="C58" s="137"/>
      <c r="D58" s="138" t="s">
        <v>299</v>
      </c>
      <c r="E58" s="139"/>
      <c r="F58" s="139"/>
      <c r="G58" s="139"/>
      <c r="H58" s="139"/>
      <c r="I58" s="140"/>
      <c r="J58" s="141">
        <f>J99</f>
        <v>0</v>
      </c>
      <c r="K58" s="142"/>
    </row>
    <row r="59" spans="2:47" s="8" customFormat="1" ht="14.85" customHeight="1">
      <c r="B59" s="136"/>
      <c r="C59" s="137"/>
      <c r="D59" s="138" t="s">
        <v>300</v>
      </c>
      <c r="E59" s="139"/>
      <c r="F59" s="139"/>
      <c r="G59" s="139"/>
      <c r="H59" s="139"/>
      <c r="I59" s="140"/>
      <c r="J59" s="141">
        <f>J113</f>
        <v>0</v>
      </c>
      <c r="K59" s="142"/>
    </row>
    <row r="60" spans="2:47" s="8" customFormat="1" ht="19.899999999999999" customHeight="1">
      <c r="B60" s="136"/>
      <c r="C60" s="137"/>
      <c r="D60" s="138" t="s">
        <v>301</v>
      </c>
      <c r="E60" s="139"/>
      <c r="F60" s="139"/>
      <c r="G60" s="139"/>
      <c r="H60" s="139"/>
      <c r="I60" s="140"/>
      <c r="J60" s="141">
        <f>J120</f>
        <v>0</v>
      </c>
      <c r="K60" s="142"/>
    </row>
    <row r="61" spans="2:47" s="8" customFormat="1" ht="19.899999999999999" customHeight="1">
      <c r="B61" s="136"/>
      <c r="C61" s="137"/>
      <c r="D61" s="138" t="s">
        <v>593</v>
      </c>
      <c r="E61" s="139"/>
      <c r="F61" s="139"/>
      <c r="G61" s="139"/>
      <c r="H61" s="139"/>
      <c r="I61" s="140"/>
      <c r="J61" s="141">
        <f>J142</f>
        <v>0</v>
      </c>
      <c r="K61" s="142"/>
    </row>
    <row r="62" spans="2:47" s="8" customFormat="1" ht="19.899999999999999" customHeight="1">
      <c r="B62" s="136"/>
      <c r="C62" s="137"/>
      <c r="D62" s="138" t="s">
        <v>302</v>
      </c>
      <c r="E62" s="139"/>
      <c r="F62" s="139"/>
      <c r="G62" s="139"/>
      <c r="H62" s="139"/>
      <c r="I62" s="140"/>
      <c r="J62" s="141">
        <f>J155</f>
        <v>0</v>
      </c>
      <c r="K62" s="142"/>
    </row>
    <row r="63" spans="2:47" s="7" customFormat="1" ht="24.95" customHeight="1">
      <c r="B63" s="129"/>
      <c r="C63" s="130"/>
      <c r="D63" s="131" t="s">
        <v>303</v>
      </c>
      <c r="E63" s="132"/>
      <c r="F63" s="132"/>
      <c r="G63" s="132"/>
      <c r="H63" s="132"/>
      <c r="I63" s="133"/>
      <c r="J63" s="134">
        <f>J178</f>
        <v>0</v>
      </c>
      <c r="K63" s="135"/>
    </row>
    <row r="64" spans="2:47" s="8" customFormat="1" ht="19.899999999999999" customHeight="1">
      <c r="B64" s="136"/>
      <c r="C64" s="137"/>
      <c r="D64" s="138" t="s">
        <v>594</v>
      </c>
      <c r="E64" s="139"/>
      <c r="F64" s="139"/>
      <c r="G64" s="139"/>
      <c r="H64" s="139"/>
      <c r="I64" s="140"/>
      <c r="J64" s="141">
        <f>J179</f>
        <v>0</v>
      </c>
      <c r="K64" s="142"/>
    </row>
    <row r="65" spans="2:11" s="8" customFormat="1" ht="19.899999999999999" customHeight="1">
      <c r="B65" s="136"/>
      <c r="C65" s="137"/>
      <c r="D65" s="138" t="s">
        <v>304</v>
      </c>
      <c r="E65" s="139"/>
      <c r="F65" s="139"/>
      <c r="G65" s="139"/>
      <c r="H65" s="139"/>
      <c r="I65" s="140"/>
      <c r="J65" s="141">
        <f>J192</f>
        <v>0</v>
      </c>
      <c r="K65" s="142"/>
    </row>
    <row r="66" spans="2:11" s="8" customFormat="1" ht="19.899999999999999" customHeight="1">
      <c r="B66" s="136"/>
      <c r="C66" s="137"/>
      <c r="D66" s="138" t="s">
        <v>305</v>
      </c>
      <c r="E66" s="139"/>
      <c r="F66" s="139"/>
      <c r="G66" s="139"/>
      <c r="H66" s="139"/>
      <c r="I66" s="140"/>
      <c r="J66" s="141">
        <f>J205</f>
        <v>0</v>
      </c>
      <c r="K66" s="142"/>
    </row>
    <row r="67" spans="2:11" s="8" customFormat="1" ht="19.899999999999999" customHeight="1">
      <c r="B67" s="136"/>
      <c r="C67" s="137"/>
      <c r="D67" s="138" t="s">
        <v>306</v>
      </c>
      <c r="E67" s="139"/>
      <c r="F67" s="139"/>
      <c r="G67" s="139"/>
      <c r="H67" s="139"/>
      <c r="I67" s="140"/>
      <c r="J67" s="141">
        <f>J210</f>
        <v>0</v>
      </c>
      <c r="K67" s="142"/>
    </row>
    <row r="68" spans="2:11" s="8" customFormat="1" ht="19.899999999999999" customHeight="1">
      <c r="B68" s="136"/>
      <c r="C68" s="137"/>
      <c r="D68" s="138" t="s">
        <v>595</v>
      </c>
      <c r="E68" s="139"/>
      <c r="F68" s="139"/>
      <c r="G68" s="139"/>
      <c r="H68" s="139"/>
      <c r="I68" s="140"/>
      <c r="J68" s="141">
        <f>J219</f>
        <v>0</v>
      </c>
      <c r="K68" s="142"/>
    </row>
    <row r="69" spans="2:11" s="8" customFormat="1" ht="19.899999999999999" customHeight="1">
      <c r="B69" s="136"/>
      <c r="C69" s="137"/>
      <c r="D69" s="138" t="s">
        <v>596</v>
      </c>
      <c r="E69" s="139"/>
      <c r="F69" s="139"/>
      <c r="G69" s="139"/>
      <c r="H69" s="139"/>
      <c r="I69" s="140"/>
      <c r="J69" s="141">
        <f>J228</f>
        <v>0</v>
      </c>
      <c r="K69" s="142"/>
    </row>
    <row r="70" spans="2:11" s="7" customFormat="1" ht="24.95" customHeight="1">
      <c r="B70" s="129"/>
      <c r="C70" s="130"/>
      <c r="D70" s="131" t="s">
        <v>307</v>
      </c>
      <c r="E70" s="132"/>
      <c r="F70" s="132"/>
      <c r="G70" s="132"/>
      <c r="H70" s="132"/>
      <c r="I70" s="133"/>
      <c r="J70" s="134">
        <f>J233</f>
        <v>0</v>
      </c>
      <c r="K70" s="135"/>
    </row>
    <row r="71" spans="2:11" s="8" customFormat="1" ht="19.899999999999999" customHeight="1">
      <c r="B71" s="136"/>
      <c r="C71" s="137"/>
      <c r="D71" s="138" t="s">
        <v>597</v>
      </c>
      <c r="E71" s="139"/>
      <c r="F71" s="139"/>
      <c r="G71" s="139"/>
      <c r="H71" s="139"/>
      <c r="I71" s="140"/>
      <c r="J71" s="141">
        <f>J234</f>
        <v>0</v>
      </c>
      <c r="K71" s="142"/>
    </row>
    <row r="72" spans="2:11" s="7" customFormat="1" ht="24.95" customHeight="1">
      <c r="B72" s="129"/>
      <c r="C72" s="130"/>
      <c r="D72" s="131" t="s">
        <v>308</v>
      </c>
      <c r="E72" s="132"/>
      <c r="F72" s="132"/>
      <c r="G72" s="132"/>
      <c r="H72" s="132"/>
      <c r="I72" s="133"/>
      <c r="J72" s="134">
        <f>J273</f>
        <v>0</v>
      </c>
      <c r="K72" s="135"/>
    </row>
    <row r="73" spans="2:11" s="8" customFormat="1" ht="19.899999999999999" customHeight="1">
      <c r="B73" s="136"/>
      <c r="C73" s="137"/>
      <c r="D73" s="138" t="s">
        <v>309</v>
      </c>
      <c r="E73" s="139"/>
      <c r="F73" s="139"/>
      <c r="G73" s="139"/>
      <c r="H73" s="139"/>
      <c r="I73" s="140"/>
      <c r="J73" s="141">
        <f>J274</f>
        <v>0</v>
      </c>
      <c r="K73" s="142"/>
    </row>
    <row r="74" spans="2:11" s="8" customFormat="1" ht="19.899999999999999" customHeight="1">
      <c r="B74" s="136"/>
      <c r="C74" s="137"/>
      <c r="D74" s="138" t="s">
        <v>310</v>
      </c>
      <c r="E74" s="139"/>
      <c r="F74" s="139"/>
      <c r="G74" s="139"/>
      <c r="H74" s="139"/>
      <c r="I74" s="140"/>
      <c r="J74" s="141">
        <f>J293</f>
        <v>0</v>
      </c>
      <c r="K74" s="142"/>
    </row>
    <row r="75" spans="2:11" s="8" customFormat="1" ht="19.899999999999999" customHeight="1">
      <c r="B75" s="136"/>
      <c r="C75" s="137"/>
      <c r="D75" s="138" t="s">
        <v>311</v>
      </c>
      <c r="E75" s="139"/>
      <c r="F75" s="139"/>
      <c r="G75" s="139"/>
      <c r="H75" s="139"/>
      <c r="I75" s="140"/>
      <c r="J75" s="141">
        <f>J298</f>
        <v>0</v>
      </c>
      <c r="K75" s="142"/>
    </row>
    <row r="76" spans="2:11" s="8" customFormat="1" ht="19.899999999999999" customHeight="1">
      <c r="B76" s="136"/>
      <c r="C76" s="137"/>
      <c r="D76" s="138" t="s">
        <v>312</v>
      </c>
      <c r="E76" s="139"/>
      <c r="F76" s="139"/>
      <c r="G76" s="139"/>
      <c r="H76" s="139"/>
      <c r="I76" s="140"/>
      <c r="J76" s="141">
        <f>J303</f>
        <v>0</v>
      </c>
      <c r="K76" s="142"/>
    </row>
    <row r="77" spans="2:11" s="8" customFormat="1" ht="19.899999999999999" customHeight="1">
      <c r="B77" s="136"/>
      <c r="C77" s="137"/>
      <c r="D77" s="138" t="s">
        <v>313</v>
      </c>
      <c r="E77" s="139"/>
      <c r="F77" s="139"/>
      <c r="G77" s="139"/>
      <c r="H77" s="139"/>
      <c r="I77" s="140"/>
      <c r="J77" s="141">
        <f>J310</f>
        <v>0</v>
      </c>
      <c r="K77" s="142"/>
    </row>
    <row r="78" spans="2:11" s="1" customFormat="1" ht="21.75" customHeight="1">
      <c r="B78" s="39"/>
      <c r="C78" s="40"/>
      <c r="D78" s="40"/>
      <c r="E78" s="40"/>
      <c r="F78" s="40"/>
      <c r="G78" s="40"/>
      <c r="H78" s="40"/>
      <c r="I78" s="103"/>
      <c r="J78" s="40"/>
      <c r="K78" s="43"/>
    </row>
    <row r="79" spans="2:11" s="1" customFormat="1" ht="6.95" customHeight="1">
      <c r="B79" s="54"/>
      <c r="C79" s="55"/>
      <c r="D79" s="55"/>
      <c r="E79" s="55"/>
      <c r="F79" s="55"/>
      <c r="G79" s="55"/>
      <c r="H79" s="55"/>
      <c r="I79" s="121"/>
      <c r="J79" s="55"/>
      <c r="K79" s="56"/>
    </row>
    <row r="83" spans="2:20" s="1" customFormat="1" ht="6.95" customHeight="1">
      <c r="B83" s="57"/>
      <c r="C83" s="58"/>
      <c r="D83" s="58"/>
      <c r="E83" s="58"/>
      <c r="F83" s="58"/>
      <c r="G83" s="58"/>
      <c r="H83" s="58"/>
      <c r="I83" s="122"/>
      <c r="J83" s="58"/>
      <c r="K83" s="58"/>
      <c r="L83" s="39"/>
    </row>
    <row r="84" spans="2:20" s="1" customFormat="1" ht="36.950000000000003" customHeight="1">
      <c r="B84" s="39"/>
      <c r="C84" s="59" t="s">
        <v>314</v>
      </c>
      <c r="L84" s="39"/>
    </row>
    <row r="85" spans="2:20" s="1" customFormat="1" ht="6.95" customHeight="1">
      <c r="B85" s="39"/>
      <c r="L85" s="39"/>
    </row>
    <row r="86" spans="2:20" s="1" customFormat="1" ht="14.45" customHeight="1">
      <c r="B86" s="39"/>
      <c r="C86" s="61" t="s">
        <v>223</v>
      </c>
      <c r="L86" s="39"/>
    </row>
    <row r="87" spans="2:20" s="1" customFormat="1" ht="22.5" customHeight="1">
      <c r="B87" s="39"/>
      <c r="E87" s="336" t="str">
        <f>E7</f>
        <v xml:space="preserve">Rekonstrukce přístřešků, zábradlí a nástupní hrany Hotelový dům Hlubina  </v>
      </c>
      <c r="F87" s="337"/>
      <c r="G87" s="337"/>
      <c r="H87" s="337"/>
      <c r="L87" s="39"/>
    </row>
    <row r="88" spans="2:20" s="1" customFormat="1" ht="14.45" customHeight="1">
      <c r="B88" s="39"/>
      <c r="C88" s="61" t="s">
        <v>292</v>
      </c>
      <c r="L88" s="39"/>
    </row>
    <row r="89" spans="2:20" s="1" customFormat="1" ht="39.75" customHeight="1">
      <c r="B89" s="39"/>
      <c r="E89" s="318" t="str">
        <f>E9</f>
        <v>REKONSTRUKCE PŘÍSTŘEŠKŮ, REKONSTRUKCE PŘÍSTŘEŠKŮ, ZÁBRADLÍ A NÁSTUPIŠTNÍ HRANY</v>
      </c>
      <c r="F89" s="338"/>
      <c r="G89" s="338"/>
      <c r="H89" s="338"/>
      <c r="L89" s="39"/>
    </row>
    <row r="90" spans="2:20" s="1" customFormat="1" ht="6.95" customHeight="1">
      <c r="B90" s="39"/>
      <c r="L90" s="39"/>
    </row>
    <row r="91" spans="2:20" s="1" customFormat="1" ht="18" customHeight="1">
      <c r="B91" s="39"/>
      <c r="C91" s="61" t="s">
        <v>226</v>
      </c>
      <c r="F91" s="143" t="str">
        <f>F12</f>
        <v>Ostrava</v>
      </c>
      <c r="I91" s="144" t="s">
        <v>228</v>
      </c>
      <c r="J91" s="65">
        <f>IF(J12="","",J12)</f>
        <v>43304</v>
      </c>
      <c r="L91" s="39"/>
    </row>
    <row r="92" spans="2:20" s="1" customFormat="1" ht="6.95" customHeight="1">
      <c r="B92" s="39"/>
      <c r="L92" s="39"/>
    </row>
    <row r="93" spans="2:20" s="1" customFormat="1" ht="15">
      <c r="B93" s="39"/>
      <c r="C93" s="61" t="s">
        <v>230</v>
      </c>
      <c r="F93" s="143" t="str">
        <f>E15</f>
        <v xml:space="preserve"> </v>
      </c>
      <c r="I93" s="144" t="s">
        <v>236</v>
      </c>
      <c r="J93" s="143" t="str">
        <f>E21</f>
        <v xml:space="preserve"> </v>
      </c>
      <c r="L93" s="39"/>
    </row>
    <row r="94" spans="2:20" s="1" customFormat="1" ht="14.45" customHeight="1">
      <c r="B94" s="39"/>
      <c r="C94" s="61" t="s">
        <v>234</v>
      </c>
      <c r="F94" s="143" t="str">
        <f>IF(E18="","",E18)</f>
        <v/>
      </c>
      <c r="L94" s="39"/>
    </row>
    <row r="95" spans="2:20" s="1" customFormat="1" ht="10.35" customHeight="1">
      <c r="B95" s="39"/>
      <c r="L95" s="39"/>
    </row>
    <row r="96" spans="2:20" s="9" customFormat="1" ht="29.25" customHeight="1">
      <c r="B96" s="145"/>
      <c r="C96" s="146" t="s">
        <v>315</v>
      </c>
      <c r="D96" s="147" t="s">
        <v>258</v>
      </c>
      <c r="E96" s="147" t="s">
        <v>254</v>
      </c>
      <c r="F96" s="147" t="s">
        <v>316</v>
      </c>
      <c r="G96" s="147" t="s">
        <v>317</v>
      </c>
      <c r="H96" s="147" t="s">
        <v>318</v>
      </c>
      <c r="I96" s="148" t="s">
        <v>319</v>
      </c>
      <c r="J96" s="147" t="s">
        <v>295</v>
      </c>
      <c r="K96" s="149" t="s">
        <v>320</v>
      </c>
      <c r="L96" s="145"/>
      <c r="M96" s="70" t="s">
        <v>321</v>
      </c>
      <c r="N96" s="71" t="s">
        <v>243</v>
      </c>
      <c r="O96" s="71" t="s">
        <v>322</v>
      </c>
      <c r="P96" s="71" t="s">
        <v>323</v>
      </c>
      <c r="Q96" s="71" t="s">
        <v>324</v>
      </c>
      <c r="R96" s="71" t="s">
        <v>325</v>
      </c>
      <c r="S96" s="71" t="s">
        <v>326</v>
      </c>
      <c r="T96" s="72" t="s">
        <v>327</v>
      </c>
    </row>
    <row r="97" spans="2:65" s="1" customFormat="1" ht="29.25" customHeight="1">
      <c r="B97" s="39"/>
      <c r="C97" s="74" t="s">
        <v>296</v>
      </c>
      <c r="J97" s="150">
        <f>BK97</f>
        <v>0</v>
      </c>
      <c r="L97" s="39"/>
      <c r="M97" s="73"/>
      <c r="N97" s="66"/>
      <c r="O97" s="66"/>
      <c r="P97" s="151">
        <f>P98+P178+P233+P273</f>
        <v>0</v>
      </c>
      <c r="Q97" s="66"/>
      <c r="R97" s="151">
        <f>R98+R178+R233+R273</f>
        <v>990.57634100000007</v>
      </c>
      <c r="S97" s="66"/>
      <c r="T97" s="152">
        <f>T98+T178+T233+T273</f>
        <v>150.06240000000003</v>
      </c>
      <c r="AT97" s="22" t="s">
        <v>272</v>
      </c>
      <c r="AU97" s="22" t="s">
        <v>297</v>
      </c>
      <c r="BK97" s="153">
        <f>BK98+BK178+BK233+BK273</f>
        <v>0</v>
      </c>
    </row>
    <row r="98" spans="2:65" s="10" customFormat="1" ht="37.35" customHeight="1">
      <c r="B98" s="154"/>
      <c r="D98" s="155" t="s">
        <v>272</v>
      </c>
      <c r="E98" s="156" t="s">
        <v>328</v>
      </c>
      <c r="F98" s="156" t="s">
        <v>329</v>
      </c>
      <c r="I98" s="157"/>
      <c r="J98" s="158">
        <f>BK98</f>
        <v>0</v>
      </c>
      <c r="L98" s="154"/>
      <c r="M98" s="160"/>
      <c r="N98" s="161"/>
      <c r="O98" s="161"/>
      <c r="P98" s="162">
        <f>P99+P120+P142+P155</f>
        <v>0</v>
      </c>
      <c r="Q98" s="161"/>
      <c r="R98" s="162">
        <f>R99+R120+R142+R155</f>
        <v>982.89263400000004</v>
      </c>
      <c r="S98" s="161"/>
      <c r="T98" s="163">
        <f>T99+T120+T142+T155</f>
        <v>148.92000000000002</v>
      </c>
      <c r="AR98" s="155" t="s">
        <v>279</v>
      </c>
      <c r="AT98" s="164" t="s">
        <v>272</v>
      </c>
      <c r="AU98" s="164" t="s">
        <v>273</v>
      </c>
      <c r="AY98" s="155" t="s">
        <v>330</v>
      </c>
      <c r="BK98" s="165">
        <f>BK99+BK120+BK142+BK155</f>
        <v>0</v>
      </c>
    </row>
    <row r="99" spans="2:65" s="10" customFormat="1" ht="19.899999999999999" customHeight="1">
      <c r="B99" s="154"/>
      <c r="D99" s="166" t="s">
        <v>272</v>
      </c>
      <c r="E99" s="167" t="s">
        <v>279</v>
      </c>
      <c r="F99" s="167" t="s">
        <v>331</v>
      </c>
      <c r="I99" s="157"/>
      <c r="J99" s="168">
        <f>BK99</f>
        <v>0</v>
      </c>
      <c r="L99" s="154"/>
      <c r="M99" s="160"/>
      <c r="N99" s="161"/>
      <c r="O99" s="161"/>
      <c r="P99" s="162">
        <f>P100+SUM(P101:P113)</f>
        <v>0</v>
      </c>
      <c r="Q99" s="161"/>
      <c r="R99" s="162">
        <f>R100+SUM(R101:R113)</f>
        <v>488.15243400000003</v>
      </c>
      <c r="S99" s="161"/>
      <c r="T99" s="163">
        <f>T100+SUM(T101:T113)</f>
        <v>0</v>
      </c>
      <c r="AR99" s="155" t="s">
        <v>279</v>
      </c>
      <c r="AT99" s="164" t="s">
        <v>272</v>
      </c>
      <c r="AU99" s="164" t="s">
        <v>279</v>
      </c>
      <c r="AY99" s="155" t="s">
        <v>330</v>
      </c>
      <c r="BK99" s="165">
        <f>BK100+SUM(BK101:BK113)</f>
        <v>0</v>
      </c>
    </row>
    <row r="100" spans="2:65" s="1" customFormat="1" ht="31.5" customHeight="1">
      <c r="B100" s="169"/>
      <c r="C100" s="170" t="s">
        <v>279</v>
      </c>
      <c r="D100" s="170" t="s">
        <v>332</v>
      </c>
      <c r="E100" s="171" t="s">
        <v>340</v>
      </c>
      <c r="F100" s="172" t="s">
        <v>341</v>
      </c>
      <c r="G100" s="173" t="s">
        <v>337</v>
      </c>
      <c r="H100" s="174">
        <v>246</v>
      </c>
      <c r="I100" s="175"/>
      <c r="J100" s="176">
        <f>ROUND(I100*H100,2)</f>
        <v>0</v>
      </c>
      <c r="K100" s="172" t="s">
        <v>334</v>
      </c>
      <c r="L100" s="39"/>
      <c r="M100" s="177" t="s">
        <v>209</v>
      </c>
      <c r="N100" s="178" t="s">
        <v>244</v>
      </c>
      <c r="O100" s="40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22" t="s">
        <v>335</v>
      </c>
      <c r="AT100" s="22" t="s">
        <v>332</v>
      </c>
      <c r="AU100" s="22" t="s">
        <v>281</v>
      </c>
      <c r="AY100" s="22" t="s">
        <v>330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2" t="s">
        <v>279</v>
      </c>
      <c r="BK100" s="181">
        <f>ROUND(I100*H100,2)</f>
        <v>0</v>
      </c>
      <c r="BL100" s="22" t="s">
        <v>335</v>
      </c>
      <c r="BM100" s="22" t="s">
        <v>598</v>
      </c>
    </row>
    <row r="101" spans="2:65" s="11" customFormat="1">
      <c r="B101" s="182"/>
      <c r="D101" s="183" t="s">
        <v>336</v>
      </c>
      <c r="E101" s="184" t="s">
        <v>209</v>
      </c>
      <c r="F101" s="185" t="s">
        <v>599</v>
      </c>
      <c r="H101" s="186">
        <v>246</v>
      </c>
      <c r="I101" s="187"/>
      <c r="L101" s="182"/>
      <c r="M101" s="188"/>
      <c r="N101" s="189"/>
      <c r="O101" s="189"/>
      <c r="P101" s="189"/>
      <c r="Q101" s="189"/>
      <c r="R101" s="189"/>
      <c r="S101" s="189"/>
      <c r="T101" s="190"/>
      <c r="AT101" s="191" t="s">
        <v>336</v>
      </c>
      <c r="AU101" s="191" t="s">
        <v>281</v>
      </c>
      <c r="AV101" s="11" t="s">
        <v>281</v>
      </c>
      <c r="AW101" s="11" t="s">
        <v>237</v>
      </c>
      <c r="AX101" s="11" t="s">
        <v>279</v>
      </c>
      <c r="AY101" s="191" t="s">
        <v>330</v>
      </c>
    </row>
    <row r="102" spans="2:65" s="1" customFormat="1" ht="44.25" customHeight="1">
      <c r="B102" s="169"/>
      <c r="C102" s="170" t="s">
        <v>281</v>
      </c>
      <c r="D102" s="170" t="s">
        <v>332</v>
      </c>
      <c r="E102" s="171" t="s">
        <v>346</v>
      </c>
      <c r="F102" s="172" t="s">
        <v>347</v>
      </c>
      <c r="G102" s="173" t="s">
        <v>337</v>
      </c>
      <c r="H102" s="174">
        <v>246</v>
      </c>
      <c r="I102" s="175"/>
      <c r="J102" s="176">
        <f>ROUND(I102*H102,2)</f>
        <v>0</v>
      </c>
      <c r="K102" s="172" t="s">
        <v>338</v>
      </c>
      <c r="L102" s="39"/>
      <c r="M102" s="177" t="s">
        <v>209</v>
      </c>
      <c r="N102" s="178" t="s">
        <v>244</v>
      </c>
      <c r="O102" s="40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22" t="s">
        <v>335</v>
      </c>
      <c r="AT102" s="22" t="s">
        <v>332</v>
      </c>
      <c r="AU102" s="22" t="s">
        <v>281</v>
      </c>
      <c r="AY102" s="22" t="s">
        <v>330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22" t="s">
        <v>279</v>
      </c>
      <c r="BK102" s="181">
        <f>ROUND(I102*H102,2)</f>
        <v>0</v>
      </c>
      <c r="BL102" s="22" t="s">
        <v>335</v>
      </c>
      <c r="BM102" s="22" t="s">
        <v>600</v>
      </c>
    </row>
    <row r="103" spans="2:65" s="11" customFormat="1">
      <c r="B103" s="182"/>
      <c r="D103" s="183" t="s">
        <v>336</v>
      </c>
      <c r="E103" s="184" t="s">
        <v>209</v>
      </c>
      <c r="F103" s="185" t="s">
        <v>599</v>
      </c>
      <c r="H103" s="186">
        <v>246</v>
      </c>
      <c r="I103" s="187"/>
      <c r="L103" s="182"/>
      <c r="M103" s="188"/>
      <c r="N103" s="189"/>
      <c r="O103" s="189"/>
      <c r="P103" s="189"/>
      <c r="Q103" s="189"/>
      <c r="R103" s="189"/>
      <c r="S103" s="189"/>
      <c r="T103" s="190"/>
      <c r="AT103" s="191" t="s">
        <v>336</v>
      </c>
      <c r="AU103" s="191" t="s">
        <v>281</v>
      </c>
      <c r="AV103" s="11" t="s">
        <v>281</v>
      </c>
      <c r="AW103" s="11" t="s">
        <v>237</v>
      </c>
      <c r="AX103" s="11" t="s">
        <v>279</v>
      </c>
      <c r="AY103" s="191" t="s">
        <v>330</v>
      </c>
    </row>
    <row r="104" spans="2:65" s="1" customFormat="1" ht="44.25" customHeight="1">
      <c r="B104" s="169"/>
      <c r="C104" s="170" t="s">
        <v>339</v>
      </c>
      <c r="D104" s="170" t="s">
        <v>332</v>
      </c>
      <c r="E104" s="171" t="s">
        <v>349</v>
      </c>
      <c r="F104" s="172" t="s">
        <v>350</v>
      </c>
      <c r="G104" s="173" t="s">
        <v>337</v>
      </c>
      <c r="H104" s="174">
        <v>246</v>
      </c>
      <c r="I104" s="175"/>
      <c r="J104" s="176">
        <f>ROUND(I104*H104,2)</f>
        <v>0</v>
      </c>
      <c r="K104" s="172" t="s">
        <v>338</v>
      </c>
      <c r="L104" s="39"/>
      <c r="M104" s="177" t="s">
        <v>209</v>
      </c>
      <c r="N104" s="178" t="s">
        <v>244</v>
      </c>
      <c r="O104" s="40"/>
      <c r="P104" s="179">
        <f>O104*H104</f>
        <v>0</v>
      </c>
      <c r="Q104" s="179">
        <v>0</v>
      </c>
      <c r="R104" s="179">
        <f>Q104*H104</f>
        <v>0</v>
      </c>
      <c r="S104" s="179">
        <v>0</v>
      </c>
      <c r="T104" s="180">
        <f>S104*H104</f>
        <v>0</v>
      </c>
      <c r="AR104" s="22" t="s">
        <v>335</v>
      </c>
      <c r="AT104" s="22" t="s">
        <v>332</v>
      </c>
      <c r="AU104" s="22" t="s">
        <v>281</v>
      </c>
      <c r="AY104" s="22" t="s">
        <v>330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22" t="s">
        <v>279</v>
      </c>
      <c r="BK104" s="181">
        <f>ROUND(I104*H104,2)</f>
        <v>0</v>
      </c>
      <c r="BL104" s="22" t="s">
        <v>335</v>
      </c>
      <c r="BM104" s="22" t="s">
        <v>601</v>
      </c>
    </row>
    <row r="105" spans="2:65" s="11" customFormat="1">
      <c r="B105" s="182"/>
      <c r="D105" s="183" t="s">
        <v>336</v>
      </c>
      <c r="E105" s="184" t="s">
        <v>209</v>
      </c>
      <c r="F105" s="185" t="s">
        <v>599</v>
      </c>
      <c r="H105" s="186">
        <v>246</v>
      </c>
      <c r="I105" s="187"/>
      <c r="L105" s="182"/>
      <c r="M105" s="188"/>
      <c r="N105" s="189"/>
      <c r="O105" s="189"/>
      <c r="P105" s="189"/>
      <c r="Q105" s="189"/>
      <c r="R105" s="189"/>
      <c r="S105" s="189"/>
      <c r="T105" s="190"/>
      <c r="AT105" s="191" t="s">
        <v>336</v>
      </c>
      <c r="AU105" s="191" t="s">
        <v>281</v>
      </c>
      <c r="AV105" s="11" t="s">
        <v>281</v>
      </c>
      <c r="AW105" s="11" t="s">
        <v>237</v>
      </c>
      <c r="AX105" s="11" t="s">
        <v>279</v>
      </c>
      <c r="AY105" s="191" t="s">
        <v>330</v>
      </c>
    </row>
    <row r="106" spans="2:65" s="1" customFormat="1" ht="31.5" customHeight="1">
      <c r="B106" s="169"/>
      <c r="C106" s="170" t="s">
        <v>335</v>
      </c>
      <c r="D106" s="170" t="s">
        <v>332</v>
      </c>
      <c r="E106" s="171" t="s">
        <v>343</v>
      </c>
      <c r="F106" s="172" t="s">
        <v>344</v>
      </c>
      <c r="G106" s="173" t="s">
        <v>337</v>
      </c>
      <c r="H106" s="174">
        <v>246</v>
      </c>
      <c r="I106" s="175"/>
      <c r="J106" s="176">
        <f>ROUND(I106*H106,2)</f>
        <v>0</v>
      </c>
      <c r="K106" s="172" t="s">
        <v>338</v>
      </c>
      <c r="L106" s="39"/>
      <c r="M106" s="177" t="s">
        <v>209</v>
      </c>
      <c r="N106" s="178" t="s">
        <v>244</v>
      </c>
      <c r="O106" s="40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22" t="s">
        <v>335</v>
      </c>
      <c r="AT106" s="22" t="s">
        <v>332</v>
      </c>
      <c r="AU106" s="22" t="s">
        <v>281</v>
      </c>
      <c r="AY106" s="22" t="s">
        <v>330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22" t="s">
        <v>279</v>
      </c>
      <c r="BK106" s="181">
        <f>ROUND(I106*H106,2)</f>
        <v>0</v>
      </c>
      <c r="BL106" s="22" t="s">
        <v>335</v>
      </c>
      <c r="BM106" s="22" t="s">
        <v>602</v>
      </c>
    </row>
    <row r="107" spans="2:65" s="11" customFormat="1">
      <c r="B107" s="182"/>
      <c r="D107" s="183" t="s">
        <v>336</v>
      </c>
      <c r="E107" s="184" t="s">
        <v>209</v>
      </c>
      <c r="F107" s="185" t="s">
        <v>599</v>
      </c>
      <c r="H107" s="186">
        <v>246</v>
      </c>
      <c r="I107" s="187"/>
      <c r="L107" s="182"/>
      <c r="M107" s="188"/>
      <c r="N107" s="189"/>
      <c r="O107" s="189"/>
      <c r="P107" s="189"/>
      <c r="Q107" s="189"/>
      <c r="R107" s="189"/>
      <c r="S107" s="189"/>
      <c r="T107" s="190"/>
      <c r="AT107" s="191" t="s">
        <v>336</v>
      </c>
      <c r="AU107" s="191" t="s">
        <v>281</v>
      </c>
      <c r="AV107" s="11" t="s">
        <v>281</v>
      </c>
      <c r="AW107" s="11" t="s">
        <v>237</v>
      </c>
      <c r="AX107" s="11" t="s">
        <v>279</v>
      </c>
      <c r="AY107" s="191" t="s">
        <v>330</v>
      </c>
    </row>
    <row r="108" spans="2:65" s="1" customFormat="1" ht="31.5" customHeight="1">
      <c r="B108" s="169"/>
      <c r="C108" s="170" t="s">
        <v>345</v>
      </c>
      <c r="D108" s="170" t="s">
        <v>332</v>
      </c>
      <c r="E108" s="171" t="s">
        <v>352</v>
      </c>
      <c r="F108" s="172" t="s">
        <v>353</v>
      </c>
      <c r="G108" s="173" t="s">
        <v>337</v>
      </c>
      <c r="H108" s="174">
        <v>246</v>
      </c>
      <c r="I108" s="175"/>
      <c r="J108" s="176">
        <f>ROUND(I108*H108,2)</f>
        <v>0</v>
      </c>
      <c r="K108" s="172" t="s">
        <v>334</v>
      </c>
      <c r="L108" s="39"/>
      <c r="M108" s="177" t="s">
        <v>209</v>
      </c>
      <c r="N108" s="178" t="s">
        <v>244</v>
      </c>
      <c r="O108" s="40"/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AR108" s="22" t="s">
        <v>335</v>
      </c>
      <c r="AT108" s="22" t="s">
        <v>332</v>
      </c>
      <c r="AU108" s="22" t="s">
        <v>281</v>
      </c>
      <c r="AY108" s="22" t="s">
        <v>330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2" t="s">
        <v>279</v>
      </c>
      <c r="BK108" s="181">
        <f>ROUND(I108*H108,2)</f>
        <v>0</v>
      </c>
      <c r="BL108" s="22" t="s">
        <v>335</v>
      </c>
      <c r="BM108" s="22" t="s">
        <v>603</v>
      </c>
    </row>
    <row r="109" spans="2:65" s="11" customFormat="1">
      <c r="B109" s="182"/>
      <c r="D109" s="183" t="s">
        <v>336</v>
      </c>
      <c r="E109" s="184" t="s">
        <v>209</v>
      </c>
      <c r="F109" s="185" t="s">
        <v>599</v>
      </c>
      <c r="H109" s="186">
        <v>246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91" t="s">
        <v>336</v>
      </c>
      <c r="AU109" s="191" t="s">
        <v>281</v>
      </c>
      <c r="AV109" s="11" t="s">
        <v>281</v>
      </c>
      <c r="AW109" s="11" t="s">
        <v>237</v>
      </c>
      <c r="AX109" s="11" t="s">
        <v>279</v>
      </c>
      <c r="AY109" s="191" t="s">
        <v>330</v>
      </c>
    </row>
    <row r="110" spans="2:65" s="1" customFormat="1" ht="22.5" customHeight="1">
      <c r="B110" s="169"/>
      <c r="C110" s="204" t="s">
        <v>351</v>
      </c>
      <c r="D110" s="204" t="s">
        <v>355</v>
      </c>
      <c r="E110" s="205" t="s">
        <v>358</v>
      </c>
      <c r="F110" s="206" t="s">
        <v>359</v>
      </c>
      <c r="G110" s="207" t="s">
        <v>356</v>
      </c>
      <c r="H110" s="208">
        <v>442.8</v>
      </c>
      <c r="I110" s="209"/>
      <c r="J110" s="210">
        <f>ROUND(I110*H110,2)</f>
        <v>0</v>
      </c>
      <c r="K110" s="206" t="s">
        <v>334</v>
      </c>
      <c r="L110" s="211"/>
      <c r="M110" s="212" t="s">
        <v>209</v>
      </c>
      <c r="N110" s="213" t="s">
        <v>244</v>
      </c>
      <c r="O110" s="40"/>
      <c r="P110" s="179">
        <f>O110*H110</f>
        <v>0</v>
      </c>
      <c r="Q110" s="179">
        <v>1</v>
      </c>
      <c r="R110" s="179">
        <f>Q110*H110</f>
        <v>442.8</v>
      </c>
      <c r="S110" s="179">
        <v>0</v>
      </c>
      <c r="T110" s="180">
        <f>S110*H110</f>
        <v>0</v>
      </c>
      <c r="AR110" s="22" t="s">
        <v>354</v>
      </c>
      <c r="AT110" s="22" t="s">
        <v>355</v>
      </c>
      <c r="AU110" s="22" t="s">
        <v>281</v>
      </c>
      <c r="AY110" s="22" t="s">
        <v>330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22" t="s">
        <v>279</v>
      </c>
      <c r="BK110" s="181">
        <f>ROUND(I110*H110,2)</f>
        <v>0</v>
      </c>
      <c r="BL110" s="22" t="s">
        <v>335</v>
      </c>
      <c r="BM110" s="22" t="s">
        <v>604</v>
      </c>
    </row>
    <row r="111" spans="2:65" s="1" customFormat="1" ht="27">
      <c r="B111" s="39"/>
      <c r="D111" s="192" t="s">
        <v>360</v>
      </c>
      <c r="F111" s="214" t="s">
        <v>361</v>
      </c>
      <c r="I111" s="215"/>
      <c r="L111" s="39"/>
      <c r="M111" s="216"/>
      <c r="N111" s="40"/>
      <c r="O111" s="40"/>
      <c r="P111" s="40"/>
      <c r="Q111" s="40"/>
      <c r="R111" s="40"/>
      <c r="S111" s="40"/>
      <c r="T111" s="68"/>
      <c r="AT111" s="22" t="s">
        <v>360</v>
      </c>
      <c r="AU111" s="22" t="s">
        <v>281</v>
      </c>
    </row>
    <row r="112" spans="2:65" s="11" customFormat="1">
      <c r="B112" s="182"/>
      <c r="D112" s="192" t="s">
        <v>336</v>
      </c>
      <c r="E112" s="191" t="s">
        <v>209</v>
      </c>
      <c r="F112" s="193" t="s">
        <v>605</v>
      </c>
      <c r="H112" s="194">
        <v>442.8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91" t="s">
        <v>336</v>
      </c>
      <c r="AU112" s="191" t="s">
        <v>281</v>
      </c>
      <c r="AV112" s="11" t="s">
        <v>281</v>
      </c>
      <c r="AW112" s="11" t="s">
        <v>237</v>
      </c>
      <c r="AX112" s="11" t="s">
        <v>279</v>
      </c>
      <c r="AY112" s="191" t="s">
        <v>330</v>
      </c>
    </row>
    <row r="113" spans="2:65" s="10" customFormat="1" ht="22.35" customHeight="1">
      <c r="B113" s="154"/>
      <c r="D113" s="166" t="s">
        <v>272</v>
      </c>
      <c r="E113" s="167" t="s">
        <v>281</v>
      </c>
      <c r="F113" s="167" t="s">
        <v>370</v>
      </c>
      <c r="I113" s="157"/>
      <c r="J113" s="168">
        <f>BK113</f>
        <v>0</v>
      </c>
      <c r="L113" s="154"/>
      <c r="M113" s="160"/>
      <c r="N113" s="161"/>
      <c r="O113" s="161"/>
      <c r="P113" s="162">
        <f>SUM(P114:P119)</f>
        <v>0</v>
      </c>
      <c r="Q113" s="161"/>
      <c r="R113" s="162">
        <f>SUM(R114:R119)</f>
        <v>45.352434000000002</v>
      </c>
      <c r="S113" s="161"/>
      <c r="T113" s="163">
        <f>SUM(T114:T119)</f>
        <v>0</v>
      </c>
      <c r="AR113" s="155" t="s">
        <v>279</v>
      </c>
      <c r="AT113" s="164" t="s">
        <v>272</v>
      </c>
      <c r="AU113" s="164" t="s">
        <v>281</v>
      </c>
      <c r="AY113" s="155" t="s">
        <v>330</v>
      </c>
      <c r="BK113" s="165">
        <f>SUM(BK114:BK119)</f>
        <v>0</v>
      </c>
    </row>
    <row r="114" spans="2:65" s="1" customFormat="1" ht="31.5" customHeight="1">
      <c r="B114" s="169"/>
      <c r="C114" s="170" t="s">
        <v>354</v>
      </c>
      <c r="D114" s="170" t="s">
        <v>332</v>
      </c>
      <c r="E114" s="171" t="s">
        <v>606</v>
      </c>
      <c r="F114" s="172" t="s">
        <v>607</v>
      </c>
      <c r="G114" s="173" t="s">
        <v>337</v>
      </c>
      <c r="H114" s="174">
        <v>3.6539999999999999</v>
      </c>
      <c r="I114" s="175"/>
      <c r="J114" s="176">
        <f>ROUND(I114*H114,2)</f>
        <v>0</v>
      </c>
      <c r="K114" s="172" t="s">
        <v>334</v>
      </c>
      <c r="L114" s="39"/>
      <c r="M114" s="177" t="s">
        <v>209</v>
      </c>
      <c r="N114" s="178" t="s">
        <v>244</v>
      </c>
      <c r="O114" s="40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22" t="s">
        <v>335</v>
      </c>
      <c r="AT114" s="22" t="s">
        <v>332</v>
      </c>
      <c r="AU114" s="22" t="s">
        <v>339</v>
      </c>
      <c r="AY114" s="22" t="s">
        <v>330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2" t="s">
        <v>279</v>
      </c>
      <c r="BK114" s="181">
        <f>ROUND(I114*H114,2)</f>
        <v>0</v>
      </c>
      <c r="BL114" s="22" t="s">
        <v>335</v>
      </c>
      <c r="BM114" s="22" t="s">
        <v>608</v>
      </c>
    </row>
    <row r="115" spans="2:65" s="11" customFormat="1">
      <c r="B115" s="182"/>
      <c r="D115" s="183" t="s">
        <v>336</v>
      </c>
      <c r="E115" s="184" t="s">
        <v>209</v>
      </c>
      <c r="F115" s="185" t="s">
        <v>609</v>
      </c>
      <c r="H115" s="186">
        <v>3.6539999999999999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91" t="s">
        <v>336</v>
      </c>
      <c r="AU115" s="191" t="s">
        <v>339</v>
      </c>
      <c r="AV115" s="11" t="s">
        <v>281</v>
      </c>
      <c r="AW115" s="11" t="s">
        <v>237</v>
      </c>
      <c r="AX115" s="11" t="s">
        <v>279</v>
      </c>
      <c r="AY115" s="191" t="s">
        <v>330</v>
      </c>
    </row>
    <row r="116" spans="2:65" s="1" customFormat="1" ht="31.5" customHeight="1">
      <c r="B116" s="169"/>
      <c r="C116" s="170" t="s">
        <v>357</v>
      </c>
      <c r="D116" s="170" t="s">
        <v>332</v>
      </c>
      <c r="E116" s="171" t="s">
        <v>378</v>
      </c>
      <c r="F116" s="172" t="s">
        <v>379</v>
      </c>
      <c r="G116" s="173" t="s">
        <v>337</v>
      </c>
      <c r="H116" s="174">
        <v>20.100000000000001</v>
      </c>
      <c r="I116" s="175"/>
      <c r="J116" s="176">
        <f>ROUND(I116*H116,2)</f>
        <v>0</v>
      </c>
      <c r="K116" s="172" t="s">
        <v>334</v>
      </c>
      <c r="L116" s="39"/>
      <c r="M116" s="177" t="s">
        <v>209</v>
      </c>
      <c r="N116" s="178" t="s">
        <v>244</v>
      </c>
      <c r="O116" s="40"/>
      <c r="P116" s="179">
        <f>O116*H116</f>
        <v>0</v>
      </c>
      <c r="Q116" s="179">
        <v>2.2563399999999998</v>
      </c>
      <c r="R116" s="179">
        <f>Q116*H116</f>
        <v>45.352434000000002</v>
      </c>
      <c r="S116" s="179">
        <v>0</v>
      </c>
      <c r="T116" s="180">
        <f>S116*H116</f>
        <v>0</v>
      </c>
      <c r="AR116" s="22" t="s">
        <v>335</v>
      </c>
      <c r="AT116" s="22" t="s">
        <v>332</v>
      </c>
      <c r="AU116" s="22" t="s">
        <v>339</v>
      </c>
      <c r="AY116" s="22" t="s">
        <v>330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2" t="s">
        <v>279</v>
      </c>
      <c r="BK116" s="181">
        <f>ROUND(I116*H116,2)</f>
        <v>0</v>
      </c>
      <c r="BL116" s="22" t="s">
        <v>335</v>
      </c>
      <c r="BM116" s="22" t="s">
        <v>610</v>
      </c>
    </row>
    <row r="117" spans="2:65" s="11" customFormat="1">
      <c r="B117" s="182"/>
      <c r="D117" s="183" t="s">
        <v>336</v>
      </c>
      <c r="E117" s="184" t="s">
        <v>209</v>
      </c>
      <c r="F117" s="185" t="s">
        <v>611</v>
      </c>
      <c r="H117" s="186">
        <v>20.100000000000001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91" t="s">
        <v>336</v>
      </c>
      <c r="AU117" s="191" t="s">
        <v>339</v>
      </c>
      <c r="AV117" s="11" t="s">
        <v>281</v>
      </c>
      <c r="AW117" s="11" t="s">
        <v>237</v>
      </c>
      <c r="AX117" s="11" t="s">
        <v>279</v>
      </c>
      <c r="AY117" s="191" t="s">
        <v>330</v>
      </c>
    </row>
    <row r="118" spans="2:65" s="1" customFormat="1" ht="22.5" customHeight="1">
      <c r="B118" s="169"/>
      <c r="C118" s="204" t="s">
        <v>362</v>
      </c>
      <c r="D118" s="204" t="s">
        <v>355</v>
      </c>
      <c r="E118" s="205" t="s">
        <v>612</v>
      </c>
      <c r="F118" s="206" t="s">
        <v>613</v>
      </c>
      <c r="G118" s="207" t="s">
        <v>391</v>
      </c>
      <c r="H118" s="208">
        <v>146</v>
      </c>
      <c r="I118" s="209"/>
      <c r="J118" s="210">
        <f>ROUND(I118*H118,2)</f>
        <v>0</v>
      </c>
      <c r="K118" s="206" t="s">
        <v>209</v>
      </c>
      <c r="L118" s="211"/>
      <c r="M118" s="212" t="s">
        <v>209</v>
      </c>
      <c r="N118" s="213" t="s">
        <v>244</v>
      </c>
      <c r="O118" s="40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2" t="s">
        <v>354</v>
      </c>
      <c r="AT118" s="22" t="s">
        <v>355</v>
      </c>
      <c r="AU118" s="22" t="s">
        <v>339</v>
      </c>
      <c r="AY118" s="22" t="s">
        <v>330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2" t="s">
        <v>279</v>
      </c>
      <c r="BK118" s="181">
        <f>ROUND(I118*H118,2)</f>
        <v>0</v>
      </c>
      <c r="BL118" s="22" t="s">
        <v>335</v>
      </c>
      <c r="BM118" s="22" t="s">
        <v>614</v>
      </c>
    </row>
    <row r="119" spans="2:65" s="11" customFormat="1">
      <c r="B119" s="182"/>
      <c r="D119" s="192" t="s">
        <v>336</v>
      </c>
      <c r="E119" s="191" t="s">
        <v>209</v>
      </c>
      <c r="F119" s="193" t="s">
        <v>615</v>
      </c>
      <c r="H119" s="194">
        <v>146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91" t="s">
        <v>336</v>
      </c>
      <c r="AU119" s="191" t="s">
        <v>339</v>
      </c>
      <c r="AV119" s="11" t="s">
        <v>281</v>
      </c>
      <c r="AW119" s="11" t="s">
        <v>237</v>
      </c>
      <c r="AX119" s="11" t="s">
        <v>279</v>
      </c>
      <c r="AY119" s="191" t="s">
        <v>330</v>
      </c>
    </row>
    <row r="120" spans="2:65" s="10" customFormat="1" ht="29.85" customHeight="1">
      <c r="B120" s="154"/>
      <c r="D120" s="166" t="s">
        <v>272</v>
      </c>
      <c r="E120" s="167" t="s">
        <v>345</v>
      </c>
      <c r="F120" s="167" t="s">
        <v>393</v>
      </c>
      <c r="I120" s="157"/>
      <c r="J120" s="168">
        <f>BK120</f>
        <v>0</v>
      </c>
      <c r="L120" s="154"/>
      <c r="M120" s="160"/>
      <c r="N120" s="161"/>
      <c r="O120" s="161"/>
      <c r="P120" s="162">
        <f>SUM(P121:P141)</f>
        <v>0</v>
      </c>
      <c r="Q120" s="161"/>
      <c r="R120" s="162">
        <f>SUM(R121:R141)</f>
        <v>492.52586000000002</v>
      </c>
      <c r="S120" s="161"/>
      <c r="T120" s="163">
        <f>SUM(T121:T141)</f>
        <v>148.92000000000002</v>
      </c>
      <c r="AR120" s="155" t="s">
        <v>279</v>
      </c>
      <c r="AT120" s="164" t="s">
        <v>272</v>
      </c>
      <c r="AU120" s="164" t="s">
        <v>279</v>
      </c>
      <c r="AY120" s="155" t="s">
        <v>330</v>
      </c>
      <c r="BK120" s="165">
        <f>SUM(BK121:BK141)</f>
        <v>0</v>
      </c>
    </row>
    <row r="121" spans="2:65" s="1" customFormat="1" ht="57" customHeight="1">
      <c r="B121" s="169"/>
      <c r="C121" s="170" t="s">
        <v>363</v>
      </c>
      <c r="D121" s="170" t="s">
        <v>332</v>
      </c>
      <c r="E121" s="171" t="s">
        <v>395</v>
      </c>
      <c r="F121" s="172" t="s">
        <v>396</v>
      </c>
      <c r="G121" s="173" t="s">
        <v>333</v>
      </c>
      <c r="H121" s="174">
        <v>584</v>
      </c>
      <c r="I121" s="175"/>
      <c r="J121" s="176">
        <f>ROUND(I121*H121,2)</f>
        <v>0</v>
      </c>
      <c r="K121" s="172" t="s">
        <v>334</v>
      </c>
      <c r="L121" s="39"/>
      <c r="M121" s="177" t="s">
        <v>209</v>
      </c>
      <c r="N121" s="178" t="s">
        <v>244</v>
      </c>
      <c r="O121" s="40"/>
      <c r="P121" s="179">
        <f>O121*H121</f>
        <v>0</v>
      </c>
      <c r="Q121" s="179">
        <v>0</v>
      </c>
      <c r="R121" s="179">
        <f>Q121*H121</f>
        <v>0</v>
      </c>
      <c r="S121" s="179">
        <v>0.255</v>
      </c>
      <c r="T121" s="180">
        <f>S121*H121</f>
        <v>148.92000000000002</v>
      </c>
      <c r="AR121" s="22" t="s">
        <v>335</v>
      </c>
      <c r="AT121" s="22" t="s">
        <v>332</v>
      </c>
      <c r="AU121" s="22" t="s">
        <v>281</v>
      </c>
      <c r="AY121" s="22" t="s">
        <v>330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2" t="s">
        <v>279</v>
      </c>
      <c r="BK121" s="181">
        <f>ROUND(I121*H121,2)</f>
        <v>0</v>
      </c>
      <c r="BL121" s="22" t="s">
        <v>335</v>
      </c>
      <c r="BM121" s="22" t="s">
        <v>616</v>
      </c>
    </row>
    <row r="122" spans="2:65" s="11" customFormat="1">
      <c r="B122" s="182"/>
      <c r="D122" s="183" t="s">
        <v>336</v>
      </c>
      <c r="E122" s="184" t="s">
        <v>209</v>
      </c>
      <c r="F122" s="185" t="s">
        <v>617</v>
      </c>
      <c r="H122" s="186">
        <v>584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91" t="s">
        <v>336</v>
      </c>
      <c r="AU122" s="191" t="s">
        <v>281</v>
      </c>
      <c r="AV122" s="11" t="s">
        <v>281</v>
      </c>
      <c r="AW122" s="11" t="s">
        <v>237</v>
      </c>
      <c r="AX122" s="11" t="s">
        <v>279</v>
      </c>
      <c r="AY122" s="191" t="s">
        <v>330</v>
      </c>
    </row>
    <row r="123" spans="2:65" s="1" customFormat="1" ht="31.5" customHeight="1">
      <c r="B123" s="169"/>
      <c r="C123" s="170" t="s">
        <v>365</v>
      </c>
      <c r="D123" s="170" t="s">
        <v>332</v>
      </c>
      <c r="E123" s="171" t="s">
        <v>398</v>
      </c>
      <c r="F123" s="172" t="s">
        <v>399</v>
      </c>
      <c r="G123" s="173" t="s">
        <v>333</v>
      </c>
      <c r="H123" s="174">
        <v>584</v>
      </c>
      <c r="I123" s="175"/>
      <c r="J123" s="176">
        <f>ROUND(I123*H123,2)</f>
        <v>0</v>
      </c>
      <c r="K123" s="172" t="s">
        <v>334</v>
      </c>
      <c r="L123" s="39"/>
      <c r="M123" s="177" t="s">
        <v>209</v>
      </c>
      <c r="N123" s="178" t="s">
        <v>244</v>
      </c>
      <c r="O123" s="40"/>
      <c r="P123" s="179">
        <f>O123*H123</f>
        <v>0</v>
      </c>
      <c r="Q123" s="179">
        <v>9.8199999999999996E-2</v>
      </c>
      <c r="R123" s="179">
        <f>Q123*H123</f>
        <v>57.348799999999997</v>
      </c>
      <c r="S123" s="179">
        <v>0</v>
      </c>
      <c r="T123" s="180">
        <f>S123*H123</f>
        <v>0</v>
      </c>
      <c r="AR123" s="22" t="s">
        <v>400</v>
      </c>
      <c r="AT123" s="22" t="s">
        <v>332</v>
      </c>
      <c r="AU123" s="22" t="s">
        <v>281</v>
      </c>
      <c r="AY123" s="22" t="s">
        <v>330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2" t="s">
        <v>279</v>
      </c>
      <c r="BK123" s="181">
        <f>ROUND(I123*H123,2)</f>
        <v>0</v>
      </c>
      <c r="BL123" s="22" t="s">
        <v>400</v>
      </c>
      <c r="BM123" s="22" t="s">
        <v>618</v>
      </c>
    </row>
    <row r="124" spans="2:65" s="11" customFormat="1">
      <c r="B124" s="182"/>
      <c r="D124" s="183" t="s">
        <v>336</v>
      </c>
      <c r="E124" s="184" t="s">
        <v>209</v>
      </c>
      <c r="F124" s="185" t="s">
        <v>617</v>
      </c>
      <c r="H124" s="186">
        <v>584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91" t="s">
        <v>336</v>
      </c>
      <c r="AU124" s="191" t="s">
        <v>281</v>
      </c>
      <c r="AV124" s="11" t="s">
        <v>281</v>
      </c>
      <c r="AW124" s="11" t="s">
        <v>237</v>
      </c>
      <c r="AX124" s="11" t="s">
        <v>279</v>
      </c>
      <c r="AY124" s="191" t="s">
        <v>330</v>
      </c>
    </row>
    <row r="125" spans="2:65" s="1" customFormat="1" ht="22.5" customHeight="1">
      <c r="B125" s="169"/>
      <c r="C125" s="170" t="s">
        <v>367</v>
      </c>
      <c r="D125" s="170" t="s">
        <v>332</v>
      </c>
      <c r="E125" s="171" t="s">
        <v>402</v>
      </c>
      <c r="F125" s="172" t="s">
        <v>403</v>
      </c>
      <c r="G125" s="173" t="s">
        <v>333</v>
      </c>
      <c r="H125" s="174">
        <v>584</v>
      </c>
      <c r="I125" s="175"/>
      <c r="J125" s="176">
        <f>ROUND(I125*H125,2)</f>
        <v>0</v>
      </c>
      <c r="K125" s="172" t="s">
        <v>338</v>
      </c>
      <c r="L125" s="39"/>
      <c r="M125" s="177" t="s">
        <v>209</v>
      </c>
      <c r="N125" s="178" t="s">
        <v>244</v>
      </c>
      <c r="O125" s="40"/>
      <c r="P125" s="179">
        <f>O125*H125</f>
        <v>0</v>
      </c>
      <c r="Q125" s="179">
        <v>0.18906999999999999</v>
      </c>
      <c r="R125" s="179">
        <f>Q125*H125</f>
        <v>110.41687999999999</v>
      </c>
      <c r="S125" s="179">
        <v>0</v>
      </c>
      <c r="T125" s="180">
        <f>S125*H125</f>
        <v>0</v>
      </c>
      <c r="AR125" s="22" t="s">
        <v>335</v>
      </c>
      <c r="AT125" s="22" t="s">
        <v>332</v>
      </c>
      <c r="AU125" s="22" t="s">
        <v>281</v>
      </c>
      <c r="AY125" s="22" t="s">
        <v>330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2" t="s">
        <v>279</v>
      </c>
      <c r="BK125" s="181">
        <f>ROUND(I125*H125,2)</f>
        <v>0</v>
      </c>
      <c r="BL125" s="22" t="s">
        <v>335</v>
      </c>
      <c r="BM125" s="22" t="s">
        <v>619</v>
      </c>
    </row>
    <row r="126" spans="2:65" s="11" customFormat="1">
      <c r="B126" s="182"/>
      <c r="D126" s="183" t="s">
        <v>336</v>
      </c>
      <c r="E126" s="184" t="s">
        <v>209</v>
      </c>
      <c r="F126" s="185" t="s">
        <v>617</v>
      </c>
      <c r="H126" s="186">
        <v>584</v>
      </c>
      <c r="I126" s="187"/>
      <c r="L126" s="182"/>
      <c r="M126" s="188"/>
      <c r="N126" s="189"/>
      <c r="O126" s="189"/>
      <c r="P126" s="189"/>
      <c r="Q126" s="189"/>
      <c r="R126" s="189"/>
      <c r="S126" s="189"/>
      <c r="T126" s="190"/>
      <c r="AT126" s="191" t="s">
        <v>336</v>
      </c>
      <c r="AU126" s="191" t="s">
        <v>281</v>
      </c>
      <c r="AV126" s="11" t="s">
        <v>281</v>
      </c>
      <c r="AW126" s="11" t="s">
        <v>237</v>
      </c>
      <c r="AX126" s="11" t="s">
        <v>279</v>
      </c>
      <c r="AY126" s="191" t="s">
        <v>330</v>
      </c>
    </row>
    <row r="127" spans="2:65" s="1" customFormat="1" ht="57" customHeight="1">
      <c r="B127" s="169"/>
      <c r="C127" s="170" t="s">
        <v>368</v>
      </c>
      <c r="D127" s="170" t="s">
        <v>332</v>
      </c>
      <c r="E127" s="171" t="s">
        <v>405</v>
      </c>
      <c r="F127" s="172" t="s">
        <v>406</v>
      </c>
      <c r="G127" s="173" t="s">
        <v>333</v>
      </c>
      <c r="H127" s="174">
        <v>584</v>
      </c>
      <c r="I127" s="175"/>
      <c r="J127" s="176">
        <f>ROUND(I127*H127,2)</f>
        <v>0</v>
      </c>
      <c r="K127" s="172" t="s">
        <v>338</v>
      </c>
      <c r="L127" s="39"/>
      <c r="M127" s="177" t="s">
        <v>209</v>
      </c>
      <c r="N127" s="178" t="s">
        <v>244</v>
      </c>
      <c r="O127" s="40"/>
      <c r="P127" s="179">
        <f>O127*H127</f>
        <v>0</v>
      </c>
      <c r="Q127" s="179">
        <v>8.4250000000000005E-2</v>
      </c>
      <c r="R127" s="179">
        <f>Q127*H127</f>
        <v>49.202000000000005</v>
      </c>
      <c r="S127" s="179">
        <v>0</v>
      </c>
      <c r="T127" s="180">
        <f>S127*H127</f>
        <v>0</v>
      </c>
      <c r="AR127" s="22" t="s">
        <v>335</v>
      </c>
      <c r="AT127" s="22" t="s">
        <v>332</v>
      </c>
      <c r="AU127" s="22" t="s">
        <v>281</v>
      </c>
      <c r="AY127" s="22" t="s">
        <v>330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2" t="s">
        <v>279</v>
      </c>
      <c r="BK127" s="181">
        <f>ROUND(I127*H127,2)</f>
        <v>0</v>
      </c>
      <c r="BL127" s="22" t="s">
        <v>335</v>
      </c>
      <c r="BM127" s="22" t="s">
        <v>620</v>
      </c>
    </row>
    <row r="128" spans="2:65" s="11" customFormat="1">
      <c r="B128" s="182"/>
      <c r="D128" s="183" t="s">
        <v>336</v>
      </c>
      <c r="E128" s="184" t="s">
        <v>209</v>
      </c>
      <c r="F128" s="185" t="s">
        <v>617</v>
      </c>
      <c r="H128" s="186">
        <v>584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91" t="s">
        <v>336</v>
      </c>
      <c r="AU128" s="191" t="s">
        <v>281</v>
      </c>
      <c r="AV128" s="11" t="s">
        <v>281</v>
      </c>
      <c r="AW128" s="11" t="s">
        <v>237</v>
      </c>
      <c r="AX128" s="11" t="s">
        <v>279</v>
      </c>
      <c r="AY128" s="191" t="s">
        <v>330</v>
      </c>
    </row>
    <row r="129" spans="2:65" s="1" customFormat="1" ht="44.25" customHeight="1">
      <c r="B129" s="169"/>
      <c r="C129" s="170" t="s">
        <v>215</v>
      </c>
      <c r="D129" s="170" t="s">
        <v>332</v>
      </c>
      <c r="E129" s="171" t="s">
        <v>408</v>
      </c>
      <c r="F129" s="172" t="s">
        <v>409</v>
      </c>
      <c r="G129" s="173" t="s">
        <v>391</v>
      </c>
      <c r="H129" s="174">
        <v>77</v>
      </c>
      <c r="I129" s="175"/>
      <c r="J129" s="176">
        <f>ROUND(I129*H129,2)</f>
        <v>0</v>
      </c>
      <c r="K129" s="172" t="s">
        <v>338</v>
      </c>
      <c r="L129" s="39"/>
      <c r="M129" s="177" t="s">
        <v>209</v>
      </c>
      <c r="N129" s="178" t="s">
        <v>244</v>
      </c>
      <c r="O129" s="40"/>
      <c r="P129" s="179">
        <f>O129*H129</f>
        <v>0</v>
      </c>
      <c r="Q129" s="179">
        <v>0.1295</v>
      </c>
      <c r="R129" s="179">
        <f>Q129*H129</f>
        <v>9.9715000000000007</v>
      </c>
      <c r="S129" s="179">
        <v>0</v>
      </c>
      <c r="T129" s="180">
        <f>S129*H129</f>
        <v>0</v>
      </c>
      <c r="AR129" s="22" t="s">
        <v>400</v>
      </c>
      <c r="AT129" s="22" t="s">
        <v>332</v>
      </c>
      <c r="AU129" s="22" t="s">
        <v>281</v>
      </c>
      <c r="AY129" s="22" t="s">
        <v>330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2" t="s">
        <v>279</v>
      </c>
      <c r="BK129" s="181">
        <f>ROUND(I129*H129,2)</f>
        <v>0</v>
      </c>
      <c r="BL129" s="22" t="s">
        <v>400</v>
      </c>
      <c r="BM129" s="22" t="s">
        <v>621</v>
      </c>
    </row>
    <row r="130" spans="2:65" s="11" customFormat="1">
      <c r="B130" s="182"/>
      <c r="D130" s="183" t="s">
        <v>336</v>
      </c>
      <c r="E130" s="184" t="s">
        <v>209</v>
      </c>
      <c r="F130" s="185" t="s">
        <v>622</v>
      </c>
      <c r="H130" s="186">
        <v>77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91" t="s">
        <v>336</v>
      </c>
      <c r="AU130" s="191" t="s">
        <v>281</v>
      </c>
      <c r="AV130" s="11" t="s">
        <v>281</v>
      </c>
      <c r="AW130" s="11" t="s">
        <v>237</v>
      </c>
      <c r="AX130" s="11" t="s">
        <v>279</v>
      </c>
      <c r="AY130" s="191" t="s">
        <v>330</v>
      </c>
    </row>
    <row r="131" spans="2:65" s="1" customFormat="1" ht="22.5" customHeight="1">
      <c r="B131" s="169"/>
      <c r="C131" s="204" t="s">
        <v>371</v>
      </c>
      <c r="D131" s="204" t="s">
        <v>355</v>
      </c>
      <c r="E131" s="205" t="s">
        <v>411</v>
      </c>
      <c r="F131" s="206" t="s">
        <v>412</v>
      </c>
      <c r="G131" s="207" t="s">
        <v>366</v>
      </c>
      <c r="H131" s="208">
        <v>77</v>
      </c>
      <c r="I131" s="209"/>
      <c r="J131" s="210">
        <f>ROUND(I131*H131,2)</f>
        <v>0</v>
      </c>
      <c r="K131" s="206" t="s">
        <v>334</v>
      </c>
      <c r="L131" s="211"/>
      <c r="M131" s="212" t="s">
        <v>209</v>
      </c>
      <c r="N131" s="213" t="s">
        <v>244</v>
      </c>
      <c r="O131" s="40"/>
      <c r="P131" s="179">
        <f>O131*H131</f>
        <v>0</v>
      </c>
      <c r="Q131" s="179">
        <v>5.8999999999999997E-2</v>
      </c>
      <c r="R131" s="179">
        <f>Q131*H131</f>
        <v>4.5430000000000001</v>
      </c>
      <c r="S131" s="179">
        <v>0</v>
      </c>
      <c r="T131" s="180">
        <f>S131*H131</f>
        <v>0</v>
      </c>
      <c r="AR131" s="22" t="s">
        <v>413</v>
      </c>
      <c r="AT131" s="22" t="s">
        <v>355</v>
      </c>
      <c r="AU131" s="22" t="s">
        <v>281</v>
      </c>
      <c r="AY131" s="22" t="s">
        <v>330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2" t="s">
        <v>279</v>
      </c>
      <c r="BK131" s="181">
        <f>ROUND(I131*H131,2)</f>
        <v>0</v>
      </c>
      <c r="BL131" s="22" t="s">
        <v>400</v>
      </c>
      <c r="BM131" s="22" t="s">
        <v>623</v>
      </c>
    </row>
    <row r="132" spans="2:65" s="11" customFormat="1">
      <c r="B132" s="182"/>
      <c r="D132" s="183" t="s">
        <v>336</v>
      </c>
      <c r="E132" s="184" t="s">
        <v>209</v>
      </c>
      <c r="F132" s="185" t="s">
        <v>624</v>
      </c>
      <c r="H132" s="186">
        <v>77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91" t="s">
        <v>336</v>
      </c>
      <c r="AU132" s="191" t="s">
        <v>281</v>
      </c>
      <c r="AV132" s="11" t="s">
        <v>281</v>
      </c>
      <c r="AW132" s="11" t="s">
        <v>237</v>
      </c>
      <c r="AX132" s="11" t="s">
        <v>279</v>
      </c>
      <c r="AY132" s="191" t="s">
        <v>330</v>
      </c>
    </row>
    <row r="133" spans="2:65" s="1" customFormat="1" ht="22.5" customHeight="1">
      <c r="B133" s="169"/>
      <c r="C133" s="204" t="s">
        <v>372</v>
      </c>
      <c r="D133" s="204" t="s">
        <v>355</v>
      </c>
      <c r="E133" s="205" t="s">
        <v>419</v>
      </c>
      <c r="F133" s="206" t="s">
        <v>420</v>
      </c>
      <c r="G133" s="207" t="s">
        <v>356</v>
      </c>
      <c r="H133" s="208">
        <v>144.72</v>
      </c>
      <c r="I133" s="209"/>
      <c r="J133" s="210">
        <f>ROUND(I133*H133,2)</f>
        <v>0</v>
      </c>
      <c r="K133" s="206" t="s">
        <v>334</v>
      </c>
      <c r="L133" s="211"/>
      <c r="M133" s="212" t="s">
        <v>209</v>
      </c>
      <c r="N133" s="213" t="s">
        <v>244</v>
      </c>
      <c r="O133" s="40"/>
      <c r="P133" s="179">
        <f>O133*H133</f>
        <v>0</v>
      </c>
      <c r="Q133" s="179">
        <v>1</v>
      </c>
      <c r="R133" s="179">
        <f>Q133*H133</f>
        <v>144.72</v>
      </c>
      <c r="S133" s="179">
        <v>0</v>
      </c>
      <c r="T133" s="180">
        <f>S133*H133</f>
        <v>0</v>
      </c>
      <c r="AR133" s="22" t="s">
        <v>354</v>
      </c>
      <c r="AT133" s="22" t="s">
        <v>355</v>
      </c>
      <c r="AU133" s="22" t="s">
        <v>281</v>
      </c>
      <c r="AY133" s="22" t="s">
        <v>330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2" t="s">
        <v>279</v>
      </c>
      <c r="BK133" s="181">
        <f>ROUND(I133*H133,2)</f>
        <v>0</v>
      </c>
      <c r="BL133" s="22" t="s">
        <v>335</v>
      </c>
      <c r="BM133" s="22" t="s">
        <v>625</v>
      </c>
    </row>
    <row r="134" spans="2:65" s="11" customFormat="1">
      <c r="B134" s="182"/>
      <c r="D134" s="183" t="s">
        <v>336</v>
      </c>
      <c r="E134" s="184" t="s">
        <v>209</v>
      </c>
      <c r="F134" s="185" t="s">
        <v>626</v>
      </c>
      <c r="H134" s="186">
        <v>144.72</v>
      </c>
      <c r="I134" s="187"/>
      <c r="L134" s="182"/>
      <c r="M134" s="188"/>
      <c r="N134" s="189"/>
      <c r="O134" s="189"/>
      <c r="P134" s="189"/>
      <c r="Q134" s="189"/>
      <c r="R134" s="189"/>
      <c r="S134" s="189"/>
      <c r="T134" s="190"/>
      <c r="AT134" s="191" t="s">
        <v>336</v>
      </c>
      <c r="AU134" s="191" t="s">
        <v>281</v>
      </c>
      <c r="AV134" s="11" t="s">
        <v>281</v>
      </c>
      <c r="AW134" s="11" t="s">
        <v>237</v>
      </c>
      <c r="AX134" s="11" t="s">
        <v>279</v>
      </c>
      <c r="AY134" s="191" t="s">
        <v>330</v>
      </c>
    </row>
    <row r="135" spans="2:65" s="1" customFormat="1" ht="22.5" customHeight="1">
      <c r="B135" s="169"/>
      <c r="C135" s="204" t="s">
        <v>373</v>
      </c>
      <c r="D135" s="204" t="s">
        <v>355</v>
      </c>
      <c r="E135" s="205" t="s">
        <v>422</v>
      </c>
      <c r="F135" s="206" t="s">
        <v>423</v>
      </c>
      <c r="G135" s="207" t="s">
        <v>333</v>
      </c>
      <c r="H135" s="208">
        <v>5.28</v>
      </c>
      <c r="I135" s="209"/>
      <c r="J135" s="210">
        <f>ROUND(I135*H135,2)</f>
        <v>0</v>
      </c>
      <c r="K135" s="206" t="s">
        <v>334</v>
      </c>
      <c r="L135" s="211"/>
      <c r="M135" s="212" t="s">
        <v>209</v>
      </c>
      <c r="N135" s="213" t="s">
        <v>244</v>
      </c>
      <c r="O135" s="40"/>
      <c r="P135" s="179">
        <f>O135*H135</f>
        <v>0</v>
      </c>
      <c r="Q135" s="179">
        <v>0.13100000000000001</v>
      </c>
      <c r="R135" s="179">
        <f>Q135*H135</f>
        <v>0.69168000000000007</v>
      </c>
      <c r="S135" s="179">
        <v>0</v>
      </c>
      <c r="T135" s="180">
        <f>S135*H135</f>
        <v>0</v>
      </c>
      <c r="AR135" s="22" t="s">
        <v>354</v>
      </c>
      <c r="AT135" s="22" t="s">
        <v>355</v>
      </c>
      <c r="AU135" s="22" t="s">
        <v>281</v>
      </c>
      <c r="AY135" s="22" t="s">
        <v>330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2" t="s">
        <v>279</v>
      </c>
      <c r="BK135" s="181">
        <f>ROUND(I135*H135,2)</f>
        <v>0</v>
      </c>
      <c r="BL135" s="22" t="s">
        <v>335</v>
      </c>
      <c r="BM135" s="22" t="s">
        <v>627</v>
      </c>
    </row>
    <row r="136" spans="2:65" s="11" customFormat="1">
      <c r="B136" s="182"/>
      <c r="D136" s="183" t="s">
        <v>336</v>
      </c>
      <c r="E136" s="184" t="s">
        <v>209</v>
      </c>
      <c r="F136" s="185" t="s">
        <v>628</v>
      </c>
      <c r="H136" s="186">
        <v>5.28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91" t="s">
        <v>336</v>
      </c>
      <c r="AU136" s="191" t="s">
        <v>281</v>
      </c>
      <c r="AV136" s="11" t="s">
        <v>281</v>
      </c>
      <c r="AW136" s="11" t="s">
        <v>237</v>
      </c>
      <c r="AX136" s="11" t="s">
        <v>279</v>
      </c>
      <c r="AY136" s="191" t="s">
        <v>330</v>
      </c>
    </row>
    <row r="137" spans="2:65" s="1" customFormat="1" ht="22.5" customHeight="1">
      <c r="B137" s="169"/>
      <c r="C137" s="204" t="s">
        <v>374</v>
      </c>
      <c r="D137" s="204" t="s">
        <v>355</v>
      </c>
      <c r="E137" s="205" t="s">
        <v>415</v>
      </c>
      <c r="F137" s="206" t="s">
        <v>416</v>
      </c>
      <c r="G137" s="207" t="s">
        <v>333</v>
      </c>
      <c r="H137" s="208">
        <v>642.4</v>
      </c>
      <c r="I137" s="209"/>
      <c r="J137" s="210">
        <f>ROUND(I137*H137,2)</f>
        <v>0</v>
      </c>
      <c r="K137" s="206" t="s">
        <v>334</v>
      </c>
      <c r="L137" s="211"/>
      <c r="M137" s="212" t="s">
        <v>209</v>
      </c>
      <c r="N137" s="213" t="s">
        <v>244</v>
      </c>
      <c r="O137" s="40"/>
      <c r="P137" s="179">
        <f>O137*H137</f>
        <v>0</v>
      </c>
      <c r="Q137" s="179">
        <v>0.18</v>
      </c>
      <c r="R137" s="179">
        <f>Q137*H137</f>
        <v>115.63199999999999</v>
      </c>
      <c r="S137" s="179">
        <v>0</v>
      </c>
      <c r="T137" s="180">
        <f>S137*H137</f>
        <v>0</v>
      </c>
      <c r="AR137" s="22" t="s">
        <v>354</v>
      </c>
      <c r="AT137" s="22" t="s">
        <v>355</v>
      </c>
      <c r="AU137" s="22" t="s">
        <v>281</v>
      </c>
      <c r="AY137" s="22" t="s">
        <v>330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22" t="s">
        <v>279</v>
      </c>
      <c r="BK137" s="181">
        <f>ROUND(I137*H137,2)</f>
        <v>0</v>
      </c>
      <c r="BL137" s="22" t="s">
        <v>335</v>
      </c>
      <c r="BM137" s="22" t="s">
        <v>629</v>
      </c>
    </row>
    <row r="138" spans="2:65" s="1" customFormat="1" ht="27">
      <c r="B138" s="39"/>
      <c r="D138" s="192" t="s">
        <v>360</v>
      </c>
      <c r="F138" s="214" t="s">
        <v>417</v>
      </c>
      <c r="I138" s="215"/>
      <c r="L138" s="39"/>
      <c r="M138" s="216"/>
      <c r="N138" s="40"/>
      <c r="O138" s="40"/>
      <c r="P138" s="40"/>
      <c r="Q138" s="40"/>
      <c r="R138" s="40"/>
      <c r="S138" s="40"/>
      <c r="T138" s="68"/>
      <c r="AT138" s="22" t="s">
        <v>360</v>
      </c>
      <c r="AU138" s="22" t="s">
        <v>281</v>
      </c>
    </row>
    <row r="139" spans="2:65" s="11" customFormat="1">
      <c r="B139" s="182"/>
      <c r="D139" s="183" t="s">
        <v>336</v>
      </c>
      <c r="E139" s="184" t="s">
        <v>209</v>
      </c>
      <c r="F139" s="185" t="s">
        <v>630</v>
      </c>
      <c r="H139" s="186">
        <v>642.4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91" t="s">
        <v>336</v>
      </c>
      <c r="AU139" s="191" t="s">
        <v>281</v>
      </c>
      <c r="AV139" s="11" t="s">
        <v>281</v>
      </c>
      <c r="AW139" s="11" t="s">
        <v>237</v>
      </c>
      <c r="AX139" s="11" t="s">
        <v>279</v>
      </c>
      <c r="AY139" s="191" t="s">
        <v>330</v>
      </c>
    </row>
    <row r="140" spans="2:65" s="1" customFormat="1" ht="22.5" customHeight="1">
      <c r="B140" s="169"/>
      <c r="C140" s="204" t="s">
        <v>375</v>
      </c>
      <c r="D140" s="204" t="s">
        <v>355</v>
      </c>
      <c r="E140" s="205" t="s">
        <v>424</v>
      </c>
      <c r="F140" s="206" t="s">
        <v>425</v>
      </c>
      <c r="G140" s="207" t="s">
        <v>333</v>
      </c>
      <c r="H140" s="208">
        <v>67</v>
      </c>
      <c r="I140" s="209"/>
      <c r="J140" s="210">
        <f>ROUND(I140*H140,2)</f>
        <v>0</v>
      </c>
      <c r="K140" s="206" t="s">
        <v>209</v>
      </c>
      <c r="L140" s="211"/>
      <c r="M140" s="212" t="s">
        <v>209</v>
      </c>
      <c r="N140" s="213" t="s">
        <v>244</v>
      </c>
      <c r="O140" s="40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22" t="s">
        <v>354</v>
      </c>
      <c r="AT140" s="22" t="s">
        <v>355</v>
      </c>
      <c r="AU140" s="22" t="s">
        <v>281</v>
      </c>
      <c r="AY140" s="22" t="s">
        <v>330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2" t="s">
        <v>279</v>
      </c>
      <c r="BK140" s="181">
        <f>ROUND(I140*H140,2)</f>
        <v>0</v>
      </c>
      <c r="BL140" s="22" t="s">
        <v>335</v>
      </c>
      <c r="BM140" s="22" t="s">
        <v>631</v>
      </c>
    </row>
    <row r="141" spans="2:65" s="11" customFormat="1">
      <c r="B141" s="182"/>
      <c r="D141" s="192" t="s">
        <v>336</v>
      </c>
      <c r="E141" s="191" t="s">
        <v>209</v>
      </c>
      <c r="F141" s="193" t="s">
        <v>632</v>
      </c>
      <c r="H141" s="194">
        <v>67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91" t="s">
        <v>336</v>
      </c>
      <c r="AU141" s="191" t="s">
        <v>281</v>
      </c>
      <c r="AV141" s="11" t="s">
        <v>281</v>
      </c>
      <c r="AW141" s="11" t="s">
        <v>237</v>
      </c>
      <c r="AX141" s="11" t="s">
        <v>279</v>
      </c>
      <c r="AY141" s="191" t="s">
        <v>330</v>
      </c>
    </row>
    <row r="142" spans="2:65" s="10" customFormat="1" ht="29.85" customHeight="1">
      <c r="B142" s="154"/>
      <c r="D142" s="166" t="s">
        <v>272</v>
      </c>
      <c r="E142" s="167" t="s">
        <v>348</v>
      </c>
      <c r="F142" s="167" t="s">
        <v>633</v>
      </c>
      <c r="I142" s="157"/>
      <c r="J142" s="168">
        <f>BK142</f>
        <v>0</v>
      </c>
      <c r="L142" s="154"/>
      <c r="M142" s="160"/>
      <c r="N142" s="161"/>
      <c r="O142" s="161"/>
      <c r="P142" s="162">
        <f>SUM(P143:P154)</f>
        <v>0</v>
      </c>
      <c r="Q142" s="161"/>
      <c r="R142" s="162">
        <f>SUM(R143:R154)</f>
        <v>2.1901600000000001</v>
      </c>
      <c r="S142" s="161"/>
      <c r="T142" s="163">
        <f>SUM(T143:T154)</f>
        <v>0</v>
      </c>
      <c r="AR142" s="155" t="s">
        <v>279</v>
      </c>
      <c r="AT142" s="164" t="s">
        <v>272</v>
      </c>
      <c r="AU142" s="164" t="s">
        <v>279</v>
      </c>
      <c r="AY142" s="155" t="s">
        <v>330</v>
      </c>
      <c r="BK142" s="165">
        <f>SUM(BK143:BK154)</f>
        <v>0</v>
      </c>
    </row>
    <row r="143" spans="2:65" s="1" customFormat="1" ht="31.5" customHeight="1">
      <c r="B143" s="169"/>
      <c r="C143" s="170" t="s">
        <v>214</v>
      </c>
      <c r="D143" s="170" t="s">
        <v>332</v>
      </c>
      <c r="E143" s="171" t="s">
        <v>634</v>
      </c>
      <c r="F143" s="172" t="s">
        <v>635</v>
      </c>
      <c r="G143" s="173" t="s">
        <v>391</v>
      </c>
      <c r="H143" s="174">
        <v>61.6</v>
      </c>
      <c r="I143" s="175"/>
      <c r="J143" s="176">
        <f>ROUND(I143*H143,2)</f>
        <v>0</v>
      </c>
      <c r="K143" s="172" t="s">
        <v>338</v>
      </c>
      <c r="L143" s="39"/>
      <c r="M143" s="177" t="s">
        <v>209</v>
      </c>
      <c r="N143" s="178" t="s">
        <v>244</v>
      </c>
      <c r="O143" s="40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22" t="s">
        <v>335</v>
      </c>
      <c r="AT143" s="22" t="s">
        <v>332</v>
      </c>
      <c r="AU143" s="22" t="s">
        <v>281</v>
      </c>
      <c r="AY143" s="22" t="s">
        <v>330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2" t="s">
        <v>279</v>
      </c>
      <c r="BK143" s="181">
        <f>ROUND(I143*H143,2)</f>
        <v>0</v>
      </c>
      <c r="BL143" s="22" t="s">
        <v>335</v>
      </c>
      <c r="BM143" s="22" t="s">
        <v>636</v>
      </c>
    </row>
    <row r="144" spans="2:65" s="11" customFormat="1">
      <c r="B144" s="182"/>
      <c r="D144" s="183" t="s">
        <v>336</v>
      </c>
      <c r="E144" s="184" t="s">
        <v>209</v>
      </c>
      <c r="F144" s="185" t="s">
        <v>637</v>
      </c>
      <c r="H144" s="186">
        <v>61.6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91" t="s">
        <v>336</v>
      </c>
      <c r="AU144" s="191" t="s">
        <v>281</v>
      </c>
      <c r="AV144" s="11" t="s">
        <v>281</v>
      </c>
      <c r="AW144" s="11" t="s">
        <v>237</v>
      </c>
      <c r="AX144" s="11" t="s">
        <v>279</v>
      </c>
      <c r="AY144" s="191" t="s">
        <v>330</v>
      </c>
    </row>
    <row r="145" spans="2:65" s="1" customFormat="1" ht="69.75" customHeight="1">
      <c r="B145" s="169"/>
      <c r="C145" s="170" t="s">
        <v>376</v>
      </c>
      <c r="D145" s="170" t="s">
        <v>332</v>
      </c>
      <c r="E145" s="171" t="s">
        <v>638</v>
      </c>
      <c r="F145" s="172" t="s">
        <v>639</v>
      </c>
      <c r="G145" s="173" t="s">
        <v>369</v>
      </c>
      <c r="H145" s="174">
        <v>416</v>
      </c>
      <c r="I145" s="175"/>
      <c r="J145" s="176">
        <f>ROUND(I145*H145,2)</f>
        <v>0</v>
      </c>
      <c r="K145" s="172" t="s">
        <v>640</v>
      </c>
      <c r="L145" s="39"/>
      <c r="M145" s="177" t="s">
        <v>209</v>
      </c>
      <c r="N145" s="178" t="s">
        <v>244</v>
      </c>
      <c r="O145" s="40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2" t="s">
        <v>335</v>
      </c>
      <c r="AT145" s="22" t="s">
        <v>332</v>
      </c>
      <c r="AU145" s="22" t="s">
        <v>281</v>
      </c>
      <c r="AY145" s="22" t="s">
        <v>330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2" t="s">
        <v>279</v>
      </c>
      <c r="BK145" s="181">
        <f>ROUND(I145*H145,2)</f>
        <v>0</v>
      </c>
      <c r="BL145" s="22" t="s">
        <v>335</v>
      </c>
      <c r="BM145" s="22" t="s">
        <v>641</v>
      </c>
    </row>
    <row r="146" spans="2:65" s="11" customFormat="1">
      <c r="B146" s="182"/>
      <c r="D146" s="183" t="s">
        <v>336</v>
      </c>
      <c r="E146" s="184" t="s">
        <v>209</v>
      </c>
      <c r="F146" s="185" t="s">
        <v>642</v>
      </c>
      <c r="H146" s="186">
        <v>416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91" t="s">
        <v>336</v>
      </c>
      <c r="AU146" s="191" t="s">
        <v>281</v>
      </c>
      <c r="AV146" s="11" t="s">
        <v>281</v>
      </c>
      <c r="AW146" s="11" t="s">
        <v>237</v>
      </c>
      <c r="AX146" s="11" t="s">
        <v>279</v>
      </c>
      <c r="AY146" s="191" t="s">
        <v>330</v>
      </c>
    </row>
    <row r="147" spans="2:65" s="1" customFormat="1" ht="31.5" customHeight="1">
      <c r="B147" s="169"/>
      <c r="C147" s="170" t="s">
        <v>377</v>
      </c>
      <c r="D147" s="170" t="s">
        <v>332</v>
      </c>
      <c r="E147" s="171" t="s">
        <v>643</v>
      </c>
      <c r="F147" s="172" t="s">
        <v>644</v>
      </c>
      <c r="G147" s="173" t="s">
        <v>391</v>
      </c>
      <c r="H147" s="174">
        <v>163.19999999999999</v>
      </c>
      <c r="I147" s="175"/>
      <c r="J147" s="176">
        <f>ROUND(I147*H147,2)</f>
        <v>0</v>
      </c>
      <c r="K147" s="172" t="s">
        <v>334</v>
      </c>
      <c r="L147" s="39"/>
      <c r="M147" s="177" t="s">
        <v>209</v>
      </c>
      <c r="N147" s="178" t="s">
        <v>244</v>
      </c>
      <c r="O147" s="40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22" t="s">
        <v>335</v>
      </c>
      <c r="AT147" s="22" t="s">
        <v>332</v>
      </c>
      <c r="AU147" s="22" t="s">
        <v>281</v>
      </c>
      <c r="AY147" s="22" t="s">
        <v>330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2" t="s">
        <v>279</v>
      </c>
      <c r="BK147" s="181">
        <f>ROUND(I147*H147,2)</f>
        <v>0</v>
      </c>
      <c r="BL147" s="22" t="s">
        <v>335</v>
      </c>
      <c r="BM147" s="22" t="s">
        <v>645</v>
      </c>
    </row>
    <row r="148" spans="2:65" s="11" customFormat="1">
      <c r="B148" s="182"/>
      <c r="D148" s="183" t="s">
        <v>336</v>
      </c>
      <c r="E148" s="184" t="s">
        <v>209</v>
      </c>
      <c r="F148" s="185" t="s">
        <v>646</v>
      </c>
      <c r="H148" s="186">
        <v>163.19999999999999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91" t="s">
        <v>336</v>
      </c>
      <c r="AU148" s="191" t="s">
        <v>281</v>
      </c>
      <c r="AV148" s="11" t="s">
        <v>281</v>
      </c>
      <c r="AW148" s="11" t="s">
        <v>237</v>
      </c>
      <c r="AX148" s="11" t="s">
        <v>279</v>
      </c>
      <c r="AY148" s="191" t="s">
        <v>330</v>
      </c>
    </row>
    <row r="149" spans="2:65" s="1" customFormat="1" ht="31.5" customHeight="1">
      <c r="B149" s="169"/>
      <c r="C149" s="170" t="s">
        <v>380</v>
      </c>
      <c r="D149" s="170" t="s">
        <v>332</v>
      </c>
      <c r="E149" s="171" t="s">
        <v>647</v>
      </c>
      <c r="F149" s="172" t="s">
        <v>648</v>
      </c>
      <c r="G149" s="173" t="s">
        <v>333</v>
      </c>
      <c r="H149" s="174">
        <v>416</v>
      </c>
      <c r="I149" s="175"/>
      <c r="J149" s="176">
        <f>ROUND(I149*H149,2)</f>
        <v>0</v>
      </c>
      <c r="K149" s="172" t="s">
        <v>334</v>
      </c>
      <c r="L149" s="39"/>
      <c r="M149" s="177" t="s">
        <v>209</v>
      </c>
      <c r="N149" s="178" t="s">
        <v>244</v>
      </c>
      <c r="O149" s="40"/>
      <c r="P149" s="179">
        <f>O149*H149</f>
        <v>0</v>
      </c>
      <c r="Q149" s="179">
        <v>5.0000000000000001E-3</v>
      </c>
      <c r="R149" s="179">
        <f>Q149*H149</f>
        <v>2.08</v>
      </c>
      <c r="S149" s="179">
        <v>0</v>
      </c>
      <c r="T149" s="180">
        <f>S149*H149</f>
        <v>0</v>
      </c>
      <c r="AR149" s="22" t="s">
        <v>335</v>
      </c>
      <c r="AT149" s="22" t="s">
        <v>332</v>
      </c>
      <c r="AU149" s="22" t="s">
        <v>281</v>
      </c>
      <c r="AY149" s="22" t="s">
        <v>330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2" t="s">
        <v>279</v>
      </c>
      <c r="BK149" s="181">
        <f>ROUND(I149*H149,2)</f>
        <v>0</v>
      </c>
      <c r="BL149" s="22" t="s">
        <v>335</v>
      </c>
      <c r="BM149" s="22" t="s">
        <v>649</v>
      </c>
    </row>
    <row r="150" spans="2:65" s="11" customFormat="1">
      <c r="B150" s="182"/>
      <c r="D150" s="183" t="s">
        <v>336</v>
      </c>
      <c r="E150" s="184" t="s">
        <v>209</v>
      </c>
      <c r="F150" s="185" t="s">
        <v>642</v>
      </c>
      <c r="H150" s="186">
        <v>416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91" t="s">
        <v>336</v>
      </c>
      <c r="AU150" s="191" t="s">
        <v>281</v>
      </c>
      <c r="AV150" s="11" t="s">
        <v>281</v>
      </c>
      <c r="AW150" s="11" t="s">
        <v>237</v>
      </c>
      <c r="AX150" s="11" t="s">
        <v>279</v>
      </c>
      <c r="AY150" s="191" t="s">
        <v>330</v>
      </c>
    </row>
    <row r="151" spans="2:65" s="1" customFormat="1" ht="31.5" customHeight="1">
      <c r="B151" s="169"/>
      <c r="C151" s="170" t="s">
        <v>381</v>
      </c>
      <c r="D151" s="170" t="s">
        <v>332</v>
      </c>
      <c r="E151" s="171" t="s">
        <v>650</v>
      </c>
      <c r="F151" s="172" t="s">
        <v>651</v>
      </c>
      <c r="G151" s="173" t="s">
        <v>333</v>
      </c>
      <c r="H151" s="174">
        <v>416</v>
      </c>
      <c r="I151" s="175"/>
      <c r="J151" s="176">
        <f>ROUND(I151*H151,2)</f>
        <v>0</v>
      </c>
      <c r="K151" s="172" t="s">
        <v>334</v>
      </c>
      <c r="L151" s="39"/>
      <c r="M151" s="177" t="s">
        <v>209</v>
      </c>
      <c r="N151" s="178" t="s">
        <v>244</v>
      </c>
      <c r="O151" s="40"/>
      <c r="P151" s="179">
        <f>O151*H151</f>
        <v>0</v>
      </c>
      <c r="Q151" s="179">
        <v>2.5000000000000001E-4</v>
      </c>
      <c r="R151" s="179">
        <f>Q151*H151</f>
        <v>0.10400000000000001</v>
      </c>
      <c r="S151" s="179">
        <v>0</v>
      </c>
      <c r="T151" s="180">
        <f>S151*H151</f>
        <v>0</v>
      </c>
      <c r="AR151" s="22" t="s">
        <v>335</v>
      </c>
      <c r="AT151" s="22" t="s">
        <v>332</v>
      </c>
      <c r="AU151" s="22" t="s">
        <v>281</v>
      </c>
      <c r="AY151" s="22" t="s">
        <v>330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2" t="s">
        <v>279</v>
      </c>
      <c r="BK151" s="181">
        <f>ROUND(I151*H151,2)</f>
        <v>0</v>
      </c>
      <c r="BL151" s="22" t="s">
        <v>335</v>
      </c>
      <c r="BM151" s="22" t="s">
        <v>652</v>
      </c>
    </row>
    <row r="152" spans="2:65" s="11" customFormat="1">
      <c r="B152" s="182"/>
      <c r="D152" s="183" t="s">
        <v>336</v>
      </c>
      <c r="E152" s="184" t="s">
        <v>209</v>
      </c>
      <c r="F152" s="185" t="s">
        <v>642</v>
      </c>
      <c r="H152" s="186">
        <v>416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91" t="s">
        <v>336</v>
      </c>
      <c r="AU152" s="191" t="s">
        <v>281</v>
      </c>
      <c r="AV152" s="11" t="s">
        <v>281</v>
      </c>
      <c r="AW152" s="11" t="s">
        <v>237</v>
      </c>
      <c r="AX152" s="11" t="s">
        <v>279</v>
      </c>
      <c r="AY152" s="191" t="s">
        <v>330</v>
      </c>
    </row>
    <row r="153" spans="2:65" s="1" customFormat="1" ht="31.5" customHeight="1">
      <c r="B153" s="169"/>
      <c r="C153" s="204" t="s">
        <v>382</v>
      </c>
      <c r="D153" s="204" t="s">
        <v>355</v>
      </c>
      <c r="E153" s="205" t="s">
        <v>653</v>
      </c>
      <c r="F153" s="206" t="s">
        <v>654</v>
      </c>
      <c r="G153" s="207" t="s">
        <v>391</v>
      </c>
      <c r="H153" s="208">
        <v>61.6</v>
      </c>
      <c r="I153" s="209"/>
      <c r="J153" s="210">
        <f>ROUND(I153*H153,2)</f>
        <v>0</v>
      </c>
      <c r="K153" s="206" t="s">
        <v>338</v>
      </c>
      <c r="L153" s="211"/>
      <c r="M153" s="212" t="s">
        <v>209</v>
      </c>
      <c r="N153" s="213" t="s">
        <v>244</v>
      </c>
      <c r="O153" s="40"/>
      <c r="P153" s="179">
        <f>O153*H153</f>
        <v>0</v>
      </c>
      <c r="Q153" s="179">
        <v>1E-4</v>
      </c>
      <c r="R153" s="179">
        <f>Q153*H153</f>
        <v>6.1600000000000005E-3</v>
      </c>
      <c r="S153" s="179">
        <v>0</v>
      </c>
      <c r="T153" s="180">
        <f>S153*H153</f>
        <v>0</v>
      </c>
      <c r="AR153" s="22" t="s">
        <v>354</v>
      </c>
      <c r="AT153" s="22" t="s">
        <v>355</v>
      </c>
      <c r="AU153" s="22" t="s">
        <v>281</v>
      </c>
      <c r="AY153" s="22" t="s">
        <v>330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2" t="s">
        <v>279</v>
      </c>
      <c r="BK153" s="181">
        <f>ROUND(I153*H153,2)</f>
        <v>0</v>
      </c>
      <c r="BL153" s="22" t="s">
        <v>335</v>
      </c>
      <c r="BM153" s="22" t="s">
        <v>655</v>
      </c>
    </row>
    <row r="154" spans="2:65" s="11" customFormat="1">
      <c r="B154" s="182"/>
      <c r="D154" s="192" t="s">
        <v>336</v>
      </c>
      <c r="E154" s="191" t="s">
        <v>209</v>
      </c>
      <c r="F154" s="193" t="s">
        <v>637</v>
      </c>
      <c r="H154" s="194">
        <v>61.6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91" t="s">
        <v>336</v>
      </c>
      <c r="AU154" s="191" t="s">
        <v>281</v>
      </c>
      <c r="AV154" s="11" t="s">
        <v>281</v>
      </c>
      <c r="AW154" s="11" t="s">
        <v>237</v>
      </c>
      <c r="AX154" s="11" t="s">
        <v>279</v>
      </c>
      <c r="AY154" s="191" t="s">
        <v>330</v>
      </c>
    </row>
    <row r="155" spans="2:65" s="10" customFormat="1" ht="29.85" customHeight="1">
      <c r="B155" s="154"/>
      <c r="D155" s="166" t="s">
        <v>272</v>
      </c>
      <c r="E155" s="167" t="s">
        <v>357</v>
      </c>
      <c r="F155" s="167" t="s">
        <v>429</v>
      </c>
      <c r="I155" s="157"/>
      <c r="J155" s="168">
        <f>BK155</f>
        <v>0</v>
      </c>
      <c r="L155" s="154"/>
      <c r="M155" s="160"/>
      <c r="N155" s="161"/>
      <c r="O155" s="161"/>
      <c r="P155" s="162">
        <f>SUM(P156:P177)</f>
        <v>0</v>
      </c>
      <c r="Q155" s="161"/>
      <c r="R155" s="162">
        <f>SUM(R156:R177)</f>
        <v>2.4179999999999997E-2</v>
      </c>
      <c r="S155" s="161"/>
      <c r="T155" s="163">
        <f>SUM(T156:T177)</f>
        <v>0</v>
      </c>
      <c r="AR155" s="155" t="s">
        <v>279</v>
      </c>
      <c r="AT155" s="164" t="s">
        <v>272</v>
      </c>
      <c r="AU155" s="164" t="s">
        <v>279</v>
      </c>
      <c r="AY155" s="155" t="s">
        <v>330</v>
      </c>
      <c r="BK155" s="165">
        <f>SUM(BK156:BK177)</f>
        <v>0</v>
      </c>
    </row>
    <row r="156" spans="2:65" s="1" customFormat="1" ht="31.5" customHeight="1">
      <c r="B156" s="169"/>
      <c r="C156" s="170" t="s">
        <v>383</v>
      </c>
      <c r="D156" s="170" t="s">
        <v>332</v>
      </c>
      <c r="E156" s="171" t="s">
        <v>431</v>
      </c>
      <c r="F156" s="172" t="s">
        <v>432</v>
      </c>
      <c r="G156" s="173" t="s">
        <v>333</v>
      </c>
      <c r="H156" s="174">
        <v>186</v>
      </c>
      <c r="I156" s="175"/>
      <c r="J156" s="176">
        <f>ROUND(I156*H156,2)</f>
        <v>0</v>
      </c>
      <c r="K156" s="172" t="s">
        <v>338</v>
      </c>
      <c r="L156" s="39"/>
      <c r="M156" s="177" t="s">
        <v>209</v>
      </c>
      <c r="N156" s="178" t="s">
        <v>244</v>
      </c>
      <c r="O156" s="40"/>
      <c r="P156" s="179">
        <f>O156*H156</f>
        <v>0</v>
      </c>
      <c r="Q156" s="179">
        <v>1.2999999999999999E-4</v>
      </c>
      <c r="R156" s="179">
        <f>Q156*H156</f>
        <v>2.4179999999999997E-2</v>
      </c>
      <c r="S156" s="179">
        <v>0</v>
      </c>
      <c r="T156" s="180">
        <f>S156*H156</f>
        <v>0</v>
      </c>
      <c r="AR156" s="22" t="s">
        <v>335</v>
      </c>
      <c r="AT156" s="22" t="s">
        <v>332</v>
      </c>
      <c r="AU156" s="22" t="s">
        <v>281</v>
      </c>
      <c r="AY156" s="22" t="s">
        <v>330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2" t="s">
        <v>279</v>
      </c>
      <c r="BK156" s="181">
        <f>ROUND(I156*H156,2)</f>
        <v>0</v>
      </c>
      <c r="BL156" s="22" t="s">
        <v>335</v>
      </c>
      <c r="BM156" s="22" t="s">
        <v>656</v>
      </c>
    </row>
    <row r="157" spans="2:65" s="11" customFormat="1">
      <c r="B157" s="182"/>
      <c r="D157" s="183" t="s">
        <v>336</v>
      </c>
      <c r="E157" s="184" t="s">
        <v>209</v>
      </c>
      <c r="F157" s="185" t="s">
        <v>657</v>
      </c>
      <c r="H157" s="186">
        <v>186</v>
      </c>
      <c r="I157" s="187"/>
      <c r="L157" s="182"/>
      <c r="M157" s="188"/>
      <c r="N157" s="189"/>
      <c r="O157" s="189"/>
      <c r="P157" s="189"/>
      <c r="Q157" s="189"/>
      <c r="R157" s="189"/>
      <c r="S157" s="189"/>
      <c r="T157" s="190"/>
      <c r="AT157" s="191" t="s">
        <v>336</v>
      </c>
      <c r="AU157" s="191" t="s">
        <v>281</v>
      </c>
      <c r="AV157" s="11" t="s">
        <v>281</v>
      </c>
      <c r="AW157" s="11" t="s">
        <v>237</v>
      </c>
      <c r="AX157" s="11" t="s">
        <v>279</v>
      </c>
      <c r="AY157" s="191" t="s">
        <v>330</v>
      </c>
    </row>
    <row r="158" spans="2:65" s="1" customFormat="1" ht="108" customHeight="1">
      <c r="B158" s="169"/>
      <c r="C158" s="170" t="s">
        <v>384</v>
      </c>
      <c r="D158" s="170" t="s">
        <v>332</v>
      </c>
      <c r="E158" s="171" t="s">
        <v>658</v>
      </c>
      <c r="F158" s="172" t="s">
        <v>659</v>
      </c>
      <c r="G158" s="173" t="s">
        <v>364</v>
      </c>
      <c r="H158" s="174">
        <v>82</v>
      </c>
      <c r="I158" s="175"/>
      <c r="J158" s="176">
        <f>ROUND(I158*H158,2)</f>
        <v>0</v>
      </c>
      <c r="K158" s="172" t="s">
        <v>640</v>
      </c>
      <c r="L158" s="39"/>
      <c r="M158" s="177" t="s">
        <v>209</v>
      </c>
      <c r="N158" s="178" t="s">
        <v>244</v>
      </c>
      <c r="O158" s="40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2" t="s">
        <v>371</v>
      </c>
      <c r="AT158" s="22" t="s">
        <v>332</v>
      </c>
      <c r="AU158" s="22" t="s">
        <v>281</v>
      </c>
      <c r="AY158" s="22" t="s">
        <v>330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2" t="s">
        <v>279</v>
      </c>
      <c r="BK158" s="181">
        <f>ROUND(I158*H158,2)</f>
        <v>0</v>
      </c>
      <c r="BL158" s="22" t="s">
        <v>371</v>
      </c>
      <c r="BM158" s="22" t="s">
        <v>660</v>
      </c>
    </row>
    <row r="159" spans="2:65" s="11" customFormat="1">
      <c r="B159" s="182"/>
      <c r="D159" s="183" t="s">
        <v>336</v>
      </c>
      <c r="E159" s="184" t="s">
        <v>209</v>
      </c>
      <c r="F159" s="185" t="s">
        <v>661</v>
      </c>
      <c r="H159" s="186">
        <v>82</v>
      </c>
      <c r="I159" s="187"/>
      <c r="L159" s="182"/>
      <c r="M159" s="188"/>
      <c r="N159" s="189"/>
      <c r="O159" s="189"/>
      <c r="P159" s="189"/>
      <c r="Q159" s="189"/>
      <c r="R159" s="189"/>
      <c r="S159" s="189"/>
      <c r="T159" s="190"/>
      <c r="AT159" s="191" t="s">
        <v>336</v>
      </c>
      <c r="AU159" s="191" t="s">
        <v>281</v>
      </c>
      <c r="AV159" s="11" t="s">
        <v>281</v>
      </c>
      <c r="AW159" s="11" t="s">
        <v>237</v>
      </c>
      <c r="AX159" s="11" t="s">
        <v>279</v>
      </c>
      <c r="AY159" s="191" t="s">
        <v>330</v>
      </c>
    </row>
    <row r="160" spans="2:65" s="1" customFormat="1" ht="95.25" customHeight="1">
      <c r="B160" s="169"/>
      <c r="C160" s="170" t="s">
        <v>385</v>
      </c>
      <c r="D160" s="170" t="s">
        <v>332</v>
      </c>
      <c r="E160" s="171" t="s">
        <v>662</v>
      </c>
      <c r="F160" s="172" t="s">
        <v>663</v>
      </c>
      <c r="G160" s="173" t="s">
        <v>369</v>
      </c>
      <c r="H160" s="174">
        <v>303.8</v>
      </c>
      <c r="I160" s="175"/>
      <c r="J160" s="176">
        <f>ROUND(I160*H160,2)</f>
        <v>0</v>
      </c>
      <c r="K160" s="172" t="s">
        <v>640</v>
      </c>
      <c r="L160" s="39"/>
      <c r="M160" s="177" t="s">
        <v>209</v>
      </c>
      <c r="N160" s="178" t="s">
        <v>244</v>
      </c>
      <c r="O160" s="40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2" t="s">
        <v>371</v>
      </c>
      <c r="AT160" s="22" t="s">
        <v>332</v>
      </c>
      <c r="AU160" s="22" t="s">
        <v>281</v>
      </c>
      <c r="AY160" s="22" t="s">
        <v>330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2" t="s">
        <v>279</v>
      </c>
      <c r="BK160" s="181">
        <f>ROUND(I160*H160,2)</f>
        <v>0</v>
      </c>
      <c r="BL160" s="22" t="s">
        <v>371</v>
      </c>
      <c r="BM160" s="22" t="s">
        <v>664</v>
      </c>
    </row>
    <row r="161" spans="2:65" s="11" customFormat="1">
      <c r="B161" s="182"/>
      <c r="D161" s="192" t="s">
        <v>336</v>
      </c>
      <c r="E161" s="191" t="s">
        <v>209</v>
      </c>
      <c r="F161" s="193" t="s">
        <v>665</v>
      </c>
      <c r="H161" s="194">
        <v>303.8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91" t="s">
        <v>336</v>
      </c>
      <c r="AU161" s="191" t="s">
        <v>281</v>
      </c>
      <c r="AV161" s="11" t="s">
        <v>281</v>
      </c>
      <c r="AW161" s="11" t="s">
        <v>237</v>
      </c>
      <c r="AX161" s="11" t="s">
        <v>273</v>
      </c>
      <c r="AY161" s="191" t="s">
        <v>330</v>
      </c>
    </row>
    <row r="162" spans="2:65" s="12" customFormat="1">
      <c r="B162" s="195"/>
      <c r="D162" s="183" t="s">
        <v>336</v>
      </c>
      <c r="E162" s="196" t="s">
        <v>209</v>
      </c>
      <c r="F162" s="197" t="s">
        <v>342</v>
      </c>
      <c r="H162" s="198">
        <v>303.8</v>
      </c>
      <c r="I162" s="199"/>
      <c r="L162" s="195"/>
      <c r="M162" s="200"/>
      <c r="N162" s="201"/>
      <c r="O162" s="201"/>
      <c r="P162" s="201"/>
      <c r="Q162" s="201"/>
      <c r="R162" s="201"/>
      <c r="S162" s="201"/>
      <c r="T162" s="202"/>
      <c r="AT162" s="203" t="s">
        <v>336</v>
      </c>
      <c r="AU162" s="203" t="s">
        <v>281</v>
      </c>
      <c r="AV162" s="12" t="s">
        <v>335</v>
      </c>
      <c r="AW162" s="12" t="s">
        <v>237</v>
      </c>
      <c r="AX162" s="12" t="s">
        <v>279</v>
      </c>
      <c r="AY162" s="203" t="s">
        <v>330</v>
      </c>
    </row>
    <row r="163" spans="2:65" s="1" customFormat="1" ht="95.25" customHeight="1">
      <c r="B163" s="169"/>
      <c r="C163" s="170" t="s">
        <v>386</v>
      </c>
      <c r="D163" s="170" t="s">
        <v>332</v>
      </c>
      <c r="E163" s="171" t="s">
        <v>666</v>
      </c>
      <c r="F163" s="172" t="s">
        <v>663</v>
      </c>
      <c r="G163" s="173" t="s">
        <v>369</v>
      </c>
      <c r="H163" s="174">
        <v>255.328</v>
      </c>
      <c r="I163" s="175"/>
      <c r="J163" s="176">
        <f>ROUND(I163*H163,2)</f>
        <v>0</v>
      </c>
      <c r="K163" s="172" t="s">
        <v>640</v>
      </c>
      <c r="L163" s="39"/>
      <c r="M163" s="177" t="s">
        <v>209</v>
      </c>
      <c r="N163" s="178" t="s">
        <v>244</v>
      </c>
      <c r="O163" s="40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2" t="s">
        <v>371</v>
      </c>
      <c r="AT163" s="22" t="s">
        <v>332</v>
      </c>
      <c r="AU163" s="22" t="s">
        <v>281</v>
      </c>
      <c r="AY163" s="22" t="s">
        <v>330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2" t="s">
        <v>279</v>
      </c>
      <c r="BK163" s="181">
        <f>ROUND(I163*H163,2)</f>
        <v>0</v>
      </c>
      <c r="BL163" s="22" t="s">
        <v>371</v>
      </c>
      <c r="BM163" s="22" t="s">
        <v>667</v>
      </c>
    </row>
    <row r="164" spans="2:65" s="11" customFormat="1">
      <c r="B164" s="182"/>
      <c r="D164" s="192" t="s">
        <v>336</v>
      </c>
      <c r="E164" s="191" t="s">
        <v>209</v>
      </c>
      <c r="F164" s="193" t="s">
        <v>668</v>
      </c>
      <c r="H164" s="194">
        <v>185.24799999999999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91" t="s">
        <v>336</v>
      </c>
      <c r="AU164" s="191" t="s">
        <v>281</v>
      </c>
      <c r="AV164" s="11" t="s">
        <v>281</v>
      </c>
      <c r="AW164" s="11" t="s">
        <v>237</v>
      </c>
      <c r="AX164" s="11" t="s">
        <v>273</v>
      </c>
      <c r="AY164" s="191" t="s">
        <v>330</v>
      </c>
    </row>
    <row r="165" spans="2:65" s="11" customFormat="1">
      <c r="B165" s="182"/>
      <c r="D165" s="192" t="s">
        <v>336</v>
      </c>
      <c r="E165" s="191" t="s">
        <v>209</v>
      </c>
      <c r="F165" s="193" t="s">
        <v>669</v>
      </c>
      <c r="H165" s="194">
        <v>70.08</v>
      </c>
      <c r="I165" s="187"/>
      <c r="L165" s="182"/>
      <c r="M165" s="188"/>
      <c r="N165" s="189"/>
      <c r="O165" s="189"/>
      <c r="P165" s="189"/>
      <c r="Q165" s="189"/>
      <c r="R165" s="189"/>
      <c r="S165" s="189"/>
      <c r="T165" s="190"/>
      <c r="AT165" s="191" t="s">
        <v>336</v>
      </c>
      <c r="AU165" s="191" t="s">
        <v>281</v>
      </c>
      <c r="AV165" s="11" t="s">
        <v>281</v>
      </c>
      <c r="AW165" s="11" t="s">
        <v>237</v>
      </c>
      <c r="AX165" s="11" t="s">
        <v>273</v>
      </c>
      <c r="AY165" s="191" t="s">
        <v>330</v>
      </c>
    </row>
    <row r="166" spans="2:65" s="12" customFormat="1">
      <c r="B166" s="195"/>
      <c r="D166" s="183" t="s">
        <v>336</v>
      </c>
      <c r="E166" s="196" t="s">
        <v>209</v>
      </c>
      <c r="F166" s="197" t="s">
        <v>342</v>
      </c>
      <c r="H166" s="198">
        <v>255.328</v>
      </c>
      <c r="I166" s="199"/>
      <c r="L166" s="195"/>
      <c r="M166" s="200"/>
      <c r="N166" s="201"/>
      <c r="O166" s="201"/>
      <c r="P166" s="201"/>
      <c r="Q166" s="201"/>
      <c r="R166" s="201"/>
      <c r="S166" s="201"/>
      <c r="T166" s="202"/>
      <c r="AT166" s="203" t="s">
        <v>336</v>
      </c>
      <c r="AU166" s="203" t="s">
        <v>281</v>
      </c>
      <c r="AV166" s="12" t="s">
        <v>335</v>
      </c>
      <c r="AW166" s="12" t="s">
        <v>237</v>
      </c>
      <c r="AX166" s="12" t="s">
        <v>279</v>
      </c>
      <c r="AY166" s="203" t="s">
        <v>330</v>
      </c>
    </row>
    <row r="167" spans="2:65" s="1" customFormat="1" ht="31.5" customHeight="1">
      <c r="B167" s="169"/>
      <c r="C167" s="170" t="s">
        <v>388</v>
      </c>
      <c r="D167" s="170" t="s">
        <v>332</v>
      </c>
      <c r="E167" s="171" t="s">
        <v>670</v>
      </c>
      <c r="F167" s="172" t="s">
        <v>671</v>
      </c>
      <c r="G167" s="173" t="s">
        <v>356</v>
      </c>
      <c r="H167" s="174">
        <v>216.58699999999999</v>
      </c>
      <c r="I167" s="175"/>
      <c r="J167" s="176">
        <f>ROUND(I167*H167,2)</f>
        <v>0</v>
      </c>
      <c r="K167" s="172" t="s">
        <v>334</v>
      </c>
      <c r="L167" s="39"/>
      <c r="M167" s="177" t="s">
        <v>209</v>
      </c>
      <c r="N167" s="178" t="s">
        <v>244</v>
      </c>
      <c r="O167" s="40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2" t="s">
        <v>371</v>
      </c>
      <c r="AT167" s="22" t="s">
        <v>332</v>
      </c>
      <c r="AU167" s="22" t="s">
        <v>281</v>
      </c>
      <c r="AY167" s="22" t="s">
        <v>330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2" t="s">
        <v>279</v>
      </c>
      <c r="BK167" s="181">
        <f>ROUND(I167*H167,2)</f>
        <v>0</v>
      </c>
      <c r="BL167" s="22" t="s">
        <v>371</v>
      </c>
      <c r="BM167" s="22" t="s">
        <v>672</v>
      </c>
    </row>
    <row r="168" spans="2:65" s="11" customFormat="1">
      <c r="B168" s="182"/>
      <c r="D168" s="192" t="s">
        <v>336</v>
      </c>
      <c r="E168" s="191" t="s">
        <v>209</v>
      </c>
      <c r="F168" s="193" t="s">
        <v>673</v>
      </c>
      <c r="H168" s="194">
        <v>102.91200000000001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91" t="s">
        <v>336</v>
      </c>
      <c r="AU168" s="191" t="s">
        <v>281</v>
      </c>
      <c r="AV168" s="11" t="s">
        <v>281</v>
      </c>
      <c r="AW168" s="11" t="s">
        <v>237</v>
      </c>
      <c r="AX168" s="11" t="s">
        <v>273</v>
      </c>
      <c r="AY168" s="191" t="s">
        <v>330</v>
      </c>
    </row>
    <row r="169" spans="2:65" s="11" customFormat="1">
      <c r="B169" s="182"/>
      <c r="D169" s="192" t="s">
        <v>336</v>
      </c>
      <c r="E169" s="191" t="s">
        <v>209</v>
      </c>
      <c r="F169" s="193" t="s">
        <v>674</v>
      </c>
      <c r="H169" s="194">
        <v>11.544</v>
      </c>
      <c r="I169" s="187"/>
      <c r="L169" s="182"/>
      <c r="M169" s="188"/>
      <c r="N169" s="189"/>
      <c r="O169" s="189"/>
      <c r="P169" s="189"/>
      <c r="Q169" s="189"/>
      <c r="R169" s="189"/>
      <c r="S169" s="189"/>
      <c r="T169" s="190"/>
      <c r="AT169" s="191" t="s">
        <v>336</v>
      </c>
      <c r="AU169" s="191" t="s">
        <v>281</v>
      </c>
      <c r="AV169" s="11" t="s">
        <v>281</v>
      </c>
      <c r="AW169" s="11" t="s">
        <v>237</v>
      </c>
      <c r="AX169" s="11" t="s">
        <v>273</v>
      </c>
      <c r="AY169" s="191" t="s">
        <v>330</v>
      </c>
    </row>
    <row r="170" spans="2:65" s="11" customFormat="1">
      <c r="B170" s="182"/>
      <c r="D170" s="192" t="s">
        <v>336</v>
      </c>
      <c r="E170" s="191" t="s">
        <v>209</v>
      </c>
      <c r="F170" s="193" t="s">
        <v>675</v>
      </c>
      <c r="H170" s="194">
        <v>102.131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91" t="s">
        <v>336</v>
      </c>
      <c r="AU170" s="191" t="s">
        <v>281</v>
      </c>
      <c r="AV170" s="11" t="s">
        <v>281</v>
      </c>
      <c r="AW170" s="11" t="s">
        <v>237</v>
      </c>
      <c r="AX170" s="11" t="s">
        <v>273</v>
      </c>
      <c r="AY170" s="191" t="s">
        <v>330</v>
      </c>
    </row>
    <row r="171" spans="2:65" s="12" customFormat="1">
      <c r="B171" s="195"/>
      <c r="D171" s="183" t="s">
        <v>336</v>
      </c>
      <c r="E171" s="196" t="s">
        <v>209</v>
      </c>
      <c r="F171" s="197" t="s">
        <v>342</v>
      </c>
      <c r="H171" s="198">
        <v>216.58699999999999</v>
      </c>
      <c r="I171" s="199"/>
      <c r="L171" s="195"/>
      <c r="M171" s="200"/>
      <c r="N171" s="201"/>
      <c r="O171" s="201"/>
      <c r="P171" s="201"/>
      <c r="Q171" s="201"/>
      <c r="R171" s="201"/>
      <c r="S171" s="201"/>
      <c r="T171" s="202"/>
      <c r="AT171" s="203" t="s">
        <v>336</v>
      </c>
      <c r="AU171" s="203" t="s">
        <v>281</v>
      </c>
      <c r="AV171" s="12" t="s">
        <v>335</v>
      </c>
      <c r="AW171" s="12" t="s">
        <v>237</v>
      </c>
      <c r="AX171" s="12" t="s">
        <v>279</v>
      </c>
      <c r="AY171" s="203" t="s">
        <v>330</v>
      </c>
    </row>
    <row r="172" spans="2:65" s="1" customFormat="1" ht="31.5" customHeight="1">
      <c r="B172" s="169"/>
      <c r="C172" s="170" t="s">
        <v>389</v>
      </c>
      <c r="D172" s="170" t="s">
        <v>332</v>
      </c>
      <c r="E172" s="171" t="s">
        <v>676</v>
      </c>
      <c r="F172" s="172" t="s">
        <v>677</v>
      </c>
      <c r="G172" s="173" t="s">
        <v>356</v>
      </c>
      <c r="H172" s="174">
        <v>4331.74</v>
      </c>
      <c r="I172" s="175"/>
      <c r="J172" s="176">
        <f>ROUND(I172*H172,2)</f>
        <v>0</v>
      </c>
      <c r="K172" s="172" t="s">
        <v>334</v>
      </c>
      <c r="L172" s="39"/>
      <c r="M172" s="177" t="s">
        <v>209</v>
      </c>
      <c r="N172" s="178" t="s">
        <v>244</v>
      </c>
      <c r="O172" s="40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2" t="s">
        <v>371</v>
      </c>
      <c r="AT172" s="22" t="s">
        <v>332</v>
      </c>
      <c r="AU172" s="22" t="s">
        <v>281</v>
      </c>
      <c r="AY172" s="22" t="s">
        <v>330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2" t="s">
        <v>279</v>
      </c>
      <c r="BK172" s="181">
        <f>ROUND(I172*H172,2)</f>
        <v>0</v>
      </c>
      <c r="BL172" s="22" t="s">
        <v>371</v>
      </c>
      <c r="BM172" s="22" t="s">
        <v>678</v>
      </c>
    </row>
    <row r="173" spans="2:65" s="11" customFormat="1">
      <c r="B173" s="182"/>
      <c r="D173" s="183" t="s">
        <v>336</v>
      </c>
      <c r="E173" s="184" t="s">
        <v>209</v>
      </c>
      <c r="F173" s="185" t="s">
        <v>679</v>
      </c>
      <c r="H173" s="186">
        <v>4331.74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91" t="s">
        <v>336</v>
      </c>
      <c r="AU173" s="191" t="s">
        <v>281</v>
      </c>
      <c r="AV173" s="11" t="s">
        <v>281</v>
      </c>
      <c r="AW173" s="11" t="s">
        <v>237</v>
      </c>
      <c r="AX173" s="11" t="s">
        <v>279</v>
      </c>
      <c r="AY173" s="191" t="s">
        <v>330</v>
      </c>
    </row>
    <row r="174" spans="2:65" s="1" customFormat="1" ht="22.5" customHeight="1">
      <c r="B174" s="169"/>
      <c r="C174" s="170" t="s">
        <v>390</v>
      </c>
      <c r="D174" s="170" t="s">
        <v>332</v>
      </c>
      <c r="E174" s="171" t="s">
        <v>680</v>
      </c>
      <c r="F174" s="172" t="s">
        <v>681</v>
      </c>
      <c r="G174" s="173" t="s">
        <v>356</v>
      </c>
      <c r="H174" s="174">
        <v>216.58699999999999</v>
      </c>
      <c r="I174" s="175"/>
      <c r="J174" s="176">
        <f>ROUND(I174*H174,2)</f>
        <v>0</v>
      </c>
      <c r="K174" s="172" t="s">
        <v>334</v>
      </c>
      <c r="L174" s="39"/>
      <c r="M174" s="177" t="s">
        <v>209</v>
      </c>
      <c r="N174" s="178" t="s">
        <v>244</v>
      </c>
      <c r="O174" s="40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22" t="s">
        <v>335</v>
      </c>
      <c r="AT174" s="22" t="s">
        <v>332</v>
      </c>
      <c r="AU174" s="22" t="s">
        <v>281</v>
      </c>
      <c r="AY174" s="22" t="s">
        <v>330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2" t="s">
        <v>279</v>
      </c>
      <c r="BK174" s="181">
        <f>ROUND(I174*H174,2)</f>
        <v>0</v>
      </c>
      <c r="BL174" s="22" t="s">
        <v>335</v>
      </c>
      <c r="BM174" s="22" t="s">
        <v>682</v>
      </c>
    </row>
    <row r="175" spans="2:65" s="11" customFormat="1">
      <c r="B175" s="182"/>
      <c r="D175" s="183" t="s">
        <v>336</v>
      </c>
      <c r="E175" s="184" t="s">
        <v>209</v>
      </c>
      <c r="F175" s="185" t="s">
        <v>683</v>
      </c>
      <c r="H175" s="186">
        <v>216.58699999999999</v>
      </c>
      <c r="I175" s="187"/>
      <c r="L175" s="182"/>
      <c r="M175" s="188"/>
      <c r="N175" s="189"/>
      <c r="O175" s="189"/>
      <c r="P175" s="189"/>
      <c r="Q175" s="189"/>
      <c r="R175" s="189"/>
      <c r="S175" s="189"/>
      <c r="T175" s="190"/>
      <c r="AT175" s="191" t="s">
        <v>336</v>
      </c>
      <c r="AU175" s="191" t="s">
        <v>281</v>
      </c>
      <c r="AV175" s="11" t="s">
        <v>281</v>
      </c>
      <c r="AW175" s="11" t="s">
        <v>237</v>
      </c>
      <c r="AX175" s="11" t="s">
        <v>279</v>
      </c>
      <c r="AY175" s="191" t="s">
        <v>330</v>
      </c>
    </row>
    <row r="176" spans="2:65" s="1" customFormat="1" ht="31.5" customHeight="1">
      <c r="B176" s="169"/>
      <c r="C176" s="170" t="s">
        <v>392</v>
      </c>
      <c r="D176" s="170" t="s">
        <v>332</v>
      </c>
      <c r="E176" s="171" t="s">
        <v>684</v>
      </c>
      <c r="F176" s="172" t="s">
        <v>685</v>
      </c>
      <c r="G176" s="173" t="s">
        <v>356</v>
      </c>
      <c r="H176" s="174">
        <v>216.58699999999999</v>
      </c>
      <c r="I176" s="175"/>
      <c r="J176" s="176">
        <f>ROUND(I176*H176,2)</f>
        <v>0</v>
      </c>
      <c r="K176" s="172" t="s">
        <v>334</v>
      </c>
      <c r="L176" s="39"/>
      <c r="M176" s="177" t="s">
        <v>209</v>
      </c>
      <c r="N176" s="178" t="s">
        <v>244</v>
      </c>
      <c r="O176" s="40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2" t="s">
        <v>335</v>
      </c>
      <c r="AT176" s="22" t="s">
        <v>332</v>
      </c>
      <c r="AU176" s="22" t="s">
        <v>281</v>
      </c>
      <c r="AY176" s="22" t="s">
        <v>330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2" t="s">
        <v>279</v>
      </c>
      <c r="BK176" s="181">
        <f>ROUND(I176*H176,2)</f>
        <v>0</v>
      </c>
      <c r="BL176" s="22" t="s">
        <v>335</v>
      </c>
      <c r="BM176" s="22" t="s">
        <v>686</v>
      </c>
    </row>
    <row r="177" spans="2:65" s="11" customFormat="1">
      <c r="B177" s="182"/>
      <c r="D177" s="192" t="s">
        <v>336</v>
      </c>
      <c r="E177" s="191" t="s">
        <v>209</v>
      </c>
      <c r="F177" s="193" t="s">
        <v>683</v>
      </c>
      <c r="H177" s="194">
        <v>216.58699999999999</v>
      </c>
      <c r="I177" s="187"/>
      <c r="L177" s="182"/>
      <c r="M177" s="188"/>
      <c r="N177" s="189"/>
      <c r="O177" s="189"/>
      <c r="P177" s="189"/>
      <c r="Q177" s="189"/>
      <c r="R177" s="189"/>
      <c r="S177" s="189"/>
      <c r="T177" s="190"/>
      <c r="AT177" s="191" t="s">
        <v>336</v>
      </c>
      <c r="AU177" s="191" t="s">
        <v>281</v>
      </c>
      <c r="AV177" s="11" t="s">
        <v>281</v>
      </c>
      <c r="AW177" s="11" t="s">
        <v>237</v>
      </c>
      <c r="AX177" s="11" t="s">
        <v>279</v>
      </c>
      <c r="AY177" s="191" t="s">
        <v>330</v>
      </c>
    </row>
    <row r="178" spans="2:65" s="10" customFormat="1" ht="37.35" customHeight="1">
      <c r="B178" s="154"/>
      <c r="D178" s="155" t="s">
        <v>272</v>
      </c>
      <c r="E178" s="156" t="s">
        <v>437</v>
      </c>
      <c r="F178" s="156" t="s">
        <v>438</v>
      </c>
      <c r="I178" s="157"/>
      <c r="J178" s="158">
        <f>BK178</f>
        <v>0</v>
      </c>
      <c r="L178" s="154"/>
      <c r="M178" s="160"/>
      <c r="N178" s="161"/>
      <c r="O178" s="161"/>
      <c r="P178" s="162">
        <f>P179+P192+P205+P210+P219+P228</f>
        <v>0</v>
      </c>
      <c r="Q178" s="161"/>
      <c r="R178" s="162">
        <f>R179+R192+R205+R210+R219+R228</f>
        <v>7.6837070000000001</v>
      </c>
      <c r="S178" s="161"/>
      <c r="T178" s="163">
        <f>T179+T192+T205+T210+T219+T228</f>
        <v>1.1423999999999999</v>
      </c>
      <c r="AR178" s="155" t="s">
        <v>281</v>
      </c>
      <c r="AT178" s="164" t="s">
        <v>272</v>
      </c>
      <c r="AU178" s="164" t="s">
        <v>273</v>
      </c>
      <c r="AY178" s="155" t="s">
        <v>330</v>
      </c>
      <c r="BK178" s="165">
        <f>BK179+BK192+BK205+BK210+BK219+BK228</f>
        <v>0</v>
      </c>
    </row>
    <row r="179" spans="2:65" s="10" customFormat="1" ht="19.899999999999999" customHeight="1">
      <c r="B179" s="154"/>
      <c r="D179" s="166" t="s">
        <v>272</v>
      </c>
      <c r="E179" s="167" t="s">
        <v>687</v>
      </c>
      <c r="F179" s="167" t="s">
        <v>688</v>
      </c>
      <c r="I179" s="157"/>
      <c r="J179" s="168">
        <f>BK179</f>
        <v>0</v>
      </c>
      <c r="L179" s="154"/>
      <c r="M179" s="160"/>
      <c r="N179" s="161"/>
      <c r="O179" s="161"/>
      <c r="P179" s="162">
        <f>SUM(P180:P191)</f>
        <v>0</v>
      </c>
      <c r="Q179" s="161"/>
      <c r="R179" s="162">
        <f>SUM(R180:R191)</f>
        <v>2.5006893999999997</v>
      </c>
      <c r="S179" s="161"/>
      <c r="T179" s="163">
        <f>SUM(T180:T191)</f>
        <v>0</v>
      </c>
      <c r="AR179" s="155" t="s">
        <v>281</v>
      </c>
      <c r="AT179" s="164" t="s">
        <v>272</v>
      </c>
      <c r="AU179" s="164" t="s">
        <v>279</v>
      </c>
      <c r="AY179" s="155" t="s">
        <v>330</v>
      </c>
      <c r="BK179" s="165">
        <f>SUM(BK180:BK191)</f>
        <v>0</v>
      </c>
    </row>
    <row r="180" spans="2:65" s="1" customFormat="1" ht="31.5" customHeight="1">
      <c r="B180" s="169"/>
      <c r="C180" s="170" t="s">
        <v>394</v>
      </c>
      <c r="D180" s="170" t="s">
        <v>332</v>
      </c>
      <c r="E180" s="171" t="s">
        <v>689</v>
      </c>
      <c r="F180" s="172" t="s">
        <v>690</v>
      </c>
      <c r="G180" s="173" t="s">
        <v>333</v>
      </c>
      <c r="H180" s="174">
        <v>252.34</v>
      </c>
      <c r="I180" s="175"/>
      <c r="J180" s="176">
        <f>ROUND(I180*H180,2)</f>
        <v>0</v>
      </c>
      <c r="K180" s="172" t="s">
        <v>334</v>
      </c>
      <c r="L180" s="39"/>
      <c r="M180" s="177" t="s">
        <v>209</v>
      </c>
      <c r="N180" s="178" t="s">
        <v>244</v>
      </c>
      <c r="O180" s="40"/>
      <c r="P180" s="179">
        <f>O180*H180</f>
        <v>0</v>
      </c>
      <c r="Q180" s="179">
        <v>3.0000000000000001E-5</v>
      </c>
      <c r="R180" s="179">
        <f>Q180*H180</f>
        <v>7.5702E-3</v>
      </c>
      <c r="S180" s="179">
        <v>0</v>
      </c>
      <c r="T180" s="180">
        <f>S180*H180</f>
        <v>0</v>
      </c>
      <c r="AR180" s="22" t="s">
        <v>335</v>
      </c>
      <c r="AT180" s="22" t="s">
        <v>332</v>
      </c>
      <c r="AU180" s="22" t="s">
        <v>281</v>
      </c>
      <c r="AY180" s="22" t="s">
        <v>330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22" t="s">
        <v>279</v>
      </c>
      <c r="BK180" s="181">
        <f>ROUND(I180*H180,2)</f>
        <v>0</v>
      </c>
      <c r="BL180" s="22" t="s">
        <v>335</v>
      </c>
      <c r="BM180" s="22" t="s">
        <v>691</v>
      </c>
    </row>
    <row r="181" spans="2:65" s="11" customFormat="1">
      <c r="B181" s="182"/>
      <c r="D181" s="183" t="s">
        <v>336</v>
      </c>
      <c r="E181" s="184" t="s">
        <v>209</v>
      </c>
      <c r="F181" s="185" t="s">
        <v>692</v>
      </c>
      <c r="H181" s="186">
        <v>252.34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91" t="s">
        <v>336</v>
      </c>
      <c r="AU181" s="191" t="s">
        <v>281</v>
      </c>
      <c r="AV181" s="11" t="s">
        <v>281</v>
      </c>
      <c r="AW181" s="11" t="s">
        <v>237</v>
      </c>
      <c r="AX181" s="11" t="s">
        <v>279</v>
      </c>
      <c r="AY181" s="191" t="s">
        <v>330</v>
      </c>
    </row>
    <row r="182" spans="2:65" s="1" customFormat="1" ht="22.5" customHeight="1">
      <c r="B182" s="169"/>
      <c r="C182" s="170" t="s">
        <v>397</v>
      </c>
      <c r="D182" s="170" t="s">
        <v>332</v>
      </c>
      <c r="E182" s="171" t="s">
        <v>693</v>
      </c>
      <c r="F182" s="172" t="s">
        <v>694</v>
      </c>
      <c r="G182" s="173" t="s">
        <v>333</v>
      </c>
      <c r="H182" s="174">
        <v>252.34</v>
      </c>
      <c r="I182" s="175"/>
      <c r="J182" s="176">
        <f>ROUND(I182*H182,2)</f>
        <v>0</v>
      </c>
      <c r="K182" s="172" t="s">
        <v>334</v>
      </c>
      <c r="L182" s="39"/>
      <c r="M182" s="177" t="s">
        <v>209</v>
      </c>
      <c r="N182" s="178" t="s">
        <v>244</v>
      </c>
      <c r="O182" s="40"/>
      <c r="P182" s="179">
        <f>O182*H182</f>
        <v>0</v>
      </c>
      <c r="Q182" s="179">
        <v>8.8000000000000003E-4</v>
      </c>
      <c r="R182" s="179">
        <f>Q182*H182</f>
        <v>0.22205920000000001</v>
      </c>
      <c r="S182" s="179">
        <v>0</v>
      </c>
      <c r="T182" s="180">
        <f>S182*H182</f>
        <v>0</v>
      </c>
      <c r="AR182" s="22" t="s">
        <v>335</v>
      </c>
      <c r="AT182" s="22" t="s">
        <v>332</v>
      </c>
      <c r="AU182" s="22" t="s">
        <v>281</v>
      </c>
      <c r="AY182" s="22" t="s">
        <v>330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22" t="s">
        <v>279</v>
      </c>
      <c r="BK182" s="181">
        <f>ROUND(I182*H182,2)</f>
        <v>0</v>
      </c>
      <c r="BL182" s="22" t="s">
        <v>335</v>
      </c>
      <c r="BM182" s="22" t="s">
        <v>695</v>
      </c>
    </row>
    <row r="183" spans="2:65" s="11" customFormat="1">
      <c r="B183" s="182"/>
      <c r="D183" s="183" t="s">
        <v>336</v>
      </c>
      <c r="E183" s="184" t="s">
        <v>209</v>
      </c>
      <c r="F183" s="185" t="s">
        <v>692</v>
      </c>
      <c r="H183" s="186">
        <v>252.34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91" t="s">
        <v>336</v>
      </c>
      <c r="AU183" s="191" t="s">
        <v>281</v>
      </c>
      <c r="AV183" s="11" t="s">
        <v>281</v>
      </c>
      <c r="AW183" s="11" t="s">
        <v>237</v>
      </c>
      <c r="AX183" s="11" t="s">
        <v>279</v>
      </c>
      <c r="AY183" s="191" t="s">
        <v>330</v>
      </c>
    </row>
    <row r="184" spans="2:65" s="1" customFormat="1" ht="22.5" customHeight="1">
      <c r="B184" s="169"/>
      <c r="C184" s="204" t="s">
        <v>401</v>
      </c>
      <c r="D184" s="204" t="s">
        <v>355</v>
      </c>
      <c r="E184" s="205" t="s">
        <v>696</v>
      </c>
      <c r="F184" s="206" t="s">
        <v>697</v>
      </c>
      <c r="G184" s="207" t="s">
        <v>333</v>
      </c>
      <c r="H184" s="208">
        <v>252.34</v>
      </c>
      <c r="I184" s="209"/>
      <c r="J184" s="210">
        <f>ROUND(I184*H184,2)</f>
        <v>0</v>
      </c>
      <c r="K184" s="206" t="s">
        <v>334</v>
      </c>
      <c r="L184" s="211"/>
      <c r="M184" s="212" t="s">
        <v>209</v>
      </c>
      <c r="N184" s="213" t="s">
        <v>244</v>
      </c>
      <c r="O184" s="40"/>
      <c r="P184" s="179">
        <f>O184*H184</f>
        <v>0</v>
      </c>
      <c r="Q184" s="179">
        <v>4.4999999999999997E-3</v>
      </c>
      <c r="R184" s="179">
        <f>Q184*H184</f>
        <v>1.1355299999999999</v>
      </c>
      <c r="S184" s="179">
        <v>0</v>
      </c>
      <c r="T184" s="180">
        <f>S184*H184</f>
        <v>0</v>
      </c>
      <c r="AR184" s="22" t="s">
        <v>389</v>
      </c>
      <c r="AT184" s="22" t="s">
        <v>355</v>
      </c>
      <c r="AU184" s="22" t="s">
        <v>281</v>
      </c>
      <c r="AY184" s="22" t="s">
        <v>330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2" t="s">
        <v>279</v>
      </c>
      <c r="BK184" s="181">
        <f>ROUND(I184*H184,2)</f>
        <v>0</v>
      </c>
      <c r="BL184" s="22" t="s">
        <v>371</v>
      </c>
      <c r="BM184" s="22" t="s">
        <v>698</v>
      </c>
    </row>
    <row r="185" spans="2:65" s="11" customFormat="1">
      <c r="B185" s="182"/>
      <c r="D185" s="183" t="s">
        <v>336</v>
      </c>
      <c r="E185" s="184" t="s">
        <v>209</v>
      </c>
      <c r="F185" s="185" t="s">
        <v>692</v>
      </c>
      <c r="H185" s="186">
        <v>252.34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91" t="s">
        <v>336</v>
      </c>
      <c r="AU185" s="191" t="s">
        <v>281</v>
      </c>
      <c r="AV185" s="11" t="s">
        <v>281</v>
      </c>
      <c r="AW185" s="11" t="s">
        <v>237</v>
      </c>
      <c r="AX185" s="11" t="s">
        <v>279</v>
      </c>
      <c r="AY185" s="191" t="s">
        <v>330</v>
      </c>
    </row>
    <row r="186" spans="2:65" s="1" customFormat="1" ht="22.5" customHeight="1">
      <c r="B186" s="169"/>
      <c r="C186" s="204" t="s">
        <v>404</v>
      </c>
      <c r="D186" s="204" t="s">
        <v>355</v>
      </c>
      <c r="E186" s="205" t="s">
        <v>699</v>
      </c>
      <c r="F186" s="206" t="s">
        <v>700</v>
      </c>
      <c r="G186" s="207" t="s">
        <v>333</v>
      </c>
      <c r="H186" s="208">
        <v>252.34</v>
      </c>
      <c r="I186" s="209"/>
      <c r="J186" s="210">
        <f>ROUND(I186*H186,2)</f>
        <v>0</v>
      </c>
      <c r="K186" s="206" t="s">
        <v>334</v>
      </c>
      <c r="L186" s="211"/>
      <c r="M186" s="212" t="s">
        <v>209</v>
      </c>
      <c r="N186" s="213" t="s">
        <v>244</v>
      </c>
      <c r="O186" s="40"/>
      <c r="P186" s="179">
        <f>O186*H186</f>
        <v>0</v>
      </c>
      <c r="Q186" s="179">
        <v>4.4999999999999997E-3</v>
      </c>
      <c r="R186" s="179">
        <f>Q186*H186</f>
        <v>1.1355299999999999</v>
      </c>
      <c r="S186" s="179">
        <v>0</v>
      </c>
      <c r="T186" s="180">
        <f>S186*H186</f>
        <v>0</v>
      </c>
      <c r="AR186" s="22" t="s">
        <v>389</v>
      </c>
      <c r="AT186" s="22" t="s">
        <v>355</v>
      </c>
      <c r="AU186" s="22" t="s">
        <v>281</v>
      </c>
      <c r="AY186" s="22" t="s">
        <v>330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2" t="s">
        <v>279</v>
      </c>
      <c r="BK186" s="181">
        <f>ROUND(I186*H186,2)</f>
        <v>0</v>
      </c>
      <c r="BL186" s="22" t="s">
        <v>371</v>
      </c>
      <c r="BM186" s="22" t="s">
        <v>701</v>
      </c>
    </row>
    <row r="187" spans="2:65" s="11" customFormat="1">
      <c r="B187" s="182"/>
      <c r="D187" s="183" t="s">
        <v>336</v>
      </c>
      <c r="E187" s="184" t="s">
        <v>209</v>
      </c>
      <c r="F187" s="185" t="s">
        <v>692</v>
      </c>
      <c r="H187" s="186">
        <v>252.34</v>
      </c>
      <c r="I187" s="187"/>
      <c r="L187" s="182"/>
      <c r="M187" s="188"/>
      <c r="N187" s="189"/>
      <c r="O187" s="189"/>
      <c r="P187" s="189"/>
      <c r="Q187" s="189"/>
      <c r="R187" s="189"/>
      <c r="S187" s="189"/>
      <c r="T187" s="190"/>
      <c r="AT187" s="191" t="s">
        <v>336</v>
      </c>
      <c r="AU187" s="191" t="s">
        <v>281</v>
      </c>
      <c r="AV187" s="11" t="s">
        <v>281</v>
      </c>
      <c r="AW187" s="11" t="s">
        <v>237</v>
      </c>
      <c r="AX187" s="11" t="s">
        <v>279</v>
      </c>
      <c r="AY187" s="191" t="s">
        <v>330</v>
      </c>
    </row>
    <row r="188" spans="2:65" s="1" customFormat="1" ht="22.5" customHeight="1">
      <c r="B188" s="169"/>
      <c r="C188" s="170" t="s">
        <v>407</v>
      </c>
      <c r="D188" s="170" t="s">
        <v>332</v>
      </c>
      <c r="E188" s="171" t="s">
        <v>332</v>
      </c>
      <c r="F188" s="172" t="s">
        <v>702</v>
      </c>
      <c r="G188" s="173" t="s">
        <v>333</v>
      </c>
      <c r="H188" s="174">
        <v>252.34</v>
      </c>
      <c r="I188" s="175"/>
      <c r="J188" s="176">
        <f>ROUND(I188*H188,2)</f>
        <v>0</v>
      </c>
      <c r="K188" s="172" t="s">
        <v>209</v>
      </c>
      <c r="L188" s="39"/>
      <c r="M188" s="177" t="s">
        <v>209</v>
      </c>
      <c r="N188" s="178" t="s">
        <v>244</v>
      </c>
      <c r="O188" s="40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2" t="s">
        <v>335</v>
      </c>
      <c r="AT188" s="22" t="s">
        <v>332</v>
      </c>
      <c r="AU188" s="22" t="s">
        <v>281</v>
      </c>
      <c r="AY188" s="22" t="s">
        <v>330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2" t="s">
        <v>279</v>
      </c>
      <c r="BK188" s="181">
        <f>ROUND(I188*H188,2)</f>
        <v>0</v>
      </c>
      <c r="BL188" s="22" t="s">
        <v>335</v>
      </c>
      <c r="BM188" s="22" t="s">
        <v>703</v>
      </c>
    </row>
    <row r="189" spans="2:65" s="11" customFormat="1">
      <c r="B189" s="182"/>
      <c r="D189" s="183" t="s">
        <v>336</v>
      </c>
      <c r="E189" s="184" t="s">
        <v>209</v>
      </c>
      <c r="F189" s="185" t="s">
        <v>692</v>
      </c>
      <c r="H189" s="186">
        <v>252.34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91" t="s">
        <v>336</v>
      </c>
      <c r="AU189" s="191" t="s">
        <v>281</v>
      </c>
      <c r="AV189" s="11" t="s">
        <v>281</v>
      </c>
      <c r="AW189" s="11" t="s">
        <v>237</v>
      </c>
      <c r="AX189" s="11" t="s">
        <v>279</v>
      </c>
      <c r="AY189" s="191" t="s">
        <v>330</v>
      </c>
    </row>
    <row r="190" spans="2:65" s="1" customFormat="1" ht="22.5" customHeight="1">
      <c r="B190" s="169"/>
      <c r="C190" s="170" t="s">
        <v>410</v>
      </c>
      <c r="D190" s="170" t="s">
        <v>332</v>
      </c>
      <c r="E190" s="171" t="s">
        <v>704</v>
      </c>
      <c r="F190" s="172" t="s">
        <v>705</v>
      </c>
      <c r="G190" s="173" t="s">
        <v>333</v>
      </c>
      <c r="H190" s="174">
        <v>252.34</v>
      </c>
      <c r="I190" s="175"/>
      <c r="J190" s="176">
        <f>ROUND(I190*H190,2)</f>
        <v>0</v>
      </c>
      <c r="K190" s="172" t="s">
        <v>209</v>
      </c>
      <c r="L190" s="39"/>
      <c r="M190" s="177" t="s">
        <v>209</v>
      </c>
      <c r="N190" s="178" t="s">
        <v>244</v>
      </c>
      <c r="O190" s="40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2" t="s">
        <v>371</v>
      </c>
      <c r="AT190" s="22" t="s">
        <v>332</v>
      </c>
      <c r="AU190" s="22" t="s">
        <v>281</v>
      </c>
      <c r="AY190" s="22" t="s">
        <v>330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2" t="s">
        <v>279</v>
      </c>
      <c r="BK190" s="181">
        <f>ROUND(I190*H190,2)</f>
        <v>0</v>
      </c>
      <c r="BL190" s="22" t="s">
        <v>371</v>
      </c>
      <c r="BM190" s="22" t="s">
        <v>706</v>
      </c>
    </row>
    <row r="191" spans="2:65" s="11" customFormat="1">
      <c r="B191" s="182"/>
      <c r="D191" s="192" t="s">
        <v>336</v>
      </c>
      <c r="E191" s="191" t="s">
        <v>209</v>
      </c>
      <c r="F191" s="193" t="s">
        <v>692</v>
      </c>
      <c r="H191" s="194">
        <v>252.34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91" t="s">
        <v>336</v>
      </c>
      <c r="AU191" s="191" t="s">
        <v>281</v>
      </c>
      <c r="AV191" s="11" t="s">
        <v>281</v>
      </c>
      <c r="AW191" s="11" t="s">
        <v>237</v>
      </c>
      <c r="AX191" s="11" t="s">
        <v>279</v>
      </c>
      <c r="AY191" s="191" t="s">
        <v>330</v>
      </c>
    </row>
    <row r="192" spans="2:65" s="10" customFormat="1" ht="29.85" customHeight="1">
      <c r="B192" s="154"/>
      <c r="D192" s="166" t="s">
        <v>272</v>
      </c>
      <c r="E192" s="167" t="s">
        <v>442</v>
      </c>
      <c r="F192" s="167" t="s">
        <v>443</v>
      </c>
      <c r="I192" s="157"/>
      <c r="J192" s="168">
        <f>BK192</f>
        <v>0</v>
      </c>
      <c r="L192" s="154"/>
      <c r="M192" s="160"/>
      <c r="N192" s="161"/>
      <c r="O192" s="161"/>
      <c r="P192" s="162">
        <f>SUM(P193:P204)</f>
        <v>0</v>
      </c>
      <c r="Q192" s="161"/>
      <c r="R192" s="162">
        <f>SUM(R193:R204)</f>
        <v>0.27616000000000002</v>
      </c>
      <c r="S192" s="161"/>
      <c r="T192" s="163">
        <f>SUM(T193:T204)</f>
        <v>0</v>
      </c>
      <c r="AR192" s="155" t="s">
        <v>281</v>
      </c>
      <c r="AT192" s="164" t="s">
        <v>272</v>
      </c>
      <c r="AU192" s="164" t="s">
        <v>279</v>
      </c>
      <c r="AY192" s="155" t="s">
        <v>330</v>
      </c>
      <c r="BK192" s="165">
        <f>SUM(BK193:BK204)</f>
        <v>0</v>
      </c>
    </row>
    <row r="193" spans="2:65" s="1" customFormat="1" ht="31.5" customHeight="1">
      <c r="B193" s="169"/>
      <c r="C193" s="170" t="s">
        <v>414</v>
      </c>
      <c r="D193" s="170" t="s">
        <v>332</v>
      </c>
      <c r="E193" s="171" t="s">
        <v>449</v>
      </c>
      <c r="F193" s="172" t="s">
        <v>450</v>
      </c>
      <c r="G193" s="173" t="s">
        <v>391</v>
      </c>
      <c r="H193" s="174">
        <v>16</v>
      </c>
      <c r="I193" s="175"/>
      <c r="J193" s="176">
        <f>ROUND(I193*H193,2)</f>
        <v>0</v>
      </c>
      <c r="K193" s="172" t="s">
        <v>334</v>
      </c>
      <c r="L193" s="39"/>
      <c r="M193" s="177" t="s">
        <v>209</v>
      </c>
      <c r="N193" s="178" t="s">
        <v>244</v>
      </c>
      <c r="O193" s="40"/>
      <c r="P193" s="179">
        <f>O193*H193</f>
        <v>0</v>
      </c>
      <c r="Q193" s="179">
        <v>2.3600000000000001E-3</v>
      </c>
      <c r="R193" s="179">
        <f>Q193*H193</f>
        <v>3.7760000000000002E-2</v>
      </c>
      <c r="S193" s="179">
        <v>0</v>
      </c>
      <c r="T193" s="180">
        <f>S193*H193</f>
        <v>0</v>
      </c>
      <c r="AR193" s="22" t="s">
        <v>371</v>
      </c>
      <c r="AT193" s="22" t="s">
        <v>332</v>
      </c>
      <c r="AU193" s="22" t="s">
        <v>281</v>
      </c>
      <c r="AY193" s="22" t="s">
        <v>330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2" t="s">
        <v>279</v>
      </c>
      <c r="BK193" s="181">
        <f>ROUND(I193*H193,2)</f>
        <v>0</v>
      </c>
      <c r="BL193" s="22" t="s">
        <v>371</v>
      </c>
      <c r="BM193" s="22" t="s">
        <v>707</v>
      </c>
    </row>
    <row r="194" spans="2:65" s="11" customFormat="1">
      <c r="B194" s="182"/>
      <c r="D194" s="183" t="s">
        <v>336</v>
      </c>
      <c r="E194" s="184" t="s">
        <v>209</v>
      </c>
      <c r="F194" s="185" t="s">
        <v>708</v>
      </c>
      <c r="H194" s="186">
        <v>16</v>
      </c>
      <c r="I194" s="187"/>
      <c r="L194" s="182"/>
      <c r="M194" s="188"/>
      <c r="N194" s="189"/>
      <c r="O194" s="189"/>
      <c r="P194" s="189"/>
      <c r="Q194" s="189"/>
      <c r="R194" s="189"/>
      <c r="S194" s="189"/>
      <c r="T194" s="190"/>
      <c r="AT194" s="191" t="s">
        <v>336</v>
      </c>
      <c r="AU194" s="191" t="s">
        <v>281</v>
      </c>
      <c r="AV194" s="11" t="s">
        <v>281</v>
      </c>
      <c r="AW194" s="11" t="s">
        <v>237</v>
      </c>
      <c r="AX194" s="11" t="s">
        <v>279</v>
      </c>
      <c r="AY194" s="191" t="s">
        <v>330</v>
      </c>
    </row>
    <row r="195" spans="2:65" s="1" customFormat="1" ht="31.5" customHeight="1">
      <c r="B195" s="169"/>
      <c r="C195" s="170" t="s">
        <v>418</v>
      </c>
      <c r="D195" s="170" t="s">
        <v>332</v>
      </c>
      <c r="E195" s="171" t="s">
        <v>445</v>
      </c>
      <c r="F195" s="172" t="s">
        <v>446</v>
      </c>
      <c r="G195" s="173" t="s">
        <v>391</v>
      </c>
      <c r="H195" s="174">
        <v>80</v>
      </c>
      <c r="I195" s="175"/>
      <c r="J195" s="176">
        <f>ROUND(I195*H195,2)</f>
        <v>0</v>
      </c>
      <c r="K195" s="172" t="s">
        <v>334</v>
      </c>
      <c r="L195" s="39"/>
      <c r="M195" s="177" t="s">
        <v>209</v>
      </c>
      <c r="N195" s="178" t="s">
        <v>244</v>
      </c>
      <c r="O195" s="40"/>
      <c r="P195" s="179">
        <f>O195*H195</f>
        <v>0</v>
      </c>
      <c r="Q195" s="179">
        <v>2.98E-3</v>
      </c>
      <c r="R195" s="179">
        <f>Q195*H195</f>
        <v>0.2384</v>
      </c>
      <c r="S195" s="179">
        <v>0</v>
      </c>
      <c r="T195" s="180">
        <f>S195*H195</f>
        <v>0</v>
      </c>
      <c r="AR195" s="22" t="s">
        <v>371</v>
      </c>
      <c r="AT195" s="22" t="s">
        <v>332</v>
      </c>
      <c r="AU195" s="22" t="s">
        <v>281</v>
      </c>
      <c r="AY195" s="22" t="s">
        <v>330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2" t="s">
        <v>279</v>
      </c>
      <c r="BK195" s="181">
        <f>ROUND(I195*H195,2)</f>
        <v>0</v>
      </c>
      <c r="BL195" s="22" t="s">
        <v>371</v>
      </c>
      <c r="BM195" s="22" t="s">
        <v>709</v>
      </c>
    </row>
    <row r="196" spans="2:65" s="11" customFormat="1">
      <c r="B196" s="182"/>
      <c r="D196" s="183" t="s">
        <v>336</v>
      </c>
      <c r="E196" s="184" t="s">
        <v>209</v>
      </c>
      <c r="F196" s="185" t="s">
        <v>710</v>
      </c>
      <c r="H196" s="186">
        <v>80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91" t="s">
        <v>336</v>
      </c>
      <c r="AU196" s="191" t="s">
        <v>281</v>
      </c>
      <c r="AV196" s="11" t="s">
        <v>281</v>
      </c>
      <c r="AW196" s="11" t="s">
        <v>237</v>
      </c>
      <c r="AX196" s="11" t="s">
        <v>279</v>
      </c>
      <c r="AY196" s="191" t="s">
        <v>330</v>
      </c>
    </row>
    <row r="197" spans="2:65" s="1" customFormat="1" ht="31.5" customHeight="1">
      <c r="B197" s="169"/>
      <c r="C197" s="170" t="s">
        <v>421</v>
      </c>
      <c r="D197" s="170" t="s">
        <v>332</v>
      </c>
      <c r="E197" s="171" t="s">
        <v>711</v>
      </c>
      <c r="F197" s="172" t="s">
        <v>712</v>
      </c>
      <c r="G197" s="173" t="s">
        <v>391</v>
      </c>
      <c r="H197" s="174">
        <v>80</v>
      </c>
      <c r="I197" s="175"/>
      <c r="J197" s="176">
        <f>ROUND(I197*H197,2)</f>
        <v>0</v>
      </c>
      <c r="K197" s="172" t="s">
        <v>209</v>
      </c>
      <c r="L197" s="39"/>
      <c r="M197" s="177" t="s">
        <v>209</v>
      </c>
      <c r="N197" s="178" t="s">
        <v>244</v>
      </c>
      <c r="O197" s="40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22" t="s">
        <v>335</v>
      </c>
      <c r="AT197" s="22" t="s">
        <v>332</v>
      </c>
      <c r="AU197" s="22" t="s">
        <v>281</v>
      </c>
      <c r="AY197" s="22" t="s">
        <v>330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2" t="s">
        <v>279</v>
      </c>
      <c r="BK197" s="181">
        <f>ROUND(I197*H197,2)</f>
        <v>0</v>
      </c>
      <c r="BL197" s="22" t="s">
        <v>335</v>
      </c>
      <c r="BM197" s="22" t="s">
        <v>713</v>
      </c>
    </row>
    <row r="198" spans="2:65" s="11" customFormat="1">
      <c r="B198" s="182"/>
      <c r="D198" s="183" t="s">
        <v>336</v>
      </c>
      <c r="E198" s="184" t="s">
        <v>209</v>
      </c>
      <c r="F198" s="185" t="s">
        <v>485</v>
      </c>
      <c r="H198" s="186">
        <v>80</v>
      </c>
      <c r="I198" s="187"/>
      <c r="L198" s="182"/>
      <c r="M198" s="188"/>
      <c r="N198" s="189"/>
      <c r="O198" s="189"/>
      <c r="P198" s="189"/>
      <c r="Q198" s="189"/>
      <c r="R198" s="189"/>
      <c r="S198" s="189"/>
      <c r="T198" s="190"/>
      <c r="AT198" s="191" t="s">
        <v>336</v>
      </c>
      <c r="AU198" s="191" t="s">
        <v>281</v>
      </c>
      <c r="AV198" s="11" t="s">
        <v>281</v>
      </c>
      <c r="AW198" s="11" t="s">
        <v>237</v>
      </c>
      <c r="AX198" s="11" t="s">
        <v>279</v>
      </c>
      <c r="AY198" s="191" t="s">
        <v>330</v>
      </c>
    </row>
    <row r="199" spans="2:65" s="1" customFormat="1" ht="22.5" customHeight="1">
      <c r="B199" s="169"/>
      <c r="C199" s="204" t="s">
        <v>387</v>
      </c>
      <c r="D199" s="204" t="s">
        <v>355</v>
      </c>
      <c r="E199" s="205" t="s">
        <v>452</v>
      </c>
      <c r="F199" s="206" t="s">
        <v>453</v>
      </c>
      <c r="G199" s="207" t="s">
        <v>454</v>
      </c>
      <c r="H199" s="208">
        <v>176</v>
      </c>
      <c r="I199" s="209"/>
      <c r="J199" s="210">
        <f>ROUND(I199*H199,2)</f>
        <v>0</v>
      </c>
      <c r="K199" s="206" t="s">
        <v>209</v>
      </c>
      <c r="L199" s="211"/>
      <c r="M199" s="212" t="s">
        <v>209</v>
      </c>
      <c r="N199" s="213" t="s">
        <v>244</v>
      </c>
      <c r="O199" s="40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2" t="s">
        <v>354</v>
      </c>
      <c r="AT199" s="22" t="s">
        <v>355</v>
      </c>
      <c r="AU199" s="22" t="s">
        <v>281</v>
      </c>
      <c r="AY199" s="22" t="s">
        <v>330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2" t="s">
        <v>279</v>
      </c>
      <c r="BK199" s="181">
        <f>ROUND(I199*H199,2)</f>
        <v>0</v>
      </c>
      <c r="BL199" s="22" t="s">
        <v>335</v>
      </c>
      <c r="BM199" s="22" t="s">
        <v>714</v>
      </c>
    </row>
    <row r="200" spans="2:65" s="11" customFormat="1">
      <c r="B200" s="182"/>
      <c r="D200" s="183" t="s">
        <v>336</v>
      </c>
      <c r="E200" s="184" t="s">
        <v>209</v>
      </c>
      <c r="F200" s="185" t="s">
        <v>715</v>
      </c>
      <c r="H200" s="186">
        <v>176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91" t="s">
        <v>336</v>
      </c>
      <c r="AU200" s="191" t="s">
        <v>281</v>
      </c>
      <c r="AV200" s="11" t="s">
        <v>281</v>
      </c>
      <c r="AW200" s="11" t="s">
        <v>237</v>
      </c>
      <c r="AX200" s="11" t="s">
        <v>279</v>
      </c>
      <c r="AY200" s="191" t="s">
        <v>330</v>
      </c>
    </row>
    <row r="201" spans="2:65" s="1" customFormat="1" ht="22.5" customHeight="1">
      <c r="B201" s="169"/>
      <c r="C201" s="170" t="s">
        <v>426</v>
      </c>
      <c r="D201" s="170" t="s">
        <v>332</v>
      </c>
      <c r="E201" s="171" t="s">
        <v>716</v>
      </c>
      <c r="F201" s="172" t="s">
        <v>717</v>
      </c>
      <c r="G201" s="173" t="s">
        <v>391</v>
      </c>
      <c r="H201" s="174">
        <v>160</v>
      </c>
      <c r="I201" s="175"/>
      <c r="J201" s="176">
        <f>ROUND(I201*H201,2)</f>
        <v>0</v>
      </c>
      <c r="K201" s="172" t="s">
        <v>209</v>
      </c>
      <c r="L201" s="39"/>
      <c r="M201" s="177" t="s">
        <v>209</v>
      </c>
      <c r="N201" s="178" t="s">
        <v>244</v>
      </c>
      <c r="O201" s="40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2" t="s">
        <v>335</v>
      </c>
      <c r="AT201" s="22" t="s">
        <v>332</v>
      </c>
      <c r="AU201" s="22" t="s">
        <v>281</v>
      </c>
      <c r="AY201" s="22" t="s">
        <v>330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2" t="s">
        <v>279</v>
      </c>
      <c r="BK201" s="181">
        <f>ROUND(I201*H201,2)</f>
        <v>0</v>
      </c>
      <c r="BL201" s="22" t="s">
        <v>335</v>
      </c>
      <c r="BM201" s="22" t="s">
        <v>718</v>
      </c>
    </row>
    <row r="202" spans="2:65" s="11" customFormat="1">
      <c r="B202" s="182"/>
      <c r="D202" s="183" t="s">
        <v>336</v>
      </c>
      <c r="E202" s="184" t="s">
        <v>209</v>
      </c>
      <c r="F202" s="185" t="s">
        <v>719</v>
      </c>
      <c r="H202" s="186">
        <v>160</v>
      </c>
      <c r="I202" s="187"/>
      <c r="L202" s="182"/>
      <c r="M202" s="188"/>
      <c r="N202" s="189"/>
      <c r="O202" s="189"/>
      <c r="P202" s="189"/>
      <c r="Q202" s="189"/>
      <c r="R202" s="189"/>
      <c r="S202" s="189"/>
      <c r="T202" s="190"/>
      <c r="AT202" s="191" t="s">
        <v>336</v>
      </c>
      <c r="AU202" s="191" t="s">
        <v>281</v>
      </c>
      <c r="AV202" s="11" t="s">
        <v>281</v>
      </c>
      <c r="AW202" s="11" t="s">
        <v>237</v>
      </c>
      <c r="AX202" s="11" t="s">
        <v>279</v>
      </c>
      <c r="AY202" s="191" t="s">
        <v>330</v>
      </c>
    </row>
    <row r="203" spans="2:65" s="1" customFormat="1" ht="22.5" customHeight="1">
      <c r="B203" s="169"/>
      <c r="C203" s="170" t="s">
        <v>427</v>
      </c>
      <c r="D203" s="170" t="s">
        <v>332</v>
      </c>
      <c r="E203" s="171" t="s">
        <v>720</v>
      </c>
      <c r="F203" s="172" t="s">
        <v>721</v>
      </c>
      <c r="G203" s="173" t="s">
        <v>391</v>
      </c>
      <c r="H203" s="174">
        <v>16</v>
      </c>
      <c r="I203" s="175"/>
      <c r="J203" s="176">
        <f>ROUND(I203*H203,2)</f>
        <v>0</v>
      </c>
      <c r="K203" s="172" t="s">
        <v>209</v>
      </c>
      <c r="L203" s="39"/>
      <c r="M203" s="177" t="s">
        <v>209</v>
      </c>
      <c r="N203" s="178" t="s">
        <v>244</v>
      </c>
      <c r="O203" s="40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22" t="s">
        <v>335</v>
      </c>
      <c r="AT203" s="22" t="s">
        <v>332</v>
      </c>
      <c r="AU203" s="22" t="s">
        <v>281</v>
      </c>
      <c r="AY203" s="22" t="s">
        <v>330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2" t="s">
        <v>279</v>
      </c>
      <c r="BK203" s="181">
        <f>ROUND(I203*H203,2)</f>
        <v>0</v>
      </c>
      <c r="BL203" s="22" t="s">
        <v>335</v>
      </c>
      <c r="BM203" s="22" t="s">
        <v>722</v>
      </c>
    </row>
    <row r="204" spans="2:65" s="11" customFormat="1">
      <c r="B204" s="182"/>
      <c r="D204" s="192" t="s">
        <v>336</v>
      </c>
      <c r="E204" s="191" t="s">
        <v>209</v>
      </c>
      <c r="F204" s="193" t="s">
        <v>371</v>
      </c>
      <c r="H204" s="194">
        <v>16</v>
      </c>
      <c r="I204" s="187"/>
      <c r="L204" s="182"/>
      <c r="M204" s="188"/>
      <c r="N204" s="189"/>
      <c r="O204" s="189"/>
      <c r="P204" s="189"/>
      <c r="Q204" s="189"/>
      <c r="R204" s="189"/>
      <c r="S204" s="189"/>
      <c r="T204" s="190"/>
      <c r="AT204" s="191" t="s">
        <v>336</v>
      </c>
      <c r="AU204" s="191" t="s">
        <v>281</v>
      </c>
      <c r="AV204" s="11" t="s">
        <v>281</v>
      </c>
      <c r="AW204" s="11" t="s">
        <v>237</v>
      </c>
      <c r="AX204" s="11" t="s">
        <v>279</v>
      </c>
      <c r="AY204" s="191" t="s">
        <v>330</v>
      </c>
    </row>
    <row r="205" spans="2:65" s="10" customFormat="1" ht="29.85" customHeight="1">
      <c r="B205" s="154"/>
      <c r="D205" s="166" t="s">
        <v>272</v>
      </c>
      <c r="E205" s="167" t="s">
        <v>455</v>
      </c>
      <c r="F205" s="167" t="s">
        <v>456</v>
      </c>
      <c r="I205" s="157"/>
      <c r="J205" s="168">
        <f>BK205</f>
        <v>0</v>
      </c>
      <c r="L205" s="154"/>
      <c r="M205" s="160"/>
      <c r="N205" s="161"/>
      <c r="O205" s="161"/>
      <c r="P205" s="162">
        <f>SUM(P206:P209)</f>
        <v>0</v>
      </c>
      <c r="Q205" s="161"/>
      <c r="R205" s="162">
        <f>SUM(R206:R209)</f>
        <v>0</v>
      </c>
      <c r="S205" s="161"/>
      <c r="T205" s="163">
        <f>SUM(T206:T209)</f>
        <v>0</v>
      </c>
      <c r="AR205" s="155" t="s">
        <v>281</v>
      </c>
      <c r="AT205" s="164" t="s">
        <v>272</v>
      </c>
      <c r="AU205" s="164" t="s">
        <v>279</v>
      </c>
      <c r="AY205" s="155" t="s">
        <v>330</v>
      </c>
      <c r="BK205" s="165">
        <f>SUM(BK206:BK209)</f>
        <v>0</v>
      </c>
    </row>
    <row r="206" spans="2:65" s="1" customFormat="1" ht="22.5" customHeight="1">
      <c r="B206" s="169"/>
      <c r="C206" s="204" t="s">
        <v>428</v>
      </c>
      <c r="D206" s="204" t="s">
        <v>355</v>
      </c>
      <c r="E206" s="205" t="s">
        <v>461</v>
      </c>
      <c r="F206" s="206" t="s">
        <v>462</v>
      </c>
      <c r="G206" s="207" t="s">
        <v>458</v>
      </c>
      <c r="H206" s="208">
        <v>6</v>
      </c>
      <c r="I206" s="209"/>
      <c r="J206" s="210">
        <f>ROUND(I206*H206,2)</f>
        <v>0</v>
      </c>
      <c r="K206" s="206" t="s">
        <v>209</v>
      </c>
      <c r="L206" s="211"/>
      <c r="M206" s="212" t="s">
        <v>209</v>
      </c>
      <c r="N206" s="213" t="s">
        <v>244</v>
      </c>
      <c r="O206" s="40"/>
      <c r="P206" s="179">
        <f>O206*H206</f>
        <v>0</v>
      </c>
      <c r="Q206" s="179">
        <v>0</v>
      </c>
      <c r="R206" s="179">
        <f>Q206*H206</f>
        <v>0</v>
      </c>
      <c r="S206" s="179">
        <v>0</v>
      </c>
      <c r="T206" s="180">
        <f>S206*H206</f>
        <v>0</v>
      </c>
      <c r="AR206" s="22" t="s">
        <v>354</v>
      </c>
      <c r="AT206" s="22" t="s">
        <v>355</v>
      </c>
      <c r="AU206" s="22" t="s">
        <v>281</v>
      </c>
      <c r="AY206" s="22" t="s">
        <v>330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22" t="s">
        <v>279</v>
      </c>
      <c r="BK206" s="181">
        <f>ROUND(I206*H206,2)</f>
        <v>0</v>
      </c>
      <c r="BL206" s="22" t="s">
        <v>335</v>
      </c>
      <c r="BM206" s="22" t="s">
        <v>723</v>
      </c>
    </row>
    <row r="207" spans="2:65" s="11" customFormat="1">
      <c r="B207" s="182"/>
      <c r="D207" s="183" t="s">
        <v>336</v>
      </c>
      <c r="E207" s="184" t="s">
        <v>209</v>
      </c>
      <c r="F207" s="185" t="s">
        <v>348</v>
      </c>
      <c r="H207" s="186">
        <v>6</v>
      </c>
      <c r="I207" s="187"/>
      <c r="L207" s="182"/>
      <c r="M207" s="188"/>
      <c r="N207" s="189"/>
      <c r="O207" s="189"/>
      <c r="P207" s="189"/>
      <c r="Q207" s="189"/>
      <c r="R207" s="189"/>
      <c r="S207" s="189"/>
      <c r="T207" s="190"/>
      <c r="AT207" s="191" t="s">
        <v>336</v>
      </c>
      <c r="AU207" s="191" t="s">
        <v>281</v>
      </c>
      <c r="AV207" s="11" t="s">
        <v>281</v>
      </c>
      <c r="AW207" s="11" t="s">
        <v>237</v>
      </c>
      <c r="AX207" s="11" t="s">
        <v>279</v>
      </c>
      <c r="AY207" s="191" t="s">
        <v>330</v>
      </c>
    </row>
    <row r="208" spans="2:65" s="1" customFormat="1" ht="22.5" customHeight="1">
      <c r="B208" s="169"/>
      <c r="C208" s="204" t="s">
        <v>430</v>
      </c>
      <c r="D208" s="204" t="s">
        <v>355</v>
      </c>
      <c r="E208" s="205" t="s">
        <v>464</v>
      </c>
      <c r="F208" s="206" t="s">
        <v>465</v>
      </c>
      <c r="G208" s="207" t="s">
        <v>458</v>
      </c>
      <c r="H208" s="208">
        <v>4</v>
      </c>
      <c r="I208" s="209"/>
      <c r="J208" s="210">
        <f>ROUND(I208*H208,2)</f>
        <v>0</v>
      </c>
      <c r="K208" s="206" t="s">
        <v>209</v>
      </c>
      <c r="L208" s="211"/>
      <c r="M208" s="212" t="s">
        <v>209</v>
      </c>
      <c r="N208" s="213" t="s">
        <v>244</v>
      </c>
      <c r="O208" s="40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22" t="s">
        <v>354</v>
      </c>
      <c r="AT208" s="22" t="s">
        <v>355</v>
      </c>
      <c r="AU208" s="22" t="s">
        <v>281</v>
      </c>
      <c r="AY208" s="22" t="s">
        <v>330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2" t="s">
        <v>279</v>
      </c>
      <c r="BK208" s="181">
        <f>ROUND(I208*H208,2)</f>
        <v>0</v>
      </c>
      <c r="BL208" s="22" t="s">
        <v>335</v>
      </c>
      <c r="BM208" s="22" t="s">
        <v>724</v>
      </c>
    </row>
    <row r="209" spans="2:65" s="11" customFormat="1">
      <c r="B209" s="182"/>
      <c r="D209" s="192" t="s">
        <v>336</v>
      </c>
      <c r="E209" s="191" t="s">
        <v>209</v>
      </c>
      <c r="F209" s="193" t="s">
        <v>335</v>
      </c>
      <c r="H209" s="194">
        <v>4</v>
      </c>
      <c r="I209" s="187"/>
      <c r="L209" s="182"/>
      <c r="M209" s="188"/>
      <c r="N209" s="189"/>
      <c r="O209" s="189"/>
      <c r="P209" s="189"/>
      <c r="Q209" s="189"/>
      <c r="R209" s="189"/>
      <c r="S209" s="189"/>
      <c r="T209" s="190"/>
      <c r="AT209" s="191" t="s">
        <v>336</v>
      </c>
      <c r="AU209" s="191" t="s">
        <v>281</v>
      </c>
      <c r="AV209" s="11" t="s">
        <v>281</v>
      </c>
      <c r="AW209" s="11" t="s">
        <v>237</v>
      </c>
      <c r="AX209" s="11" t="s">
        <v>279</v>
      </c>
      <c r="AY209" s="191" t="s">
        <v>330</v>
      </c>
    </row>
    <row r="210" spans="2:65" s="10" customFormat="1" ht="29.85" customHeight="1">
      <c r="B210" s="154"/>
      <c r="D210" s="166" t="s">
        <v>272</v>
      </c>
      <c r="E210" s="167" t="s">
        <v>466</v>
      </c>
      <c r="F210" s="167" t="s">
        <v>467</v>
      </c>
      <c r="I210" s="157"/>
      <c r="J210" s="168">
        <f>BK210</f>
        <v>0</v>
      </c>
      <c r="L210" s="154"/>
      <c r="M210" s="160"/>
      <c r="N210" s="161"/>
      <c r="O210" s="161"/>
      <c r="P210" s="162">
        <f>SUM(P211:P218)</f>
        <v>0</v>
      </c>
      <c r="Q210" s="161"/>
      <c r="R210" s="162">
        <f>SUM(R211:R218)</f>
        <v>4.5599999999999998E-3</v>
      </c>
      <c r="S210" s="161"/>
      <c r="T210" s="163">
        <f>SUM(T211:T218)</f>
        <v>0</v>
      </c>
      <c r="AR210" s="155" t="s">
        <v>281</v>
      </c>
      <c r="AT210" s="164" t="s">
        <v>272</v>
      </c>
      <c r="AU210" s="164" t="s">
        <v>279</v>
      </c>
      <c r="AY210" s="155" t="s">
        <v>330</v>
      </c>
      <c r="BK210" s="165">
        <f>SUM(BK211:BK218)</f>
        <v>0</v>
      </c>
    </row>
    <row r="211" spans="2:65" s="1" customFormat="1" ht="31.5" customHeight="1">
      <c r="B211" s="169"/>
      <c r="C211" s="204" t="s">
        <v>433</v>
      </c>
      <c r="D211" s="204" t="s">
        <v>355</v>
      </c>
      <c r="E211" s="205" t="s">
        <v>725</v>
      </c>
      <c r="F211" s="206" t="s">
        <v>792</v>
      </c>
      <c r="G211" s="207" t="s">
        <v>458</v>
      </c>
      <c r="H211" s="208">
        <v>20</v>
      </c>
      <c r="I211" s="209"/>
      <c r="J211" s="210">
        <f>ROUND(I211*H211,2)</f>
        <v>0</v>
      </c>
      <c r="K211" s="206" t="s">
        <v>209</v>
      </c>
      <c r="L211" s="211"/>
      <c r="M211" s="212" t="s">
        <v>209</v>
      </c>
      <c r="N211" s="213" t="s">
        <v>244</v>
      </c>
      <c r="O211" s="40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22" t="s">
        <v>354</v>
      </c>
      <c r="AT211" s="22" t="s">
        <v>355</v>
      </c>
      <c r="AU211" s="22" t="s">
        <v>281</v>
      </c>
      <c r="AY211" s="22" t="s">
        <v>330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22" t="s">
        <v>279</v>
      </c>
      <c r="BK211" s="181">
        <f>ROUND(I211*H211,2)</f>
        <v>0</v>
      </c>
      <c r="BL211" s="22" t="s">
        <v>335</v>
      </c>
      <c r="BM211" s="22" t="s">
        <v>726</v>
      </c>
    </row>
    <row r="212" spans="2:65" s="1" customFormat="1" ht="22.5" customHeight="1">
      <c r="B212" s="169"/>
      <c r="C212" s="204" t="s">
        <v>434</v>
      </c>
      <c r="D212" s="204" t="s">
        <v>355</v>
      </c>
      <c r="E212" s="205" t="s">
        <v>727</v>
      </c>
      <c r="F212" s="206" t="s">
        <v>728</v>
      </c>
      <c r="G212" s="207" t="s">
        <v>476</v>
      </c>
      <c r="H212" s="208">
        <v>1695.41</v>
      </c>
      <c r="I212" s="209"/>
      <c r="J212" s="210">
        <f>ROUND(I212*H212,2)</f>
        <v>0</v>
      </c>
      <c r="K212" s="206" t="s">
        <v>209</v>
      </c>
      <c r="L212" s="211"/>
      <c r="M212" s="212" t="s">
        <v>209</v>
      </c>
      <c r="N212" s="213" t="s">
        <v>244</v>
      </c>
      <c r="O212" s="40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AR212" s="22" t="s">
        <v>354</v>
      </c>
      <c r="AT212" s="22" t="s">
        <v>355</v>
      </c>
      <c r="AU212" s="22" t="s">
        <v>281</v>
      </c>
      <c r="AY212" s="22" t="s">
        <v>330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22" t="s">
        <v>279</v>
      </c>
      <c r="BK212" s="181">
        <f>ROUND(I212*H212,2)</f>
        <v>0</v>
      </c>
      <c r="BL212" s="22" t="s">
        <v>335</v>
      </c>
      <c r="BM212" s="22" t="s">
        <v>729</v>
      </c>
    </row>
    <row r="213" spans="2:65" s="1" customFormat="1" ht="22.5" customHeight="1">
      <c r="B213" s="169"/>
      <c r="C213" s="204" t="s">
        <v>435</v>
      </c>
      <c r="D213" s="204" t="s">
        <v>355</v>
      </c>
      <c r="E213" s="205" t="s">
        <v>730</v>
      </c>
      <c r="F213" s="206" t="s">
        <v>731</v>
      </c>
      <c r="G213" s="207" t="s">
        <v>391</v>
      </c>
      <c r="H213" s="208">
        <v>5.6</v>
      </c>
      <c r="I213" s="209"/>
      <c r="J213" s="210">
        <f>ROUND(I213*H213,2)</f>
        <v>0</v>
      </c>
      <c r="K213" s="206" t="s">
        <v>209</v>
      </c>
      <c r="L213" s="211"/>
      <c r="M213" s="212" t="s">
        <v>209</v>
      </c>
      <c r="N213" s="213" t="s">
        <v>244</v>
      </c>
      <c r="O213" s="40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22" t="s">
        <v>354</v>
      </c>
      <c r="AT213" s="22" t="s">
        <v>355</v>
      </c>
      <c r="AU213" s="22" t="s">
        <v>281</v>
      </c>
      <c r="AY213" s="22" t="s">
        <v>330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2" t="s">
        <v>279</v>
      </c>
      <c r="BK213" s="181">
        <f>ROUND(I213*H213,2)</f>
        <v>0</v>
      </c>
      <c r="BL213" s="22" t="s">
        <v>335</v>
      </c>
      <c r="BM213" s="22" t="s">
        <v>732</v>
      </c>
    </row>
    <row r="214" spans="2:65" s="11" customFormat="1">
      <c r="B214" s="182"/>
      <c r="D214" s="183" t="s">
        <v>336</v>
      </c>
      <c r="E214" s="184" t="s">
        <v>209</v>
      </c>
      <c r="F214" s="185" t="s">
        <v>733</v>
      </c>
      <c r="H214" s="186">
        <v>5.6</v>
      </c>
      <c r="I214" s="187"/>
      <c r="L214" s="182"/>
      <c r="M214" s="188"/>
      <c r="N214" s="189"/>
      <c r="O214" s="189"/>
      <c r="P214" s="189"/>
      <c r="Q214" s="189"/>
      <c r="R214" s="189"/>
      <c r="S214" s="189"/>
      <c r="T214" s="190"/>
      <c r="AT214" s="191" t="s">
        <v>336</v>
      </c>
      <c r="AU214" s="191" t="s">
        <v>281</v>
      </c>
      <c r="AV214" s="11" t="s">
        <v>281</v>
      </c>
      <c r="AW214" s="11" t="s">
        <v>237</v>
      </c>
      <c r="AX214" s="11" t="s">
        <v>279</v>
      </c>
      <c r="AY214" s="191" t="s">
        <v>330</v>
      </c>
    </row>
    <row r="215" spans="2:65" s="1" customFormat="1" ht="22.5" customHeight="1">
      <c r="B215" s="169"/>
      <c r="C215" s="204" t="s">
        <v>436</v>
      </c>
      <c r="D215" s="204" t="s">
        <v>355</v>
      </c>
      <c r="E215" s="205" t="s">
        <v>734</v>
      </c>
      <c r="F215" s="206" t="s">
        <v>735</v>
      </c>
      <c r="G215" s="207" t="s">
        <v>391</v>
      </c>
      <c r="H215" s="208">
        <v>7.4</v>
      </c>
      <c r="I215" s="209"/>
      <c r="J215" s="210">
        <f>ROUND(I215*H215,2)</f>
        <v>0</v>
      </c>
      <c r="K215" s="206" t="s">
        <v>209</v>
      </c>
      <c r="L215" s="211"/>
      <c r="M215" s="212" t="s">
        <v>209</v>
      </c>
      <c r="N215" s="213" t="s">
        <v>244</v>
      </c>
      <c r="O215" s="40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AR215" s="22" t="s">
        <v>354</v>
      </c>
      <c r="AT215" s="22" t="s">
        <v>355</v>
      </c>
      <c r="AU215" s="22" t="s">
        <v>281</v>
      </c>
      <c r="AY215" s="22" t="s">
        <v>330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22" t="s">
        <v>279</v>
      </c>
      <c r="BK215" s="181">
        <f>ROUND(I215*H215,2)</f>
        <v>0</v>
      </c>
      <c r="BL215" s="22" t="s">
        <v>335</v>
      </c>
      <c r="BM215" s="22" t="s">
        <v>736</v>
      </c>
    </row>
    <row r="216" spans="2:65" s="11" customFormat="1">
      <c r="B216" s="182"/>
      <c r="D216" s="183" t="s">
        <v>336</v>
      </c>
      <c r="E216" s="184" t="s">
        <v>209</v>
      </c>
      <c r="F216" s="185" t="s">
        <v>737</v>
      </c>
      <c r="H216" s="186">
        <v>7.4</v>
      </c>
      <c r="I216" s="187"/>
      <c r="L216" s="182"/>
      <c r="M216" s="188"/>
      <c r="N216" s="189"/>
      <c r="O216" s="189"/>
      <c r="P216" s="189"/>
      <c r="Q216" s="189"/>
      <c r="R216" s="189"/>
      <c r="S216" s="189"/>
      <c r="T216" s="190"/>
      <c r="AT216" s="191" t="s">
        <v>336</v>
      </c>
      <c r="AU216" s="191" t="s">
        <v>281</v>
      </c>
      <c r="AV216" s="11" t="s">
        <v>281</v>
      </c>
      <c r="AW216" s="11" t="s">
        <v>237</v>
      </c>
      <c r="AX216" s="11" t="s">
        <v>279</v>
      </c>
      <c r="AY216" s="191" t="s">
        <v>330</v>
      </c>
    </row>
    <row r="217" spans="2:65" s="1" customFormat="1" ht="31.5" customHeight="1">
      <c r="B217" s="169"/>
      <c r="C217" s="170" t="s">
        <v>439</v>
      </c>
      <c r="D217" s="170" t="s">
        <v>332</v>
      </c>
      <c r="E217" s="171" t="s">
        <v>738</v>
      </c>
      <c r="F217" s="172" t="s">
        <v>739</v>
      </c>
      <c r="G217" s="173" t="s">
        <v>391</v>
      </c>
      <c r="H217" s="174">
        <v>76</v>
      </c>
      <c r="I217" s="175"/>
      <c r="J217" s="176">
        <f>ROUND(I217*H217,2)</f>
        <v>0</v>
      </c>
      <c r="K217" s="172" t="s">
        <v>334</v>
      </c>
      <c r="L217" s="39"/>
      <c r="M217" s="177" t="s">
        <v>209</v>
      </c>
      <c r="N217" s="178" t="s">
        <v>244</v>
      </c>
      <c r="O217" s="40"/>
      <c r="P217" s="179">
        <f>O217*H217</f>
        <v>0</v>
      </c>
      <c r="Q217" s="179">
        <v>6.0000000000000002E-5</v>
      </c>
      <c r="R217" s="179">
        <f>Q217*H217</f>
        <v>4.5599999999999998E-3</v>
      </c>
      <c r="S217" s="179">
        <v>0</v>
      </c>
      <c r="T217" s="180">
        <f>S217*H217</f>
        <v>0</v>
      </c>
      <c r="AR217" s="22" t="s">
        <v>335</v>
      </c>
      <c r="AT217" s="22" t="s">
        <v>332</v>
      </c>
      <c r="AU217" s="22" t="s">
        <v>281</v>
      </c>
      <c r="AY217" s="22" t="s">
        <v>330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2" t="s">
        <v>279</v>
      </c>
      <c r="BK217" s="181">
        <f>ROUND(I217*H217,2)</f>
        <v>0</v>
      </c>
      <c r="BL217" s="22" t="s">
        <v>335</v>
      </c>
      <c r="BM217" s="22" t="s">
        <v>740</v>
      </c>
    </row>
    <row r="218" spans="2:65" s="11" customFormat="1">
      <c r="B218" s="182"/>
      <c r="D218" s="192" t="s">
        <v>336</v>
      </c>
      <c r="E218" s="191" t="s">
        <v>209</v>
      </c>
      <c r="F218" s="193" t="s">
        <v>480</v>
      </c>
      <c r="H218" s="194">
        <v>76</v>
      </c>
      <c r="I218" s="187"/>
      <c r="L218" s="182"/>
      <c r="M218" s="188"/>
      <c r="N218" s="189"/>
      <c r="O218" s="189"/>
      <c r="P218" s="189"/>
      <c r="Q218" s="189"/>
      <c r="R218" s="189"/>
      <c r="S218" s="189"/>
      <c r="T218" s="190"/>
      <c r="AT218" s="191" t="s">
        <v>336</v>
      </c>
      <c r="AU218" s="191" t="s">
        <v>281</v>
      </c>
      <c r="AV218" s="11" t="s">
        <v>281</v>
      </c>
      <c r="AW218" s="11" t="s">
        <v>237</v>
      </c>
      <c r="AX218" s="11" t="s">
        <v>279</v>
      </c>
      <c r="AY218" s="191" t="s">
        <v>330</v>
      </c>
    </row>
    <row r="219" spans="2:65" s="10" customFormat="1" ht="29.85" customHeight="1">
      <c r="B219" s="154"/>
      <c r="D219" s="166" t="s">
        <v>272</v>
      </c>
      <c r="E219" s="167" t="s">
        <v>741</v>
      </c>
      <c r="F219" s="167" t="s">
        <v>742</v>
      </c>
      <c r="I219" s="157"/>
      <c r="J219" s="168">
        <f>BK219</f>
        <v>0</v>
      </c>
      <c r="L219" s="154"/>
      <c r="M219" s="160"/>
      <c r="N219" s="161"/>
      <c r="O219" s="161"/>
      <c r="P219" s="162">
        <f>SUM(P220:P227)</f>
        <v>0</v>
      </c>
      <c r="Q219" s="161"/>
      <c r="R219" s="162">
        <f>SUM(R220:R227)</f>
        <v>4.9022975999999998</v>
      </c>
      <c r="S219" s="161"/>
      <c r="T219" s="163">
        <f>SUM(T220:T227)</f>
        <v>0</v>
      </c>
      <c r="AR219" s="155" t="s">
        <v>281</v>
      </c>
      <c r="AT219" s="164" t="s">
        <v>272</v>
      </c>
      <c r="AU219" s="164" t="s">
        <v>279</v>
      </c>
      <c r="AY219" s="155" t="s">
        <v>330</v>
      </c>
      <c r="BK219" s="165">
        <f>SUM(BK220:BK227)</f>
        <v>0</v>
      </c>
    </row>
    <row r="220" spans="2:65" s="1" customFormat="1" ht="44.25" customHeight="1">
      <c r="B220" s="169"/>
      <c r="C220" s="170" t="s">
        <v>440</v>
      </c>
      <c r="D220" s="170" t="s">
        <v>332</v>
      </c>
      <c r="E220" s="171" t="s">
        <v>743</v>
      </c>
      <c r="F220" s="172" t="s">
        <v>744</v>
      </c>
      <c r="G220" s="173" t="s">
        <v>369</v>
      </c>
      <c r="H220" s="174">
        <v>255.328</v>
      </c>
      <c r="I220" s="175"/>
      <c r="J220" s="176">
        <f>ROUND(I220*H220,2)</f>
        <v>0</v>
      </c>
      <c r="K220" s="172" t="s">
        <v>640</v>
      </c>
      <c r="L220" s="39"/>
      <c r="M220" s="177" t="s">
        <v>209</v>
      </c>
      <c r="N220" s="178" t="s">
        <v>244</v>
      </c>
      <c r="O220" s="40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AR220" s="22" t="s">
        <v>371</v>
      </c>
      <c r="AT220" s="22" t="s">
        <v>332</v>
      </c>
      <c r="AU220" s="22" t="s">
        <v>281</v>
      </c>
      <c r="AY220" s="22" t="s">
        <v>330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22" t="s">
        <v>279</v>
      </c>
      <c r="BK220" s="181">
        <f>ROUND(I220*H220,2)</f>
        <v>0</v>
      </c>
      <c r="BL220" s="22" t="s">
        <v>371</v>
      </c>
      <c r="BM220" s="22" t="s">
        <v>745</v>
      </c>
    </row>
    <row r="221" spans="2:65" s="11" customFormat="1">
      <c r="B221" s="182"/>
      <c r="D221" s="192" t="s">
        <v>336</v>
      </c>
      <c r="E221" s="191" t="s">
        <v>209</v>
      </c>
      <c r="F221" s="193" t="s">
        <v>668</v>
      </c>
      <c r="H221" s="194">
        <v>185.24799999999999</v>
      </c>
      <c r="I221" s="187"/>
      <c r="L221" s="182"/>
      <c r="M221" s="188"/>
      <c r="N221" s="189"/>
      <c r="O221" s="189"/>
      <c r="P221" s="189"/>
      <c r="Q221" s="189"/>
      <c r="R221" s="189"/>
      <c r="S221" s="189"/>
      <c r="T221" s="190"/>
      <c r="AT221" s="191" t="s">
        <v>336</v>
      </c>
      <c r="AU221" s="191" t="s">
        <v>281</v>
      </c>
      <c r="AV221" s="11" t="s">
        <v>281</v>
      </c>
      <c r="AW221" s="11" t="s">
        <v>237</v>
      </c>
      <c r="AX221" s="11" t="s">
        <v>273</v>
      </c>
      <c r="AY221" s="191" t="s">
        <v>330</v>
      </c>
    </row>
    <row r="222" spans="2:65" s="11" customFormat="1">
      <c r="B222" s="182"/>
      <c r="D222" s="192" t="s">
        <v>336</v>
      </c>
      <c r="E222" s="191" t="s">
        <v>209</v>
      </c>
      <c r="F222" s="193" t="s">
        <v>669</v>
      </c>
      <c r="H222" s="194">
        <v>70.08</v>
      </c>
      <c r="I222" s="187"/>
      <c r="L222" s="182"/>
      <c r="M222" s="188"/>
      <c r="N222" s="189"/>
      <c r="O222" s="189"/>
      <c r="P222" s="189"/>
      <c r="Q222" s="189"/>
      <c r="R222" s="189"/>
      <c r="S222" s="189"/>
      <c r="T222" s="190"/>
      <c r="AT222" s="191" t="s">
        <v>336</v>
      </c>
      <c r="AU222" s="191" t="s">
        <v>281</v>
      </c>
      <c r="AV222" s="11" t="s">
        <v>281</v>
      </c>
      <c r="AW222" s="11" t="s">
        <v>237</v>
      </c>
      <c r="AX222" s="11" t="s">
        <v>273</v>
      </c>
      <c r="AY222" s="191" t="s">
        <v>330</v>
      </c>
    </row>
    <row r="223" spans="2:65" s="12" customFormat="1">
      <c r="B223" s="195"/>
      <c r="D223" s="183" t="s">
        <v>336</v>
      </c>
      <c r="E223" s="196" t="s">
        <v>209</v>
      </c>
      <c r="F223" s="197" t="s">
        <v>342</v>
      </c>
      <c r="H223" s="198">
        <v>255.328</v>
      </c>
      <c r="I223" s="199"/>
      <c r="L223" s="195"/>
      <c r="M223" s="200"/>
      <c r="N223" s="201"/>
      <c r="O223" s="201"/>
      <c r="P223" s="201"/>
      <c r="Q223" s="201"/>
      <c r="R223" s="201"/>
      <c r="S223" s="201"/>
      <c r="T223" s="202"/>
      <c r="AT223" s="203" t="s">
        <v>336</v>
      </c>
      <c r="AU223" s="203" t="s">
        <v>281</v>
      </c>
      <c r="AV223" s="12" t="s">
        <v>335</v>
      </c>
      <c r="AW223" s="12" t="s">
        <v>237</v>
      </c>
      <c r="AX223" s="12" t="s">
        <v>279</v>
      </c>
      <c r="AY223" s="203" t="s">
        <v>330</v>
      </c>
    </row>
    <row r="224" spans="2:65" s="1" customFormat="1" ht="22.5" customHeight="1">
      <c r="B224" s="169"/>
      <c r="C224" s="204" t="s">
        <v>441</v>
      </c>
      <c r="D224" s="204" t="s">
        <v>355</v>
      </c>
      <c r="E224" s="205" t="s">
        <v>746</v>
      </c>
      <c r="F224" s="206" t="s">
        <v>747</v>
      </c>
      <c r="G224" s="207" t="s">
        <v>333</v>
      </c>
      <c r="H224" s="208">
        <v>255.328</v>
      </c>
      <c r="I224" s="209"/>
      <c r="J224" s="210">
        <f>ROUND(I224*H224,2)</f>
        <v>0</v>
      </c>
      <c r="K224" s="206" t="s">
        <v>334</v>
      </c>
      <c r="L224" s="211"/>
      <c r="M224" s="212" t="s">
        <v>209</v>
      </c>
      <c r="N224" s="213" t="s">
        <v>244</v>
      </c>
      <c r="O224" s="40"/>
      <c r="P224" s="179">
        <f>O224*H224</f>
        <v>0</v>
      </c>
      <c r="Q224" s="179">
        <v>1.9199999999999998E-2</v>
      </c>
      <c r="R224" s="179">
        <f>Q224*H224</f>
        <v>4.9022975999999998</v>
      </c>
      <c r="S224" s="179">
        <v>0</v>
      </c>
      <c r="T224" s="180">
        <f>S224*H224</f>
        <v>0</v>
      </c>
      <c r="AR224" s="22" t="s">
        <v>389</v>
      </c>
      <c r="AT224" s="22" t="s">
        <v>355</v>
      </c>
      <c r="AU224" s="22" t="s">
        <v>281</v>
      </c>
      <c r="AY224" s="22" t="s">
        <v>330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22" t="s">
        <v>279</v>
      </c>
      <c r="BK224" s="181">
        <f>ROUND(I224*H224,2)</f>
        <v>0</v>
      </c>
      <c r="BL224" s="22" t="s">
        <v>371</v>
      </c>
      <c r="BM224" s="22" t="s">
        <v>748</v>
      </c>
    </row>
    <row r="225" spans="2:65" s="11" customFormat="1">
      <c r="B225" s="182"/>
      <c r="D225" s="192" t="s">
        <v>336</v>
      </c>
      <c r="E225" s="191" t="s">
        <v>209</v>
      </c>
      <c r="F225" s="193" t="s">
        <v>668</v>
      </c>
      <c r="H225" s="194">
        <v>185.24799999999999</v>
      </c>
      <c r="I225" s="187"/>
      <c r="L225" s="182"/>
      <c r="M225" s="188"/>
      <c r="N225" s="189"/>
      <c r="O225" s="189"/>
      <c r="P225" s="189"/>
      <c r="Q225" s="189"/>
      <c r="R225" s="189"/>
      <c r="S225" s="189"/>
      <c r="T225" s="190"/>
      <c r="AT225" s="191" t="s">
        <v>336</v>
      </c>
      <c r="AU225" s="191" t="s">
        <v>281</v>
      </c>
      <c r="AV225" s="11" t="s">
        <v>281</v>
      </c>
      <c r="AW225" s="11" t="s">
        <v>237</v>
      </c>
      <c r="AX225" s="11" t="s">
        <v>273</v>
      </c>
      <c r="AY225" s="191" t="s">
        <v>330</v>
      </c>
    </row>
    <row r="226" spans="2:65" s="11" customFormat="1">
      <c r="B226" s="182"/>
      <c r="D226" s="192" t="s">
        <v>336</v>
      </c>
      <c r="E226" s="191" t="s">
        <v>209</v>
      </c>
      <c r="F226" s="193" t="s">
        <v>669</v>
      </c>
      <c r="H226" s="194">
        <v>70.08</v>
      </c>
      <c r="I226" s="187"/>
      <c r="L226" s="182"/>
      <c r="M226" s="188"/>
      <c r="N226" s="189"/>
      <c r="O226" s="189"/>
      <c r="P226" s="189"/>
      <c r="Q226" s="189"/>
      <c r="R226" s="189"/>
      <c r="S226" s="189"/>
      <c r="T226" s="190"/>
      <c r="AT226" s="191" t="s">
        <v>336</v>
      </c>
      <c r="AU226" s="191" t="s">
        <v>281</v>
      </c>
      <c r="AV226" s="11" t="s">
        <v>281</v>
      </c>
      <c r="AW226" s="11" t="s">
        <v>237</v>
      </c>
      <c r="AX226" s="11" t="s">
        <v>273</v>
      </c>
      <c r="AY226" s="191" t="s">
        <v>330</v>
      </c>
    </row>
    <row r="227" spans="2:65" s="12" customFormat="1">
      <c r="B227" s="195"/>
      <c r="D227" s="192" t="s">
        <v>336</v>
      </c>
      <c r="E227" s="217" t="s">
        <v>209</v>
      </c>
      <c r="F227" s="218" t="s">
        <v>342</v>
      </c>
      <c r="H227" s="219">
        <v>255.328</v>
      </c>
      <c r="I227" s="199"/>
      <c r="L227" s="195"/>
      <c r="M227" s="200"/>
      <c r="N227" s="201"/>
      <c r="O227" s="201"/>
      <c r="P227" s="201"/>
      <c r="Q227" s="201"/>
      <c r="R227" s="201"/>
      <c r="S227" s="201"/>
      <c r="T227" s="202"/>
      <c r="AT227" s="203" t="s">
        <v>336</v>
      </c>
      <c r="AU227" s="203" t="s">
        <v>281</v>
      </c>
      <c r="AV227" s="12" t="s">
        <v>335</v>
      </c>
      <c r="AW227" s="12" t="s">
        <v>237</v>
      </c>
      <c r="AX227" s="12" t="s">
        <v>279</v>
      </c>
      <c r="AY227" s="203" t="s">
        <v>330</v>
      </c>
    </row>
    <row r="228" spans="2:65" s="10" customFormat="1" ht="29.85" customHeight="1">
      <c r="B228" s="154"/>
      <c r="D228" s="166" t="s">
        <v>272</v>
      </c>
      <c r="E228" s="167" t="s">
        <v>749</v>
      </c>
      <c r="F228" s="167" t="s">
        <v>750</v>
      </c>
      <c r="I228" s="157"/>
      <c r="J228" s="168">
        <f>BK228</f>
        <v>0</v>
      </c>
      <c r="L228" s="154"/>
      <c r="M228" s="160"/>
      <c r="N228" s="161"/>
      <c r="O228" s="161"/>
      <c r="P228" s="162">
        <f>SUM(P229:P232)</f>
        <v>0</v>
      </c>
      <c r="Q228" s="161"/>
      <c r="R228" s="162">
        <f>SUM(R229:R232)</f>
        <v>0</v>
      </c>
      <c r="S228" s="161"/>
      <c r="T228" s="163">
        <f>SUM(T229:T232)</f>
        <v>1.1423999999999999</v>
      </c>
      <c r="AR228" s="155" t="s">
        <v>281</v>
      </c>
      <c r="AT228" s="164" t="s">
        <v>272</v>
      </c>
      <c r="AU228" s="164" t="s">
        <v>279</v>
      </c>
      <c r="AY228" s="155" t="s">
        <v>330</v>
      </c>
      <c r="BK228" s="165">
        <f>SUM(BK229:BK232)</f>
        <v>0</v>
      </c>
    </row>
    <row r="229" spans="2:65" s="1" customFormat="1" ht="22.5" customHeight="1">
      <c r="B229" s="169"/>
      <c r="C229" s="170" t="s">
        <v>444</v>
      </c>
      <c r="D229" s="170" t="s">
        <v>332</v>
      </c>
      <c r="E229" s="171" t="s">
        <v>751</v>
      </c>
      <c r="F229" s="172" t="s">
        <v>752</v>
      </c>
      <c r="G229" s="173" t="s">
        <v>333</v>
      </c>
      <c r="H229" s="174">
        <v>81.599999999999994</v>
      </c>
      <c r="I229" s="175"/>
      <c r="J229" s="176">
        <f>ROUND(I229*H229,2)</f>
        <v>0</v>
      </c>
      <c r="K229" s="172" t="s">
        <v>334</v>
      </c>
      <c r="L229" s="39"/>
      <c r="M229" s="177" t="s">
        <v>209</v>
      </c>
      <c r="N229" s="178" t="s">
        <v>244</v>
      </c>
      <c r="O229" s="40"/>
      <c r="P229" s="179">
        <f>O229*H229</f>
        <v>0</v>
      </c>
      <c r="Q229" s="179">
        <v>0</v>
      </c>
      <c r="R229" s="179">
        <f>Q229*H229</f>
        <v>0</v>
      </c>
      <c r="S229" s="179">
        <v>1.4E-2</v>
      </c>
      <c r="T229" s="180">
        <f>S229*H229</f>
        <v>1.1423999999999999</v>
      </c>
      <c r="AR229" s="22" t="s">
        <v>371</v>
      </c>
      <c r="AT229" s="22" t="s">
        <v>332</v>
      </c>
      <c r="AU229" s="22" t="s">
        <v>281</v>
      </c>
      <c r="AY229" s="22" t="s">
        <v>330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22" t="s">
        <v>279</v>
      </c>
      <c r="BK229" s="181">
        <f>ROUND(I229*H229,2)</f>
        <v>0</v>
      </c>
      <c r="BL229" s="22" t="s">
        <v>371</v>
      </c>
      <c r="BM229" s="22" t="s">
        <v>753</v>
      </c>
    </row>
    <row r="230" spans="2:65" s="11" customFormat="1">
      <c r="B230" s="182"/>
      <c r="D230" s="183" t="s">
        <v>336</v>
      </c>
      <c r="E230" s="184" t="s">
        <v>209</v>
      </c>
      <c r="F230" s="185" t="s">
        <v>754</v>
      </c>
      <c r="H230" s="186">
        <v>81.599999999999994</v>
      </c>
      <c r="I230" s="187"/>
      <c r="L230" s="182"/>
      <c r="M230" s="188"/>
      <c r="N230" s="189"/>
      <c r="O230" s="189"/>
      <c r="P230" s="189"/>
      <c r="Q230" s="189"/>
      <c r="R230" s="189"/>
      <c r="S230" s="189"/>
      <c r="T230" s="190"/>
      <c r="AT230" s="191" t="s">
        <v>336</v>
      </c>
      <c r="AU230" s="191" t="s">
        <v>281</v>
      </c>
      <c r="AV230" s="11" t="s">
        <v>281</v>
      </c>
      <c r="AW230" s="11" t="s">
        <v>237</v>
      </c>
      <c r="AX230" s="11" t="s">
        <v>279</v>
      </c>
      <c r="AY230" s="191" t="s">
        <v>330</v>
      </c>
    </row>
    <row r="231" spans="2:65" s="1" customFormat="1" ht="22.5" customHeight="1">
      <c r="B231" s="169"/>
      <c r="C231" s="170" t="s">
        <v>447</v>
      </c>
      <c r="D231" s="170" t="s">
        <v>332</v>
      </c>
      <c r="E231" s="171" t="s">
        <v>755</v>
      </c>
      <c r="F231" s="172" t="s">
        <v>483</v>
      </c>
      <c r="G231" s="173" t="s">
        <v>333</v>
      </c>
      <c r="H231" s="174">
        <v>81.599999999999994</v>
      </c>
      <c r="I231" s="175"/>
      <c r="J231" s="176">
        <f>ROUND(I231*H231,2)</f>
        <v>0</v>
      </c>
      <c r="K231" s="172" t="s">
        <v>334</v>
      </c>
      <c r="L231" s="39"/>
      <c r="M231" s="177" t="s">
        <v>209</v>
      </c>
      <c r="N231" s="178" t="s">
        <v>244</v>
      </c>
      <c r="O231" s="40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AR231" s="22" t="s">
        <v>371</v>
      </c>
      <c r="AT231" s="22" t="s">
        <v>332</v>
      </c>
      <c r="AU231" s="22" t="s">
        <v>281</v>
      </c>
      <c r="AY231" s="22" t="s">
        <v>330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22" t="s">
        <v>279</v>
      </c>
      <c r="BK231" s="181">
        <f>ROUND(I231*H231,2)</f>
        <v>0</v>
      </c>
      <c r="BL231" s="22" t="s">
        <v>371</v>
      </c>
      <c r="BM231" s="22" t="s">
        <v>756</v>
      </c>
    </row>
    <row r="232" spans="2:65" s="11" customFormat="1">
      <c r="B232" s="182"/>
      <c r="D232" s="192" t="s">
        <v>336</v>
      </c>
      <c r="E232" s="191" t="s">
        <v>209</v>
      </c>
      <c r="F232" s="193" t="s">
        <v>754</v>
      </c>
      <c r="H232" s="194">
        <v>81.599999999999994</v>
      </c>
      <c r="I232" s="187"/>
      <c r="L232" s="182"/>
      <c r="M232" s="188"/>
      <c r="N232" s="189"/>
      <c r="O232" s="189"/>
      <c r="P232" s="189"/>
      <c r="Q232" s="189"/>
      <c r="R232" s="189"/>
      <c r="S232" s="189"/>
      <c r="T232" s="190"/>
      <c r="AT232" s="191" t="s">
        <v>336</v>
      </c>
      <c r="AU232" s="191" t="s">
        <v>281</v>
      </c>
      <c r="AV232" s="11" t="s">
        <v>281</v>
      </c>
      <c r="AW232" s="11" t="s">
        <v>237</v>
      </c>
      <c r="AX232" s="11" t="s">
        <v>279</v>
      </c>
      <c r="AY232" s="191" t="s">
        <v>330</v>
      </c>
    </row>
    <row r="233" spans="2:65" s="10" customFormat="1" ht="37.35" customHeight="1">
      <c r="B233" s="154"/>
      <c r="D233" s="155" t="s">
        <v>272</v>
      </c>
      <c r="E233" s="156" t="s">
        <v>491</v>
      </c>
      <c r="F233" s="156" t="s">
        <v>492</v>
      </c>
      <c r="I233" s="157"/>
      <c r="J233" s="158">
        <f>BK233</f>
        <v>0</v>
      </c>
      <c r="L233" s="154"/>
      <c r="M233" s="160"/>
      <c r="N233" s="161"/>
      <c r="O233" s="161"/>
      <c r="P233" s="162">
        <f>P234</f>
        <v>0</v>
      </c>
      <c r="Q233" s="161"/>
      <c r="R233" s="162">
        <f>R234</f>
        <v>0</v>
      </c>
      <c r="S233" s="161"/>
      <c r="T233" s="163">
        <f>T234</f>
        <v>0</v>
      </c>
      <c r="AR233" s="155" t="s">
        <v>335</v>
      </c>
      <c r="AT233" s="164" t="s">
        <v>272</v>
      </c>
      <c r="AU233" s="164" t="s">
        <v>273</v>
      </c>
      <c r="AY233" s="155" t="s">
        <v>330</v>
      </c>
      <c r="BK233" s="165">
        <f>BK234</f>
        <v>0</v>
      </c>
    </row>
    <row r="234" spans="2:65" s="10" customFormat="1" ht="19.899999999999999" customHeight="1">
      <c r="B234" s="154"/>
      <c r="D234" s="166" t="s">
        <v>272</v>
      </c>
      <c r="E234" s="167" t="s">
        <v>757</v>
      </c>
      <c r="F234" s="167" t="s">
        <v>758</v>
      </c>
      <c r="I234" s="157"/>
      <c r="J234" s="168">
        <f>BK234</f>
        <v>0</v>
      </c>
      <c r="L234" s="154"/>
      <c r="M234" s="160"/>
      <c r="N234" s="161"/>
      <c r="O234" s="161"/>
      <c r="P234" s="162">
        <f>SUM(P235:P272)</f>
        <v>0</v>
      </c>
      <c r="Q234" s="161"/>
      <c r="R234" s="162">
        <f>SUM(R235:R272)</f>
        <v>0</v>
      </c>
      <c r="S234" s="161"/>
      <c r="T234" s="163">
        <f>SUM(T235:T272)</f>
        <v>0</v>
      </c>
      <c r="AR234" s="155" t="s">
        <v>279</v>
      </c>
      <c r="AT234" s="164" t="s">
        <v>272</v>
      </c>
      <c r="AU234" s="164" t="s">
        <v>279</v>
      </c>
      <c r="AY234" s="155" t="s">
        <v>330</v>
      </c>
      <c r="BK234" s="165">
        <f>SUM(BK235:BK272)</f>
        <v>0</v>
      </c>
    </row>
    <row r="235" spans="2:65" s="1" customFormat="1" ht="31.5" customHeight="1">
      <c r="B235" s="169"/>
      <c r="C235" s="170" t="s">
        <v>448</v>
      </c>
      <c r="D235" s="170" t="s">
        <v>332</v>
      </c>
      <c r="E235" s="171" t="s">
        <v>759</v>
      </c>
      <c r="F235" s="172" t="s">
        <v>760</v>
      </c>
      <c r="G235" s="173" t="s">
        <v>391</v>
      </c>
      <c r="H235" s="174">
        <v>165</v>
      </c>
      <c r="I235" s="175"/>
      <c r="J235" s="176">
        <f>ROUND(I235*H235,2)</f>
        <v>0</v>
      </c>
      <c r="K235" s="172" t="s">
        <v>334</v>
      </c>
      <c r="L235" s="39"/>
      <c r="M235" s="177" t="s">
        <v>209</v>
      </c>
      <c r="N235" s="178" t="s">
        <v>244</v>
      </c>
      <c r="O235" s="40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AR235" s="22" t="s">
        <v>510</v>
      </c>
      <c r="AT235" s="22" t="s">
        <v>332</v>
      </c>
      <c r="AU235" s="22" t="s">
        <v>281</v>
      </c>
      <c r="AY235" s="22" t="s">
        <v>330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22" t="s">
        <v>279</v>
      </c>
      <c r="BK235" s="181">
        <f>ROUND(I235*H235,2)</f>
        <v>0</v>
      </c>
      <c r="BL235" s="22" t="s">
        <v>510</v>
      </c>
      <c r="BM235" s="22" t="s">
        <v>761</v>
      </c>
    </row>
    <row r="236" spans="2:65" s="11" customFormat="1">
      <c r="B236" s="182"/>
      <c r="D236" s="183" t="s">
        <v>336</v>
      </c>
      <c r="E236" s="184" t="s">
        <v>209</v>
      </c>
      <c r="F236" s="185" t="s">
        <v>762</v>
      </c>
      <c r="H236" s="186">
        <v>165</v>
      </c>
      <c r="I236" s="187"/>
      <c r="L236" s="182"/>
      <c r="M236" s="188"/>
      <c r="N236" s="189"/>
      <c r="O236" s="189"/>
      <c r="P236" s="189"/>
      <c r="Q236" s="189"/>
      <c r="R236" s="189"/>
      <c r="S236" s="189"/>
      <c r="T236" s="190"/>
      <c r="AT236" s="191" t="s">
        <v>336</v>
      </c>
      <c r="AU236" s="191" t="s">
        <v>281</v>
      </c>
      <c r="AV236" s="11" t="s">
        <v>281</v>
      </c>
      <c r="AW236" s="11" t="s">
        <v>237</v>
      </c>
      <c r="AX236" s="11" t="s">
        <v>279</v>
      </c>
      <c r="AY236" s="191" t="s">
        <v>330</v>
      </c>
    </row>
    <row r="237" spans="2:65" s="1" customFormat="1" ht="22.5" customHeight="1">
      <c r="B237" s="169"/>
      <c r="C237" s="170" t="s">
        <v>451</v>
      </c>
      <c r="D237" s="170" t="s">
        <v>332</v>
      </c>
      <c r="E237" s="171" t="s">
        <v>763</v>
      </c>
      <c r="F237" s="172" t="s">
        <v>764</v>
      </c>
      <c r="G237" s="173" t="s">
        <v>391</v>
      </c>
      <c r="H237" s="174">
        <v>145</v>
      </c>
      <c r="I237" s="175"/>
      <c r="J237" s="176">
        <f>ROUND(I237*H237,2)</f>
        <v>0</v>
      </c>
      <c r="K237" s="172" t="s">
        <v>209</v>
      </c>
      <c r="L237" s="39"/>
      <c r="M237" s="177" t="s">
        <v>209</v>
      </c>
      <c r="N237" s="178" t="s">
        <v>244</v>
      </c>
      <c r="O237" s="40"/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AR237" s="22" t="s">
        <v>510</v>
      </c>
      <c r="AT237" s="22" t="s">
        <v>332</v>
      </c>
      <c r="AU237" s="22" t="s">
        <v>281</v>
      </c>
      <c r="AY237" s="22" t="s">
        <v>330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22" t="s">
        <v>279</v>
      </c>
      <c r="BK237" s="181">
        <f>ROUND(I237*H237,2)</f>
        <v>0</v>
      </c>
      <c r="BL237" s="22" t="s">
        <v>510</v>
      </c>
      <c r="BM237" s="22" t="s">
        <v>765</v>
      </c>
    </row>
    <row r="238" spans="2:65" s="11" customFormat="1">
      <c r="B238" s="182"/>
      <c r="D238" s="183" t="s">
        <v>336</v>
      </c>
      <c r="E238" s="184" t="s">
        <v>209</v>
      </c>
      <c r="F238" s="185" t="s">
        <v>766</v>
      </c>
      <c r="H238" s="186">
        <v>145</v>
      </c>
      <c r="I238" s="187"/>
      <c r="L238" s="182"/>
      <c r="M238" s="188"/>
      <c r="N238" s="189"/>
      <c r="O238" s="189"/>
      <c r="P238" s="189"/>
      <c r="Q238" s="189"/>
      <c r="R238" s="189"/>
      <c r="S238" s="189"/>
      <c r="T238" s="190"/>
      <c r="AT238" s="191" t="s">
        <v>336</v>
      </c>
      <c r="AU238" s="191" t="s">
        <v>281</v>
      </c>
      <c r="AV238" s="11" t="s">
        <v>281</v>
      </c>
      <c r="AW238" s="11" t="s">
        <v>237</v>
      </c>
      <c r="AX238" s="11" t="s">
        <v>279</v>
      </c>
      <c r="AY238" s="191" t="s">
        <v>330</v>
      </c>
    </row>
    <row r="239" spans="2:65" s="1" customFormat="1" ht="31.5" customHeight="1">
      <c r="B239" s="169"/>
      <c r="C239" s="170" t="s">
        <v>457</v>
      </c>
      <c r="D239" s="170" t="s">
        <v>332</v>
      </c>
      <c r="E239" s="171" t="s">
        <v>767</v>
      </c>
      <c r="F239" s="172" t="s">
        <v>768</v>
      </c>
      <c r="G239" s="173" t="s">
        <v>366</v>
      </c>
      <c r="H239" s="174">
        <v>10</v>
      </c>
      <c r="I239" s="175"/>
      <c r="J239" s="176">
        <f>ROUND(I239*H239,2)</f>
        <v>0</v>
      </c>
      <c r="K239" s="172" t="s">
        <v>209</v>
      </c>
      <c r="L239" s="39"/>
      <c r="M239" s="177" t="s">
        <v>209</v>
      </c>
      <c r="N239" s="178" t="s">
        <v>244</v>
      </c>
      <c r="O239" s="40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22" t="s">
        <v>510</v>
      </c>
      <c r="AT239" s="22" t="s">
        <v>332</v>
      </c>
      <c r="AU239" s="22" t="s">
        <v>281</v>
      </c>
      <c r="AY239" s="22" t="s">
        <v>330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22" t="s">
        <v>279</v>
      </c>
      <c r="BK239" s="181">
        <f>ROUND(I239*H239,2)</f>
        <v>0</v>
      </c>
      <c r="BL239" s="22" t="s">
        <v>510</v>
      </c>
      <c r="BM239" s="22" t="s">
        <v>769</v>
      </c>
    </row>
    <row r="240" spans="2:65" s="11" customFormat="1">
      <c r="B240" s="182"/>
      <c r="D240" s="183" t="s">
        <v>336</v>
      </c>
      <c r="E240" s="184" t="s">
        <v>209</v>
      </c>
      <c r="F240" s="185" t="s">
        <v>770</v>
      </c>
      <c r="H240" s="186">
        <v>10</v>
      </c>
      <c r="I240" s="187"/>
      <c r="L240" s="182"/>
      <c r="M240" s="188"/>
      <c r="N240" s="189"/>
      <c r="O240" s="189"/>
      <c r="P240" s="189"/>
      <c r="Q240" s="189"/>
      <c r="R240" s="189"/>
      <c r="S240" s="189"/>
      <c r="T240" s="190"/>
      <c r="AT240" s="191" t="s">
        <v>336</v>
      </c>
      <c r="AU240" s="191" t="s">
        <v>281</v>
      </c>
      <c r="AV240" s="11" t="s">
        <v>281</v>
      </c>
      <c r="AW240" s="11" t="s">
        <v>237</v>
      </c>
      <c r="AX240" s="11" t="s">
        <v>279</v>
      </c>
      <c r="AY240" s="191" t="s">
        <v>330</v>
      </c>
    </row>
    <row r="241" spans="2:65" s="1" customFormat="1" ht="22.5" customHeight="1">
      <c r="B241" s="169"/>
      <c r="C241" s="170" t="s">
        <v>459</v>
      </c>
      <c r="D241" s="170" t="s">
        <v>332</v>
      </c>
      <c r="E241" s="171" t="s">
        <v>771</v>
      </c>
      <c r="F241" s="172" t="s">
        <v>772</v>
      </c>
      <c r="G241" s="173" t="s">
        <v>366</v>
      </c>
      <c r="H241" s="174">
        <v>2</v>
      </c>
      <c r="I241" s="175"/>
      <c r="J241" s="176">
        <f>ROUND(I241*H241,2)</f>
        <v>0</v>
      </c>
      <c r="K241" s="172" t="s">
        <v>209</v>
      </c>
      <c r="L241" s="39"/>
      <c r="M241" s="177" t="s">
        <v>209</v>
      </c>
      <c r="N241" s="178" t="s">
        <v>244</v>
      </c>
      <c r="O241" s="40"/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AR241" s="22" t="s">
        <v>510</v>
      </c>
      <c r="AT241" s="22" t="s">
        <v>332</v>
      </c>
      <c r="AU241" s="22" t="s">
        <v>281</v>
      </c>
      <c r="AY241" s="22" t="s">
        <v>330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22" t="s">
        <v>279</v>
      </c>
      <c r="BK241" s="181">
        <f>ROUND(I241*H241,2)</f>
        <v>0</v>
      </c>
      <c r="BL241" s="22" t="s">
        <v>510</v>
      </c>
      <c r="BM241" s="22" t="s">
        <v>773</v>
      </c>
    </row>
    <row r="242" spans="2:65" s="11" customFormat="1">
      <c r="B242" s="182"/>
      <c r="D242" s="183" t="s">
        <v>336</v>
      </c>
      <c r="E242" s="184" t="s">
        <v>209</v>
      </c>
      <c r="F242" s="185" t="s">
        <v>281</v>
      </c>
      <c r="H242" s="186">
        <v>2</v>
      </c>
      <c r="I242" s="187"/>
      <c r="L242" s="182"/>
      <c r="M242" s="188"/>
      <c r="N242" s="189"/>
      <c r="O242" s="189"/>
      <c r="P242" s="189"/>
      <c r="Q242" s="189"/>
      <c r="R242" s="189"/>
      <c r="S242" s="189"/>
      <c r="T242" s="190"/>
      <c r="AT242" s="191" t="s">
        <v>336</v>
      </c>
      <c r="AU242" s="191" t="s">
        <v>281</v>
      </c>
      <c r="AV242" s="11" t="s">
        <v>281</v>
      </c>
      <c r="AW242" s="11" t="s">
        <v>237</v>
      </c>
      <c r="AX242" s="11" t="s">
        <v>279</v>
      </c>
      <c r="AY242" s="191" t="s">
        <v>330</v>
      </c>
    </row>
    <row r="243" spans="2:65" s="1" customFormat="1" ht="44.25" customHeight="1">
      <c r="B243" s="169"/>
      <c r="C243" s="204" t="s">
        <v>460</v>
      </c>
      <c r="D243" s="204" t="s">
        <v>355</v>
      </c>
      <c r="E243" s="205" t="s">
        <v>494</v>
      </c>
      <c r="F243" s="206" t="s">
        <v>495</v>
      </c>
      <c r="G243" s="207" t="s">
        <v>366</v>
      </c>
      <c r="H243" s="208">
        <v>2</v>
      </c>
      <c r="I243" s="209"/>
      <c r="J243" s="210">
        <f>ROUND(I243*H243,2)</f>
        <v>0</v>
      </c>
      <c r="K243" s="206" t="s">
        <v>209</v>
      </c>
      <c r="L243" s="211"/>
      <c r="M243" s="212" t="s">
        <v>209</v>
      </c>
      <c r="N243" s="213" t="s">
        <v>244</v>
      </c>
      <c r="O243" s="40"/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AR243" s="22" t="s">
        <v>413</v>
      </c>
      <c r="AT243" s="22" t="s">
        <v>355</v>
      </c>
      <c r="AU243" s="22" t="s">
        <v>281</v>
      </c>
      <c r="AY243" s="22" t="s">
        <v>330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22" t="s">
        <v>279</v>
      </c>
      <c r="BK243" s="181">
        <f>ROUND(I243*H243,2)</f>
        <v>0</v>
      </c>
      <c r="BL243" s="22" t="s">
        <v>400</v>
      </c>
      <c r="BM243" s="22" t="s">
        <v>774</v>
      </c>
    </row>
    <row r="244" spans="2:65" s="1" customFormat="1" ht="40.5">
      <c r="B244" s="39"/>
      <c r="D244" s="192" t="s">
        <v>360</v>
      </c>
      <c r="F244" s="214" t="s">
        <v>496</v>
      </c>
      <c r="I244" s="215"/>
      <c r="L244" s="39"/>
      <c r="M244" s="216"/>
      <c r="N244" s="40"/>
      <c r="O244" s="40"/>
      <c r="P244" s="40"/>
      <c r="Q244" s="40"/>
      <c r="R244" s="40"/>
      <c r="S244" s="40"/>
      <c r="T244" s="68"/>
      <c r="AT244" s="22" t="s">
        <v>360</v>
      </c>
      <c r="AU244" s="22" t="s">
        <v>281</v>
      </c>
    </row>
    <row r="245" spans="2:65" s="11" customFormat="1">
      <c r="B245" s="182"/>
      <c r="D245" s="183" t="s">
        <v>336</v>
      </c>
      <c r="E245" s="184" t="s">
        <v>209</v>
      </c>
      <c r="F245" s="185" t="s">
        <v>281</v>
      </c>
      <c r="H245" s="186">
        <v>2</v>
      </c>
      <c r="I245" s="187"/>
      <c r="L245" s="182"/>
      <c r="M245" s="188"/>
      <c r="N245" s="189"/>
      <c r="O245" s="189"/>
      <c r="P245" s="189"/>
      <c r="Q245" s="189"/>
      <c r="R245" s="189"/>
      <c r="S245" s="189"/>
      <c r="T245" s="190"/>
      <c r="AT245" s="191" t="s">
        <v>336</v>
      </c>
      <c r="AU245" s="191" t="s">
        <v>281</v>
      </c>
      <c r="AV245" s="11" t="s">
        <v>281</v>
      </c>
      <c r="AW245" s="11" t="s">
        <v>237</v>
      </c>
      <c r="AX245" s="11" t="s">
        <v>279</v>
      </c>
      <c r="AY245" s="191" t="s">
        <v>330</v>
      </c>
    </row>
    <row r="246" spans="2:65" s="1" customFormat="1" ht="31.5" customHeight="1">
      <c r="B246" s="169"/>
      <c r="C246" s="204" t="s">
        <v>463</v>
      </c>
      <c r="D246" s="204" t="s">
        <v>355</v>
      </c>
      <c r="E246" s="205" t="s">
        <v>498</v>
      </c>
      <c r="F246" s="206" t="s">
        <v>499</v>
      </c>
      <c r="G246" s="207" t="s">
        <v>391</v>
      </c>
      <c r="H246" s="208">
        <v>165</v>
      </c>
      <c r="I246" s="209"/>
      <c r="J246" s="210">
        <f>ROUND(I246*H246,2)</f>
        <v>0</v>
      </c>
      <c r="K246" s="206" t="s">
        <v>209</v>
      </c>
      <c r="L246" s="211"/>
      <c r="M246" s="212" t="s">
        <v>209</v>
      </c>
      <c r="N246" s="213" t="s">
        <v>244</v>
      </c>
      <c r="O246" s="40"/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AR246" s="22" t="s">
        <v>413</v>
      </c>
      <c r="AT246" s="22" t="s">
        <v>355</v>
      </c>
      <c r="AU246" s="22" t="s">
        <v>281</v>
      </c>
      <c r="AY246" s="22" t="s">
        <v>330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22" t="s">
        <v>279</v>
      </c>
      <c r="BK246" s="181">
        <f>ROUND(I246*H246,2)</f>
        <v>0</v>
      </c>
      <c r="BL246" s="22" t="s">
        <v>400</v>
      </c>
      <c r="BM246" s="22" t="s">
        <v>775</v>
      </c>
    </row>
    <row r="247" spans="2:65" s="11" customFormat="1">
      <c r="B247" s="182"/>
      <c r="D247" s="183" t="s">
        <v>336</v>
      </c>
      <c r="E247" s="184" t="s">
        <v>209</v>
      </c>
      <c r="F247" s="185" t="s">
        <v>776</v>
      </c>
      <c r="H247" s="186">
        <v>165</v>
      </c>
      <c r="I247" s="187"/>
      <c r="L247" s="182"/>
      <c r="M247" s="188"/>
      <c r="N247" s="189"/>
      <c r="O247" s="189"/>
      <c r="P247" s="189"/>
      <c r="Q247" s="189"/>
      <c r="R247" s="189"/>
      <c r="S247" s="189"/>
      <c r="T247" s="190"/>
      <c r="AT247" s="191" t="s">
        <v>336</v>
      </c>
      <c r="AU247" s="191" t="s">
        <v>281</v>
      </c>
      <c r="AV247" s="11" t="s">
        <v>281</v>
      </c>
      <c r="AW247" s="11" t="s">
        <v>237</v>
      </c>
      <c r="AX247" s="11" t="s">
        <v>279</v>
      </c>
      <c r="AY247" s="191" t="s">
        <v>330</v>
      </c>
    </row>
    <row r="248" spans="2:65" s="1" customFormat="1" ht="31.5" customHeight="1">
      <c r="B248" s="169"/>
      <c r="C248" s="204" t="s">
        <v>400</v>
      </c>
      <c r="D248" s="204" t="s">
        <v>355</v>
      </c>
      <c r="E248" s="205" t="s">
        <v>501</v>
      </c>
      <c r="F248" s="206" t="s">
        <v>502</v>
      </c>
      <c r="G248" s="207" t="s">
        <v>366</v>
      </c>
      <c r="H248" s="208">
        <v>2</v>
      </c>
      <c r="I248" s="209"/>
      <c r="J248" s="210">
        <f>ROUND(I248*H248,2)</f>
        <v>0</v>
      </c>
      <c r="K248" s="206" t="s">
        <v>209</v>
      </c>
      <c r="L248" s="211"/>
      <c r="M248" s="212" t="s">
        <v>209</v>
      </c>
      <c r="N248" s="213" t="s">
        <v>244</v>
      </c>
      <c r="O248" s="40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22" t="s">
        <v>413</v>
      </c>
      <c r="AT248" s="22" t="s">
        <v>355</v>
      </c>
      <c r="AU248" s="22" t="s">
        <v>281</v>
      </c>
      <c r="AY248" s="22" t="s">
        <v>330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2" t="s">
        <v>279</v>
      </c>
      <c r="BK248" s="181">
        <f>ROUND(I248*H248,2)</f>
        <v>0</v>
      </c>
      <c r="BL248" s="22" t="s">
        <v>400</v>
      </c>
      <c r="BM248" s="22" t="s">
        <v>777</v>
      </c>
    </row>
    <row r="249" spans="2:65" s="11" customFormat="1">
      <c r="B249" s="182"/>
      <c r="D249" s="183" t="s">
        <v>336</v>
      </c>
      <c r="E249" s="184" t="s">
        <v>209</v>
      </c>
      <c r="F249" s="185" t="s">
        <v>281</v>
      </c>
      <c r="H249" s="186">
        <v>2</v>
      </c>
      <c r="I249" s="187"/>
      <c r="L249" s="182"/>
      <c r="M249" s="188"/>
      <c r="N249" s="189"/>
      <c r="O249" s="189"/>
      <c r="P249" s="189"/>
      <c r="Q249" s="189"/>
      <c r="R249" s="189"/>
      <c r="S249" s="189"/>
      <c r="T249" s="190"/>
      <c r="AT249" s="191" t="s">
        <v>336</v>
      </c>
      <c r="AU249" s="191" t="s">
        <v>281</v>
      </c>
      <c r="AV249" s="11" t="s">
        <v>281</v>
      </c>
      <c r="AW249" s="11" t="s">
        <v>237</v>
      </c>
      <c r="AX249" s="11" t="s">
        <v>279</v>
      </c>
      <c r="AY249" s="191" t="s">
        <v>330</v>
      </c>
    </row>
    <row r="250" spans="2:65" s="1" customFormat="1" ht="31.5" customHeight="1">
      <c r="B250" s="169"/>
      <c r="C250" s="204" t="s">
        <v>468</v>
      </c>
      <c r="D250" s="204" t="s">
        <v>355</v>
      </c>
      <c r="E250" s="205" t="s">
        <v>504</v>
      </c>
      <c r="F250" s="206" t="s">
        <v>505</v>
      </c>
      <c r="G250" s="207" t="s">
        <v>391</v>
      </c>
      <c r="H250" s="208">
        <v>10</v>
      </c>
      <c r="I250" s="209"/>
      <c r="J250" s="210">
        <f>ROUND(I250*H250,2)</f>
        <v>0</v>
      </c>
      <c r="K250" s="206" t="s">
        <v>209</v>
      </c>
      <c r="L250" s="211"/>
      <c r="M250" s="212" t="s">
        <v>209</v>
      </c>
      <c r="N250" s="213" t="s">
        <v>244</v>
      </c>
      <c r="O250" s="40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22" t="s">
        <v>413</v>
      </c>
      <c r="AT250" s="22" t="s">
        <v>355</v>
      </c>
      <c r="AU250" s="22" t="s">
        <v>281</v>
      </c>
      <c r="AY250" s="22" t="s">
        <v>330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22" t="s">
        <v>279</v>
      </c>
      <c r="BK250" s="181">
        <f>ROUND(I250*H250,2)</f>
        <v>0</v>
      </c>
      <c r="BL250" s="22" t="s">
        <v>400</v>
      </c>
      <c r="BM250" s="22" t="s">
        <v>778</v>
      </c>
    </row>
    <row r="251" spans="2:65" s="11" customFormat="1">
      <c r="B251" s="182"/>
      <c r="D251" s="183" t="s">
        <v>336</v>
      </c>
      <c r="E251" s="184" t="s">
        <v>209</v>
      </c>
      <c r="F251" s="185" t="s">
        <v>362</v>
      </c>
      <c r="H251" s="186">
        <v>10</v>
      </c>
      <c r="I251" s="187"/>
      <c r="L251" s="182"/>
      <c r="M251" s="188"/>
      <c r="N251" s="189"/>
      <c r="O251" s="189"/>
      <c r="P251" s="189"/>
      <c r="Q251" s="189"/>
      <c r="R251" s="189"/>
      <c r="S251" s="189"/>
      <c r="T251" s="190"/>
      <c r="AT251" s="191" t="s">
        <v>336</v>
      </c>
      <c r="AU251" s="191" t="s">
        <v>281</v>
      </c>
      <c r="AV251" s="11" t="s">
        <v>281</v>
      </c>
      <c r="AW251" s="11" t="s">
        <v>237</v>
      </c>
      <c r="AX251" s="11" t="s">
        <v>279</v>
      </c>
      <c r="AY251" s="191" t="s">
        <v>330</v>
      </c>
    </row>
    <row r="252" spans="2:65" s="1" customFormat="1" ht="31.5" customHeight="1">
      <c r="B252" s="169"/>
      <c r="C252" s="204" t="s">
        <v>469</v>
      </c>
      <c r="D252" s="204" t="s">
        <v>355</v>
      </c>
      <c r="E252" s="205" t="s">
        <v>507</v>
      </c>
      <c r="F252" s="206" t="s">
        <v>508</v>
      </c>
      <c r="G252" s="207" t="s">
        <v>391</v>
      </c>
      <c r="H252" s="208">
        <v>10</v>
      </c>
      <c r="I252" s="209"/>
      <c r="J252" s="210">
        <f>ROUND(I252*H252,2)</f>
        <v>0</v>
      </c>
      <c r="K252" s="206" t="s">
        <v>209</v>
      </c>
      <c r="L252" s="211"/>
      <c r="M252" s="212" t="s">
        <v>209</v>
      </c>
      <c r="N252" s="213" t="s">
        <v>244</v>
      </c>
      <c r="O252" s="40"/>
      <c r="P252" s="179">
        <f>O252*H252</f>
        <v>0</v>
      </c>
      <c r="Q252" s="179">
        <v>0</v>
      </c>
      <c r="R252" s="179">
        <f>Q252*H252</f>
        <v>0</v>
      </c>
      <c r="S252" s="179">
        <v>0</v>
      </c>
      <c r="T252" s="180">
        <f>S252*H252</f>
        <v>0</v>
      </c>
      <c r="AR252" s="22" t="s">
        <v>413</v>
      </c>
      <c r="AT252" s="22" t="s">
        <v>355</v>
      </c>
      <c r="AU252" s="22" t="s">
        <v>281</v>
      </c>
      <c r="AY252" s="22" t="s">
        <v>330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22" t="s">
        <v>279</v>
      </c>
      <c r="BK252" s="181">
        <f>ROUND(I252*H252,2)</f>
        <v>0</v>
      </c>
      <c r="BL252" s="22" t="s">
        <v>400</v>
      </c>
      <c r="BM252" s="22" t="s">
        <v>779</v>
      </c>
    </row>
    <row r="253" spans="2:65" s="11" customFormat="1">
      <c r="B253" s="182"/>
      <c r="D253" s="183" t="s">
        <v>336</v>
      </c>
      <c r="E253" s="184" t="s">
        <v>209</v>
      </c>
      <c r="F253" s="185" t="s">
        <v>362</v>
      </c>
      <c r="H253" s="186">
        <v>10</v>
      </c>
      <c r="I253" s="187"/>
      <c r="L253" s="182"/>
      <c r="M253" s="188"/>
      <c r="N253" s="189"/>
      <c r="O253" s="189"/>
      <c r="P253" s="189"/>
      <c r="Q253" s="189"/>
      <c r="R253" s="189"/>
      <c r="S253" s="189"/>
      <c r="T253" s="190"/>
      <c r="AT253" s="191" t="s">
        <v>336</v>
      </c>
      <c r="AU253" s="191" t="s">
        <v>281</v>
      </c>
      <c r="AV253" s="11" t="s">
        <v>281</v>
      </c>
      <c r="AW253" s="11" t="s">
        <v>237</v>
      </c>
      <c r="AX253" s="11" t="s">
        <v>279</v>
      </c>
      <c r="AY253" s="191" t="s">
        <v>330</v>
      </c>
    </row>
    <row r="254" spans="2:65" s="1" customFormat="1" ht="22.5" customHeight="1">
      <c r="B254" s="169"/>
      <c r="C254" s="170" t="s">
        <v>470</v>
      </c>
      <c r="D254" s="170" t="s">
        <v>332</v>
      </c>
      <c r="E254" s="171" t="s">
        <v>515</v>
      </c>
      <c r="F254" s="172" t="s">
        <v>516</v>
      </c>
      <c r="G254" s="173" t="s">
        <v>517</v>
      </c>
      <c r="H254" s="174">
        <v>20</v>
      </c>
      <c r="I254" s="175"/>
      <c r="J254" s="176">
        <f>ROUND(I254*H254,2)</f>
        <v>0</v>
      </c>
      <c r="K254" s="172" t="s">
        <v>209</v>
      </c>
      <c r="L254" s="39"/>
      <c r="M254" s="177" t="s">
        <v>209</v>
      </c>
      <c r="N254" s="178" t="s">
        <v>244</v>
      </c>
      <c r="O254" s="40"/>
      <c r="P254" s="179">
        <f>O254*H254</f>
        <v>0</v>
      </c>
      <c r="Q254" s="179">
        <v>0</v>
      </c>
      <c r="R254" s="179">
        <f>Q254*H254</f>
        <v>0</v>
      </c>
      <c r="S254" s="179">
        <v>0</v>
      </c>
      <c r="T254" s="180">
        <f>S254*H254</f>
        <v>0</v>
      </c>
      <c r="AR254" s="22" t="s">
        <v>400</v>
      </c>
      <c r="AT254" s="22" t="s">
        <v>332</v>
      </c>
      <c r="AU254" s="22" t="s">
        <v>281</v>
      </c>
      <c r="AY254" s="22" t="s">
        <v>330</v>
      </c>
      <c r="BE254" s="181">
        <f>IF(N254="základní",J254,0)</f>
        <v>0</v>
      </c>
      <c r="BF254" s="181">
        <f>IF(N254="snížená",J254,0)</f>
        <v>0</v>
      </c>
      <c r="BG254" s="181">
        <f>IF(N254="zákl. přenesená",J254,0)</f>
        <v>0</v>
      </c>
      <c r="BH254" s="181">
        <f>IF(N254="sníž. přenesená",J254,0)</f>
        <v>0</v>
      </c>
      <c r="BI254" s="181">
        <f>IF(N254="nulová",J254,0)</f>
        <v>0</v>
      </c>
      <c r="BJ254" s="22" t="s">
        <v>279</v>
      </c>
      <c r="BK254" s="181">
        <f>ROUND(I254*H254,2)</f>
        <v>0</v>
      </c>
      <c r="BL254" s="22" t="s">
        <v>400</v>
      </c>
      <c r="BM254" s="22" t="s">
        <v>780</v>
      </c>
    </row>
    <row r="255" spans="2:65" s="11" customFormat="1">
      <c r="B255" s="182"/>
      <c r="D255" s="183" t="s">
        <v>336</v>
      </c>
      <c r="E255" s="184" t="s">
        <v>209</v>
      </c>
      <c r="F255" s="185" t="s">
        <v>375</v>
      </c>
      <c r="H255" s="186">
        <v>20</v>
      </c>
      <c r="I255" s="187"/>
      <c r="L255" s="182"/>
      <c r="M255" s="188"/>
      <c r="N255" s="189"/>
      <c r="O255" s="189"/>
      <c r="P255" s="189"/>
      <c r="Q255" s="189"/>
      <c r="R255" s="189"/>
      <c r="S255" s="189"/>
      <c r="T255" s="190"/>
      <c r="AT255" s="191" t="s">
        <v>336</v>
      </c>
      <c r="AU255" s="191" t="s">
        <v>281</v>
      </c>
      <c r="AV255" s="11" t="s">
        <v>281</v>
      </c>
      <c r="AW255" s="11" t="s">
        <v>237</v>
      </c>
      <c r="AX255" s="11" t="s">
        <v>279</v>
      </c>
      <c r="AY255" s="191" t="s">
        <v>330</v>
      </c>
    </row>
    <row r="256" spans="2:65" s="1" customFormat="1" ht="22.5" customHeight="1">
      <c r="B256" s="169"/>
      <c r="C256" s="170" t="s">
        <v>471</v>
      </c>
      <c r="D256" s="170" t="s">
        <v>332</v>
      </c>
      <c r="E256" s="171" t="s">
        <v>519</v>
      </c>
      <c r="F256" s="172" t="s">
        <v>520</v>
      </c>
      <c r="G256" s="173" t="s">
        <v>391</v>
      </c>
      <c r="H256" s="174">
        <v>5</v>
      </c>
      <c r="I256" s="175"/>
      <c r="J256" s="176">
        <f>ROUND(I256*H256,2)</f>
        <v>0</v>
      </c>
      <c r="K256" s="172" t="s">
        <v>209</v>
      </c>
      <c r="L256" s="39"/>
      <c r="M256" s="177" t="s">
        <v>209</v>
      </c>
      <c r="N256" s="178" t="s">
        <v>244</v>
      </c>
      <c r="O256" s="40"/>
      <c r="P256" s="179">
        <f>O256*H256</f>
        <v>0</v>
      </c>
      <c r="Q256" s="179">
        <v>0</v>
      </c>
      <c r="R256" s="179">
        <f>Q256*H256</f>
        <v>0</v>
      </c>
      <c r="S256" s="179">
        <v>0</v>
      </c>
      <c r="T256" s="180">
        <f>S256*H256</f>
        <v>0</v>
      </c>
      <c r="AR256" s="22" t="s">
        <v>510</v>
      </c>
      <c r="AT256" s="22" t="s">
        <v>332</v>
      </c>
      <c r="AU256" s="22" t="s">
        <v>281</v>
      </c>
      <c r="AY256" s="22" t="s">
        <v>330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22" t="s">
        <v>279</v>
      </c>
      <c r="BK256" s="181">
        <f>ROUND(I256*H256,2)</f>
        <v>0</v>
      </c>
      <c r="BL256" s="22" t="s">
        <v>510</v>
      </c>
      <c r="BM256" s="22" t="s">
        <v>781</v>
      </c>
    </row>
    <row r="257" spans="2:65" s="11" customFormat="1">
      <c r="B257" s="182"/>
      <c r="D257" s="183" t="s">
        <v>336</v>
      </c>
      <c r="E257" s="184" t="s">
        <v>209</v>
      </c>
      <c r="F257" s="185" t="s">
        <v>345</v>
      </c>
      <c r="H257" s="186">
        <v>5</v>
      </c>
      <c r="I257" s="187"/>
      <c r="L257" s="182"/>
      <c r="M257" s="188"/>
      <c r="N257" s="189"/>
      <c r="O257" s="189"/>
      <c r="P257" s="189"/>
      <c r="Q257" s="189"/>
      <c r="R257" s="189"/>
      <c r="S257" s="189"/>
      <c r="T257" s="190"/>
      <c r="AT257" s="191" t="s">
        <v>336</v>
      </c>
      <c r="AU257" s="191" t="s">
        <v>281</v>
      </c>
      <c r="AV257" s="11" t="s">
        <v>281</v>
      </c>
      <c r="AW257" s="11" t="s">
        <v>237</v>
      </c>
      <c r="AX257" s="11" t="s">
        <v>279</v>
      </c>
      <c r="AY257" s="191" t="s">
        <v>330</v>
      </c>
    </row>
    <row r="258" spans="2:65" s="1" customFormat="1" ht="22.5" customHeight="1">
      <c r="B258" s="169"/>
      <c r="C258" s="170" t="s">
        <v>472</v>
      </c>
      <c r="D258" s="170" t="s">
        <v>332</v>
      </c>
      <c r="E258" s="171" t="s">
        <v>522</v>
      </c>
      <c r="F258" s="172" t="s">
        <v>789</v>
      </c>
      <c r="G258" s="173" t="s">
        <v>366</v>
      </c>
      <c r="H258" s="174">
        <v>20</v>
      </c>
      <c r="I258" s="175"/>
      <c r="J258" s="176">
        <f>ROUND(I258*H258,2)</f>
        <v>0</v>
      </c>
      <c r="K258" s="172" t="s">
        <v>209</v>
      </c>
      <c r="L258" s="39"/>
      <c r="M258" s="177" t="s">
        <v>209</v>
      </c>
      <c r="N258" s="178" t="s">
        <v>244</v>
      </c>
      <c r="O258" s="40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AR258" s="22" t="s">
        <v>510</v>
      </c>
      <c r="AT258" s="22" t="s">
        <v>332</v>
      </c>
      <c r="AU258" s="22" t="s">
        <v>281</v>
      </c>
      <c r="AY258" s="22" t="s">
        <v>330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2" t="s">
        <v>279</v>
      </c>
      <c r="BK258" s="181">
        <f>ROUND(I258*H258,2)</f>
        <v>0</v>
      </c>
      <c r="BL258" s="22" t="s">
        <v>510</v>
      </c>
      <c r="BM258" s="22" t="s">
        <v>782</v>
      </c>
    </row>
    <row r="259" spans="2:65" s="1" customFormat="1" ht="27">
      <c r="B259" s="39"/>
      <c r="D259" s="192" t="s">
        <v>360</v>
      </c>
      <c r="F259" s="214" t="s">
        <v>791</v>
      </c>
      <c r="I259" s="215"/>
      <c r="L259" s="39"/>
      <c r="M259" s="216"/>
      <c r="N259" s="40"/>
      <c r="O259" s="40"/>
      <c r="P259" s="40"/>
      <c r="Q259" s="40"/>
      <c r="R259" s="40"/>
      <c r="S259" s="40"/>
      <c r="T259" s="68"/>
      <c r="AT259" s="22" t="s">
        <v>360</v>
      </c>
      <c r="AU259" s="22" t="s">
        <v>281</v>
      </c>
    </row>
    <row r="260" spans="2:65" s="11" customFormat="1">
      <c r="B260" s="182"/>
      <c r="D260" s="183" t="s">
        <v>336</v>
      </c>
      <c r="E260" s="184" t="s">
        <v>209</v>
      </c>
      <c r="F260" s="185" t="s">
        <v>375</v>
      </c>
      <c r="H260" s="186">
        <v>20</v>
      </c>
      <c r="I260" s="187"/>
      <c r="L260" s="182"/>
      <c r="M260" s="188"/>
      <c r="N260" s="189"/>
      <c r="O260" s="189"/>
      <c r="P260" s="189"/>
      <c r="Q260" s="189"/>
      <c r="R260" s="189"/>
      <c r="S260" s="189"/>
      <c r="T260" s="190"/>
      <c r="AT260" s="191" t="s">
        <v>336</v>
      </c>
      <c r="AU260" s="191" t="s">
        <v>281</v>
      </c>
      <c r="AV260" s="11" t="s">
        <v>281</v>
      </c>
      <c r="AW260" s="11" t="s">
        <v>237</v>
      </c>
      <c r="AX260" s="11" t="s">
        <v>279</v>
      </c>
      <c r="AY260" s="191" t="s">
        <v>330</v>
      </c>
    </row>
    <row r="261" spans="2:65" s="1" customFormat="1" ht="22.5" customHeight="1">
      <c r="B261" s="169"/>
      <c r="C261" s="170" t="s">
        <v>473</v>
      </c>
      <c r="D261" s="170" t="s">
        <v>332</v>
      </c>
      <c r="E261" s="171" t="s">
        <v>523</v>
      </c>
      <c r="F261" s="172" t="s">
        <v>790</v>
      </c>
      <c r="G261" s="173" t="s">
        <v>366</v>
      </c>
      <c r="H261" s="174">
        <v>20</v>
      </c>
      <c r="I261" s="175"/>
      <c r="J261" s="176">
        <f>ROUND(I261*H261,2)</f>
        <v>0</v>
      </c>
      <c r="K261" s="172" t="s">
        <v>209</v>
      </c>
      <c r="L261" s="39"/>
      <c r="M261" s="177" t="s">
        <v>209</v>
      </c>
      <c r="N261" s="178" t="s">
        <v>244</v>
      </c>
      <c r="O261" s="40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22" t="s">
        <v>510</v>
      </c>
      <c r="AT261" s="22" t="s">
        <v>332</v>
      </c>
      <c r="AU261" s="22" t="s">
        <v>281</v>
      </c>
      <c r="AY261" s="22" t="s">
        <v>330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2" t="s">
        <v>279</v>
      </c>
      <c r="BK261" s="181">
        <f>ROUND(I261*H261,2)</f>
        <v>0</v>
      </c>
      <c r="BL261" s="22" t="s">
        <v>510</v>
      </c>
      <c r="BM261" s="22" t="s">
        <v>783</v>
      </c>
    </row>
    <row r="262" spans="2:65" s="11" customFormat="1">
      <c r="B262" s="182"/>
      <c r="D262" s="183" t="s">
        <v>336</v>
      </c>
      <c r="E262" s="184" t="s">
        <v>209</v>
      </c>
      <c r="F262" s="185" t="s">
        <v>375</v>
      </c>
      <c r="H262" s="186">
        <v>20</v>
      </c>
      <c r="I262" s="187"/>
      <c r="L262" s="182"/>
      <c r="M262" s="188"/>
      <c r="N262" s="189"/>
      <c r="O262" s="189"/>
      <c r="P262" s="189"/>
      <c r="Q262" s="189"/>
      <c r="R262" s="189"/>
      <c r="S262" s="189"/>
      <c r="T262" s="190"/>
      <c r="AT262" s="191" t="s">
        <v>336</v>
      </c>
      <c r="AU262" s="191" t="s">
        <v>281</v>
      </c>
      <c r="AV262" s="11" t="s">
        <v>281</v>
      </c>
      <c r="AW262" s="11" t="s">
        <v>237</v>
      </c>
      <c r="AX262" s="11" t="s">
        <v>279</v>
      </c>
      <c r="AY262" s="191" t="s">
        <v>330</v>
      </c>
    </row>
    <row r="263" spans="2:65" s="1" customFormat="1" ht="31.5" customHeight="1">
      <c r="B263" s="169"/>
      <c r="C263" s="170" t="s">
        <v>474</v>
      </c>
      <c r="D263" s="170" t="s">
        <v>332</v>
      </c>
      <c r="E263" s="171" t="s">
        <v>525</v>
      </c>
      <c r="F263" s="172" t="s">
        <v>526</v>
      </c>
      <c r="G263" s="173" t="s">
        <v>366</v>
      </c>
      <c r="H263" s="174">
        <v>1</v>
      </c>
      <c r="I263" s="175"/>
      <c r="J263" s="176">
        <f t="shared" ref="J263:J272" si="0">ROUND(I263*H263,2)</f>
        <v>0</v>
      </c>
      <c r="K263" s="172" t="s">
        <v>209</v>
      </c>
      <c r="L263" s="39"/>
      <c r="M263" s="177" t="s">
        <v>209</v>
      </c>
      <c r="N263" s="178" t="s">
        <v>244</v>
      </c>
      <c r="O263" s="40"/>
      <c r="P263" s="179">
        <f t="shared" ref="P263:P272" si="1">O263*H263</f>
        <v>0</v>
      </c>
      <c r="Q263" s="179">
        <v>0</v>
      </c>
      <c r="R263" s="179">
        <f t="shared" ref="R263:R272" si="2">Q263*H263</f>
        <v>0</v>
      </c>
      <c r="S263" s="179">
        <v>0</v>
      </c>
      <c r="T263" s="180">
        <f t="shared" ref="T263:T272" si="3">S263*H263</f>
        <v>0</v>
      </c>
      <c r="AR263" s="22" t="s">
        <v>510</v>
      </c>
      <c r="AT263" s="22" t="s">
        <v>332</v>
      </c>
      <c r="AU263" s="22" t="s">
        <v>281</v>
      </c>
      <c r="AY263" s="22" t="s">
        <v>330</v>
      </c>
      <c r="BE263" s="181">
        <f t="shared" ref="BE263:BE272" si="4">IF(N263="základní",J263,0)</f>
        <v>0</v>
      </c>
      <c r="BF263" s="181">
        <f t="shared" ref="BF263:BF272" si="5">IF(N263="snížená",J263,0)</f>
        <v>0</v>
      </c>
      <c r="BG263" s="181">
        <f t="shared" ref="BG263:BG272" si="6">IF(N263="zákl. přenesená",J263,0)</f>
        <v>0</v>
      </c>
      <c r="BH263" s="181">
        <f t="shared" ref="BH263:BH272" si="7">IF(N263="sníž. přenesená",J263,0)</f>
        <v>0</v>
      </c>
      <c r="BI263" s="181">
        <f t="shared" ref="BI263:BI272" si="8">IF(N263="nulová",J263,0)</f>
        <v>0</v>
      </c>
      <c r="BJ263" s="22" t="s">
        <v>279</v>
      </c>
      <c r="BK263" s="181">
        <f t="shared" ref="BK263:BK272" si="9">ROUND(I263*H263,2)</f>
        <v>0</v>
      </c>
      <c r="BL263" s="22" t="s">
        <v>510</v>
      </c>
      <c r="BM263" s="22" t="s">
        <v>784</v>
      </c>
    </row>
    <row r="264" spans="2:65" s="1" customFormat="1" ht="44.25" customHeight="1">
      <c r="B264" s="169"/>
      <c r="C264" s="170" t="s">
        <v>475</v>
      </c>
      <c r="D264" s="170" t="s">
        <v>332</v>
      </c>
      <c r="E264" s="171" t="s">
        <v>527</v>
      </c>
      <c r="F264" s="172" t="s">
        <v>528</v>
      </c>
      <c r="G264" s="173" t="s">
        <v>366</v>
      </c>
      <c r="H264" s="174">
        <v>1</v>
      </c>
      <c r="I264" s="175"/>
      <c r="J264" s="176">
        <f t="shared" si="0"/>
        <v>0</v>
      </c>
      <c r="K264" s="172" t="s">
        <v>209</v>
      </c>
      <c r="L264" s="39"/>
      <c r="M264" s="177" t="s">
        <v>209</v>
      </c>
      <c r="N264" s="178" t="s">
        <v>244</v>
      </c>
      <c r="O264" s="40"/>
      <c r="P264" s="179">
        <f t="shared" si="1"/>
        <v>0</v>
      </c>
      <c r="Q264" s="179">
        <v>0</v>
      </c>
      <c r="R264" s="179">
        <f t="shared" si="2"/>
        <v>0</v>
      </c>
      <c r="S264" s="179">
        <v>0</v>
      </c>
      <c r="T264" s="180">
        <f t="shared" si="3"/>
        <v>0</v>
      </c>
      <c r="AR264" s="22" t="s">
        <v>510</v>
      </c>
      <c r="AT264" s="22" t="s">
        <v>332</v>
      </c>
      <c r="AU264" s="22" t="s">
        <v>281</v>
      </c>
      <c r="AY264" s="22" t="s">
        <v>330</v>
      </c>
      <c r="BE264" s="181">
        <f t="shared" si="4"/>
        <v>0</v>
      </c>
      <c r="BF264" s="181">
        <f t="shared" si="5"/>
        <v>0</v>
      </c>
      <c r="BG264" s="181">
        <f t="shared" si="6"/>
        <v>0</v>
      </c>
      <c r="BH264" s="181">
        <f t="shared" si="7"/>
        <v>0</v>
      </c>
      <c r="BI264" s="181">
        <f t="shared" si="8"/>
        <v>0</v>
      </c>
      <c r="BJ264" s="22" t="s">
        <v>279</v>
      </c>
      <c r="BK264" s="181">
        <f t="shared" si="9"/>
        <v>0</v>
      </c>
      <c r="BL264" s="22" t="s">
        <v>510</v>
      </c>
      <c r="BM264" s="22" t="s">
        <v>785</v>
      </c>
    </row>
    <row r="265" spans="2:65" s="1" customFormat="1" ht="22.5" customHeight="1">
      <c r="B265" s="169"/>
      <c r="C265" s="170" t="s">
        <v>477</v>
      </c>
      <c r="D265" s="170" t="s">
        <v>332</v>
      </c>
      <c r="E265" s="171" t="s">
        <v>529</v>
      </c>
      <c r="F265" s="172" t="s">
        <v>530</v>
      </c>
      <c r="G265" s="173" t="s">
        <v>366</v>
      </c>
      <c r="H265" s="174">
        <v>1</v>
      </c>
      <c r="I265" s="175"/>
      <c r="J265" s="176">
        <f t="shared" si="0"/>
        <v>0</v>
      </c>
      <c r="K265" s="172" t="s">
        <v>209</v>
      </c>
      <c r="L265" s="39"/>
      <c r="M265" s="177" t="s">
        <v>209</v>
      </c>
      <c r="N265" s="178" t="s">
        <v>244</v>
      </c>
      <c r="O265" s="40"/>
      <c r="P265" s="179">
        <f t="shared" si="1"/>
        <v>0</v>
      </c>
      <c r="Q265" s="179">
        <v>0</v>
      </c>
      <c r="R265" s="179">
        <f t="shared" si="2"/>
        <v>0</v>
      </c>
      <c r="S265" s="179">
        <v>0</v>
      </c>
      <c r="T265" s="180">
        <f t="shared" si="3"/>
        <v>0</v>
      </c>
      <c r="AR265" s="22" t="s">
        <v>510</v>
      </c>
      <c r="AT265" s="22" t="s">
        <v>332</v>
      </c>
      <c r="AU265" s="22" t="s">
        <v>281</v>
      </c>
      <c r="AY265" s="22" t="s">
        <v>330</v>
      </c>
      <c r="BE265" s="181">
        <f t="shared" si="4"/>
        <v>0</v>
      </c>
      <c r="BF265" s="181">
        <f t="shared" si="5"/>
        <v>0</v>
      </c>
      <c r="BG265" s="181">
        <f t="shared" si="6"/>
        <v>0</v>
      </c>
      <c r="BH265" s="181">
        <f t="shared" si="7"/>
        <v>0</v>
      </c>
      <c r="BI265" s="181">
        <f t="shared" si="8"/>
        <v>0</v>
      </c>
      <c r="BJ265" s="22" t="s">
        <v>279</v>
      </c>
      <c r="BK265" s="181">
        <f t="shared" si="9"/>
        <v>0</v>
      </c>
      <c r="BL265" s="22" t="s">
        <v>510</v>
      </c>
      <c r="BM265" s="22" t="s">
        <v>786</v>
      </c>
    </row>
    <row r="266" spans="2:65" s="1" customFormat="1" ht="22.5" customHeight="1">
      <c r="B266" s="169"/>
      <c r="C266" s="170" t="s">
        <v>478</v>
      </c>
      <c r="D266" s="170" t="s">
        <v>332</v>
      </c>
      <c r="E266" s="171" t="s">
        <v>531</v>
      </c>
      <c r="F266" s="172" t="s">
        <v>532</v>
      </c>
      <c r="G266" s="173" t="s">
        <v>366</v>
      </c>
      <c r="H266" s="174">
        <v>1</v>
      </c>
      <c r="I266" s="175"/>
      <c r="J266" s="176">
        <f t="shared" si="0"/>
        <v>0</v>
      </c>
      <c r="K266" s="172" t="s">
        <v>209</v>
      </c>
      <c r="L266" s="39"/>
      <c r="M266" s="177" t="s">
        <v>209</v>
      </c>
      <c r="N266" s="178" t="s">
        <v>244</v>
      </c>
      <c r="O266" s="40"/>
      <c r="P266" s="179">
        <f t="shared" si="1"/>
        <v>0</v>
      </c>
      <c r="Q266" s="179">
        <v>0</v>
      </c>
      <c r="R266" s="179">
        <f t="shared" si="2"/>
        <v>0</v>
      </c>
      <c r="S266" s="179">
        <v>0</v>
      </c>
      <c r="T266" s="180">
        <f t="shared" si="3"/>
        <v>0</v>
      </c>
      <c r="AR266" s="22" t="s">
        <v>335</v>
      </c>
      <c r="AT266" s="22" t="s">
        <v>332</v>
      </c>
      <c r="AU266" s="22" t="s">
        <v>281</v>
      </c>
      <c r="AY266" s="22" t="s">
        <v>330</v>
      </c>
      <c r="BE266" s="181">
        <f t="shared" si="4"/>
        <v>0</v>
      </c>
      <c r="BF266" s="181">
        <f t="shared" si="5"/>
        <v>0</v>
      </c>
      <c r="BG266" s="181">
        <f t="shared" si="6"/>
        <v>0</v>
      </c>
      <c r="BH266" s="181">
        <f t="shared" si="7"/>
        <v>0</v>
      </c>
      <c r="BI266" s="181">
        <f t="shared" si="8"/>
        <v>0</v>
      </c>
      <c r="BJ266" s="22" t="s">
        <v>279</v>
      </c>
      <c r="BK266" s="181">
        <f t="shared" si="9"/>
        <v>0</v>
      </c>
      <c r="BL266" s="22" t="s">
        <v>335</v>
      </c>
      <c r="BM266" s="22" t="s">
        <v>787</v>
      </c>
    </row>
    <row r="267" spans="2:65" s="1" customFormat="1" ht="22.5" customHeight="1">
      <c r="B267" s="169"/>
      <c r="C267" s="170" t="s">
        <v>479</v>
      </c>
      <c r="D267" s="170" t="s">
        <v>332</v>
      </c>
      <c r="E267" s="171" t="s">
        <v>533</v>
      </c>
      <c r="F267" s="172" t="s">
        <v>534</v>
      </c>
      <c r="G267" s="173" t="s">
        <v>366</v>
      </c>
      <c r="H267" s="174">
        <v>8</v>
      </c>
      <c r="I267" s="175"/>
      <c r="J267" s="176">
        <f t="shared" si="0"/>
        <v>0</v>
      </c>
      <c r="K267" s="172" t="s">
        <v>209</v>
      </c>
      <c r="L267" s="39"/>
      <c r="M267" s="177" t="s">
        <v>209</v>
      </c>
      <c r="N267" s="178" t="s">
        <v>244</v>
      </c>
      <c r="O267" s="40"/>
      <c r="P267" s="179">
        <f t="shared" si="1"/>
        <v>0</v>
      </c>
      <c r="Q267" s="179">
        <v>0</v>
      </c>
      <c r="R267" s="179">
        <f t="shared" si="2"/>
        <v>0</v>
      </c>
      <c r="S267" s="179">
        <v>0</v>
      </c>
      <c r="T267" s="180">
        <f t="shared" si="3"/>
        <v>0</v>
      </c>
      <c r="AR267" s="22" t="s">
        <v>510</v>
      </c>
      <c r="AT267" s="22" t="s">
        <v>332</v>
      </c>
      <c r="AU267" s="22" t="s">
        <v>281</v>
      </c>
      <c r="AY267" s="22" t="s">
        <v>330</v>
      </c>
      <c r="BE267" s="181">
        <f t="shared" si="4"/>
        <v>0</v>
      </c>
      <c r="BF267" s="181">
        <f t="shared" si="5"/>
        <v>0</v>
      </c>
      <c r="BG267" s="181">
        <f t="shared" si="6"/>
        <v>0</v>
      </c>
      <c r="BH267" s="181">
        <f t="shared" si="7"/>
        <v>0</v>
      </c>
      <c r="BI267" s="181">
        <f t="shared" si="8"/>
        <v>0</v>
      </c>
      <c r="BJ267" s="22" t="s">
        <v>279</v>
      </c>
      <c r="BK267" s="181">
        <f t="shared" si="9"/>
        <v>0</v>
      </c>
      <c r="BL267" s="22" t="s">
        <v>510</v>
      </c>
      <c r="BM267" s="22" t="s">
        <v>28</v>
      </c>
    </row>
    <row r="268" spans="2:65" s="1" customFormat="1" ht="22.5" customHeight="1">
      <c r="B268" s="169"/>
      <c r="C268" s="170" t="s">
        <v>480</v>
      </c>
      <c r="D268" s="170" t="s">
        <v>332</v>
      </c>
      <c r="E268" s="171" t="s">
        <v>535</v>
      </c>
      <c r="F268" s="172" t="s">
        <v>536</v>
      </c>
      <c r="G268" s="173" t="s">
        <v>366</v>
      </c>
      <c r="H268" s="174">
        <v>4</v>
      </c>
      <c r="I268" s="175"/>
      <c r="J268" s="176">
        <f t="shared" si="0"/>
        <v>0</v>
      </c>
      <c r="K268" s="172" t="s">
        <v>209</v>
      </c>
      <c r="L268" s="39"/>
      <c r="M268" s="177" t="s">
        <v>209</v>
      </c>
      <c r="N268" s="178" t="s">
        <v>244</v>
      </c>
      <c r="O268" s="40"/>
      <c r="P268" s="179">
        <f t="shared" si="1"/>
        <v>0</v>
      </c>
      <c r="Q268" s="179">
        <v>0</v>
      </c>
      <c r="R268" s="179">
        <f t="shared" si="2"/>
        <v>0</v>
      </c>
      <c r="S268" s="179">
        <v>0</v>
      </c>
      <c r="T268" s="180">
        <f t="shared" si="3"/>
        <v>0</v>
      </c>
      <c r="AR268" s="22" t="s">
        <v>510</v>
      </c>
      <c r="AT268" s="22" t="s">
        <v>332</v>
      </c>
      <c r="AU268" s="22" t="s">
        <v>281</v>
      </c>
      <c r="AY268" s="22" t="s">
        <v>330</v>
      </c>
      <c r="BE268" s="181">
        <f t="shared" si="4"/>
        <v>0</v>
      </c>
      <c r="BF268" s="181">
        <f t="shared" si="5"/>
        <v>0</v>
      </c>
      <c r="BG268" s="181">
        <f t="shared" si="6"/>
        <v>0</v>
      </c>
      <c r="BH268" s="181">
        <f t="shared" si="7"/>
        <v>0</v>
      </c>
      <c r="BI268" s="181">
        <f t="shared" si="8"/>
        <v>0</v>
      </c>
      <c r="BJ268" s="22" t="s">
        <v>279</v>
      </c>
      <c r="BK268" s="181">
        <f t="shared" si="9"/>
        <v>0</v>
      </c>
      <c r="BL268" s="22" t="s">
        <v>510</v>
      </c>
      <c r="BM268" s="22" t="s">
        <v>29</v>
      </c>
    </row>
    <row r="269" spans="2:65" s="1" customFormat="1" ht="22.5" customHeight="1">
      <c r="B269" s="169"/>
      <c r="C269" s="170" t="s">
        <v>481</v>
      </c>
      <c r="D269" s="170" t="s">
        <v>332</v>
      </c>
      <c r="E269" s="171" t="s">
        <v>537</v>
      </c>
      <c r="F269" s="172" t="s">
        <v>538</v>
      </c>
      <c r="G269" s="173" t="s">
        <v>366</v>
      </c>
      <c r="H269" s="174">
        <v>1</v>
      </c>
      <c r="I269" s="175"/>
      <c r="J269" s="176">
        <f t="shared" si="0"/>
        <v>0</v>
      </c>
      <c r="K269" s="172" t="s">
        <v>209</v>
      </c>
      <c r="L269" s="39"/>
      <c r="M269" s="177" t="s">
        <v>209</v>
      </c>
      <c r="N269" s="178" t="s">
        <v>244</v>
      </c>
      <c r="O269" s="40"/>
      <c r="P269" s="179">
        <f t="shared" si="1"/>
        <v>0</v>
      </c>
      <c r="Q269" s="179">
        <v>0</v>
      </c>
      <c r="R269" s="179">
        <f t="shared" si="2"/>
        <v>0</v>
      </c>
      <c r="S269" s="179">
        <v>0</v>
      </c>
      <c r="T269" s="180">
        <f t="shared" si="3"/>
        <v>0</v>
      </c>
      <c r="AR269" s="22" t="s">
        <v>510</v>
      </c>
      <c r="AT269" s="22" t="s">
        <v>332</v>
      </c>
      <c r="AU269" s="22" t="s">
        <v>281</v>
      </c>
      <c r="AY269" s="22" t="s">
        <v>330</v>
      </c>
      <c r="BE269" s="181">
        <f t="shared" si="4"/>
        <v>0</v>
      </c>
      <c r="BF269" s="181">
        <f t="shared" si="5"/>
        <v>0</v>
      </c>
      <c r="BG269" s="181">
        <f t="shared" si="6"/>
        <v>0</v>
      </c>
      <c r="BH269" s="181">
        <f t="shared" si="7"/>
        <v>0</v>
      </c>
      <c r="BI269" s="181">
        <f t="shared" si="8"/>
        <v>0</v>
      </c>
      <c r="BJ269" s="22" t="s">
        <v>279</v>
      </c>
      <c r="BK269" s="181">
        <f t="shared" si="9"/>
        <v>0</v>
      </c>
      <c r="BL269" s="22" t="s">
        <v>510</v>
      </c>
      <c r="BM269" s="22" t="s">
        <v>30</v>
      </c>
    </row>
    <row r="270" spans="2:65" s="1" customFormat="1" ht="22.5" customHeight="1">
      <c r="B270" s="169"/>
      <c r="C270" s="170" t="s">
        <v>482</v>
      </c>
      <c r="D270" s="170" t="s">
        <v>332</v>
      </c>
      <c r="E270" s="171" t="s">
        <v>539</v>
      </c>
      <c r="F270" s="172" t="s">
        <v>540</v>
      </c>
      <c r="G270" s="173" t="s">
        <v>541</v>
      </c>
      <c r="H270" s="174">
        <v>10</v>
      </c>
      <c r="I270" s="175"/>
      <c r="J270" s="176">
        <f t="shared" si="0"/>
        <v>0</v>
      </c>
      <c r="K270" s="172" t="s">
        <v>209</v>
      </c>
      <c r="L270" s="39"/>
      <c r="M270" s="177" t="s">
        <v>209</v>
      </c>
      <c r="N270" s="178" t="s">
        <v>244</v>
      </c>
      <c r="O270" s="40"/>
      <c r="P270" s="179">
        <f t="shared" si="1"/>
        <v>0</v>
      </c>
      <c r="Q270" s="179">
        <v>0</v>
      </c>
      <c r="R270" s="179">
        <f t="shared" si="2"/>
        <v>0</v>
      </c>
      <c r="S270" s="179">
        <v>0</v>
      </c>
      <c r="T270" s="180">
        <f t="shared" si="3"/>
        <v>0</v>
      </c>
      <c r="AR270" s="22" t="s">
        <v>510</v>
      </c>
      <c r="AT270" s="22" t="s">
        <v>332</v>
      </c>
      <c r="AU270" s="22" t="s">
        <v>281</v>
      </c>
      <c r="AY270" s="22" t="s">
        <v>330</v>
      </c>
      <c r="BE270" s="181">
        <f t="shared" si="4"/>
        <v>0</v>
      </c>
      <c r="BF270" s="181">
        <f t="shared" si="5"/>
        <v>0</v>
      </c>
      <c r="BG270" s="181">
        <f t="shared" si="6"/>
        <v>0</v>
      </c>
      <c r="BH270" s="181">
        <f t="shared" si="7"/>
        <v>0</v>
      </c>
      <c r="BI270" s="181">
        <f t="shared" si="8"/>
        <v>0</v>
      </c>
      <c r="BJ270" s="22" t="s">
        <v>279</v>
      </c>
      <c r="BK270" s="181">
        <f t="shared" si="9"/>
        <v>0</v>
      </c>
      <c r="BL270" s="22" t="s">
        <v>510</v>
      </c>
      <c r="BM270" s="22" t="s">
        <v>31</v>
      </c>
    </row>
    <row r="271" spans="2:65" s="1" customFormat="1" ht="22.5" customHeight="1">
      <c r="B271" s="169"/>
      <c r="C271" s="170" t="s">
        <v>484</v>
      </c>
      <c r="D271" s="170" t="s">
        <v>332</v>
      </c>
      <c r="E271" s="171" t="s">
        <v>542</v>
      </c>
      <c r="F271" s="172" t="s">
        <v>543</v>
      </c>
      <c r="G271" s="173" t="s">
        <v>541</v>
      </c>
      <c r="H271" s="174">
        <v>10</v>
      </c>
      <c r="I271" s="175"/>
      <c r="J271" s="176">
        <f t="shared" si="0"/>
        <v>0</v>
      </c>
      <c r="K271" s="172" t="s">
        <v>209</v>
      </c>
      <c r="L271" s="39"/>
      <c r="M271" s="177" t="s">
        <v>209</v>
      </c>
      <c r="N271" s="178" t="s">
        <v>244</v>
      </c>
      <c r="O271" s="40"/>
      <c r="P271" s="179">
        <f t="shared" si="1"/>
        <v>0</v>
      </c>
      <c r="Q271" s="179">
        <v>0</v>
      </c>
      <c r="R271" s="179">
        <f t="shared" si="2"/>
        <v>0</v>
      </c>
      <c r="S271" s="179">
        <v>0</v>
      </c>
      <c r="T271" s="180">
        <f t="shared" si="3"/>
        <v>0</v>
      </c>
      <c r="AR271" s="22" t="s">
        <v>510</v>
      </c>
      <c r="AT271" s="22" t="s">
        <v>332</v>
      </c>
      <c r="AU271" s="22" t="s">
        <v>281</v>
      </c>
      <c r="AY271" s="22" t="s">
        <v>330</v>
      </c>
      <c r="BE271" s="181">
        <f t="shared" si="4"/>
        <v>0</v>
      </c>
      <c r="BF271" s="181">
        <f t="shared" si="5"/>
        <v>0</v>
      </c>
      <c r="BG271" s="181">
        <f t="shared" si="6"/>
        <v>0</v>
      </c>
      <c r="BH271" s="181">
        <f t="shared" si="7"/>
        <v>0</v>
      </c>
      <c r="BI271" s="181">
        <f t="shared" si="8"/>
        <v>0</v>
      </c>
      <c r="BJ271" s="22" t="s">
        <v>279</v>
      </c>
      <c r="BK271" s="181">
        <f t="shared" si="9"/>
        <v>0</v>
      </c>
      <c r="BL271" s="22" t="s">
        <v>510</v>
      </c>
      <c r="BM271" s="22" t="s">
        <v>32</v>
      </c>
    </row>
    <row r="272" spans="2:65" s="1" customFormat="1" ht="22.5" customHeight="1">
      <c r="B272" s="169"/>
      <c r="C272" s="170" t="s">
        <v>485</v>
      </c>
      <c r="D272" s="170" t="s">
        <v>332</v>
      </c>
      <c r="E272" s="171" t="s">
        <v>544</v>
      </c>
      <c r="F272" s="172" t="s">
        <v>545</v>
      </c>
      <c r="G272" s="173" t="s">
        <v>541</v>
      </c>
      <c r="H272" s="174">
        <v>5</v>
      </c>
      <c r="I272" s="175"/>
      <c r="J272" s="176">
        <f t="shared" si="0"/>
        <v>0</v>
      </c>
      <c r="K272" s="172" t="s">
        <v>209</v>
      </c>
      <c r="L272" s="39"/>
      <c r="M272" s="177" t="s">
        <v>209</v>
      </c>
      <c r="N272" s="178" t="s">
        <v>244</v>
      </c>
      <c r="O272" s="40"/>
      <c r="P272" s="179">
        <f t="shared" si="1"/>
        <v>0</v>
      </c>
      <c r="Q272" s="179">
        <v>0</v>
      </c>
      <c r="R272" s="179">
        <f t="shared" si="2"/>
        <v>0</v>
      </c>
      <c r="S272" s="179">
        <v>0</v>
      </c>
      <c r="T272" s="180">
        <f t="shared" si="3"/>
        <v>0</v>
      </c>
      <c r="AR272" s="22" t="s">
        <v>510</v>
      </c>
      <c r="AT272" s="22" t="s">
        <v>332</v>
      </c>
      <c r="AU272" s="22" t="s">
        <v>281</v>
      </c>
      <c r="AY272" s="22" t="s">
        <v>330</v>
      </c>
      <c r="BE272" s="181">
        <f t="shared" si="4"/>
        <v>0</v>
      </c>
      <c r="BF272" s="181">
        <f t="shared" si="5"/>
        <v>0</v>
      </c>
      <c r="BG272" s="181">
        <f t="shared" si="6"/>
        <v>0</v>
      </c>
      <c r="BH272" s="181">
        <f t="shared" si="7"/>
        <v>0</v>
      </c>
      <c r="BI272" s="181">
        <f t="shared" si="8"/>
        <v>0</v>
      </c>
      <c r="BJ272" s="22" t="s">
        <v>279</v>
      </c>
      <c r="BK272" s="181">
        <f t="shared" si="9"/>
        <v>0</v>
      </c>
      <c r="BL272" s="22" t="s">
        <v>510</v>
      </c>
      <c r="BM272" s="22" t="s">
        <v>33</v>
      </c>
    </row>
    <row r="273" spans="2:65" s="10" customFormat="1" ht="37.35" customHeight="1">
      <c r="B273" s="154"/>
      <c r="D273" s="155" t="s">
        <v>272</v>
      </c>
      <c r="E273" s="156" t="s">
        <v>546</v>
      </c>
      <c r="F273" s="156" t="s">
        <v>547</v>
      </c>
      <c r="I273" s="157"/>
      <c r="J273" s="158">
        <f>BK273</f>
        <v>0</v>
      </c>
      <c r="L273" s="154"/>
      <c r="M273" s="160"/>
      <c r="N273" s="161"/>
      <c r="O273" s="161"/>
      <c r="P273" s="162">
        <f>P274+P293+P298+P303+P310</f>
        <v>0</v>
      </c>
      <c r="Q273" s="161"/>
      <c r="R273" s="162">
        <f>R274+R293+R298+R303+R310</f>
        <v>0</v>
      </c>
      <c r="S273" s="161"/>
      <c r="T273" s="163">
        <f>T274+T293+T298+T303+T310</f>
        <v>0</v>
      </c>
      <c r="AR273" s="155" t="s">
        <v>345</v>
      </c>
      <c r="AT273" s="164" t="s">
        <v>272</v>
      </c>
      <c r="AU273" s="164" t="s">
        <v>273</v>
      </c>
      <c r="AY273" s="155" t="s">
        <v>330</v>
      </c>
      <c r="BK273" s="165">
        <f>BK274+BK293+BK298+BK303+BK310</f>
        <v>0</v>
      </c>
    </row>
    <row r="274" spans="2:65" s="10" customFormat="1" ht="19.899999999999999" customHeight="1">
      <c r="B274" s="154"/>
      <c r="D274" s="166" t="s">
        <v>272</v>
      </c>
      <c r="E274" s="167" t="s">
        <v>548</v>
      </c>
      <c r="F274" s="167" t="s">
        <v>549</v>
      </c>
      <c r="I274" s="157"/>
      <c r="J274" s="168">
        <f>BK274</f>
        <v>0</v>
      </c>
      <c r="L274" s="154"/>
      <c r="M274" s="160"/>
      <c r="N274" s="161"/>
      <c r="O274" s="161"/>
      <c r="P274" s="162">
        <f>SUM(P275:P292)</f>
        <v>0</v>
      </c>
      <c r="Q274" s="161"/>
      <c r="R274" s="162">
        <f>SUM(R275:R292)</f>
        <v>0</v>
      </c>
      <c r="S274" s="161"/>
      <c r="T274" s="163">
        <f>SUM(T275:T292)</f>
        <v>0</v>
      </c>
      <c r="AR274" s="155" t="s">
        <v>345</v>
      </c>
      <c r="AT274" s="164" t="s">
        <v>272</v>
      </c>
      <c r="AU274" s="164" t="s">
        <v>279</v>
      </c>
      <c r="AY274" s="155" t="s">
        <v>330</v>
      </c>
      <c r="BK274" s="165">
        <f>SUM(BK275:BK292)</f>
        <v>0</v>
      </c>
    </row>
    <row r="275" spans="2:65" s="1" customFormat="1" ht="22.5" customHeight="1">
      <c r="B275" s="169"/>
      <c r="C275" s="170" t="s">
        <v>486</v>
      </c>
      <c r="D275" s="170" t="s">
        <v>332</v>
      </c>
      <c r="E275" s="171" t="s">
        <v>550</v>
      </c>
      <c r="F275" s="172" t="s">
        <v>551</v>
      </c>
      <c r="G275" s="173" t="s">
        <v>552</v>
      </c>
      <c r="H275" s="174">
        <v>1</v>
      </c>
      <c r="I275" s="175"/>
      <c r="J275" s="176">
        <f>ROUND(I275*H275,2)</f>
        <v>0</v>
      </c>
      <c r="K275" s="172" t="s">
        <v>334</v>
      </c>
      <c r="L275" s="39"/>
      <c r="M275" s="177" t="s">
        <v>209</v>
      </c>
      <c r="N275" s="178" t="s">
        <v>244</v>
      </c>
      <c r="O275" s="40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AR275" s="22" t="s">
        <v>400</v>
      </c>
      <c r="AT275" s="22" t="s">
        <v>332</v>
      </c>
      <c r="AU275" s="22" t="s">
        <v>281</v>
      </c>
      <c r="AY275" s="22" t="s">
        <v>330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2" t="s">
        <v>279</v>
      </c>
      <c r="BK275" s="181">
        <f>ROUND(I275*H275,2)</f>
        <v>0</v>
      </c>
      <c r="BL275" s="22" t="s">
        <v>400</v>
      </c>
      <c r="BM275" s="22" t="s">
        <v>34</v>
      </c>
    </row>
    <row r="276" spans="2:65" s="11" customFormat="1">
      <c r="B276" s="182"/>
      <c r="D276" s="183" t="s">
        <v>336</v>
      </c>
      <c r="E276" s="184" t="s">
        <v>209</v>
      </c>
      <c r="F276" s="185" t="s">
        <v>279</v>
      </c>
      <c r="H276" s="186">
        <v>1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91" t="s">
        <v>336</v>
      </c>
      <c r="AU276" s="191" t="s">
        <v>281</v>
      </c>
      <c r="AV276" s="11" t="s">
        <v>281</v>
      </c>
      <c r="AW276" s="11" t="s">
        <v>237</v>
      </c>
      <c r="AX276" s="11" t="s">
        <v>279</v>
      </c>
      <c r="AY276" s="191" t="s">
        <v>330</v>
      </c>
    </row>
    <row r="277" spans="2:65" s="1" customFormat="1" ht="31.5" customHeight="1">
      <c r="B277" s="169"/>
      <c r="C277" s="170" t="s">
        <v>487</v>
      </c>
      <c r="D277" s="170" t="s">
        <v>332</v>
      </c>
      <c r="E277" s="171" t="s">
        <v>553</v>
      </c>
      <c r="F277" s="172" t="s">
        <v>554</v>
      </c>
      <c r="G277" s="173" t="s">
        <v>552</v>
      </c>
      <c r="H277" s="174">
        <v>1</v>
      </c>
      <c r="I277" s="175"/>
      <c r="J277" s="176">
        <f>ROUND(I277*H277,2)</f>
        <v>0</v>
      </c>
      <c r="K277" s="172" t="s">
        <v>334</v>
      </c>
      <c r="L277" s="39"/>
      <c r="M277" s="177" t="s">
        <v>209</v>
      </c>
      <c r="N277" s="178" t="s">
        <v>244</v>
      </c>
      <c r="O277" s="40"/>
      <c r="P277" s="179">
        <f>O277*H277</f>
        <v>0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AR277" s="22" t="s">
        <v>400</v>
      </c>
      <c r="AT277" s="22" t="s">
        <v>332</v>
      </c>
      <c r="AU277" s="22" t="s">
        <v>281</v>
      </c>
      <c r="AY277" s="22" t="s">
        <v>330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2" t="s">
        <v>279</v>
      </c>
      <c r="BK277" s="181">
        <f>ROUND(I277*H277,2)</f>
        <v>0</v>
      </c>
      <c r="BL277" s="22" t="s">
        <v>400</v>
      </c>
      <c r="BM277" s="22" t="s">
        <v>35</v>
      </c>
    </row>
    <row r="278" spans="2:65" s="11" customFormat="1">
      <c r="B278" s="182"/>
      <c r="D278" s="183" t="s">
        <v>336</v>
      </c>
      <c r="E278" s="184" t="s">
        <v>209</v>
      </c>
      <c r="F278" s="185" t="s">
        <v>279</v>
      </c>
      <c r="H278" s="186">
        <v>1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91" t="s">
        <v>336</v>
      </c>
      <c r="AU278" s="191" t="s">
        <v>281</v>
      </c>
      <c r="AV278" s="11" t="s">
        <v>281</v>
      </c>
      <c r="AW278" s="11" t="s">
        <v>237</v>
      </c>
      <c r="AX278" s="11" t="s">
        <v>279</v>
      </c>
      <c r="AY278" s="191" t="s">
        <v>330</v>
      </c>
    </row>
    <row r="279" spans="2:65" s="1" customFormat="1" ht="22.5" customHeight="1">
      <c r="B279" s="169"/>
      <c r="C279" s="170" t="s">
        <v>488</v>
      </c>
      <c r="D279" s="170" t="s">
        <v>332</v>
      </c>
      <c r="E279" s="171" t="s">
        <v>555</v>
      </c>
      <c r="F279" s="172" t="s">
        <v>556</v>
      </c>
      <c r="G279" s="173" t="s">
        <v>552</v>
      </c>
      <c r="H279" s="174">
        <v>1</v>
      </c>
      <c r="I279" s="175"/>
      <c r="J279" s="176">
        <f>ROUND(I279*H279,2)</f>
        <v>0</v>
      </c>
      <c r="K279" s="172" t="s">
        <v>334</v>
      </c>
      <c r="L279" s="39"/>
      <c r="M279" s="177" t="s">
        <v>209</v>
      </c>
      <c r="N279" s="178" t="s">
        <v>244</v>
      </c>
      <c r="O279" s="40"/>
      <c r="P279" s="179">
        <f>O279*H279</f>
        <v>0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AR279" s="22" t="s">
        <v>400</v>
      </c>
      <c r="AT279" s="22" t="s">
        <v>332</v>
      </c>
      <c r="AU279" s="22" t="s">
        <v>281</v>
      </c>
      <c r="AY279" s="22" t="s">
        <v>330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22" t="s">
        <v>279</v>
      </c>
      <c r="BK279" s="181">
        <f>ROUND(I279*H279,2)</f>
        <v>0</v>
      </c>
      <c r="BL279" s="22" t="s">
        <v>400</v>
      </c>
      <c r="BM279" s="22" t="s">
        <v>36</v>
      </c>
    </row>
    <row r="280" spans="2:65" s="11" customFormat="1">
      <c r="B280" s="182"/>
      <c r="D280" s="183" t="s">
        <v>336</v>
      </c>
      <c r="E280" s="184" t="s">
        <v>209</v>
      </c>
      <c r="F280" s="185" t="s">
        <v>279</v>
      </c>
      <c r="H280" s="186">
        <v>1</v>
      </c>
      <c r="I280" s="187"/>
      <c r="L280" s="182"/>
      <c r="M280" s="188"/>
      <c r="N280" s="189"/>
      <c r="O280" s="189"/>
      <c r="P280" s="189"/>
      <c r="Q280" s="189"/>
      <c r="R280" s="189"/>
      <c r="S280" s="189"/>
      <c r="T280" s="190"/>
      <c r="AT280" s="191" t="s">
        <v>336</v>
      </c>
      <c r="AU280" s="191" t="s">
        <v>281</v>
      </c>
      <c r="AV280" s="11" t="s">
        <v>281</v>
      </c>
      <c r="AW280" s="11" t="s">
        <v>237</v>
      </c>
      <c r="AX280" s="11" t="s">
        <v>279</v>
      </c>
      <c r="AY280" s="191" t="s">
        <v>330</v>
      </c>
    </row>
    <row r="281" spans="2:65" s="1" customFormat="1" ht="22.5" customHeight="1">
      <c r="B281" s="169"/>
      <c r="C281" s="170" t="s">
        <v>489</v>
      </c>
      <c r="D281" s="170" t="s">
        <v>332</v>
      </c>
      <c r="E281" s="171" t="s">
        <v>557</v>
      </c>
      <c r="F281" s="172" t="s">
        <v>558</v>
      </c>
      <c r="G281" s="173" t="s">
        <v>552</v>
      </c>
      <c r="H281" s="174">
        <v>1</v>
      </c>
      <c r="I281" s="175"/>
      <c r="J281" s="176">
        <f>ROUND(I281*H281,2)</f>
        <v>0</v>
      </c>
      <c r="K281" s="172" t="s">
        <v>334</v>
      </c>
      <c r="L281" s="39"/>
      <c r="M281" s="177" t="s">
        <v>209</v>
      </c>
      <c r="N281" s="178" t="s">
        <v>244</v>
      </c>
      <c r="O281" s="40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2" t="s">
        <v>400</v>
      </c>
      <c r="AT281" s="22" t="s">
        <v>332</v>
      </c>
      <c r="AU281" s="22" t="s">
        <v>281</v>
      </c>
      <c r="AY281" s="22" t="s">
        <v>330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2" t="s">
        <v>279</v>
      </c>
      <c r="BK281" s="181">
        <f>ROUND(I281*H281,2)</f>
        <v>0</v>
      </c>
      <c r="BL281" s="22" t="s">
        <v>400</v>
      </c>
      <c r="BM281" s="22" t="s">
        <v>37</v>
      </c>
    </row>
    <row r="282" spans="2:65" s="11" customFormat="1">
      <c r="B282" s="182"/>
      <c r="D282" s="183" t="s">
        <v>336</v>
      </c>
      <c r="E282" s="184" t="s">
        <v>209</v>
      </c>
      <c r="F282" s="185" t="s">
        <v>279</v>
      </c>
      <c r="H282" s="186">
        <v>1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91" t="s">
        <v>336</v>
      </c>
      <c r="AU282" s="191" t="s">
        <v>281</v>
      </c>
      <c r="AV282" s="11" t="s">
        <v>281</v>
      </c>
      <c r="AW282" s="11" t="s">
        <v>237</v>
      </c>
      <c r="AX282" s="11" t="s">
        <v>279</v>
      </c>
      <c r="AY282" s="191" t="s">
        <v>330</v>
      </c>
    </row>
    <row r="283" spans="2:65" s="1" customFormat="1" ht="22.5" customHeight="1">
      <c r="B283" s="169"/>
      <c r="C283" s="170" t="s">
        <v>490</v>
      </c>
      <c r="D283" s="170" t="s">
        <v>332</v>
      </c>
      <c r="E283" s="171" t="s">
        <v>559</v>
      </c>
      <c r="F283" s="172" t="s">
        <v>560</v>
      </c>
      <c r="G283" s="173" t="s">
        <v>552</v>
      </c>
      <c r="H283" s="174">
        <v>1</v>
      </c>
      <c r="I283" s="175"/>
      <c r="J283" s="176">
        <f>ROUND(I283*H283,2)</f>
        <v>0</v>
      </c>
      <c r="K283" s="172" t="s">
        <v>334</v>
      </c>
      <c r="L283" s="39"/>
      <c r="M283" s="177" t="s">
        <v>209</v>
      </c>
      <c r="N283" s="178" t="s">
        <v>244</v>
      </c>
      <c r="O283" s="40"/>
      <c r="P283" s="179">
        <f>O283*H283</f>
        <v>0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AR283" s="22" t="s">
        <v>400</v>
      </c>
      <c r="AT283" s="22" t="s">
        <v>332</v>
      </c>
      <c r="AU283" s="22" t="s">
        <v>281</v>
      </c>
      <c r="AY283" s="22" t="s">
        <v>330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2" t="s">
        <v>279</v>
      </c>
      <c r="BK283" s="181">
        <f>ROUND(I283*H283,2)</f>
        <v>0</v>
      </c>
      <c r="BL283" s="22" t="s">
        <v>400</v>
      </c>
      <c r="BM283" s="22" t="s">
        <v>38</v>
      </c>
    </row>
    <row r="284" spans="2:65" s="11" customFormat="1">
      <c r="B284" s="182"/>
      <c r="D284" s="183" t="s">
        <v>336</v>
      </c>
      <c r="E284" s="184" t="s">
        <v>209</v>
      </c>
      <c r="F284" s="185" t="s">
        <v>279</v>
      </c>
      <c r="H284" s="186">
        <v>1</v>
      </c>
      <c r="I284" s="187"/>
      <c r="L284" s="182"/>
      <c r="M284" s="188"/>
      <c r="N284" s="189"/>
      <c r="O284" s="189"/>
      <c r="P284" s="189"/>
      <c r="Q284" s="189"/>
      <c r="R284" s="189"/>
      <c r="S284" s="189"/>
      <c r="T284" s="190"/>
      <c r="AT284" s="191" t="s">
        <v>336</v>
      </c>
      <c r="AU284" s="191" t="s">
        <v>281</v>
      </c>
      <c r="AV284" s="11" t="s">
        <v>281</v>
      </c>
      <c r="AW284" s="11" t="s">
        <v>237</v>
      </c>
      <c r="AX284" s="11" t="s">
        <v>279</v>
      </c>
      <c r="AY284" s="191" t="s">
        <v>330</v>
      </c>
    </row>
    <row r="285" spans="2:65" s="1" customFormat="1" ht="22.5" customHeight="1">
      <c r="B285" s="169"/>
      <c r="C285" s="170" t="s">
        <v>493</v>
      </c>
      <c r="D285" s="170" t="s">
        <v>332</v>
      </c>
      <c r="E285" s="171" t="s">
        <v>561</v>
      </c>
      <c r="F285" s="172" t="s">
        <v>562</v>
      </c>
      <c r="G285" s="173" t="s">
        <v>552</v>
      </c>
      <c r="H285" s="174">
        <v>1</v>
      </c>
      <c r="I285" s="175"/>
      <c r="J285" s="176">
        <f>ROUND(I285*H285,2)</f>
        <v>0</v>
      </c>
      <c r="K285" s="172" t="s">
        <v>334</v>
      </c>
      <c r="L285" s="39"/>
      <c r="M285" s="177" t="s">
        <v>209</v>
      </c>
      <c r="N285" s="178" t="s">
        <v>244</v>
      </c>
      <c r="O285" s="40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22" t="s">
        <v>400</v>
      </c>
      <c r="AT285" s="22" t="s">
        <v>332</v>
      </c>
      <c r="AU285" s="22" t="s">
        <v>281</v>
      </c>
      <c r="AY285" s="22" t="s">
        <v>330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2" t="s">
        <v>279</v>
      </c>
      <c r="BK285" s="181">
        <f>ROUND(I285*H285,2)</f>
        <v>0</v>
      </c>
      <c r="BL285" s="22" t="s">
        <v>400</v>
      </c>
      <c r="BM285" s="22" t="s">
        <v>39</v>
      </c>
    </row>
    <row r="286" spans="2:65" s="11" customFormat="1">
      <c r="B286" s="182"/>
      <c r="D286" s="183" t="s">
        <v>336</v>
      </c>
      <c r="E286" s="184" t="s">
        <v>209</v>
      </c>
      <c r="F286" s="185" t="s">
        <v>279</v>
      </c>
      <c r="H286" s="186">
        <v>1</v>
      </c>
      <c r="I286" s="187"/>
      <c r="L286" s="182"/>
      <c r="M286" s="188"/>
      <c r="N286" s="189"/>
      <c r="O286" s="189"/>
      <c r="P286" s="189"/>
      <c r="Q286" s="189"/>
      <c r="R286" s="189"/>
      <c r="S286" s="189"/>
      <c r="T286" s="190"/>
      <c r="AT286" s="191" t="s">
        <v>336</v>
      </c>
      <c r="AU286" s="191" t="s">
        <v>281</v>
      </c>
      <c r="AV286" s="11" t="s">
        <v>281</v>
      </c>
      <c r="AW286" s="11" t="s">
        <v>237</v>
      </c>
      <c r="AX286" s="11" t="s">
        <v>279</v>
      </c>
      <c r="AY286" s="191" t="s">
        <v>330</v>
      </c>
    </row>
    <row r="287" spans="2:65" s="1" customFormat="1" ht="22.5" customHeight="1">
      <c r="B287" s="169"/>
      <c r="C287" s="170" t="s">
        <v>497</v>
      </c>
      <c r="D287" s="170" t="s">
        <v>332</v>
      </c>
      <c r="E287" s="171" t="s">
        <v>563</v>
      </c>
      <c r="F287" s="172" t="s">
        <v>564</v>
      </c>
      <c r="G287" s="173" t="s">
        <v>552</v>
      </c>
      <c r="H287" s="174">
        <v>1</v>
      </c>
      <c r="I287" s="175"/>
      <c r="J287" s="176">
        <f>ROUND(I287*H287,2)</f>
        <v>0</v>
      </c>
      <c r="K287" s="172" t="s">
        <v>334</v>
      </c>
      <c r="L287" s="39"/>
      <c r="M287" s="177" t="s">
        <v>209</v>
      </c>
      <c r="N287" s="178" t="s">
        <v>244</v>
      </c>
      <c r="O287" s="40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AR287" s="22" t="s">
        <v>400</v>
      </c>
      <c r="AT287" s="22" t="s">
        <v>332</v>
      </c>
      <c r="AU287" s="22" t="s">
        <v>281</v>
      </c>
      <c r="AY287" s="22" t="s">
        <v>330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2" t="s">
        <v>279</v>
      </c>
      <c r="BK287" s="181">
        <f>ROUND(I287*H287,2)</f>
        <v>0</v>
      </c>
      <c r="BL287" s="22" t="s">
        <v>400</v>
      </c>
      <c r="BM287" s="22" t="s">
        <v>40</v>
      </c>
    </row>
    <row r="288" spans="2:65" s="11" customFormat="1">
      <c r="B288" s="182"/>
      <c r="D288" s="183" t="s">
        <v>336</v>
      </c>
      <c r="E288" s="184" t="s">
        <v>209</v>
      </c>
      <c r="F288" s="185" t="s">
        <v>279</v>
      </c>
      <c r="H288" s="186">
        <v>1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91" t="s">
        <v>336</v>
      </c>
      <c r="AU288" s="191" t="s">
        <v>281</v>
      </c>
      <c r="AV288" s="11" t="s">
        <v>281</v>
      </c>
      <c r="AW288" s="11" t="s">
        <v>237</v>
      </c>
      <c r="AX288" s="11" t="s">
        <v>279</v>
      </c>
      <c r="AY288" s="191" t="s">
        <v>330</v>
      </c>
    </row>
    <row r="289" spans="2:65" s="1" customFormat="1" ht="31.5" customHeight="1">
      <c r="B289" s="169"/>
      <c r="C289" s="170" t="s">
        <v>500</v>
      </c>
      <c r="D289" s="170" t="s">
        <v>332</v>
      </c>
      <c r="E289" s="171" t="s">
        <v>565</v>
      </c>
      <c r="F289" s="172" t="s">
        <v>566</v>
      </c>
      <c r="G289" s="173" t="s">
        <v>552</v>
      </c>
      <c r="H289" s="174">
        <v>1</v>
      </c>
      <c r="I289" s="175"/>
      <c r="J289" s="176">
        <f>ROUND(I289*H289,2)</f>
        <v>0</v>
      </c>
      <c r="K289" s="172" t="s">
        <v>334</v>
      </c>
      <c r="L289" s="39"/>
      <c r="M289" s="177" t="s">
        <v>209</v>
      </c>
      <c r="N289" s="178" t="s">
        <v>244</v>
      </c>
      <c r="O289" s="40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AR289" s="22" t="s">
        <v>400</v>
      </c>
      <c r="AT289" s="22" t="s">
        <v>332</v>
      </c>
      <c r="AU289" s="22" t="s">
        <v>281</v>
      </c>
      <c r="AY289" s="22" t="s">
        <v>330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2" t="s">
        <v>279</v>
      </c>
      <c r="BK289" s="181">
        <f>ROUND(I289*H289,2)</f>
        <v>0</v>
      </c>
      <c r="BL289" s="22" t="s">
        <v>400</v>
      </c>
      <c r="BM289" s="22" t="s">
        <v>41</v>
      </c>
    </row>
    <row r="290" spans="2:65" s="11" customFormat="1">
      <c r="B290" s="182"/>
      <c r="D290" s="183" t="s">
        <v>336</v>
      </c>
      <c r="E290" s="184" t="s">
        <v>209</v>
      </c>
      <c r="F290" s="185" t="s">
        <v>279</v>
      </c>
      <c r="H290" s="186">
        <v>1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91" t="s">
        <v>336</v>
      </c>
      <c r="AU290" s="191" t="s">
        <v>281</v>
      </c>
      <c r="AV290" s="11" t="s">
        <v>281</v>
      </c>
      <c r="AW290" s="11" t="s">
        <v>237</v>
      </c>
      <c r="AX290" s="11" t="s">
        <v>279</v>
      </c>
      <c r="AY290" s="191" t="s">
        <v>330</v>
      </c>
    </row>
    <row r="291" spans="2:65" s="1" customFormat="1" ht="22.5" customHeight="1">
      <c r="B291" s="169"/>
      <c r="C291" s="170" t="s">
        <v>503</v>
      </c>
      <c r="D291" s="170" t="s">
        <v>332</v>
      </c>
      <c r="E291" s="171" t="s">
        <v>567</v>
      </c>
      <c r="F291" s="172" t="s">
        <v>568</v>
      </c>
      <c r="G291" s="173" t="s">
        <v>552</v>
      </c>
      <c r="H291" s="174">
        <v>1</v>
      </c>
      <c r="I291" s="175"/>
      <c r="J291" s="176">
        <f>ROUND(I291*H291,2)</f>
        <v>0</v>
      </c>
      <c r="K291" s="172" t="s">
        <v>334</v>
      </c>
      <c r="L291" s="39"/>
      <c r="M291" s="177" t="s">
        <v>209</v>
      </c>
      <c r="N291" s="178" t="s">
        <v>244</v>
      </c>
      <c r="O291" s="40"/>
      <c r="P291" s="179">
        <f>O291*H291</f>
        <v>0</v>
      </c>
      <c r="Q291" s="179">
        <v>0</v>
      </c>
      <c r="R291" s="179">
        <f>Q291*H291</f>
        <v>0</v>
      </c>
      <c r="S291" s="179">
        <v>0</v>
      </c>
      <c r="T291" s="180">
        <f>S291*H291</f>
        <v>0</v>
      </c>
      <c r="AR291" s="22" t="s">
        <v>400</v>
      </c>
      <c r="AT291" s="22" t="s">
        <v>332</v>
      </c>
      <c r="AU291" s="22" t="s">
        <v>281</v>
      </c>
      <c r="AY291" s="22" t="s">
        <v>330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2" t="s">
        <v>279</v>
      </c>
      <c r="BK291" s="181">
        <f>ROUND(I291*H291,2)</f>
        <v>0</v>
      </c>
      <c r="BL291" s="22" t="s">
        <v>400</v>
      </c>
      <c r="BM291" s="22" t="s">
        <v>42</v>
      </c>
    </row>
    <row r="292" spans="2:65" s="11" customFormat="1">
      <c r="B292" s="182"/>
      <c r="D292" s="192" t="s">
        <v>336</v>
      </c>
      <c r="E292" s="191" t="s">
        <v>209</v>
      </c>
      <c r="F292" s="193" t="s">
        <v>279</v>
      </c>
      <c r="H292" s="194">
        <v>1</v>
      </c>
      <c r="I292" s="187"/>
      <c r="L292" s="182"/>
      <c r="M292" s="188"/>
      <c r="N292" s="189"/>
      <c r="O292" s="189"/>
      <c r="P292" s="189"/>
      <c r="Q292" s="189"/>
      <c r="R292" s="189"/>
      <c r="S292" s="189"/>
      <c r="T292" s="190"/>
      <c r="AT292" s="191" t="s">
        <v>336</v>
      </c>
      <c r="AU292" s="191" t="s">
        <v>281</v>
      </c>
      <c r="AV292" s="11" t="s">
        <v>281</v>
      </c>
      <c r="AW292" s="11" t="s">
        <v>237</v>
      </c>
      <c r="AX292" s="11" t="s">
        <v>279</v>
      </c>
      <c r="AY292" s="191" t="s">
        <v>330</v>
      </c>
    </row>
    <row r="293" spans="2:65" s="10" customFormat="1" ht="29.85" customHeight="1">
      <c r="B293" s="154"/>
      <c r="D293" s="166" t="s">
        <v>272</v>
      </c>
      <c r="E293" s="167" t="s">
        <v>569</v>
      </c>
      <c r="F293" s="167" t="s">
        <v>570</v>
      </c>
      <c r="I293" s="157"/>
      <c r="J293" s="168">
        <f>BK293</f>
        <v>0</v>
      </c>
      <c r="L293" s="154"/>
      <c r="M293" s="160"/>
      <c r="N293" s="161"/>
      <c r="O293" s="161"/>
      <c r="P293" s="162">
        <f>SUM(P294:P297)</f>
        <v>0</v>
      </c>
      <c r="Q293" s="161"/>
      <c r="R293" s="162">
        <f>SUM(R294:R297)</f>
        <v>0</v>
      </c>
      <c r="S293" s="161"/>
      <c r="T293" s="163">
        <f>SUM(T294:T297)</f>
        <v>0</v>
      </c>
      <c r="AR293" s="155" t="s">
        <v>345</v>
      </c>
      <c r="AT293" s="164" t="s">
        <v>272</v>
      </c>
      <c r="AU293" s="164" t="s">
        <v>279</v>
      </c>
      <c r="AY293" s="155" t="s">
        <v>330</v>
      </c>
      <c r="BK293" s="165">
        <f>SUM(BK294:BK297)</f>
        <v>0</v>
      </c>
    </row>
    <row r="294" spans="2:65" s="1" customFormat="1" ht="22.5" customHeight="1">
      <c r="B294" s="169"/>
      <c r="C294" s="170" t="s">
        <v>506</v>
      </c>
      <c r="D294" s="170" t="s">
        <v>332</v>
      </c>
      <c r="E294" s="171" t="s">
        <v>571</v>
      </c>
      <c r="F294" s="172" t="s">
        <v>572</v>
      </c>
      <c r="G294" s="173" t="s">
        <v>552</v>
      </c>
      <c r="H294" s="174">
        <v>3</v>
      </c>
      <c r="I294" s="175"/>
      <c r="J294" s="176">
        <f>ROUND(I294*H294,2)</f>
        <v>0</v>
      </c>
      <c r="K294" s="172" t="s">
        <v>334</v>
      </c>
      <c r="L294" s="39"/>
      <c r="M294" s="177" t="s">
        <v>209</v>
      </c>
      <c r="N294" s="178" t="s">
        <v>244</v>
      </c>
      <c r="O294" s="40"/>
      <c r="P294" s="179">
        <f>O294*H294</f>
        <v>0</v>
      </c>
      <c r="Q294" s="179">
        <v>0</v>
      </c>
      <c r="R294" s="179">
        <f>Q294*H294</f>
        <v>0</v>
      </c>
      <c r="S294" s="179">
        <v>0</v>
      </c>
      <c r="T294" s="180">
        <f>S294*H294</f>
        <v>0</v>
      </c>
      <c r="AR294" s="22" t="s">
        <v>400</v>
      </c>
      <c r="AT294" s="22" t="s">
        <v>332</v>
      </c>
      <c r="AU294" s="22" t="s">
        <v>281</v>
      </c>
      <c r="AY294" s="22" t="s">
        <v>330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22" t="s">
        <v>279</v>
      </c>
      <c r="BK294" s="181">
        <f>ROUND(I294*H294,2)</f>
        <v>0</v>
      </c>
      <c r="BL294" s="22" t="s">
        <v>400</v>
      </c>
      <c r="BM294" s="22" t="s">
        <v>43</v>
      </c>
    </row>
    <row r="295" spans="2:65" s="11" customFormat="1">
      <c r="B295" s="182"/>
      <c r="D295" s="183" t="s">
        <v>336</v>
      </c>
      <c r="E295" s="184" t="s">
        <v>209</v>
      </c>
      <c r="F295" s="185" t="s">
        <v>339</v>
      </c>
      <c r="H295" s="186">
        <v>3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91" t="s">
        <v>336</v>
      </c>
      <c r="AU295" s="191" t="s">
        <v>281</v>
      </c>
      <c r="AV295" s="11" t="s">
        <v>281</v>
      </c>
      <c r="AW295" s="11" t="s">
        <v>237</v>
      </c>
      <c r="AX295" s="11" t="s">
        <v>279</v>
      </c>
      <c r="AY295" s="191" t="s">
        <v>330</v>
      </c>
    </row>
    <row r="296" spans="2:65" s="1" customFormat="1" ht="22.5" customHeight="1">
      <c r="B296" s="169"/>
      <c r="C296" s="170" t="s">
        <v>509</v>
      </c>
      <c r="D296" s="170" t="s">
        <v>332</v>
      </c>
      <c r="E296" s="171" t="s">
        <v>573</v>
      </c>
      <c r="F296" s="172" t="s">
        <v>574</v>
      </c>
      <c r="G296" s="173" t="s">
        <v>552</v>
      </c>
      <c r="H296" s="174">
        <v>3</v>
      </c>
      <c r="I296" s="175"/>
      <c r="J296" s="176">
        <f>ROUND(I296*H296,2)</f>
        <v>0</v>
      </c>
      <c r="K296" s="172" t="s">
        <v>334</v>
      </c>
      <c r="L296" s="39"/>
      <c r="M296" s="177" t="s">
        <v>209</v>
      </c>
      <c r="N296" s="178" t="s">
        <v>244</v>
      </c>
      <c r="O296" s="40"/>
      <c r="P296" s="179">
        <f>O296*H296</f>
        <v>0</v>
      </c>
      <c r="Q296" s="179">
        <v>0</v>
      </c>
      <c r="R296" s="179">
        <f>Q296*H296</f>
        <v>0</v>
      </c>
      <c r="S296" s="179">
        <v>0</v>
      </c>
      <c r="T296" s="180">
        <f>S296*H296</f>
        <v>0</v>
      </c>
      <c r="AR296" s="22" t="s">
        <v>400</v>
      </c>
      <c r="AT296" s="22" t="s">
        <v>332</v>
      </c>
      <c r="AU296" s="22" t="s">
        <v>281</v>
      </c>
      <c r="AY296" s="22" t="s">
        <v>330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22" t="s">
        <v>279</v>
      </c>
      <c r="BK296" s="181">
        <f>ROUND(I296*H296,2)</f>
        <v>0</v>
      </c>
      <c r="BL296" s="22" t="s">
        <v>400</v>
      </c>
      <c r="BM296" s="22" t="s">
        <v>44</v>
      </c>
    </row>
    <row r="297" spans="2:65" s="11" customFormat="1">
      <c r="B297" s="182"/>
      <c r="D297" s="192" t="s">
        <v>336</v>
      </c>
      <c r="E297" s="191" t="s">
        <v>209</v>
      </c>
      <c r="F297" s="193" t="s">
        <v>339</v>
      </c>
      <c r="H297" s="194">
        <v>3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91" t="s">
        <v>336</v>
      </c>
      <c r="AU297" s="191" t="s">
        <v>281</v>
      </c>
      <c r="AV297" s="11" t="s">
        <v>281</v>
      </c>
      <c r="AW297" s="11" t="s">
        <v>237</v>
      </c>
      <c r="AX297" s="11" t="s">
        <v>279</v>
      </c>
      <c r="AY297" s="191" t="s">
        <v>330</v>
      </c>
    </row>
    <row r="298" spans="2:65" s="10" customFormat="1" ht="29.85" customHeight="1">
      <c r="B298" s="154"/>
      <c r="D298" s="166" t="s">
        <v>272</v>
      </c>
      <c r="E298" s="167" t="s">
        <v>575</v>
      </c>
      <c r="F298" s="167" t="s">
        <v>576</v>
      </c>
      <c r="I298" s="157"/>
      <c r="J298" s="168">
        <f>BK298</f>
        <v>0</v>
      </c>
      <c r="L298" s="154"/>
      <c r="M298" s="160"/>
      <c r="N298" s="161"/>
      <c r="O298" s="161"/>
      <c r="P298" s="162">
        <f>SUM(P299:P302)</f>
        <v>0</v>
      </c>
      <c r="Q298" s="161"/>
      <c r="R298" s="162">
        <f>SUM(R299:R302)</f>
        <v>0</v>
      </c>
      <c r="S298" s="161"/>
      <c r="T298" s="163">
        <f>SUM(T299:T302)</f>
        <v>0</v>
      </c>
      <c r="AR298" s="155" t="s">
        <v>345</v>
      </c>
      <c r="AT298" s="164" t="s">
        <v>272</v>
      </c>
      <c r="AU298" s="164" t="s">
        <v>279</v>
      </c>
      <c r="AY298" s="155" t="s">
        <v>330</v>
      </c>
      <c r="BK298" s="165">
        <f>SUM(BK299:BK302)</f>
        <v>0</v>
      </c>
    </row>
    <row r="299" spans="2:65" s="1" customFormat="1" ht="22.5" customHeight="1">
      <c r="B299" s="169"/>
      <c r="C299" s="170" t="s">
        <v>511</v>
      </c>
      <c r="D299" s="170" t="s">
        <v>332</v>
      </c>
      <c r="E299" s="171" t="s">
        <v>577</v>
      </c>
      <c r="F299" s="172" t="s">
        <v>578</v>
      </c>
      <c r="G299" s="173" t="s">
        <v>552</v>
      </c>
      <c r="H299" s="174">
        <v>1</v>
      </c>
      <c r="I299" s="175"/>
      <c r="J299" s="176">
        <f>ROUND(I299*H299,2)</f>
        <v>0</v>
      </c>
      <c r="K299" s="172" t="s">
        <v>334</v>
      </c>
      <c r="L299" s="39"/>
      <c r="M299" s="177" t="s">
        <v>209</v>
      </c>
      <c r="N299" s="178" t="s">
        <v>244</v>
      </c>
      <c r="O299" s="40"/>
      <c r="P299" s="179">
        <f>O299*H299</f>
        <v>0</v>
      </c>
      <c r="Q299" s="179">
        <v>0</v>
      </c>
      <c r="R299" s="179">
        <f>Q299*H299</f>
        <v>0</v>
      </c>
      <c r="S299" s="179">
        <v>0</v>
      </c>
      <c r="T299" s="180">
        <f>S299*H299</f>
        <v>0</v>
      </c>
      <c r="AR299" s="22" t="s">
        <v>400</v>
      </c>
      <c r="AT299" s="22" t="s">
        <v>332</v>
      </c>
      <c r="AU299" s="22" t="s">
        <v>281</v>
      </c>
      <c r="AY299" s="22" t="s">
        <v>330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2" t="s">
        <v>279</v>
      </c>
      <c r="BK299" s="181">
        <f>ROUND(I299*H299,2)</f>
        <v>0</v>
      </c>
      <c r="BL299" s="22" t="s">
        <v>400</v>
      </c>
      <c r="BM299" s="22" t="s">
        <v>45</v>
      </c>
    </row>
    <row r="300" spans="2:65" s="11" customFormat="1">
      <c r="B300" s="182"/>
      <c r="D300" s="183" t="s">
        <v>336</v>
      </c>
      <c r="E300" s="184" t="s">
        <v>209</v>
      </c>
      <c r="F300" s="185" t="s">
        <v>279</v>
      </c>
      <c r="H300" s="186">
        <v>1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91" t="s">
        <v>336</v>
      </c>
      <c r="AU300" s="191" t="s">
        <v>281</v>
      </c>
      <c r="AV300" s="11" t="s">
        <v>281</v>
      </c>
      <c r="AW300" s="11" t="s">
        <v>237</v>
      </c>
      <c r="AX300" s="11" t="s">
        <v>279</v>
      </c>
      <c r="AY300" s="191" t="s">
        <v>330</v>
      </c>
    </row>
    <row r="301" spans="2:65" s="1" customFormat="1" ht="22.5" customHeight="1">
      <c r="B301" s="169"/>
      <c r="C301" s="170" t="s">
        <v>512</v>
      </c>
      <c r="D301" s="170" t="s">
        <v>332</v>
      </c>
      <c r="E301" s="171" t="s">
        <v>579</v>
      </c>
      <c r="F301" s="172" t="s">
        <v>580</v>
      </c>
      <c r="G301" s="173" t="s">
        <v>552</v>
      </c>
      <c r="H301" s="174">
        <v>1</v>
      </c>
      <c r="I301" s="175"/>
      <c r="J301" s="176">
        <f>ROUND(I301*H301,2)</f>
        <v>0</v>
      </c>
      <c r="K301" s="172" t="s">
        <v>334</v>
      </c>
      <c r="L301" s="39"/>
      <c r="M301" s="177" t="s">
        <v>209</v>
      </c>
      <c r="N301" s="178" t="s">
        <v>244</v>
      </c>
      <c r="O301" s="40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22" t="s">
        <v>400</v>
      </c>
      <c r="AT301" s="22" t="s">
        <v>332</v>
      </c>
      <c r="AU301" s="22" t="s">
        <v>281</v>
      </c>
      <c r="AY301" s="22" t="s">
        <v>330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2" t="s">
        <v>279</v>
      </c>
      <c r="BK301" s="181">
        <f>ROUND(I301*H301,2)</f>
        <v>0</v>
      </c>
      <c r="BL301" s="22" t="s">
        <v>400</v>
      </c>
      <c r="BM301" s="22" t="s">
        <v>46</v>
      </c>
    </row>
    <row r="302" spans="2:65" s="11" customFormat="1">
      <c r="B302" s="182"/>
      <c r="D302" s="192" t="s">
        <v>336</v>
      </c>
      <c r="E302" s="191" t="s">
        <v>209</v>
      </c>
      <c r="F302" s="193" t="s">
        <v>279</v>
      </c>
      <c r="H302" s="194">
        <v>1</v>
      </c>
      <c r="I302" s="187"/>
      <c r="L302" s="182"/>
      <c r="M302" s="188"/>
      <c r="N302" s="189"/>
      <c r="O302" s="189"/>
      <c r="P302" s="189"/>
      <c r="Q302" s="189"/>
      <c r="R302" s="189"/>
      <c r="S302" s="189"/>
      <c r="T302" s="190"/>
      <c r="AT302" s="191" t="s">
        <v>336</v>
      </c>
      <c r="AU302" s="191" t="s">
        <v>281</v>
      </c>
      <c r="AV302" s="11" t="s">
        <v>281</v>
      </c>
      <c r="AW302" s="11" t="s">
        <v>237</v>
      </c>
      <c r="AX302" s="11" t="s">
        <v>279</v>
      </c>
      <c r="AY302" s="191" t="s">
        <v>330</v>
      </c>
    </row>
    <row r="303" spans="2:65" s="10" customFormat="1" ht="29.85" customHeight="1">
      <c r="B303" s="154"/>
      <c r="D303" s="166" t="s">
        <v>272</v>
      </c>
      <c r="E303" s="167" t="s">
        <v>581</v>
      </c>
      <c r="F303" s="167" t="s">
        <v>582</v>
      </c>
      <c r="I303" s="157"/>
      <c r="J303" s="168">
        <f>BK303</f>
        <v>0</v>
      </c>
      <c r="L303" s="154"/>
      <c r="M303" s="160"/>
      <c r="N303" s="161"/>
      <c r="O303" s="161"/>
      <c r="P303" s="162">
        <f>SUM(P304:P309)</f>
        <v>0</v>
      </c>
      <c r="Q303" s="161"/>
      <c r="R303" s="162">
        <f>SUM(R304:R309)</f>
        <v>0</v>
      </c>
      <c r="S303" s="161"/>
      <c r="T303" s="163">
        <f>SUM(T304:T309)</f>
        <v>0</v>
      </c>
      <c r="AR303" s="155" t="s">
        <v>345</v>
      </c>
      <c r="AT303" s="164" t="s">
        <v>272</v>
      </c>
      <c r="AU303" s="164" t="s">
        <v>279</v>
      </c>
      <c r="AY303" s="155" t="s">
        <v>330</v>
      </c>
      <c r="BK303" s="165">
        <f>SUM(BK304:BK309)</f>
        <v>0</v>
      </c>
    </row>
    <row r="304" spans="2:65" s="1" customFormat="1" ht="22.5" customHeight="1">
      <c r="B304" s="169"/>
      <c r="C304" s="170" t="s">
        <v>513</v>
      </c>
      <c r="D304" s="170" t="s">
        <v>332</v>
      </c>
      <c r="E304" s="171" t="s">
        <v>583</v>
      </c>
      <c r="F304" s="172" t="s">
        <v>584</v>
      </c>
      <c r="G304" s="173" t="s">
        <v>552</v>
      </c>
      <c r="H304" s="174">
        <v>1</v>
      </c>
      <c r="I304" s="175"/>
      <c r="J304" s="176">
        <f>ROUND(I304*H304,2)</f>
        <v>0</v>
      </c>
      <c r="K304" s="172" t="s">
        <v>334</v>
      </c>
      <c r="L304" s="39"/>
      <c r="M304" s="177" t="s">
        <v>209</v>
      </c>
      <c r="N304" s="178" t="s">
        <v>244</v>
      </c>
      <c r="O304" s="40"/>
      <c r="P304" s="179">
        <f>O304*H304</f>
        <v>0</v>
      </c>
      <c r="Q304" s="179">
        <v>0</v>
      </c>
      <c r="R304" s="179">
        <f>Q304*H304</f>
        <v>0</v>
      </c>
      <c r="S304" s="179">
        <v>0</v>
      </c>
      <c r="T304" s="180">
        <f>S304*H304</f>
        <v>0</v>
      </c>
      <c r="AR304" s="22" t="s">
        <v>400</v>
      </c>
      <c r="AT304" s="22" t="s">
        <v>332</v>
      </c>
      <c r="AU304" s="22" t="s">
        <v>281</v>
      </c>
      <c r="AY304" s="22" t="s">
        <v>330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2" t="s">
        <v>279</v>
      </c>
      <c r="BK304" s="181">
        <f>ROUND(I304*H304,2)</f>
        <v>0</v>
      </c>
      <c r="BL304" s="22" t="s">
        <v>400</v>
      </c>
      <c r="BM304" s="22" t="s">
        <v>47</v>
      </c>
    </row>
    <row r="305" spans="2:65" s="11" customFormat="1">
      <c r="B305" s="182"/>
      <c r="D305" s="183" t="s">
        <v>336</v>
      </c>
      <c r="E305" s="184" t="s">
        <v>209</v>
      </c>
      <c r="F305" s="185" t="s">
        <v>279</v>
      </c>
      <c r="H305" s="186">
        <v>1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91" t="s">
        <v>336</v>
      </c>
      <c r="AU305" s="191" t="s">
        <v>281</v>
      </c>
      <c r="AV305" s="11" t="s">
        <v>281</v>
      </c>
      <c r="AW305" s="11" t="s">
        <v>237</v>
      </c>
      <c r="AX305" s="11" t="s">
        <v>279</v>
      </c>
      <c r="AY305" s="191" t="s">
        <v>330</v>
      </c>
    </row>
    <row r="306" spans="2:65" s="1" customFormat="1" ht="22.5" customHeight="1">
      <c r="B306" s="169"/>
      <c r="C306" s="170" t="s">
        <v>514</v>
      </c>
      <c r="D306" s="170" t="s">
        <v>332</v>
      </c>
      <c r="E306" s="171" t="s">
        <v>585</v>
      </c>
      <c r="F306" s="172" t="s">
        <v>586</v>
      </c>
      <c r="G306" s="173" t="s">
        <v>552</v>
      </c>
      <c r="H306" s="174">
        <v>1</v>
      </c>
      <c r="I306" s="175"/>
      <c r="J306" s="176">
        <f>ROUND(I306*H306,2)</f>
        <v>0</v>
      </c>
      <c r="K306" s="172" t="s">
        <v>334</v>
      </c>
      <c r="L306" s="39"/>
      <c r="M306" s="177" t="s">
        <v>209</v>
      </c>
      <c r="N306" s="178" t="s">
        <v>244</v>
      </c>
      <c r="O306" s="40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2" t="s">
        <v>400</v>
      </c>
      <c r="AT306" s="22" t="s">
        <v>332</v>
      </c>
      <c r="AU306" s="22" t="s">
        <v>281</v>
      </c>
      <c r="AY306" s="22" t="s">
        <v>330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2" t="s">
        <v>279</v>
      </c>
      <c r="BK306" s="181">
        <f>ROUND(I306*H306,2)</f>
        <v>0</v>
      </c>
      <c r="BL306" s="22" t="s">
        <v>400</v>
      </c>
      <c r="BM306" s="22" t="s">
        <v>48</v>
      </c>
    </row>
    <row r="307" spans="2:65" s="11" customFormat="1">
      <c r="B307" s="182"/>
      <c r="D307" s="183" t="s">
        <v>336</v>
      </c>
      <c r="E307" s="184" t="s">
        <v>209</v>
      </c>
      <c r="F307" s="185" t="s">
        <v>279</v>
      </c>
      <c r="H307" s="186">
        <v>1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91" t="s">
        <v>336</v>
      </c>
      <c r="AU307" s="191" t="s">
        <v>281</v>
      </c>
      <c r="AV307" s="11" t="s">
        <v>281</v>
      </c>
      <c r="AW307" s="11" t="s">
        <v>237</v>
      </c>
      <c r="AX307" s="11" t="s">
        <v>279</v>
      </c>
      <c r="AY307" s="191" t="s">
        <v>330</v>
      </c>
    </row>
    <row r="308" spans="2:65" s="1" customFormat="1" ht="22.5" customHeight="1">
      <c r="B308" s="169"/>
      <c r="C308" s="170" t="s">
        <v>518</v>
      </c>
      <c r="D308" s="170" t="s">
        <v>332</v>
      </c>
      <c r="E308" s="171" t="s">
        <v>587</v>
      </c>
      <c r="F308" s="172" t="s">
        <v>588</v>
      </c>
      <c r="G308" s="173" t="s">
        <v>552</v>
      </c>
      <c r="H308" s="174">
        <v>1</v>
      </c>
      <c r="I308" s="175"/>
      <c r="J308" s="176">
        <f>ROUND(I308*H308,2)</f>
        <v>0</v>
      </c>
      <c r="K308" s="172" t="s">
        <v>334</v>
      </c>
      <c r="L308" s="39"/>
      <c r="M308" s="177" t="s">
        <v>209</v>
      </c>
      <c r="N308" s="178" t="s">
        <v>244</v>
      </c>
      <c r="O308" s="40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22" t="s">
        <v>400</v>
      </c>
      <c r="AT308" s="22" t="s">
        <v>332</v>
      </c>
      <c r="AU308" s="22" t="s">
        <v>281</v>
      </c>
      <c r="AY308" s="22" t="s">
        <v>330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2" t="s">
        <v>279</v>
      </c>
      <c r="BK308" s="181">
        <f>ROUND(I308*H308,2)</f>
        <v>0</v>
      </c>
      <c r="BL308" s="22" t="s">
        <v>400</v>
      </c>
      <c r="BM308" s="22" t="s">
        <v>49</v>
      </c>
    </row>
    <row r="309" spans="2:65" s="11" customFormat="1">
      <c r="B309" s="182"/>
      <c r="D309" s="192" t="s">
        <v>336</v>
      </c>
      <c r="E309" s="191" t="s">
        <v>209</v>
      </c>
      <c r="F309" s="193" t="s">
        <v>279</v>
      </c>
      <c r="H309" s="194">
        <v>1</v>
      </c>
      <c r="I309" s="187"/>
      <c r="L309" s="182"/>
      <c r="M309" s="188"/>
      <c r="N309" s="189"/>
      <c r="O309" s="189"/>
      <c r="P309" s="189"/>
      <c r="Q309" s="189"/>
      <c r="R309" s="189"/>
      <c r="S309" s="189"/>
      <c r="T309" s="190"/>
      <c r="AT309" s="191" t="s">
        <v>336</v>
      </c>
      <c r="AU309" s="191" t="s">
        <v>281</v>
      </c>
      <c r="AV309" s="11" t="s">
        <v>281</v>
      </c>
      <c r="AW309" s="11" t="s">
        <v>237</v>
      </c>
      <c r="AX309" s="11" t="s">
        <v>279</v>
      </c>
      <c r="AY309" s="191" t="s">
        <v>330</v>
      </c>
    </row>
    <row r="310" spans="2:65" s="10" customFormat="1" ht="29.85" customHeight="1">
      <c r="B310" s="154"/>
      <c r="D310" s="166" t="s">
        <v>272</v>
      </c>
      <c r="E310" s="167" t="s">
        <v>589</v>
      </c>
      <c r="F310" s="167" t="s">
        <v>590</v>
      </c>
      <c r="I310" s="157"/>
      <c r="J310" s="168">
        <f>BK310</f>
        <v>0</v>
      </c>
      <c r="L310" s="154"/>
      <c r="M310" s="160"/>
      <c r="N310" s="161"/>
      <c r="O310" s="161"/>
      <c r="P310" s="162">
        <f>SUM(P311:P312)</f>
        <v>0</v>
      </c>
      <c r="Q310" s="161"/>
      <c r="R310" s="162">
        <f>SUM(R311:R312)</f>
        <v>0</v>
      </c>
      <c r="S310" s="161"/>
      <c r="T310" s="163">
        <f>SUM(T311:T312)</f>
        <v>0</v>
      </c>
      <c r="AR310" s="155" t="s">
        <v>345</v>
      </c>
      <c r="AT310" s="164" t="s">
        <v>272</v>
      </c>
      <c r="AU310" s="164" t="s">
        <v>279</v>
      </c>
      <c r="AY310" s="155" t="s">
        <v>330</v>
      </c>
      <c r="BK310" s="165">
        <f>SUM(BK311:BK312)</f>
        <v>0</v>
      </c>
    </row>
    <row r="311" spans="2:65" s="1" customFormat="1" ht="22.5" customHeight="1">
      <c r="B311" s="169"/>
      <c r="C311" s="170" t="s">
        <v>521</v>
      </c>
      <c r="D311" s="170" t="s">
        <v>332</v>
      </c>
      <c r="E311" s="171" t="s">
        <v>591</v>
      </c>
      <c r="F311" s="172" t="s">
        <v>592</v>
      </c>
      <c r="G311" s="173" t="s">
        <v>552</v>
      </c>
      <c r="H311" s="174">
        <v>1</v>
      </c>
      <c r="I311" s="175"/>
      <c r="J311" s="176">
        <f>ROUND(I311*H311,2)</f>
        <v>0</v>
      </c>
      <c r="K311" s="172" t="s">
        <v>334</v>
      </c>
      <c r="L311" s="39"/>
      <c r="M311" s="177" t="s">
        <v>209</v>
      </c>
      <c r="N311" s="178" t="s">
        <v>244</v>
      </c>
      <c r="O311" s="40"/>
      <c r="P311" s="179">
        <f>O311*H311</f>
        <v>0</v>
      </c>
      <c r="Q311" s="179">
        <v>0</v>
      </c>
      <c r="R311" s="179">
        <f>Q311*H311</f>
        <v>0</v>
      </c>
      <c r="S311" s="179">
        <v>0</v>
      </c>
      <c r="T311" s="180">
        <f>S311*H311</f>
        <v>0</v>
      </c>
      <c r="AR311" s="22" t="s">
        <v>400</v>
      </c>
      <c r="AT311" s="22" t="s">
        <v>332</v>
      </c>
      <c r="AU311" s="22" t="s">
        <v>281</v>
      </c>
      <c r="AY311" s="22" t="s">
        <v>330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22" t="s">
        <v>279</v>
      </c>
      <c r="BK311" s="181">
        <f>ROUND(I311*H311,2)</f>
        <v>0</v>
      </c>
      <c r="BL311" s="22" t="s">
        <v>400</v>
      </c>
      <c r="BM311" s="22" t="s">
        <v>50</v>
      </c>
    </row>
    <row r="312" spans="2:65" s="11" customFormat="1">
      <c r="B312" s="182"/>
      <c r="D312" s="192" t="s">
        <v>336</v>
      </c>
      <c r="E312" s="191" t="s">
        <v>209</v>
      </c>
      <c r="F312" s="193" t="s">
        <v>279</v>
      </c>
      <c r="H312" s="194">
        <v>1</v>
      </c>
      <c r="I312" s="187"/>
      <c r="L312" s="182"/>
      <c r="M312" s="220"/>
      <c r="N312" s="221"/>
      <c r="O312" s="221"/>
      <c r="P312" s="221"/>
      <c r="Q312" s="221"/>
      <c r="R312" s="221"/>
      <c r="S312" s="221"/>
      <c r="T312" s="222"/>
      <c r="AT312" s="191" t="s">
        <v>336</v>
      </c>
      <c r="AU312" s="191" t="s">
        <v>281</v>
      </c>
      <c r="AV312" s="11" t="s">
        <v>281</v>
      </c>
      <c r="AW312" s="11" t="s">
        <v>237</v>
      </c>
      <c r="AX312" s="11" t="s">
        <v>279</v>
      </c>
      <c r="AY312" s="191" t="s">
        <v>330</v>
      </c>
    </row>
    <row r="313" spans="2:65" s="1" customFormat="1" ht="6.95" customHeight="1">
      <c r="B313" s="54"/>
      <c r="C313" s="55"/>
      <c r="D313" s="55"/>
      <c r="E313" s="55"/>
      <c r="F313" s="55"/>
      <c r="G313" s="55"/>
      <c r="H313" s="55"/>
      <c r="I313" s="121"/>
      <c r="J313" s="55"/>
      <c r="K313" s="55"/>
      <c r="L313" s="39"/>
    </row>
  </sheetData>
  <autoFilter ref="C96:K312"/>
  <mergeCells count="9">
    <mergeCell ref="E87:H87"/>
    <mergeCell ref="E89:H89"/>
    <mergeCell ref="G1:H1"/>
    <mergeCell ref="L2:V2"/>
    <mergeCell ref="E7:H7"/>
    <mergeCell ref="E9:H9"/>
    <mergeCell ref="E24:H24"/>
    <mergeCell ref="E45:H45"/>
    <mergeCell ref="E47:H47"/>
  </mergeCells>
  <phoneticPr fontId="47" type="noConversion"/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</cols>
  <sheetData>
    <row r="1" spans="2:11" ht="37.5" customHeight="1"/>
    <row r="2" spans="2:1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3" customFormat="1" ht="45" customHeight="1">
      <c r="B3" s="227"/>
      <c r="C3" s="344" t="s">
        <v>51</v>
      </c>
      <c r="D3" s="344"/>
      <c r="E3" s="344"/>
      <c r="F3" s="344"/>
      <c r="G3" s="344"/>
      <c r="H3" s="344"/>
      <c r="I3" s="344"/>
      <c r="J3" s="344"/>
      <c r="K3" s="228"/>
    </row>
    <row r="4" spans="2:11" ht="25.5" customHeight="1">
      <c r="B4" s="229"/>
      <c r="C4" s="345" t="s">
        <v>52</v>
      </c>
      <c r="D4" s="345"/>
      <c r="E4" s="345"/>
      <c r="F4" s="345"/>
      <c r="G4" s="345"/>
      <c r="H4" s="345"/>
      <c r="I4" s="345"/>
      <c r="J4" s="345"/>
      <c r="K4" s="230"/>
    </row>
    <row r="5" spans="2:1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ht="15" customHeight="1">
      <c r="B6" s="229"/>
      <c r="C6" s="346" t="s">
        <v>53</v>
      </c>
      <c r="D6" s="346"/>
      <c r="E6" s="346"/>
      <c r="F6" s="346"/>
      <c r="G6" s="346"/>
      <c r="H6" s="346"/>
      <c r="I6" s="346"/>
      <c r="J6" s="346"/>
      <c r="K6" s="230"/>
    </row>
    <row r="7" spans="2:11" ht="15" customHeight="1">
      <c r="B7" s="232"/>
      <c r="C7" s="346" t="s">
        <v>54</v>
      </c>
      <c r="D7" s="346"/>
      <c r="E7" s="346"/>
      <c r="F7" s="346"/>
      <c r="G7" s="346"/>
      <c r="H7" s="346"/>
      <c r="I7" s="346"/>
      <c r="J7" s="346"/>
      <c r="K7" s="230"/>
    </row>
    <row r="8" spans="2:11" ht="12.75" customHeight="1">
      <c r="B8" s="232"/>
      <c r="C8" s="159"/>
      <c r="D8" s="159"/>
      <c r="E8" s="159"/>
      <c r="F8" s="159"/>
      <c r="G8" s="159"/>
      <c r="H8" s="159"/>
      <c r="I8" s="159"/>
      <c r="J8" s="159"/>
      <c r="K8" s="230"/>
    </row>
    <row r="9" spans="2:11" ht="15" customHeight="1">
      <c r="B9" s="232"/>
      <c r="C9" s="346" t="s">
        <v>55</v>
      </c>
      <c r="D9" s="346"/>
      <c r="E9" s="346"/>
      <c r="F9" s="346"/>
      <c r="G9" s="346"/>
      <c r="H9" s="346"/>
      <c r="I9" s="346"/>
      <c r="J9" s="346"/>
      <c r="K9" s="230"/>
    </row>
    <row r="10" spans="2:11" ht="15" customHeight="1">
      <c r="B10" s="232"/>
      <c r="C10" s="159"/>
      <c r="D10" s="346" t="s">
        <v>56</v>
      </c>
      <c r="E10" s="346"/>
      <c r="F10" s="346"/>
      <c r="G10" s="346"/>
      <c r="H10" s="346"/>
      <c r="I10" s="346"/>
      <c r="J10" s="346"/>
      <c r="K10" s="230"/>
    </row>
    <row r="11" spans="2:11" ht="15" customHeight="1">
      <c r="B11" s="232"/>
      <c r="C11" s="233"/>
      <c r="D11" s="346" t="s">
        <v>57</v>
      </c>
      <c r="E11" s="346"/>
      <c r="F11" s="346"/>
      <c r="G11" s="346"/>
      <c r="H11" s="346"/>
      <c r="I11" s="346"/>
      <c r="J11" s="346"/>
      <c r="K11" s="230"/>
    </row>
    <row r="12" spans="2:11" ht="12.75" customHeight="1">
      <c r="B12" s="232"/>
      <c r="C12" s="233"/>
      <c r="D12" s="233"/>
      <c r="E12" s="233"/>
      <c r="F12" s="233"/>
      <c r="G12" s="233"/>
      <c r="H12" s="233"/>
      <c r="I12" s="233"/>
      <c r="J12" s="233"/>
      <c r="K12" s="230"/>
    </row>
    <row r="13" spans="2:11" ht="15" customHeight="1">
      <c r="B13" s="232"/>
      <c r="C13" s="233"/>
      <c r="D13" s="346" t="s">
        <v>58</v>
      </c>
      <c r="E13" s="346"/>
      <c r="F13" s="346"/>
      <c r="G13" s="346"/>
      <c r="H13" s="346"/>
      <c r="I13" s="346"/>
      <c r="J13" s="346"/>
      <c r="K13" s="230"/>
    </row>
    <row r="14" spans="2:11" ht="15" customHeight="1">
      <c r="B14" s="232"/>
      <c r="C14" s="233"/>
      <c r="D14" s="346" t="s">
        <v>59</v>
      </c>
      <c r="E14" s="346"/>
      <c r="F14" s="346"/>
      <c r="G14" s="346"/>
      <c r="H14" s="346"/>
      <c r="I14" s="346"/>
      <c r="J14" s="346"/>
      <c r="K14" s="230"/>
    </row>
    <row r="15" spans="2:11" ht="15" customHeight="1">
      <c r="B15" s="232"/>
      <c r="C15" s="233"/>
      <c r="D15" s="346" t="s">
        <v>60</v>
      </c>
      <c r="E15" s="346"/>
      <c r="F15" s="346"/>
      <c r="G15" s="346"/>
      <c r="H15" s="346"/>
      <c r="I15" s="346"/>
      <c r="J15" s="346"/>
      <c r="K15" s="230"/>
    </row>
    <row r="16" spans="2:11" ht="15" customHeight="1">
      <c r="B16" s="232"/>
      <c r="C16" s="233"/>
      <c r="D16" s="233"/>
      <c r="E16" s="234" t="s">
        <v>278</v>
      </c>
      <c r="F16" s="346" t="s">
        <v>61</v>
      </c>
      <c r="G16" s="346"/>
      <c r="H16" s="346"/>
      <c r="I16" s="346"/>
      <c r="J16" s="346"/>
      <c r="K16" s="230"/>
    </row>
    <row r="17" spans="2:11" ht="15" customHeight="1">
      <c r="B17" s="232"/>
      <c r="C17" s="233"/>
      <c r="D17" s="233"/>
      <c r="E17" s="234" t="s">
        <v>62</v>
      </c>
      <c r="F17" s="346" t="s">
        <v>63</v>
      </c>
      <c r="G17" s="346"/>
      <c r="H17" s="346"/>
      <c r="I17" s="346"/>
      <c r="J17" s="346"/>
      <c r="K17" s="230"/>
    </row>
    <row r="18" spans="2:11" ht="15" customHeight="1">
      <c r="B18" s="232"/>
      <c r="C18" s="233"/>
      <c r="D18" s="233"/>
      <c r="E18" s="234" t="s">
        <v>64</v>
      </c>
      <c r="F18" s="346" t="s">
        <v>65</v>
      </c>
      <c r="G18" s="346"/>
      <c r="H18" s="346"/>
      <c r="I18" s="346"/>
      <c r="J18" s="346"/>
      <c r="K18" s="230"/>
    </row>
    <row r="19" spans="2:11" ht="15" customHeight="1">
      <c r="B19" s="232"/>
      <c r="C19" s="233"/>
      <c r="D19" s="233"/>
      <c r="E19" s="234" t="s">
        <v>66</v>
      </c>
      <c r="F19" s="346" t="s">
        <v>67</v>
      </c>
      <c r="G19" s="346"/>
      <c r="H19" s="346"/>
      <c r="I19" s="346"/>
      <c r="J19" s="346"/>
      <c r="K19" s="230"/>
    </row>
    <row r="20" spans="2:11" ht="15" customHeight="1">
      <c r="B20" s="232"/>
      <c r="C20" s="233"/>
      <c r="D20" s="233"/>
      <c r="E20" s="234" t="s">
        <v>524</v>
      </c>
      <c r="F20" s="346" t="s">
        <v>68</v>
      </c>
      <c r="G20" s="346"/>
      <c r="H20" s="346"/>
      <c r="I20" s="346"/>
      <c r="J20" s="346"/>
      <c r="K20" s="230"/>
    </row>
    <row r="21" spans="2:11" ht="15" customHeight="1">
      <c r="B21" s="232"/>
      <c r="C21" s="233"/>
      <c r="D21" s="233"/>
      <c r="E21" s="234" t="s">
        <v>69</v>
      </c>
      <c r="F21" s="346" t="s">
        <v>70</v>
      </c>
      <c r="G21" s="346"/>
      <c r="H21" s="346"/>
      <c r="I21" s="346"/>
      <c r="J21" s="346"/>
      <c r="K21" s="230"/>
    </row>
    <row r="22" spans="2:11" ht="12.75" customHeight="1">
      <c r="B22" s="232"/>
      <c r="C22" s="233"/>
      <c r="D22" s="233"/>
      <c r="E22" s="233"/>
      <c r="F22" s="233"/>
      <c r="G22" s="233"/>
      <c r="H22" s="233"/>
      <c r="I22" s="233"/>
      <c r="J22" s="233"/>
      <c r="K22" s="230"/>
    </row>
    <row r="23" spans="2:11" ht="15" customHeight="1">
      <c r="B23" s="232"/>
      <c r="C23" s="346" t="s">
        <v>71</v>
      </c>
      <c r="D23" s="346"/>
      <c r="E23" s="346"/>
      <c r="F23" s="346"/>
      <c r="G23" s="346"/>
      <c r="H23" s="346"/>
      <c r="I23" s="346"/>
      <c r="J23" s="346"/>
      <c r="K23" s="230"/>
    </row>
    <row r="24" spans="2:11" ht="15" customHeight="1">
      <c r="B24" s="232"/>
      <c r="C24" s="346" t="s">
        <v>72</v>
      </c>
      <c r="D24" s="346"/>
      <c r="E24" s="346"/>
      <c r="F24" s="346"/>
      <c r="G24" s="346"/>
      <c r="H24" s="346"/>
      <c r="I24" s="346"/>
      <c r="J24" s="346"/>
      <c r="K24" s="230"/>
    </row>
    <row r="25" spans="2:11" ht="15" customHeight="1">
      <c r="B25" s="232"/>
      <c r="C25" s="159"/>
      <c r="D25" s="346" t="s">
        <v>73</v>
      </c>
      <c r="E25" s="346"/>
      <c r="F25" s="346"/>
      <c r="G25" s="346"/>
      <c r="H25" s="346"/>
      <c r="I25" s="346"/>
      <c r="J25" s="346"/>
      <c r="K25" s="230"/>
    </row>
    <row r="26" spans="2:11" ht="15" customHeight="1">
      <c r="B26" s="232"/>
      <c r="C26" s="233"/>
      <c r="D26" s="346" t="s">
        <v>74</v>
      </c>
      <c r="E26" s="346"/>
      <c r="F26" s="346"/>
      <c r="G26" s="346"/>
      <c r="H26" s="346"/>
      <c r="I26" s="346"/>
      <c r="J26" s="346"/>
      <c r="K26" s="230"/>
    </row>
    <row r="27" spans="2:11" ht="12.75" customHeight="1">
      <c r="B27" s="232"/>
      <c r="C27" s="233"/>
      <c r="D27" s="233"/>
      <c r="E27" s="233"/>
      <c r="F27" s="233"/>
      <c r="G27" s="233"/>
      <c r="H27" s="233"/>
      <c r="I27" s="233"/>
      <c r="J27" s="233"/>
      <c r="K27" s="230"/>
    </row>
    <row r="28" spans="2:11" ht="15" customHeight="1">
      <c r="B28" s="232"/>
      <c r="C28" s="233"/>
      <c r="D28" s="346" t="s">
        <v>75</v>
      </c>
      <c r="E28" s="346"/>
      <c r="F28" s="346"/>
      <c r="G28" s="346"/>
      <c r="H28" s="346"/>
      <c r="I28" s="346"/>
      <c r="J28" s="346"/>
      <c r="K28" s="230"/>
    </row>
    <row r="29" spans="2:11" ht="15" customHeight="1">
      <c r="B29" s="232"/>
      <c r="C29" s="233"/>
      <c r="D29" s="346" t="s">
        <v>76</v>
      </c>
      <c r="E29" s="346"/>
      <c r="F29" s="346"/>
      <c r="G29" s="346"/>
      <c r="H29" s="346"/>
      <c r="I29" s="346"/>
      <c r="J29" s="346"/>
      <c r="K29" s="230"/>
    </row>
    <row r="30" spans="2:11" ht="12.75" customHeight="1">
      <c r="B30" s="232"/>
      <c r="C30" s="233"/>
      <c r="D30" s="233"/>
      <c r="E30" s="233"/>
      <c r="F30" s="233"/>
      <c r="G30" s="233"/>
      <c r="H30" s="233"/>
      <c r="I30" s="233"/>
      <c r="J30" s="233"/>
      <c r="K30" s="230"/>
    </row>
    <row r="31" spans="2:11" ht="15" customHeight="1">
      <c r="B31" s="232"/>
      <c r="C31" s="233"/>
      <c r="D31" s="346" t="s">
        <v>77</v>
      </c>
      <c r="E31" s="346"/>
      <c r="F31" s="346"/>
      <c r="G31" s="346"/>
      <c r="H31" s="346"/>
      <c r="I31" s="346"/>
      <c r="J31" s="346"/>
      <c r="K31" s="230"/>
    </row>
    <row r="32" spans="2:11" ht="15" customHeight="1">
      <c r="B32" s="232"/>
      <c r="C32" s="233"/>
      <c r="D32" s="346" t="s">
        <v>78</v>
      </c>
      <c r="E32" s="346"/>
      <c r="F32" s="346"/>
      <c r="G32" s="346"/>
      <c r="H32" s="346"/>
      <c r="I32" s="346"/>
      <c r="J32" s="346"/>
      <c r="K32" s="230"/>
    </row>
    <row r="33" spans="2:11" ht="15" customHeight="1">
      <c r="B33" s="232"/>
      <c r="C33" s="233"/>
      <c r="D33" s="346" t="s">
        <v>79</v>
      </c>
      <c r="E33" s="346"/>
      <c r="F33" s="346"/>
      <c r="G33" s="346"/>
      <c r="H33" s="346"/>
      <c r="I33" s="346"/>
      <c r="J33" s="346"/>
      <c r="K33" s="230"/>
    </row>
    <row r="34" spans="2:11" ht="15" customHeight="1">
      <c r="B34" s="232"/>
      <c r="C34" s="233"/>
      <c r="D34" s="159"/>
      <c r="E34" s="127" t="s">
        <v>315</v>
      </c>
      <c r="F34" s="159"/>
      <c r="G34" s="346" t="s">
        <v>80</v>
      </c>
      <c r="H34" s="346"/>
      <c r="I34" s="346"/>
      <c r="J34" s="346"/>
      <c r="K34" s="230"/>
    </row>
    <row r="35" spans="2:11" ht="30.75" customHeight="1">
      <c r="B35" s="232"/>
      <c r="C35" s="233"/>
      <c r="D35" s="159"/>
      <c r="E35" s="127" t="s">
        <v>81</v>
      </c>
      <c r="F35" s="159"/>
      <c r="G35" s="346" t="s">
        <v>82</v>
      </c>
      <c r="H35" s="346"/>
      <c r="I35" s="346"/>
      <c r="J35" s="346"/>
      <c r="K35" s="230"/>
    </row>
    <row r="36" spans="2:11" ht="15" customHeight="1">
      <c r="B36" s="232"/>
      <c r="C36" s="233"/>
      <c r="D36" s="159"/>
      <c r="E36" s="127" t="s">
        <v>254</v>
      </c>
      <c r="F36" s="159"/>
      <c r="G36" s="346" t="s">
        <v>83</v>
      </c>
      <c r="H36" s="346"/>
      <c r="I36" s="346"/>
      <c r="J36" s="346"/>
      <c r="K36" s="230"/>
    </row>
    <row r="37" spans="2:11" ht="15" customHeight="1">
      <c r="B37" s="232"/>
      <c r="C37" s="233"/>
      <c r="D37" s="159"/>
      <c r="E37" s="127" t="s">
        <v>316</v>
      </c>
      <c r="F37" s="159"/>
      <c r="G37" s="346" t="s">
        <v>84</v>
      </c>
      <c r="H37" s="346"/>
      <c r="I37" s="346"/>
      <c r="J37" s="346"/>
      <c r="K37" s="230"/>
    </row>
    <row r="38" spans="2:11" ht="15" customHeight="1">
      <c r="B38" s="232"/>
      <c r="C38" s="233"/>
      <c r="D38" s="159"/>
      <c r="E38" s="127" t="s">
        <v>317</v>
      </c>
      <c r="F38" s="159"/>
      <c r="G38" s="346" t="s">
        <v>85</v>
      </c>
      <c r="H38" s="346"/>
      <c r="I38" s="346"/>
      <c r="J38" s="346"/>
      <c r="K38" s="230"/>
    </row>
    <row r="39" spans="2:11" ht="15" customHeight="1">
      <c r="B39" s="232"/>
      <c r="C39" s="233"/>
      <c r="D39" s="159"/>
      <c r="E39" s="127" t="s">
        <v>318</v>
      </c>
      <c r="F39" s="159"/>
      <c r="G39" s="346" t="s">
        <v>86</v>
      </c>
      <c r="H39" s="346"/>
      <c r="I39" s="346"/>
      <c r="J39" s="346"/>
      <c r="K39" s="230"/>
    </row>
    <row r="40" spans="2:11" ht="15" customHeight="1">
      <c r="B40" s="232"/>
      <c r="C40" s="233"/>
      <c r="D40" s="159"/>
      <c r="E40" s="127" t="s">
        <v>87</v>
      </c>
      <c r="F40" s="159"/>
      <c r="G40" s="346" t="s">
        <v>88</v>
      </c>
      <c r="H40" s="346"/>
      <c r="I40" s="346"/>
      <c r="J40" s="346"/>
      <c r="K40" s="230"/>
    </row>
    <row r="41" spans="2:11" ht="15" customHeight="1">
      <c r="B41" s="232"/>
      <c r="C41" s="233"/>
      <c r="D41" s="159"/>
      <c r="E41" s="127"/>
      <c r="F41" s="159"/>
      <c r="G41" s="346" t="s">
        <v>89</v>
      </c>
      <c r="H41" s="346"/>
      <c r="I41" s="346"/>
      <c r="J41" s="346"/>
      <c r="K41" s="230"/>
    </row>
    <row r="42" spans="2:11" ht="15" customHeight="1">
      <c r="B42" s="232"/>
      <c r="C42" s="233"/>
      <c r="D42" s="159"/>
      <c r="E42" s="127" t="s">
        <v>90</v>
      </c>
      <c r="F42" s="159"/>
      <c r="G42" s="346" t="s">
        <v>91</v>
      </c>
      <c r="H42" s="346"/>
      <c r="I42" s="346"/>
      <c r="J42" s="346"/>
      <c r="K42" s="230"/>
    </row>
    <row r="43" spans="2:11" ht="15" customHeight="1">
      <c r="B43" s="232"/>
      <c r="C43" s="233"/>
      <c r="D43" s="159"/>
      <c r="E43" s="127" t="s">
        <v>320</v>
      </c>
      <c r="F43" s="159"/>
      <c r="G43" s="346" t="s">
        <v>92</v>
      </c>
      <c r="H43" s="346"/>
      <c r="I43" s="346"/>
      <c r="J43" s="346"/>
      <c r="K43" s="230"/>
    </row>
    <row r="44" spans="2:11" ht="12.75" customHeight="1">
      <c r="B44" s="232"/>
      <c r="C44" s="233"/>
      <c r="D44" s="159"/>
      <c r="E44" s="159"/>
      <c r="F44" s="159"/>
      <c r="G44" s="159"/>
      <c r="H44" s="159"/>
      <c r="I44" s="159"/>
      <c r="J44" s="159"/>
      <c r="K44" s="230"/>
    </row>
    <row r="45" spans="2:11" ht="15" customHeight="1">
      <c r="B45" s="232"/>
      <c r="C45" s="233"/>
      <c r="D45" s="346" t="s">
        <v>93</v>
      </c>
      <c r="E45" s="346"/>
      <c r="F45" s="346"/>
      <c r="G45" s="346"/>
      <c r="H45" s="346"/>
      <c r="I45" s="346"/>
      <c r="J45" s="346"/>
      <c r="K45" s="230"/>
    </row>
    <row r="46" spans="2:11" ht="15" customHeight="1">
      <c r="B46" s="232"/>
      <c r="C46" s="233"/>
      <c r="D46" s="233"/>
      <c r="E46" s="346" t="s">
        <v>94</v>
      </c>
      <c r="F46" s="346"/>
      <c r="G46" s="346"/>
      <c r="H46" s="346"/>
      <c r="I46" s="346"/>
      <c r="J46" s="346"/>
      <c r="K46" s="230"/>
    </row>
    <row r="47" spans="2:11" ht="15" customHeight="1">
      <c r="B47" s="232"/>
      <c r="C47" s="233"/>
      <c r="D47" s="233"/>
      <c r="E47" s="346" t="s">
        <v>95</v>
      </c>
      <c r="F47" s="346"/>
      <c r="G47" s="346"/>
      <c r="H47" s="346"/>
      <c r="I47" s="346"/>
      <c r="J47" s="346"/>
      <c r="K47" s="230"/>
    </row>
    <row r="48" spans="2:11" ht="15" customHeight="1">
      <c r="B48" s="232"/>
      <c r="C48" s="233"/>
      <c r="D48" s="233"/>
      <c r="E48" s="346" t="s">
        <v>96</v>
      </c>
      <c r="F48" s="346"/>
      <c r="G48" s="346"/>
      <c r="H48" s="346"/>
      <c r="I48" s="346"/>
      <c r="J48" s="346"/>
      <c r="K48" s="230"/>
    </row>
    <row r="49" spans="2:11" ht="15" customHeight="1">
      <c r="B49" s="232"/>
      <c r="C49" s="233"/>
      <c r="D49" s="346" t="s">
        <v>97</v>
      </c>
      <c r="E49" s="346"/>
      <c r="F49" s="346"/>
      <c r="G49" s="346"/>
      <c r="H49" s="346"/>
      <c r="I49" s="346"/>
      <c r="J49" s="346"/>
      <c r="K49" s="230"/>
    </row>
    <row r="50" spans="2:11" ht="25.5" customHeight="1">
      <c r="B50" s="229"/>
      <c r="C50" s="345" t="s">
        <v>98</v>
      </c>
      <c r="D50" s="345"/>
      <c r="E50" s="345"/>
      <c r="F50" s="345"/>
      <c r="G50" s="345"/>
      <c r="H50" s="345"/>
      <c r="I50" s="345"/>
      <c r="J50" s="345"/>
      <c r="K50" s="230"/>
    </row>
    <row r="51" spans="2:11" ht="5.25" customHeight="1">
      <c r="B51" s="229"/>
      <c r="C51" s="231"/>
      <c r="D51" s="231"/>
      <c r="E51" s="231"/>
      <c r="F51" s="231"/>
      <c r="G51" s="231"/>
      <c r="H51" s="231"/>
      <c r="I51" s="231"/>
      <c r="J51" s="231"/>
      <c r="K51" s="230"/>
    </row>
    <row r="52" spans="2:11" ht="15" customHeight="1">
      <c r="B52" s="229"/>
      <c r="C52" s="346" t="s">
        <v>99</v>
      </c>
      <c r="D52" s="346"/>
      <c r="E52" s="346"/>
      <c r="F52" s="346"/>
      <c r="G52" s="346"/>
      <c r="H52" s="346"/>
      <c r="I52" s="346"/>
      <c r="J52" s="346"/>
      <c r="K52" s="230"/>
    </row>
    <row r="53" spans="2:11" ht="15" customHeight="1">
      <c r="B53" s="229"/>
      <c r="C53" s="346" t="s">
        <v>100</v>
      </c>
      <c r="D53" s="346"/>
      <c r="E53" s="346"/>
      <c r="F53" s="346"/>
      <c r="G53" s="346"/>
      <c r="H53" s="346"/>
      <c r="I53" s="346"/>
      <c r="J53" s="346"/>
      <c r="K53" s="230"/>
    </row>
    <row r="54" spans="2:11" ht="12.75" customHeight="1">
      <c r="B54" s="229"/>
      <c r="C54" s="159"/>
      <c r="D54" s="159"/>
      <c r="E54" s="159"/>
      <c r="F54" s="159"/>
      <c r="G54" s="159"/>
      <c r="H54" s="159"/>
      <c r="I54" s="159"/>
      <c r="J54" s="159"/>
      <c r="K54" s="230"/>
    </row>
    <row r="55" spans="2:11" ht="15" customHeight="1">
      <c r="B55" s="229"/>
      <c r="C55" s="346" t="s">
        <v>101</v>
      </c>
      <c r="D55" s="346"/>
      <c r="E55" s="346"/>
      <c r="F55" s="346"/>
      <c r="G55" s="346"/>
      <c r="H55" s="346"/>
      <c r="I55" s="346"/>
      <c r="J55" s="346"/>
      <c r="K55" s="230"/>
    </row>
    <row r="56" spans="2:11" ht="15" customHeight="1">
      <c r="B56" s="229"/>
      <c r="C56" s="233"/>
      <c r="D56" s="346" t="s">
        <v>102</v>
      </c>
      <c r="E56" s="346"/>
      <c r="F56" s="346"/>
      <c r="G56" s="346"/>
      <c r="H56" s="346"/>
      <c r="I56" s="346"/>
      <c r="J56" s="346"/>
      <c r="K56" s="230"/>
    </row>
    <row r="57" spans="2:11" ht="15" customHeight="1">
      <c r="B57" s="229"/>
      <c r="C57" s="233"/>
      <c r="D57" s="346" t="s">
        <v>103</v>
      </c>
      <c r="E57" s="346"/>
      <c r="F57" s="346"/>
      <c r="G57" s="346"/>
      <c r="H57" s="346"/>
      <c r="I57" s="346"/>
      <c r="J57" s="346"/>
      <c r="K57" s="230"/>
    </row>
    <row r="58" spans="2:11" ht="15" customHeight="1">
      <c r="B58" s="229"/>
      <c r="C58" s="233"/>
      <c r="D58" s="346" t="s">
        <v>104</v>
      </c>
      <c r="E58" s="346"/>
      <c r="F58" s="346"/>
      <c r="G58" s="346"/>
      <c r="H58" s="346"/>
      <c r="I58" s="346"/>
      <c r="J58" s="346"/>
      <c r="K58" s="230"/>
    </row>
    <row r="59" spans="2:11" ht="15" customHeight="1">
      <c r="B59" s="229"/>
      <c r="C59" s="233"/>
      <c r="D59" s="346" t="s">
        <v>105</v>
      </c>
      <c r="E59" s="346"/>
      <c r="F59" s="346"/>
      <c r="G59" s="346"/>
      <c r="H59" s="346"/>
      <c r="I59" s="346"/>
      <c r="J59" s="346"/>
      <c r="K59" s="230"/>
    </row>
    <row r="60" spans="2:11" ht="15" customHeight="1">
      <c r="B60" s="229"/>
      <c r="C60" s="233"/>
      <c r="D60" s="348" t="s">
        <v>106</v>
      </c>
      <c r="E60" s="348"/>
      <c r="F60" s="348"/>
      <c r="G60" s="348"/>
      <c r="H60" s="348"/>
      <c r="I60" s="348"/>
      <c r="J60" s="348"/>
      <c r="K60" s="230"/>
    </row>
    <row r="61" spans="2:11" ht="15" customHeight="1">
      <c r="B61" s="229"/>
      <c r="C61" s="233"/>
      <c r="D61" s="346" t="s">
        <v>107</v>
      </c>
      <c r="E61" s="346"/>
      <c r="F61" s="346"/>
      <c r="G61" s="346"/>
      <c r="H61" s="346"/>
      <c r="I61" s="346"/>
      <c r="J61" s="346"/>
      <c r="K61" s="230"/>
    </row>
    <row r="62" spans="2:11" ht="12.75" customHeight="1">
      <c r="B62" s="229"/>
      <c r="C62" s="233"/>
      <c r="D62" s="233"/>
      <c r="E62" s="235"/>
      <c r="F62" s="233"/>
      <c r="G62" s="233"/>
      <c r="H62" s="233"/>
      <c r="I62" s="233"/>
      <c r="J62" s="233"/>
      <c r="K62" s="230"/>
    </row>
    <row r="63" spans="2:11" ht="15" customHeight="1">
      <c r="B63" s="229"/>
      <c r="C63" s="233"/>
      <c r="D63" s="346" t="s">
        <v>108</v>
      </c>
      <c r="E63" s="346"/>
      <c r="F63" s="346"/>
      <c r="G63" s="346"/>
      <c r="H63" s="346"/>
      <c r="I63" s="346"/>
      <c r="J63" s="346"/>
      <c r="K63" s="230"/>
    </row>
    <row r="64" spans="2:11" ht="15" customHeight="1">
      <c r="B64" s="229"/>
      <c r="C64" s="233"/>
      <c r="D64" s="348" t="s">
        <v>109</v>
      </c>
      <c r="E64" s="348"/>
      <c r="F64" s="348"/>
      <c r="G64" s="348"/>
      <c r="H64" s="348"/>
      <c r="I64" s="348"/>
      <c r="J64" s="348"/>
      <c r="K64" s="230"/>
    </row>
    <row r="65" spans="2:11" ht="15" customHeight="1">
      <c r="B65" s="229"/>
      <c r="C65" s="233"/>
      <c r="D65" s="346" t="s">
        <v>110</v>
      </c>
      <c r="E65" s="346"/>
      <c r="F65" s="346"/>
      <c r="G65" s="346"/>
      <c r="H65" s="346"/>
      <c r="I65" s="346"/>
      <c r="J65" s="346"/>
      <c r="K65" s="230"/>
    </row>
    <row r="66" spans="2:11" ht="15" customHeight="1">
      <c r="B66" s="229"/>
      <c r="C66" s="233"/>
      <c r="D66" s="346" t="s">
        <v>111</v>
      </c>
      <c r="E66" s="346"/>
      <c r="F66" s="346"/>
      <c r="G66" s="346"/>
      <c r="H66" s="346"/>
      <c r="I66" s="346"/>
      <c r="J66" s="346"/>
      <c r="K66" s="230"/>
    </row>
    <row r="67" spans="2:11" ht="15" customHeight="1">
      <c r="B67" s="229"/>
      <c r="C67" s="233"/>
      <c r="D67" s="346" t="s">
        <v>112</v>
      </c>
      <c r="E67" s="346"/>
      <c r="F67" s="346"/>
      <c r="G67" s="346"/>
      <c r="H67" s="346"/>
      <c r="I67" s="346"/>
      <c r="J67" s="346"/>
      <c r="K67" s="230"/>
    </row>
    <row r="68" spans="2:11" ht="15" customHeight="1">
      <c r="B68" s="229"/>
      <c r="C68" s="233"/>
      <c r="D68" s="346" t="s">
        <v>113</v>
      </c>
      <c r="E68" s="346"/>
      <c r="F68" s="346"/>
      <c r="G68" s="346"/>
      <c r="H68" s="346"/>
      <c r="I68" s="346"/>
      <c r="J68" s="346"/>
      <c r="K68" s="230"/>
    </row>
    <row r="69" spans="2:11" ht="12.75" customHeight="1">
      <c r="B69" s="236"/>
      <c r="C69" s="237"/>
      <c r="D69" s="237"/>
      <c r="E69" s="237"/>
      <c r="F69" s="237"/>
      <c r="G69" s="237"/>
      <c r="H69" s="237"/>
      <c r="I69" s="237"/>
      <c r="J69" s="237"/>
      <c r="K69" s="238"/>
    </row>
    <row r="70" spans="2:11" ht="18.75" customHeight="1">
      <c r="B70" s="239"/>
      <c r="C70" s="239"/>
      <c r="D70" s="239"/>
      <c r="E70" s="239"/>
      <c r="F70" s="239"/>
      <c r="G70" s="239"/>
      <c r="H70" s="239"/>
      <c r="I70" s="239"/>
      <c r="J70" s="239"/>
      <c r="K70" s="240"/>
    </row>
    <row r="71" spans="2:11" ht="18.75" customHeight="1">
      <c r="B71" s="240"/>
      <c r="C71" s="240"/>
      <c r="D71" s="240"/>
      <c r="E71" s="240"/>
      <c r="F71" s="240"/>
      <c r="G71" s="240"/>
      <c r="H71" s="240"/>
      <c r="I71" s="240"/>
      <c r="J71" s="240"/>
      <c r="K71" s="240"/>
    </row>
    <row r="72" spans="2:11" ht="7.5" customHeight="1">
      <c r="B72" s="241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ht="45" customHeight="1">
      <c r="B73" s="244"/>
      <c r="C73" s="349" t="s">
        <v>290</v>
      </c>
      <c r="D73" s="349"/>
      <c r="E73" s="349"/>
      <c r="F73" s="349"/>
      <c r="G73" s="349"/>
      <c r="H73" s="349"/>
      <c r="I73" s="349"/>
      <c r="J73" s="349"/>
      <c r="K73" s="245"/>
    </row>
    <row r="74" spans="2:11" ht="17.25" customHeight="1">
      <c r="B74" s="244"/>
      <c r="C74" s="246" t="s">
        <v>114</v>
      </c>
      <c r="D74" s="246"/>
      <c r="E74" s="246"/>
      <c r="F74" s="246" t="s">
        <v>115</v>
      </c>
      <c r="G74" s="247"/>
      <c r="H74" s="246" t="s">
        <v>316</v>
      </c>
      <c r="I74" s="246" t="s">
        <v>258</v>
      </c>
      <c r="J74" s="246" t="s">
        <v>116</v>
      </c>
      <c r="K74" s="245"/>
    </row>
    <row r="75" spans="2:11" ht="17.25" customHeight="1">
      <c r="B75" s="244"/>
      <c r="C75" s="248" t="s">
        <v>117</v>
      </c>
      <c r="D75" s="248"/>
      <c r="E75" s="248"/>
      <c r="F75" s="249" t="s">
        <v>118</v>
      </c>
      <c r="G75" s="250"/>
      <c r="H75" s="248"/>
      <c r="I75" s="248"/>
      <c r="J75" s="248" t="s">
        <v>119</v>
      </c>
      <c r="K75" s="245"/>
    </row>
    <row r="76" spans="2:11" ht="5.25" customHeight="1">
      <c r="B76" s="244"/>
      <c r="C76" s="251"/>
      <c r="D76" s="251"/>
      <c r="E76" s="251"/>
      <c r="F76" s="251"/>
      <c r="G76" s="252"/>
      <c r="H76" s="251"/>
      <c r="I76" s="251"/>
      <c r="J76" s="251"/>
      <c r="K76" s="245"/>
    </row>
    <row r="77" spans="2:11" ht="15" customHeight="1">
      <c r="B77" s="244"/>
      <c r="C77" s="127" t="s">
        <v>254</v>
      </c>
      <c r="D77" s="251"/>
      <c r="E77" s="251"/>
      <c r="F77" s="253" t="s">
        <v>120</v>
      </c>
      <c r="G77" s="252"/>
      <c r="H77" s="127" t="s">
        <v>121</v>
      </c>
      <c r="I77" s="127" t="s">
        <v>122</v>
      </c>
      <c r="J77" s="127">
        <v>20</v>
      </c>
      <c r="K77" s="245"/>
    </row>
    <row r="78" spans="2:11" ht="15" customHeight="1">
      <c r="B78" s="244"/>
      <c r="C78" s="127" t="s">
        <v>123</v>
      </c>
      <c r="D78" s="127"/>
      <c r="E78" s="127"/>
      <c r="F78" s="253" t="s">
        <v>120</v>
      </c>
      <c r="G78" s="252"/>
      <c r="H78" s="127" t="s">
        <v>124</v>
      </c>
      <c r="I78" s="127" t="s">
        <v>122</v>
      </c>
      <c r="J78" s="127">
        <v>120</v>
      </c>
      <c r="K78" s="245"/>
    </row>
    <row r="79" spans="2:11" ht="15" customHeight="1">
      <c r="B79" s="254"/>
      <c r="C79" s="127" t="s">
        <v>125</v>
      </c>
      <c r="D79" s="127"/>
      <c r="E79" s="127"/>
      <c r="F79" s="253" t="s">
        <v>126</v>
      </c>
      <c r="G79" s="252"/>
      <c r="H79" s="127" t="s">
        <v>127</v>
      </c>
      <c r="I79" s="127" t="s">
        <v>122</v>
      </c>
      <c r="J79" s="127">
        <v>50</v>
      </c>
      <c r="K79" s="245"/>
    </row>
    <row r="80" spans="2:11" ht="15" customHeight="1">
      <c r="B80" s="254"/>
      <c r="C80" s="127" t="s">
        <v>128</v>
      </c>
      <c r="D80" s="127"/>
      <c r="E80" s="127"/>
      <c r="F80" s="253" t="s">
        <v>120</v>
      </c>
      <c r="G80" s="252"/>
      <c r="H80" s="127" t="s">
        <v>129</v>
      </c>
      <c r="I80" s="127" t="s">
        <v>130</v>
      </c>
      <c r="J80" s="127"/>
      <c r="K80" s="245"/>
    </row>
    <row r="81" spans="2:11" ht="15" customHeight="1">
      <c r="B81" s="254"/>
      <c r="C81" s="255" t="s">
        <v>131</v>
      </c>
      <c r="D81" s="255"/>
      <c r="E81" s="255"/>
      <c r="F81" s="256" t="s">
        <v>126</v>
      </c>
      <c r="G81" s="255"/>
      <c r="H81" s="255" t="s">
        <v>132</v>
      </c>
      <c r="I81" s="255" t="s">
        <v>122</v>
      </c>
      <c r="J81" s="255">
        <v>15</v>
      </c>
      <c r="K81" s="245"/>
    </row>
    <row r="82" spans="2:11" ht="15" customHeight="1">
      <c r="B82" s="254"/>
      <c r="C82" s="255" t="s">
        <v>133</v>
      </c>
      <c r="D82" s="255"/>
      <c r="E82" s="255"/>
      <c r="F82" s="256" t="s">
        <v>126</v>
      </c>
      <c r="G82" s="255"/>
      <c r="H82" s="255" t="s">
        <v>134</v>
      </c>
      <c r="I82" s="255" t="s">
        <v>122</v>
      </c>
      <c r="J82" s="255">
        <v>15</v>
      </c>
      <c r="K82" s="245"/>
    </row>
    <row r="83" spans="2:11" ht="15" customHeight="1">
      <c r="B83" s="254"/>
      <c r="C83" s="255" t="s">
        <v>135</v>
      </c>
      <c r="D83" s="255"/>
      <c r="E83" s="255"/>
      <c r="F83" s="256" t="s">
        <v>126</v>
      </c>
      <c r="G83" s="255"/>
      <c r="H83" s="255" t="s">
        <v>136</v>
      </c>
      <c r="I83" s="255" t="s">
        <v>122</v>
      </c>
      <c r="J83" s="255">
        <v>20</v>
      </c>
      <c r="K83" s="245"/>
    </row>
    <row r="84" spans="2:11" ht="15" customHeight="1">
      <c r="B84" s="254"/>
      <c r="C84" s="255" t="s">
        <v>137</v>
      </c>
      <c r="D84" s="255"/>
      <c r="E84" s="255"/>
      <c r="F84" s="256" t="s">
        <v>126</v>
      </c>
      <c r="G84" s="255"/>
      <c r="H84" s="255" t="s">
        <v>138</v>
      </c>
      <c r="I84" s="255" t="s">
        <v>122</v>
      </c>
      <c r="J84" s="255">
        <v>20</v>
      </c>
      <c r="K84" s="245"/>
    </row>
    <row r="85" spans="2:11" ht="15" customHeight="1">
      <c r="B85" s="254"/>
      <c r="C85" s="127" t="s">
        <v>139</v>
      </c>
      <c r="D85" s="127"/>
      <c r="E85" s="127"/>
      <c r="F85" s="253" t="s">
        <v>126</v>
      </c>
      <c r="G85" s="252"/>
      <c r="H85" s="127" t="s">
        <v>140</v>
      </c>
      <c r="I85" s="127" t="s">
        <v>122</v>
      </c>
      <c r="J85" s="127">
        <v>50</v>
      </c>
      <c r="K85" s="245"/>
    </row>
    <row r="86" spans="2:11" ht="15" customHeight="1">
      <c r="B86" s="254"/>
      <c r="C86" s="127" t="s">
        <v>141</v>
      </c>
      <c r="D86" s="127"/>
      <c r="E86" s="127"/>
      <c r="F86" s="253" t="s">
        <v>126</v>
      </c>
      <c r="G86" s="252"/>
      <c r="H86" s="127" t="s">
        <v>142</v>
      </c>
      <c r="I86" s="127" t="s">
        <v>122</v>
      </c>
      <c r="J86" s="127">
        <v>20</v>
      </c>
      <c r="K86" s="245"/>
    </row>
    <row r="87" spans="2:11" ht="15" customHeight="1">
      <c r="B87" s="254"/>
      <c r="C87" s="127" t="s">
        <v>143</v>
      </c>
      <c r="D87" s="127"/>
      <c r="E87" s="127"/>
      <c r="F87" s="253" t="s">
        <v>126</v>
      </c>
      <c r="G87" s="252"/>
      <c r="H87" s="127" t="s">
        <v>144</v>
      </c>
      <c r="I87" s="127" t="s">
        <v>122</v>
      </c>
      <c r="J87" s="127">
        <v>20</v>
      </c>
      <c r="K87" s="245"/>
    </row>
    <row r="88" spans="2:11" ht="15" customHeight="1">
      <c r="B88" s="254"/>
      <c r="C88" s="127" t="s">
        <v>145</v>
      </c>
      <c r="D88" s="127"/>
      <c r="E88" s="127"/>
      <c r="F88" s="253" t="s">
        <v>126</v>
      </c>
      <c r="G88" s="252"/>
      <c r="H88" s="127" t="s">
        <v>146</v>
      </c>
      <c r="I88" s="127" t="s">
        <v>122</v>
      </c>
      <c r="J88" s="127">
        <v>50</v>
      </c>
      <c r="K88" s="245"/>
    </row>
    <row r="89" spans="2:11" ht="15" customHeight="1">
      <c r="B89" s="254"/>
      <c r="C89" s="127" t="s">
        <v>147</v>
      </c>
      <c r="D89" s="127"/>
      <c r="E89" s="127"/>
      <c r="F89" s="253" t="s">
        <v>126</v>
      </c>
      <c r="G89" s="252"/>
      <c r="H89" s="127" t="s">
        <v>147</v>
      </c>
      <c r="I89" s="127" t="s">
        <v>122</v>
      </c>
      <c r="J89" s="127">
        <v>50</v>
      </c>
      <c r="K89" s="245"/>
    </row>
    <row r="90" spans="2:11" ht="15" customHeight="1">
      <c r="B90" s="254"/>
      <c r="C90" s="127" t="s">
        <v>321</v>
      </c>
      <c r="D90" s="127"/>
      <c r="E90" s="127"/>
      <c r="F90" s="253" t="s">
        <v>126</v>
      </c>
      <c r="G90" s="252"/>
      <c r="H90" s="127" t="s">
        <v>148</v>
      </c>
      <c r="I90" s="127" t="s">
        <v>122</v>
      </c>
      <c r="J90" s="127">
        <v>255</v>
      </c>
      <c r="K90" s="245"/>
    </row>
    <row r="91" spans="2:11" ht="15" customHeight="1">
      <c r="B91" s="254"/>
      <c r="C91" s="127" t="s">
        <v>149</v>
      </c>
      <c r="D91" s="127"/>
      <c r="E91" s="127"/>
      <c r="F91" s="253" t="s">
        <v>120</v>
      </c>
      <c r="G91" s="252"/>
      <c r="H91" s="127" t="s">
        <v>150</v>
      </c>
      <c r="I91" s="127" t="s">
        <v>151</v>
      </c>
      <c r="J91" s="127"/>
      <c r="K91" s="245"/>
    </row>
    <row r="92" spans="2:11" ht="15" customHeight="1">
      <c r="B92" s="254"/>
      <c r="C92" s="127" t="s">
        <v>152</v>
      </c>
      <c r="D92" s="127"/>
      <c r="E92" s="127"/>
      <c r="F92" s="253" t="s">
        <v>120</v>
      </c>
      <c r="G92" s="252"/>
      <c r="H92" s="127" t="s">
        <v>153</v>
      </c>
      <c r="I92" s="127" t="s">
        <v>154</v>
      </c>
      <c r="J92" s="127"/>
      <c r="K92" s="245"/>
    </row>
    <row r="93" spans="2:11" ht="15" customHeight="1">
      <c r="B93" s="254"/>
      <c r="C93" s="127" t="s">
        <v>155</v>
      </c>
      <c r="D93" s="127"/>
      <c r="E93" s="127"/>
      <c r="F93" s="253" t="s">
        <v>120</v>
      </c>
      <c r="G93" s="252"/>
      <c r="H93" s="127" t="s">
        <v>155</v>
      </c>
      <c r="I93" s="127" t="s">
        <v>154</v>
      </c>
      <c r="J93" s="127"/>
      <c r="K93" s="245"/>
    </row>
    <row r="94" spans="2:11" ht="15" customHeight="1">
      <c r="B94" s="254"/>
      <c r="C94" s="127" t="s">
        <v>239</v>
      </c>
      <c r="D94" s="127"/>
      <c r="E94" s="127"/>
      <c r="F94" s="253" t="s">
        <v>120</v>
      </c>
      <c r="G94" s="252"/>
      <c r="H94" s="127" t="s">
        <v>156</v>
      </c>
      <c r="I94" s="127" t="s">
        <v>154</v>
      </c>
      <c r="J94" s="127"/>
      <c r="K94" s="245"/>
    </row>
    <row r="95" spans="2:11" ht="15" customHeight="1">
      <c r="B95" s="254"/>
      <c r="C95" s="127" t="s">
        <v>249</v>
      </c>
      <c r="D95" s="127"/>
      <c r="E95" s="127"/>
      <c r="F95" s="253" t="s">
        <v>120</v>
      </c>
      <c r="G95" s="252"/>
      <c r="H95" s="127" t="s">
        <v>157</v>
      </c>
      <c r="I95" s="127" t="s">
        <v>154</v>
      </c>
      <c r="J95" s="127"/>
      <c r="K95" s="245"/>
    </row>
    <row r="96" spans="2:11" ht="15" customHeight="1">
      <c r="B96" s="257"/>
      <c r="C96" s="258"/>
      <c r="D96" s="258"/>
      <c r="E96" s="258"/>
      <c r="F96" s="258"/>
      <c r="G96" s="258"/>
      <c r="H96" s="258"/>
      <c r="I96" s="258"/>
      <c r="J96" s="258"/>
      <c r="K96" s="259"/>
    </row>
    <row r="97" spans="2:11" ht="18.75" customHeight="1">
      <c r="B97" s="260"/>
      <c r="C97" s="261"/>
      <c r="D97" s="261"/>
      <c r="E97" s="261"/>
      <c r="F97" s="261"/>
      <c r="G97" s="261"/>
      <c r="H97" s="261"/>
      <c r="I97" s="261"/>
      <c r="J97" s="261"/>
      <c r="K97" s="260"/>
    </row>
    <row r="98" spans="2:11" ht="18.75" customHeight="1">
      <c r="B98" s="240"/>
      <c r="C98" s="240"/>
      <c r="D98" s="240"/>
      <c r="E98" s="240"/>
      <c r="F98" s="240"/>
      <c r="G98" s="240"/>
      <c r="H98" s="240"/>
      <c r="I98" s="240"/>
      <c r="J98" s="240"/>
      <c r="K98" s="240"/>
    </row>
    <row r="99" spans="2:11" ht="7.5" customHeight="1">
      <c r="B99" s="241"/>
      <c r="C99" s="242"/>
      <c r="D99" s="242"/>
      <c r="E99" s="242"/>
      <c r="F99" s="242"/>
      <c r="G99" s="242"/>
      <c r="H99" s="242"/>
      <c r="I99" s="242"/>
      <c r="J99" s="242"/>
      <c r="K99" s="243"/>
    </row>
    <row r="100" spans="2:11" ht="45" customHeight="1">
      <c r="B100" s="244"/>
      <c r="C100" s="349" t="s">
        <v>158</v>
      </c>
      <c r="D100" s="349"/>
      <c r="E100" s="349"/>
      <c r="F100" s="349"/>
      <c r="G100" s="349"/>
      <c r="H100" s="349"/>
      <c r="I100" s="349"/>
      <c r="J100" s="349"/>
      <c r="K100" s="245"/>
    </row>
    <row r="101" spans="2:11" ht="17.25" customHeight="1">
      <c r="B101" s="244"/>
      <c r="C101" s="246" t="s">
        <v>114</v>
      </c>
      <c r="D101" s="246"/>
      <c r="E101" s="246"/>
      <c r="F101" s="246" t="s">
        <v>115</v>
      </c>
      <c r="G101" s="247"/>
      <c r="H101" s="246" t="s">
        <v>316</v>
      </c>
      <c r="I101" s="246" t="s">
        <v>258</v>
      </c>
      <c r="J101" s="246" t="s">
        <v>116</v>
      </c>
      <c r="K101" s="245"/>
    </row>
    <row r="102" spans="2:11" ht="17.25" customHeight="1">
      <c r="B102" s="244"/>
      <c r="C102" s="248" t="s">
        <v>117</v>
      </c>
      <c r="D102" s="248"/>
      <c r="E102" s="248"/>
      <c r="F102" s="249" t="s">
        <v>118</v>
      </c>
      <c r="G102" s="250"/>
      <c r="H102" s="248"/>
      <c r="I102" s="248"/>
      <c r="J102" s="248" t="s">
        <v>119</v>
      </c>
      <c r="K102" s="245"/>
    </row>
    <row r="103" spans="2:11" ht="5.25" customHeight="1">
      <c r="B103" s="244"/>
      <c r="C103" s="246"/>
      <c r="D103" s="246"/>
      <c r="E103" s="246"/>
      <c r="F103" s="246"/>
      <c r="G103" s="262"/>
      <c r="H103" s="246"/>
      <c r="I103" s="246"/>
      <c r="J103" s="246"/>
      <c r="K103" s="245"/>
    </row>
    <row r="104" spans="2:11" ht="15" customHeight="1">
      <c r="B104" s="244"/>
      <c r="C104" s="127" t="s">
        <v>254</v>
      </c>
      <c r="D104" s="251"/>
      <c r="E104" s="251"/>
      <c r="F104" s="253" t="s">
        <v>120</v>
      </c>
      <c r="G104" s="262"/>
      <c r="H104" s="127" t="s">
        <v>159</v>
      </c>
      <c r="I104" s="127" t="s">
        <v>122</v>
      </c>
      <c r="J104" s="127">
        <v>20</v>
      </c>
      <c r="K104" s="245"/>
    </row>
    <row r="105" spans="2:11" ht="15" customHeight="1">
      <c r="B105" s="244"/>
      <c r="C105" s="127" t="s">
        <v>123</v>
      </c>
      <c r="D105" s="127"/>
      <c r="E105" s="127"/>
      <c r="F105" s="253" t="s">
        <v>120</v>
      </c>
      <c r="G105" s="127"/>
      <c r="H105" s="127" t="s">
        <v>159</v>
      </c>
      <c r="I105" s="127" t="s">
        <v>122</v>
      </c>
      <c r="J105" s="127">
        <v>120</v>
      </c>
      <c r="K105" s="245"/>
    </row>
    <row r="106" spans="2:11" ht="15" customHeight="1">
      <c r="B106" s="254"/>
      <c r="C106" s="127" t="s">
        <v>125</v>
      </c>
      <c r="D106" s="127"/>
      <c r="E106" s="127"/>
      <c r="F106" s="253" t="s">
        <v>126</v>
      </c>
      <c r="G106" s="127"/>
      <c r="H106" s="127" t="s">
        <v>159</v>
      </c>
      <c r="I106" s="127" t="s">
        <v>122</v>
      </c>
      <c r="J106" s="127">
        <v>50</v>
      </c>
      <c r="K106" s="245"/>
    </row>
    <row r="107" spans="2:11" ht="15" customHeight="1">
      <c r="B107" s="254"/>
      <c r="C107" s="127" t="s">
        <v>128</v>
      </c>
      <c r="D107" s="127"/>
      <c r="E107" s="127"/>
      <c r="F107" s="253" t="s">
        <v>120</v>
      </c>
      <c r="G107" s="127"/>
      <c r="H107" s="127" t="s">
        <v>159</v>
      </c>
      <c r="I107" s="127" t="s">
        <v>130</v>
      </c>
      <c r="J107" s="127"/>
      <c r="K107" s="245"/>
    </row>
    <row r="108" spans="2:11" ht="15" customHeight="1">
      <c r="B108" s="254"/>
      <c r="C108" s="127" t="s">
        <v>139</v>
      </c>
      <c r="D108" s="127"/>
      <c r="E108" s="127"/>
      <c r="F108" s="253" t="s">
        <v>126</v>
      </c>
      <c r="G108" s="127"/>
      <c r="H108" s="127" t="s">
        <v>159</v>
      </c>
      <c r="I108" s="127" t="s">
        <v>122</v>
      </c>
      <c r="J108" s="127">
        <v>50</v>
      </c>
      <c r="K108" s="245"/>
    </row>
    <row r="109" spans="2:11" ht="15" customHeight="1">
      <c r="B109" s="254"/>
      <c r="C109" s="127" t="s">
        <v>147</v>
      </c>
      <c r="D109" s="127"/>
      <c r="E109" s="127"/>
      <c r="F109" s="253" t="s">
        <v>126</v>
      </c>
      <c r="G109" s="127"/>
      <c r="H109" s="127" t="s">
        <v>159</v>
      </c>
      <c r="I109" s="127" t="s">
        <v>122</v>
      </c>
      <c r="J109" s="127">
        <v>50</v>
      </c>
      <c r="K109" s="245"/>
    </row>
    <row r="110" spans="2:11" ht="15" customHeight="1">
      <c r="B110" s="254"/>
      <c r="C110" s="127" t="s">
        <v>145</v>
      </c>
      <c r="D110" s="127"/>
      <c r="E110" s="127"/>
      <c r="F110" s="253" t="s">
        <v>126</v>
      </c>
      <c r="G110" s="127"/>
      <c r="H110" s="127" t="s">
        <v>159</v>
      </c>
      <c r="I110" s="127" t="s">
        <v>122</v>
      </c>
      <c r="J110" s="127">
        <v>50</v>
      </c>
      <c r="K110" s="245"/>
    </row>
    <row r="111" spans="2:11" ht="15" customHeight="1">
      <c r="B111" s="254"/>
      <c r="C111" s="127" t="s">
        <v>254</v>
      </c>
      <c r="D111" s="127"/>
      <c r="E111" s="127"/>
      <c r="F111" s="253" t="s">
        <v>120</v>
      </c>
      <c r="G111" s="127"/>
      <c r="H111" s="127" t="s">
        <v>160</v>
      </c>
      <c r="I111" s="127" t="s">
        <v>122</v>
      </c>
      <c r="J111" s="127">
        <v>20</v>
      </c>
      <c r="K111" s="245"/>
    </row>
    <row r="112" spans="2:11" ht="15" customHeight="1">
      <c r="B112" s="254"/>
      <c r="C112" s="127" t="s">
        <v>161</v>
      </c>
      <c r="D112" s="127"/>
      <c r="E112" s="127"/>
      <c r="F112" s="253" t="s">
        <v>120</v>
      </c>
      <c r="G112" s="127"/>
      <c r="H112" s="127" t="s">
        <v>162</v>
      </c>
      <c r="I112" s="127" t="s">
        <v>122</v>
      </c>
      <c r="J112" s="127">
        <v>120</v>
      </c>
      <c r="K112" s="245"/>
    </row>
    <row r="113" spans="2:11" ht="15" customHeight="1">
      <c r="B113" s="254"/>
      <c r="C113" s="127" t="s">
        <v>239</v>
      </c>
      <c r="D113" s="127"/>
      <c r="E113" s="127"/>
      <c r="F113" s="253" t="s">
        <v>120</v>
      </c>
      <c r="G113" s="127"/>
      <c r="H113" s="127" t="s">
        <v>163</v>
      </c>
      <c r="I113" s="127" t="s">
        <v>154</v>
      </c>
      <c r="J113" s="127"/>
      <c r="K113" s="245"/>
    </row>
    <row r="114" spans="2:11" ht="15" customHeight="1">
      <c r="B114" s="254"/>
      <c r="C114" s="127" t="s">
        <v>249</v>
      </c>
      <c r="D114" s="127"/>
      <c r="E114" s="127"/>
      <c r="F114" s="253" t="s">
        <v>120</v>
      </c>
      <c r="G114" s="127"/>
      <c r="H114" s="127" t="s">
        <v>164</v>
      </c>
      <c r="I114" s="127" t="s">
        <v>154</v>
      </c>
      <c r="J114" s="127"/>
      <c r="K114" s="245"/>
    </row>
    <row r="115" spans="2:11" ht="15" customHeight="1">
      <c r="B115" s="254"/>
      <c r="C115" s="127" t="s">
        <v>258</v>
      </c>
      <c r="D115" s="127"/>
      <c r="E115" s="127"/>
      <c r="F115" s="253" t="s">
        <v>120</v>
      </c>
      <c r="G115" s="127"/>
      <c r="H115" s="127" t="s">
        <v>165</v>
      </c>
      <c r="I115" s="127" t="s">
        <v>166</v>
      </c>
      <c r="J115" s="127"/>
      <c r="K115" s="245"/>
    </row>
    <row r="116" spans="2:11" ht="15" customHeight="1">
      <c r="B116" s="257"/>
      <c r="C116" s="263"/>
      <c r="D116" s="263"/>
      <c r="E116" s="263"/>
      <c r="F116" s="263"/>
      <c r="G116" s="263"/>
      <c r="H116" s="263"/>
      <c r="I116" s="263"/>
      <c r="J116" s="263"/>
      <c r="K116" s="259"/>
    </row>
    <row r="117" spans="2:11" ht="18.75" customHeight="1">
      <c r="B117" s="264"/>
      <c r="C117" s="159"/>
      <c r="D117" s="159"/>
      <c r="E117" s="159"/>
      <c r="F117" s="265"/>
      <c r="G117" s="159"/>
      <c r="H117" s="159"/>
      <c r="I117" s="159"/>
      <c r="J117" s="159"/>
      <c r="K117" s="264"/>
    </row>
    <row r="118" spans="2:11" ht="18.75" customHeight="1">
      <c r="B118" s="240"/>
      <c r="C118" s="240"/>
      <c r="D118" s="240"/>
      <c r="E118" s="240"/>
      <c r="F118" s="240"/>
      <c r="G118" s="240"/>
      <c r="H118" s="240"/>
      <c r="I118" s="240"/>
      <c r="J118" s="240"/>
      <c r="K118" s="240"/>
    </row>
    <row r="119" spans="2:11" ht="7.5" customHeight="1">
      <c r="B119" s="266"/>
      <c r="C119" s="267"/>
      <c r="D119" s="267"/>
      <c r="E119" s="267"/>
      <c r="F119" s="267"/>
      <c r="G119" s="267"/>
      <c r="H119" s="267"/>
      <c r="I119" s="267"/>
      <c r="J119" s="267"/>
      <c r="K119" s="268"/>
    </row>
    <row r="120" spans="2:11" ht="45" customHeight="1">
      <c r="B120" s="269"/>
      <c r="C120" s="344" t="s">
        <v>167</v>
      </c>
      <c r="D120" s="344"/>
      <c r="E120" s="344"/>
      <c r="F120" s="344"/>
      <c r="G120" s="344"/>
      <c r="H120" s="344"/>
      <c r="I120" s="344"/>
      <c r="J120" s="344"/>
      <c r="K120" s="270"/>
    </row>
    <row r="121" spans="2:11" ht="17.25" customHeight="1">
      <c r="B121" s="271"/>
      <c r="C121" s="246" t="s">
        <v>114</v>
      </c>
      <c r="D121" s="246"/>
      <c r="E121" s="246"/>
      <c r="F121" s="246" t="s">
        <v>115</v>
      </c>
      <c r="G121" s="247"/>
      <c r="H121" s="246" t="s">
        <v>316</v>
      </c>
      <c r="I121" s="246" t="s">
        <v>258</v>
      </c>
      <c r="J121" s="246" t="s">
        <v>116</v>
      </c>
      <c r="K121" s="272"/>
    </row>
    <row r="122" spans="2:11" ht="17.25" customHeight="1">
      <c r="B122" s="271"/>
      <c r="C122" s="248" t="s">
        <v>117</v>
      </c>
      <c r="D122" s="248"/>
      <c r="E122" s="248"/>
      <c r="F122" s="249" t="s">
        <v>118</v>
      </c>
      <c r="G122" s="250"/>
      <c r="H122" s="248"/>
      <c r="I122" s="248"/>
      <c r="J122" s="248" t="s">
        <v>119</v>
      </c>
      <c r="K122" s="272"/>
    </row>
    <row r="123" spans="2:11" ht="5.25" customHeight="1">
      <c r="B123" s="273"/>
      <c r="C123" s="251"/>
      <c r="D123" s="251"/>
      <c r="E123" s="251"/>
      <c r="F123" s="251"/>
      <c r="G123" s="127"/>
      <c r="H123" s="251"/>
      <c r="I123" s="251"/>
      <c r="J123" s="251"/>
      <c r="K123" s="274"/>
    </row>
    <row r="124" spans="2:11" ht="15" customHeight="1">
      <c r="B124" s="273"/>
      <c r="C124" s="127" t="s">
        <v>123</v>
      </c>
      <c r="D124" s="251"/>
      <c r="E124" s="251"/>
      <c r="F124" s="253" t="s">
        <v>120</v>
      </c>
      <c r="G124" s="127"/>
      <c r="H124" s="127" t="s">
        <v>159</v>
      </c>
      <c r="I124" s="127" t="s">
        <v>122</v>
      </c>
      <c r="J124" s="127">
        <v>120</v>
      </c>
      <c r="K124" s="275"/>
    </row>
    <row r="125" spans="2:11" ht="15" customHeight="1">
      <c r="B125" s="273"/>
      <c r="C125" s="127" t="s">
        <v>168</v>
      </c>
      <c r="D125" s="127"/>
      <c r="E125" s="127"/>
      <c r="F125" s="253" t="s">
        <v>120</v>
      </c>
      <c r="G125" s="127"/>
      <c r="H125" s="127" t="s">
        <v>169</v>
      </c>
      <c r="I125" s="127" t="s">
        <v>122</v>
      </c>
      <c r="J125" s="127" t="s">
        <v>170</v>
      </c>
      <c r="K125" s="275"/>
    </row>
    <row r="126" spans="2:11" ht="15" customHeight="1">
      <c r="B126" s="273"/>
      <c r="C126" s="127" t="s">
        <v>69</v>
      </c>
      <c r="D126" s="127"/>
      <c r="E126" s="127"/>
      <c r="F126" s="253" t="s">
        <v>120</v>
      </c>
      <c r="G126" s="127"/>
      <c r="H126" s="127" t="s">
        <v>171</v>
      </c>
      <c r="I126" s="127" t="s">
        <v>122</v>
      </c>
      <c r="J126" s="127" t="s">
        <v>170</v>
      </c>
      <c r="K126" s="275"/>
    </row>
    <row r="127" spans="2:11" ht="15" customHeight="1">
      <c r="B127" s="273"/>
      <c r="C127" s="127" t="s">
        <v>131</v>
      </c>
      <c r="D127" s="127"/>
      <c r="E127" s="127"/>
      <c r="F127" s="253" t="s">
        <v>126</v>
      </c>
      <c r="G127" s="127"/>
      <c r="H127" s="127" t="s">
        <v>132</v>
      </c>
      <c r="I127" s="127" t="s">
        <v>122</v>
      </c>
      <c r="J127" s="127">
        <v>15</v>
      </c>
      <c r="K127" s="275"/>
    </row>
    <row r="128" spans="2:11" ht="15" customHeight="1">
      <c r="B128" s="273"/>
      <c r="C128" s="255" t="s">
        <v>133</v>
      </c>
      <c r="D128" s="255"/>
      <c r="E128" s="255"/>
      <c r="F128" s="256" t="s">
        <v>126</v>
      </c>
      <c r="G128" s="255"/>
      <c r="H128" s="255" t="s">
        <v>134</v>
      </c>
      <c r="I128" s="255" t="s">
        <v>122</v>
      </c>
      <c r="J128" s="255">
        <v>15</v>
      </c>
      <c r="K128" s="275"/>
    </row>
    <row r="129" spans="2:11" ht="15" customHeight="1">
      <c r="B129" s="273"/>
      <c r="C129" s="255" t="s">
        <v>135</v>
      </c>
      <c r="D129" s="255"/>
      <c r="E129" s="255"/>
      <c r="F129" s="256" t="s">
        <v>126</v>
      </c>
      <c r="G129" s="255"/>
      <c r="H129" s="255" t="s">
        <v>136</v>
      </c>
      <c r="I129" s="255" t="s">
        <v>122</v>
      </c>
      <c r="J129" s="255">
        <v>20</v>
      </c>
      <c r="K129" s="275"/>
    </row>
    <row r="130" spans="2:11" ht="15" customHeight="1">
      <c r="B130" s="273"/>
      <c r="C130" s="255" t="s">
        <v>137</v>
      </c>
      <c r="D130" s="255"/>
      <c r="E130" s="255"/>
      <c r="F130" s="256" t="s">
        <v>126</v>
      </c>
      <c r="G130" s="255"/>
      <c r="H130" s="255" t="s">
        <v>138</v>
      </c>
      <c r="I130" s="255" t="s">
        <v>122</v>
      </c>
      <c r="J130" s="255">
        <v>20</v>
      </c>
      <c r="K130" s="275"/>
    </row>
    <row r="131" spans="2:11" ht="15" customHeight="1">
      <c r="B131" s="273"/>
      <c r="C131" s="127" t="s">
        <v>125</v>
      </c>
      <c r="D131" s="127"/>
      <c r="E131" s="127"/>
      <c r="F131" s="253" t="s">
        <v>126</v>
      </c>
      <c r="G131" s="127"/>
      <c r="H131" s="127" t="s">
        <v>159</v>
      </c>
      <c r="I131" s="127" t="s">
        <v>122</v>
      </c>
      <c r="J131" s="127">
        <v>50</v>
      </c>
      <c r="K131" s="275"/>
    </row>
    <row r="132" spans="2:11" ht="15" customHeight="1">
      <c r="B132" s="273"/>
      <c r="C132" s="127" t="s">
        <v>139</v>
      </c>
      <c r="D132" s="127"/>
      <c r="E132" s="127"/>
      <c r="F132" s="253" t="s">
        <v>126</v>
      </c>
      <c r="G132" s="127"/>
      <c r="H132" s="127" t="s">
        <v>159</v>
      </c>
      <c r="I132" s="127" t="s">
        <v>122</v>
      </c>
      <c r="J132" s="127">
        <v>50</v>
      </c>
      <c r="K132" s="275"/>
    </row>
    <row r="133" spans="2:11" ht="15" customHeight="1">
      <c r="B133" s="273"/>
      <c r="C133" s="127" t="s">
        <v>145</v>
      </c>
      <c r="D133" s="127"/>
      <c r="E133" s="127"/>
      <c r="F133" s="253" t="s">
        <v>126</v>
      </c>
      <c r="G133" s="127"/>
      <c r="H133" s="127" t="s">
        <v>159</v>
      </c>
      <c r="I133" s="127" t="s">
        <v>122</v>
      </c>
      <c r="J133" s="127">
        <v>50</v>
      </c>
      <c r="K133" s="275"/>
    </row>
    <row r="134" spans="2:11" ht="15" customHeight="1">
      <c r="B134" s="273"/>
      <c r="C134" s="127" t="s">
        <v>147</v>
      </c>
      <c r="D134" s="127"/>
      <c r="E134" s="127"/>
      <c r="F134" s="253" t="s">
        <v>126</v>
      </c>
      <c r="G134" s="127"/>
      <c r="H134" s="127" t="s">
        <v>159</v>
      </c>
      <c r="I134" s="127" t="s">
        <v>122</v>
      </c>
      <c r="J134" s="127">
        <v>50</v>
      </c>
      <c r="K134" s="275"/>
    </row>
    <row r="135" spans="2:11" ht="15" customHeight="1">
      <c r="B135" s="273"/>
      <c r="C135" s="127" t="s">
        <v>321</v>
      </c>
      <c r="D135" s="127"/>
      <c r="E135" s="127"/>
      <c r="F135" s="253" t="s">
        <v>126</v>
      </c>
      <c r="G135" s="127"/>
      <c r="H135" s="127" t="s">
        <v>172</v>
      </c>
      <c r="I135" s="127" t="s">
        <v>122</v>
      </c>
      <c r="J135" s="127">
        <v>255</v>
      </c>
      <c r="K135" s="275"/>
    </row>
    <row r="136" spans="2:11" ht="15" customHeight="1">
      <c r="B136" s="273"/>
      <c r="C136" s="127" t="s">
        <v>149</v>
      </c>
      <c r="D136" s="127"/>
      <c r="E136" s="127"/>
      <c r="F136" s="253" t="s">
        <v>120</v>
      </c>
      <c r="G136" s="127"/>
      <c r="H136" s="127" t="s">
        <v>173</v>
      </c>
      <c r="I136" s="127" t="s">
        <v>151</v>
      </c>
      <c r="J136" s="127"/>
      <c r="K136" s="275"/>
    </row>
    <row r="137" spans="2:11" ht="15" customHeight="1">
      <c r="B137" s="273"/>
      <c r="C137" s="127" t="s">
        <v>152</v>
      </c>
      <c r="D137" s="127"/>
      <c r="E137" s="127"/>
      <c r="F137" s="253" t="s">
        <v>120</v>
      </c>
      <c r="G137" s="127"/>
      <c r="H137" s="127" t="s">
        <v>174</v>
      </c>
      <c r="I137" s="127" t="s">
        <v>154</v>
      </c>
      <c r="J137" s="127"/>
      <c r="K137" s="275"/>
    </row>
    <row r="138" spans="2:11" ht="15" customHeight="1">
      <c r="B138" s="273"/>
      <c r="C138" s="127" t="s">
        <v>155</v>
      </c>
      <c r="D138" s="127"/>
      <c r="E138" s="127"/>
      <c r="F138" s="253" t="s">
        <v>120</v>
      </c>
      <c r="G138" s="127"/>
      <c r="H138" s="127" t="s">
        <v>155</v>
      </c>
      <c r="I138" s="127" t="s">
        <v>154</v>
      </c>
      <c r="J138" s="127"/>
      <c r="K138" s="275"/>
    </row>
    <row r="139" spans="2:11" ht="15" customHeight="1">
      <c r="B139" s="273"/>
      <c r="C139" s="127" t="s">
        <v>239</v>
      </c>
      <c r="D139" s="127"/>
      <c r="E139" s="127"/>
      <c r="F139" s="253" t="s">
        <v>120</v>
      </c>
      <c r="G139" s="127"/>
      <c r="H139" s="127" t="s">
        <v>175</v>
      </c>
      <c r="I139" s="127" t="s">
        <v>154</v>
      </c>
      <c r="J139" s="127"/>
      <c r="K139" s="275"/>
    </row>
    <row r="140" spans="2:11" ht="15" customHeight="1">
      <c r="B140" s="273"/>
      <c r="C140" s="127" t="s">
        <v>176</v>
      </c>
      <c r="D140" s="127"/>
      <c r="E140" s="127"/>
      <c r="F140" s="253" t="s">
        <v>120</v>
      </c>
      <c r="G140" s="127"/>
      <c r="H140" s="127" t="s">
        <v>177</v>
      </c>
      <c r="I140" s="127" t="s">
        <v>154</v>
      </c>
      <c r="J140" s="127"/>
      <c r="K140" s="275"/>
    </row>
    <row r="141" spans="2:11" ht="15" customHeight="1">
      <c r="B141" s="276"/>
      <c r="C141" s="277"/>
      <c r="D141" s="277"/>
      <c r="E141" s="277"/>
      <c r="F141" s="277"/>
      <c r="G141" s="277"/>
      <c r="H141" s="277"/>
      <c r="I141" s="277"/>
      <c r="J141" s="277"/>
      <c r="K141" s="278"/>
    </row>
    <row r="142" spans="2:11" ht="18.75" customHeight="1">
      <c r="B142" s="159"/>
      <c r="C142" s="159"/>
      <c r="D142" s="159"/>
      <c r="E142" s="159"/>
      <c r="F142" s="265"/>
      <c r="G142" s="159"/>
      <c r="H142" s="159"/>
      <c r="I142" s="159"/>
      <c r="J142" s="159"/>
      <c r="K142" s="159"/>
    </row>
    <row r="143" spans="2:11" ht="18.75" customHeight="1">
      <c r="B143" s="240"/>
      <c r="C143" s="240"/>
      <c r="D143" s="240"/>
      <c r="E143" s="240"/>
      <c r="F143" s="240"/>
      <c r="G143" s="240"/>
      <c r="H143" s="240"/>
      <c r="I143" s="240"/>
      <c r="J143" s="240"/>
      <c r="K143" s="240"/>
    </row>
    <row r="144" spans="2:11" ht="7.5" customHeight="1">
      <c r="B144" s="241"/>
      <c r="C144" s="242"/>
      <c r="D144" s="242"/>
      <c r="E144" s="242"/>
      <c r="F144" s="242"/>
      <c r="G144" s="242"/>
      <c r="H144" s="242"/>
      <c r="I144" s="242"/>
      <c r="J144" s="242"/>
      <c r="K144" s="243"/>
    </row>
    <row r="145" spans="2:11" ht="45" customHeight="1">
      <c r="B145" s="244"/>
      <c r="C145" s="349" t="s">
        <v>178</v>
      </c>
      <c r="D145" s="349"/>
      <c r="E145" s="349"/>
      <c r="F145" s="349"/>
      <c r="G145" s="349"/>
      <c r="H145" s="349"/>
      <c r="I145" s="349"/>
      <c r="J145" s="349"/>
      <c r="K145" s="245"/>
    </row>
    <row r="146" spans="2:11" ht="17.25" customHeight="1">
      <c r="B146" s="244"/>
      <c r="C146" s="246" t="s">
        <v>114</v>
      </c>
      <c r="D146" s="246"/>
      <c r="E146" s="246"/>
      <c r="F146" s="246" t="s">
        <v>115</v>
      </c>
      <c r="G146" s="247"/>
      <c r="H146" s="246" t="s">
        <v>316</v>
      </c>
      <c r="I146" s="246" t="s">
        <v>258</v>
      </c>
      <c r="J146" s="246" t="s">
        <v>116</v>
      </c>
      <c r="K146" s="245"/>
    </row>
    <row r="147" spans="2:11" ht="17.25" customHeight="1">
      <c r="B147" s="244"/>
      <c r="C147" s="248" t="s">
        <v>117</v>
      </c>
      <c r="D147" s="248"/>
      <c r="E147" s="248"/>
      <c r="F147" s="249" t="s">
        <v>118</v>
      </c>
      <c r="G147" s="250"/>
      <c r="H147" s="248"/>
      <c r="I147" s="248"/>
      <c r="J147" s="248" t="s">
        <v>119</v>
      </c>
      <c r="K147" s="245"/>
    </row>
    <row r="148" spans="2:11" ht="5.25" customHeight="1">
      <c r="B148" s="254"/>
      <c r="C148" s="251"/>
      <c r="D148" s="251"/>
      <c r="E148" s="251"/>
      <c r="F148" s="251"/>
      <c r="G148" s="252"/>
      <c r="H148" s="251"/>
      <c r="I148" s="251"/>
      <c r="J148" s="251"/>
      <c r="K148" s="275"/>
    </row>
    <row r="149" spans="2:11" ht="15" customHeight="1">
      <c r="B149" s="254"/>
      <c r="C149" s="279" t="s">
        <v>123</v>
      </c>
      <c r="D149" s="127"/>
      <c r="E149" s="127"/>
      <c r="F149" s="280" t="s">
        <v>120</v>
      </c>
      <c r="G149" s="127"/>
      <c r="H149" s="279" t="s">
        <v>159</v>
      </c>
      <c r="I149" s="279" t="s">
        <v>122</v>
      </c>
      <c r="J149" s="279">
        <v>120</v>
      </c>
      <c r="K149" s="275"/>
    </row>
    <row r="150" spans="2:11" ht="15" customHeight="1">
      <c r="B150" s="254"/>
      <c r="C150" s="279" t="s">
        <v>168</v>
      </c>
      <c r="D150" s="127"/>
      <c r="E150" s="127"/>
      <c r="F150" s="280" t="s">
        <v>120</v>
      </c>
      <c r="G150" s="127"/>
      <c r="H150" s="279" t="s">
        <v>179</v>
      </c>
      <c r="I150" s="279" t="s">
        <v>122</v>
      </c>
      <c r="J150" s="279" t="s">
        <v>170</v>
      </c>
      <c r="K150" s="275"/>
    </row>
    <row r="151" spans="2:11" ht="15" customHeight="1">
      <c r="B151" s="254"/>
      <c r="C151" s="279" t="s">
        <v>69</v>
      </c>
      <c r="D151" s="127"/>
      <c r="E151" s="127"/>
      <c r="F151" s="280" t="s">
        <v>120</v>
      </c>
      <c r="G151" s="127"/>
      <c r="H151" s="279" t="s">
        <v>180</v>
      </c>
      <c r="I151" s="279" t="s">
        <v>122</v>
      </c>
      <c r="J151" s="279" t="s">
        <v>170</v>
      </c>
      <c r="K151" s="275"/>
    </row>
    <row r="152" spans="2:11" ht="15" customHeight="1">
      <c r="B152" s="254"/>
      <c r="C152" s="279" t="s">
        <v>125</v>
      </c>
      <c r="D152" s="127"/>
      <c r="E152" s="127"/>
      <c r="F152" s="280" t="s">
        <v>126</v>
      </c>
      <c r="G152" s="127"/>
      <c r="H152" s="279" t="s">
        <v>159</v>
      </c>
      <c r="I152" s="279" t="s">
        <v>122</v>
      </c>
      <c r="J152" s="279">
        <v>50</v>
      </c>
      <c r="K152" s="275"/>
    </row>
    <row r="153" spans="2:11" ht="15" customHeight="1">
      <c r="B153" s="254"/>
      <c r="C153" s="279" t="s">
        <v>128</v>
      </c>
      <c r="D153" s="127"/>
      <c r="E153" s="127"/>
      <c r="F153" s="280" t="s">
        <v>120</v>
      </c>
      <c r="G153" s="127"/>
      <c r="H153" s="279" t="s">
        <v>159</v>
      </c>
      <c r="I153" s="279" t="s">
        <v>130</v>
      </c>
      <c r="J153" s="279"/>
      <c r="K153" s="275"/>
    </row>
    <row r="154" spans="2:11" ht="15" customHeight="1">
      <c r="B154" s="254"/>
      <c r="C154" s="279" t="s">
        <v>139</v>
      </c>
      <c r="D154" s="127"/>
      <c r="E154" s="127"/>
      <c r="F154" s="280" t="s">
        <v>126</v>
      </c>
      <c r="G154" s="127"/>
      <c r="H154" s="279" t="s">
        <v>159</v>
      </c>
      <c r="I154" s="279" t="s">
        <v>122</v>
      </c>
      <c r="J154" s="279">
        <v>50</v>
      </c>
      <c r="K154" s="275"/>
    </row>
    <row r="155" spans="2:11" ht="15" customHeight="1">
      <c r="B155" s="254"/>
      <c r="C155" s="279" t="s">
        <v>147</v>
      </c>
      <c r="D155" s="127"/>
      <c r="E155" s="127"/>
      <c r="F155" s="280" t="s">
        <v>126</v>
      </c>
      <c r="G155" s="127"/>
      <c r="H155" s="279" t="s">
        <v>159</v>
      </c>
      <c r="I155" s="279" t="s">
        <v>122</v>
      </c>
      <c r="J155" s="279">
        <v>50</v>
      </c>
      <c r="K155" s="275"/>
    </row>
    <row r="156" spans="2:11" ht="15" customHeight="1">
      <c r="B156" s="254"/>
      <c r="C156" s="279" t="s">
        <v>145</v>
      </c>
      <c r="D156" s="127"/>
      <c r="E156" s="127"/>
      <c r="F156" s="280" t="s">
        <v>126</v>
      </c>
      <c r="G156" s="127"/>
      <c r="H156" s="279" t="s">
        <v>159</v>
      </c>
      <c r="I156" s="279" t="s">
        <v>122</v>
      </c>
      <c r="J156" s="279">
        <v>50</v>
      </c>
      <c r="K156" s="275"/>
    </row>
    <row r="157" spans="2:11" ht="15" customHeight="1">
      <c r="B157" s="254"/>
      <c r="C157" s="279" t="s">
        <v>294</v>
      </c>
      <c r="D157" s="127"/>
      <c r="E157" s="127"/>
      <c r="F157" s="280" t="s">
        <v>120</v>
      </c>
      <c r="G157" s="127"/>
      <c r="H157" s="279" t="s">
        <v>181</v>
      </c>
      <c r="I157" s="279" t="s">
        <v>122</v>
      </c>
      <c r="J157" s="279" t="s">
        <v>182</v>
      </c>
      <c r="K157" s="275"/>
    </row>
    <row r="158" spans="2:11" ht="15" customHeight="1">
      <c r="B158" s="254"/>
      <c r="C158" s="279" t="s">
        <v>183</v>
      </c>
      <c r="D158" s="127"/>
      <c r="E158" s="127"/>
      <c r="F158" s="280" t="s">
        <v>120</v>
      </c>
      <c r="G158" s="127"/>
      <c r="H158" s="279" t="s">
        <v>184</v>
      </c>
      <c r="I158" s="279" t="s">
        <v>154</v>
      </c>
      <c r="J158" s="279"/>
      <c r="K158" s="275"/>
    </row>
    <row r="159" spans="2:11" ht="15" customHeight="1">
      <c r="B159" s="281"/>
      <c r="C159" s="263"/>
      <c r="D159" s="263"/>
      <c r="E159" s="263"/>
      <c r="F159" s="263"/>
      <c r="G159" s="263"/>
      <c r="H159" s="263"/>
      <c r="I159" s="263"/>
      <c r="J159" s="263"/>
      <c r="K159" s="282"/>
    </row>
    <row r="160" spans="2:11" ht="18.75" customHeight="1">
      <c r="B160" s="159"/>
      <c r="C160" s="127"/>
      <c r="D160" s="127"/>
      <c r="E160" s="127"/>
      <c r="F160" s="253"/>
      <c r="G160" s="127"/>
      <c r="H160" s="127"/>
      <c r="I160" s="127"/>
      <c r="J160" s="127"/>
      <c r="K160" s="159"/>
    </row>
    <row r="161" spans="2:11" ht="18.75" customHeight="1">
      <c r="B161" s="240"/>
      <c r="C161" s="240"/>
      <c r="D161" s="240"/>
      <c r="E161" s="240"/>
      <c r="F161" s="240"/>
      <c r="G161" s="240"/>
      <c r="H161" s="240"/>
      <c r="I161" s="240"/>
      <c r="J161" s="240"/>
      <c r="K161" s="240"/>
    </row>
    <row r="162" spans="2:11" ht="7.5" customHeight="1">
      <c r="B162" s="224"/>
      <c r="C162" s="225"/>
      <c r="D162" s="225"/>
      <c r="E162" s="225"/>
      <c r="F162" s="225"/>
      <c r="G162" s="225"/>
      <c r="H162" s="225"/>
      <c r="I162" s="225"/>
      <c r="J162" s="225"/>
      <c r="K162" s="226"/>
    </row>
    <row r="163" spans="2:11" ht="45" customHeight="1">
      <c r="B163" s="227"/>
      <c r="C163" s="344" t="s">
        <v>185</v>
      </c>
      <c r="D163" s="344"/>
      <c r="E163" s="344"/>
      <c r="F163" s="344"/>
      <c r="G163" s="344"/>
      <c r="H163" s="344"/>
      <c r="I163" s="344"/>
      <c r="J163" s="344"/>
      <c r="K163" s="228"/>
    </row>
    <row r="164" spans="2:11" ht="17.25" customHeight="1">
      <c r="B164" s="227"/>
      <c r="C164" s="246" t="s">
        <v>114</v>
      </c>
      <c r="D164" s="246"/>
      <c r="E164" s="246"/>
      <c r="F164" s="246" t="s">
        <v>115</v>
      </c>
      <c r="G164" s="283"/>
      <c r="H164" s="284" t="s">
        <v>316</v>
      </c>
      <c r="I164" s="284" t="s">
        <v>258</v>
      </c>
      <c r="J164" s="246" t="s">
        <v>116</v>
      </c>
      <c r="K164" s="228"/>
    </row>
    <row r="165" spans="2:11" ht="17.25" customHeight="1">
      <c r="B165" s="229"/>
      <c r="C165" s="248" t="s">
        <v>117</v>
      </c>
      <c r="D165" s="248"/>
      <c r="E165" s="248"/>
      <c r="F165" s="249" t="s">
        <v>118</v>
      </c>
      <c r="G165" s="285"/>
      <c r="H165" s="286"/>
      <c r="I165" s="286"/>
      <c r="J165" s="248" t="s">
        <v>119</v>
      </c>
      <c r="K165" s="230"/>
    </row>
    <row r="166" spans="2:11" ht="5.25" customHeight="1">
      <c r="B166" s="254"/>
      <c r="C166" s="251"/>
      <c r="D166" s="251"/>
      <c r="E166" s="251"/>
      <c r="F166" s="251"/>
      <c r="G166" s="252"/>
      <c r="H166" s="251"/>
      <c r="I166" s="251"/>
      <c r="J166" s="251"/>
      <c r="K166" s="275"/>
    </row>
    <row r="167" spans="2:11" ht="15" customHeight="1">
      <c r="B167" s="254"/>
      <c r="C167" s="127" t="s">
        <v>123</v>
      </c>
      <c r="D167" s="127"/>
      <c r="E167" s="127"/>
      <c r="F167" s="253" t="s">
        <v>120</v>
      </c>
      <c r="G167" s="127"/>
      <c r="H167" s="127" t="s">
        <v>159</v>
      </c>
      <c r="I167" s="127" t="s">
        <v>122</v>
      </c>
      <c r="J167" s="127">
        <v>120</v>
      </c>
      <c r="K167" s="275"/>
    </row>
    <row r="168" spans="2:11" ht="15" customHeight="1">
      <c r="B168" s="254"/>
      <c r="C168" s="127" t="s">
        <v>168</v>
      </c>
      <c r="D168" s="127"/>
      <c r="E168" s="127"/>
      <c r="F168" s="253" t="s">
        <v>120</v>
      </c>
      <c r="G168" s="127"/>
      <c r="H168" s="127" t="s">
        <v>169</v>
      </c>
      <c r="I168" s="127" t="s">
        <v>122</v>
      </c>
      <c r="J168" s="127" t="s">
        <v>170</v>
      </c>
      <c r="K168" s="275"/>
    </row>
    <row r="169" spans="2:11" ht="15" customHeight="1">
      <c r="B169" s="254"/>
      <c r="C169" s="127" t="s">
        <v>69</v>
      </c>
      <c r="D169" s="127"/>
      <c r="E169" s="127"/>
      <c r="F169" s="253" t="s">
        <v>120</v>
      </c>
      <c r="G169" s="127"/>
      <c r="H169" s="127" t="s">
        <v>186</v>
      </c>
      <c r="I169" s="127" t="s">
        <v>122</v>
      </c>
      <c r="J169" s="127" t="s">
        <v>170</v>
      </c>
      <c r="K169" s="275"/>
    </row>
    <row r="170" spans="2:11" ht="15" customHeight="1">
      <c r="B170" s="254"/>
      <c r="C170" s="127" t="s">
        <v>125</v>
      </c>
      <c r="D170" s="127"/>
      <c r="E170" s="127"/>
      <c r="F170" s="253" t="s">
        <v>126</v>
      </c>
      <c r="G170" s="127"/>
      <c r="H170" s="127" t="s">
        <v>186</v>
      </c>
      <c r="I170" s="127" t="s">
        <v>122</v>
      </c>
      <c r="J170" s="127">
        <v>50</v>
      </c>
      <c r="K170" s="275"/>
    </row>
    <row r="171" spans="2:11" ht="15" customHeight="1">
      <c r="B171" s="254"/>
      <c r="C171" s="127" t="s">
        <v>128</v>
      </c>
      <c r="D171" s="127"/>
      <c r="E171" s="127"/>
      <c r="F171" s="253" t="s">
        <v>120</v>
      </c>
      <c r="G171" s="127"/>
      <c r="H171" s="127" t="s">
        <v>186</v>
      </c>
      <c r="I171" s="127" t="s">
        <v>130</v>
      </c>
      <c r="J171" s="127"/>
      <c r="K171" s="275"/>
    </row>
    <row r="172" spans="2:11" ht="15" customHeight="1">
      <c r="B172" s="254"/>
      <c r="C172" s="127" t="s">
        <v>139</v>
      </c>
      <c r="D172" s="127"/>
      <c r="E172" s="127"/>
      <c r="F172" s="253" t="s">
        <v>126</v>
      </c>
      <c r="G172" s="127"/>
      <c r="H172" s="127" t="s">
        <v>186</v>
      </c>
      <c r="I172" s="127" t="s">
        <v>122</v>
      </c>
      <c r="J172" s="127">
        <v>50</v>
      </c>
      <c r="K172" s="275"/>
    </row>
    <row r="173" spans="2:11" ht="15" customHeight="1">
      <c r="B173" s="254"/>
      <c r="C173" s="127" t="s">
        <v>147</v>
      </c>
      <c r="D173" s="127"/>
      <c r="E173" s="127"/>
      <c r="F173" s="253" t="s">
        <v>126</v>
      </c>
      <c r="G173" s="127"/>
      <c r="H173" s="127" t="s">
        <v>186</v>
      </c>
      <c r="I173" s="127" t="s">
        <v>122</v>
      </c>
      <c r="J173" s="127">
        <v>50</v>
      </c>
      <c r="K173" s="275"/>
    </row>
    <row r="174" spans="2:11" ht="15" customHeight="1">
      <c r="B174" s="254"/>
      <c r="C174" s="127" t="s">
        <v>145</v>
      </c>
      <c r="D174" s="127"/>
      <c r="E174" s="127"/>
      <c r="F174" s="253" t="s">
        <v>126</v>
      </c>
      <c r="G174" s="127"/>
      <c r="H174" s="127" t="s">
        <v>186</v>
      </c>
      <c r="I174" s="127" t="s">
        <v>122</v>
      </c>
      <c r="J174" s="127">
        <v>50</v>
      </c>
      <c r="K174" s="275"/>
    </row>
    <row r="175" spans="2:11" ht="15" customHeight="1">
      <c r="B175" s="254"/>
      <c r="C175" s="127" t="s">
        <v>315</v>
      </c>
      <c r="D175" s="127"/>
      <c r="E175" s="127"/>
      <c r="F175" s="253" t="s">
        <v>120</v>
      </c>
      <c r="G175" s="127"/>
      <c r="H175" s="127" t="s">
        <v>187</v>
      </c>
      <c r="I175" s="127" t="s">
        <v>188</v>
      </c>
      <c r="J175" s="127"/>
      <c r="K175" s="275"/>
    </row>
    <row r="176" spans="2:11" ht="15" customHeight="1">
      <c r="B176" s="254"/>
      <c r="C176" s="127" t="s">
        <v>258</v>
      </c>
      <c r="D176" s="127"/>
      <c r="E176" s="127"/>
      <c r="F176" s="253" t="s">
        <v>120</v>
      </c>
      <c r="G176" s="127"/>
      <c r="H176" s="127" t="s">
        <v>189</v>
      </c>
      <c r="I176" s="127" t="s">
        <v>190</v>
      </c>
      <c r="J176" s="127">
        <v>1</v>
      </c>
      <c r="K176" s="275"/>
    </row>
    <row r="177" spans="2:11" ht="15" customHeight="1">
      <c r="B177" s="254"/>
      <c r="C177" s="127" t="s">
        <v>254</v>
      </c>
      <c r="D177" s="127"/>
      <c r="E177" s="127"/>
      <c r="F177" s="253" t="s">
        <v>120</v>
      </c>
      <c r="G177" s="127"/>
      <c r="H177" s="127" t="s">
        <v>191</v>
      </c>
      <c r="I177" s="127" t="s">
        <v>122</v>
      </c>
      <c r="J177" s="127">
        <v>20</v>
      </c>
      <c r="K177" s="275"/>
    </row>
    <row r="178" spans="2:11" ht="15" customHeight="1">
      <c r="B178" s="254"/>
      <c r="C178" s="127" t="s">
        <v>316</v>
      </c>
      <c r="D178" s="127"/>
      <c r="E178" s="127"/>
      <c r="F178" s="253" t="s">
        <v>120</v>
      </c>
      <c r="G178" s="127"/>
      <c r="H178" s="127" t="s">
        <v>192</v>
      </c>
      <c r="I178" s="127" t="s">
        <v>122</v>
      </c>
      <c r="J178" s="127">
        <v>255</v>
      </c>
      <c r="K178" s="275"/>
    </row>
    <row r="179" spans="2:11" ht="15" customHeight="1">
      <c r="B179" s="254"/>
      <c r="C179" s="127" t="s">
        <v>317</v>
      </c>
      <c r="D179" s="127"/>
      <c r="E179" s="127"/>
      <c r="F179" s="253" t="s">
        <v>120</v>
      </c>
      <c r="G179" s="127"/>
      <c r="H179" s="127" t="s">
        <v>85</v>
      </c>
      <c r="I179" s="127" t="s">
        <v>122</v>
      </c>
      <c r="J179" s="127">
        <v>10</v>
      </c>
      <c r="K179" s="275"/>
    </row>
    <row r="180" spans="2:11" ht="15" customHeight="1">
      <c r="B180" s="254"/>
      <c r="C180" s="127" t="s">
        <v>318</v>
      </c>
      <c r="D180" s="127"/>
      <c r="E180" s="127"/>
      <c r="F180" s="253" t="s">
        <v>120</v>
      </c>
      <c r="G180" s="127"/>
      <c r="H180" s="127" t="s">
        <v>193</v>
      </c>
      <c r="I180" s="127" t="s">
        <v>154</v>
      </c>
      <c r="J180" s="127"/>
      <c r="K180" s="275"/>
    </row>
    <row r="181" spans="2:11" ht="15" customHeight="1">
      <c r="B181" s="254"/>
      <c r="C181" s="127" t="s">
        <v>194</v>
      </c>
      <c r="D181" s="127"/>
      <c r="E181" s="127"/>
      <c r="F181" s="253" t="s">
        <v>120</v>
      </c>
      <c r="G181" s="127"/>
      <c r="H181" s="127" t="s">
        <v>195</v>
      </c>
      <c r="I181" s="127" t="s">
        <v>154</v>
      </c>
      <c r="J181" s="127"/>
      <c r="K181" s="275"/>
    </row>
    <row r="182" spans="2:11" ht="15" customHeight="1">
      <c r="B182" s="254"/>
      <c r="C182" s="127" t="s">
        <v>183</v>
      </c>
      <c r="D182" s="127"/>
      <c r="E182" s="127"/>
      <c r="F182" s="253" t="s">
        <v>120</v>
      </c>
      <c r="G182" s="127"/>
      <c r="H182" s="127" t="s">
        <v>196</v>
      </c>
      <c r="I182" s="127" t="s">
        <v>154</v>
      </c>
      <c r="J182" s="127"/>
      <c r="K182" s="275"/>
    </row>
    <row r="183" spans="2:11" ht="15" customHeight="1">
      <c r="B183" s="254"/>
      <c r="C183" s="127" t="s">
        <v>320</v>
      </c>
      <c r="D183" s="127"/>
      <c r="E183" s="127"/>
      <c r="F183" s="253" t="s">
        <v>126</v>
      </c>
      <c r="G183" s="127"/>
      <c r="H183" s="127" t="s">
        <v>197</v>
      </c>
      <c r="I183" s="127" t="s">
        <v>122</v>
      </c>
      <c r="J183" s="127">
        <v>50</v>
      </c>
      <c r="K183" s="275"/>
    </row>
    <row r="184" spans="2:11" ht="15" customHeight="1">
      <c r="B184" s="254"/>
      <c r="C184" s="127" t="s">
        <v>198</v>
      </c>
      <c r="D184" s="127"/>
      <c r="E184" s="127"/>
      <c r="F184" s="253" t="s">
        <v>126</v>
      </c>
      <c r="G184" s="127"/>
      <c r="H184" s="127" t="s">
        <v>199</v>
      </c>
      <c r="I184" s="127" t="s">
        <v>200</v>
      </c>
      <c r="J184" s="127"/>
      <c r="K184" s="275"/>
    </row>
    <row r="185" spans="2:11" ht="15" customHeight="1">
      <c r="B185" s="254"/>
      <c r="C185" s="127" t="s">
        <v>201</v>
      </c>
      <c r="D185" s="127"/>
      <c r="E185" s="127"/>
      <c r="F185" s="253" t="s">
        <v>126</v>
      </c>
      <c r="G185" s="127"/>
      <c r="H185" s="127" t="s">
        <v>202</v>
      </c>
      <c r="I185" s="127" t="s">
        <v>200</v>
      </c>
      <c r="J185" s="127"/>
      <c r="K185" s="275"/>
    </row>
    <row r="186" spans="2:11" ht="15" customHeight="1">
      <c r="B186" s="254"/>
      <c r="C186" s="127" t="s">
        <v>203</v>
      </c>
      <c r="D186" s="127"/>
      <c r="E186" s="127"/>
      <c r="F186" s="253" t="s">
        <v>126</v>
      </c>
      <c r="G186" s="127"/>
      <c r="H186" s="127" t="s">
        <v>0</v>
      </c>
      <c r="I186" s="127" t="s">
        <v>200</v>
      </c>
      <c r="J186" s="127"/>
      <c r="K186" s="275"/>
    </row>
    <row r="187" spans="2:11" ht="15" customHeight="1">
      <c r="B187" s="254"/>
      <c r="C187" s="287" t="s">
        <v>1</v>
      </c>
      <c r="D187" s="127"/>
      <c r="E187" s="127"/>
      <c r="F187" s="253" t="s">
        <v>126</v>
      </c>
      <c r="G187" s="127"/>
      <c r="H187" s="127" t="s">
        <v>2</v>
      </c>
      <c r="I187" s="127" t="s">
        <v>3</v>
      </c>
      <c r="J187" s="288" t="s">
        <v>4</v>
      </c>
      <c r="K187" s="275"/>
    </row>
    <row r="188" spans="2:11" ht="15" customHeight="1">
      <c r="B188" s="254"/>
      <c r="C188" s="239" t="s">
        <v>243</v>
      </c>
      <c r="D188" s="127"/>
      <c r="E188" s="127"/>
      <c r="F188" s="253" t="s">
        <v>120</v>
      </c>
      <c r="G188" s="127"/>
      <c r="H188" s="159" t="s">
        <v>5</v>
      </c>
      <c r="I188" s="127" t="s">
        <v>6</v>
      </c>
      <c r="J188" s="127"/>
      <c r="K188" s="275"/>
    </row>
    <row r="189" spans="2:11" ht="15" customHeight="1">
      <c r="B189" s="254"/>
      <c r="C189" s="239" t="s">
        <v>7</v>
      </c>
      <c r="D189" s="127"/>
      <c r="E189" s="127"/>
      <c r="F189" s="253" t="s">
        <v>120</v>
      </c>
      <c r="G189" s="127"/>
      <c r="H189" s="127" t="s">
        <v>8</v>
      </c>
      <c r="I189" s="127" t="s">
        <v>154</v>
      </c>
      <c r="J189" s="127"/>
      <c r="K189" s="275"/>
    </row>
    <row r="190" spans="2:11" ht="15" customHeight="1">
      <c r="B190" s="254"/>
      <c r="C190" s="239" t="s">
        <v>9</v>
      </c>
      <c r="D190" s="127"/>
      <c r="E190" s="127"/>
      <c r="F190" s="253" t="s">
        <v>120</v>
      </c>
      <c r="G190" s="127"/>
      <c r="H190" s="127" t="s">
        <v>10</v>
      </c>
      <c r="I190" s="127" t="s">
        <v>154</v>
      </c>
      <c r="J190" s="127"/>
      <c r="K190" s="275"/>
    </row>
    <row r="191" spans="2:11" ht="15" customHeight="1">
      <c r="B191" s="254"/>
      <c r="C191" s="239" t="s">
        <v>11</v>
      </c>
      <c r="D191" s="127"/>
      <c r="E191" s="127"/>
      <c r="F191" s="253" t="s">
        <v>126</v>
      </c>
      <c r="G191" s="127"/>
      <c r="H191" s="127" t="s">
        <v>12</v>
      </c>
      <c r="I191" s="127" t="s">
        <v>154</v>
      </c>
      <c r="J191" s="127"/>
      <c r="K191" s="275"/>
    </row>
    <row r="192" spans="2:11" ht="15" customHeight="1">
      <c r="B192" s="281"/>
      <c r="C192" s="289"/>
      <c r="D192" s="263"/>
      <c r="E192" s="263"/>
      <c r="F192" s="263"/>
      <c r="G192" s="263"/>
      <c r="H192" s="263"/>
      <c r="I192" s="263"/>
      <c r="J192" s="263"/>
      <c r="K192" s="282"/>
    </row>
    <row r="193" spans="2:11" ht="18.75" customHeight="1">
      <c r="B193" s="159"/>
      <c r="C193" s="127"/>
      <c r="D193" s="127"/>
      <c r="E193" s="127"/>
      <c r="F193" s="253"/>
      <c r="G193" s="127"/>
      <c r="H193" s="127"/>
      <c r="I193" s="127"/>
      <c r="J193" s="127"/>
      <c r="K193" s="159"/>
    </row>
    <row r="194" spans="2:11" ht="18.75" customHeight="1">
      <c r="B194" s="159"/>
      <c r="C194" s="127"/>
      <c r="D194" s="127"/>
      <c r="E194" s="127"/>
      <c r="F194" s="253"/>
      <c r="G194" s="127"/>
      <c r="H194" s="127"/>
      <c r="I194" s="127"/>
      <c r="J194" s="127"/>
      <c r="K194" s="159"/>
    </row>
    <row r="195" spans="2:11" ht="18.75" customHeight="1">
      <c r="B195" s="240"/>
      <c r="C195" s="240"/>
      <c r="D195" s="240"/>
      <c r="E195" s="240"/>
      <c r="F195" s="240"/>
      <c r="G195" s="240"/>
      <c r="H195" s="240"/>
      <c r="I195" s="240"/>
      <c r="J195" s="240"/>
      <c r="K195" s="240"/>
    </row>
    <row r="196" spans="2:11">
      <c r="B196" s="224"/>
      <c r="C196" s="225"/>
      <c r="D196" s="225"/>
      <c r="E196" s="225"/>
      <c r="F196" s="225"/>
      <c r="G196" s="225"/>
      <c r="H196" s="225"/>
      <c r="I196" s="225"/>
      <c r="J196" s="225"/>
      <c r="K196" s="226"/>
    </row>
    <row r="197" spans="2:11" ht="21">
      <c r="B197" s="227"/>
      <c r="C197" s="344" t="s">
        <v>13</v>
      </c>
      <c r="D197" s="344"/>
      <c r="E197" s="344"/>
      <c r="F197" s="344"/>
      <c r="G197" s="344"/>
      <c r="H197" s="344"/>
      <c r="I197" s="344"/>
      <c r="J197" s="344"/>
      <c r="K197" s="228"/>
    </row>
    <row r="198" spans="2:11" ht="25.5" customHeight="1">
      <c r="B198" s="227"/>
      <c r="C198" s="290" t="s">
        <v>14</v>
      </c>
      <c r="D198" s="290"/>
      <c r="E198" s="290"/>
      <c r="F198" s="290" t="s">
        <v>15</v>
      </c>
      <c r="G198" s="291"/>
      <c r="H198" s="350" t="s">
        <v>16</v>
      </c>
      <c r="I198" s="350"/>
      <c r="J198" s="350"/>
      <c r="K198" s="228"/>
    </row>
    <row r="199" spans="2:11" ht="5.25" customHeight="1">
      <c r="B199" s="254"/>
      <c r="C199" s="251"/>
      <c r="D199" s="251"/>
      <c r="E199" s="251"/>
      <c r="F199" s="251"/>
      <c r="G199" s="127"/>
      <c r="H199" s="251"/>
      <c r="I199" s="251"/>
      <c r="J199" s="251"/>
      <c r="K199" s="275"/>
    </row>
    <row r="200" spans="2:11" ht="15" customHeight="1">
      <c r="B200" s="254"/>
      <c r="C200" s="127" t="s">
        <v>6</v>
      </c>
      <c r="D200" s="127"/>
      <c r="E200" s="127"/>
      <c r="F200" s="253" t="s">
        <v>244</v>
      </c>
      <c r="G200" s="127"/>
      <c r="H200" s="347" t="s">
        <v>17</v>
      </c>
      <c r="I200" s="347"/>
      <c r="J200" s="347"/>
      <c r="K200" s="275"/>
    </row>
    <row r="201" spans="2:11" ht="15" customHeight="1">
      <c r="B201" s="254"/>
      <c r="C201" s="260"/>
      <c r="D201" s="127"/>
      <c r="E201" s="127"/>
      <c r="F201" s="253" t="s">
        <v>245</v>
      </c>
      <c r="G201" s="127"/>
      <c r="H201" s="347" t="s">
        <v>18</v>
      </c>
      <c r="I201" s="347"/>
      <c r="J201" s="347"/>
      <c r="K201" s="275"/>
    </row>
    <row r="202" spans="2:11" ht="15" customHeight="1">
      <c r="B202" s="254"/>
      <c r="C202" s="260"/>
      <c r="D202" s="127"/>
      <c r="E202" s="127"/>
      <c r="F202" s="253" t="s">
        <v>248</v>
      </c>
      <c r="G202" s="127"/>
      <c r="H202" s="347" t="s">
        <v>19</v>
      </c>
      <c r="I202" s="347"/>
      <c r="J202" s="347"/>
      <c r="K202" s="275"/>
    </row>
    <row r="203" spans="2:11" ht="15" customHeight="1">
      <c r="B203" s="254"/>
      <c r="C203" s="127"/>
      <c r="D203" s="127"/>
      <c r="E203" s="127"/>
      <c r="F203" s="253" t="s">
        <v>246</v>
      </c>
      <c r="G203" s="127"/>
      <c r="H203" s="347" t="s">
        <v>20</v>
      </c>
      <c r="I203" s="347"/>
      <c r="J203" s="347"/>
      <c r="K203" s="275"/>
    </row>
    <row r="204" spans="2:11" ht="15" customHeight="1">
      <c r="B204" s="254"/>
      <c r="C204" s="127"/>
      <c r="D204" s="127"/>
      <c r="E204" s="127"/>
      <c r="F204" s="253" t="s">
        <v>247</v>
      </c>
      <c r="G204" s="127"/>
      <c r="H204" s="347" t="s">
        <v>21</v>
      </c>
      <c r="I204" s="347"/>
      <c r="J204" s="347"/>
      <c r="K204" s="275"/>
    </row>
    <row r="205" spans="2:11" ht="15" customHeight="1">
      <c r="B205" s="254"/>
      <c r="C205" s="127"/>
      <c r="D205" s="127"/>
      <c r="E205" s="127"/>
      <c r="F205" s="253"/>
      <c r="G205" s="127"/>
      <c r="H205" s="127"/>
      <c r="I205" s="127"/>
      <c r="J205" s="127"/>
      <c r="K205" s="275"/>
    </row>
    <row r="206" spans="2:11" ht="15" customHeight="1">
      <c r="B206" s="254"/>
      <c r="C206" s="127" t="s">
        <v>166</v>
      </c>
      <c r="D206" s="127"/>
      <c r="E206" s="127"/>
      <c r="F206" s="253" t="s">
        <v>278</v>
      </c>
      <c r="G206" s="127"/>
      <c r="H206" s="347" t="s">
        <v>22</v>
      </c>
      <c r="I206" s="347"/>
      <c r="J206" s="347"/>
      <c r="K206" s="275"/>
    </row>
    <row r="207" spans="2:11" ht="15" customHeight="1">
      <c r="B207" s="254"/>
      <c r="C207" s="260"/>
      <c r="D207" s="127"/>
      <c r="E207" s="127"/>
      <c r="F207" s="253" t="s">
        <v>64</v>
      </c>
      <c r="G207" s="127"/>
      <c r="H207" s="347" t="s">
        <v>65</v>
      </c>
      <c r="I207" s="347"/>
      <c r="J207" s="347"/>
      <c r="K207" s="275"/>
    </row>
    <row r="208" spans="2:11" ht="15" customHeight="1">
      <c r="B208" s="254"/>
      <c r="C208" s="127"/>
      <c r="D208" s="127"/>
      <c r="E208" s="127"/>
      <c r="F208" s="253" t="s">
        <v>62</v>
      </c>
      <c r="G208" s="127"/>
      <c r="H208" s="347" t="s">
        <v>23</v>
      </c>
      <c r="I208" s="347"/>
      <c r="J208" s="347"/>
      <c r="K208" s="275"/>
    </row>
    <row r="209" spans="2:11" ht="15" customHeight="1">
      <c r="B209" s="292"/>
      <c r="C209" s="260"/>
      <c r="D209" s="260"/>
      <c r="E209" s="260"/>
      <c r="F209" s="253" t="s">
        <v>66</v>
      </c>
      <c r="G209" s="239"/>
      <c r="H209" s="351" t="s">
        <v>67</v>
      </c>
      <c r="I209" s="351"/>
      <c r="J209" s="351"/>
      <c r="K209" s="293"/>
    </row>
    <row r="210" spans="2:11" ht="15" customHeight="1">
      <c r="B210" s="292"/>
      <c r="C210" s="260"/>
      <c r="D210" s="260"/>
      <c r="E210" s="260"/>
      <c r="F210" s="253" t="s">
        <v>524</v>
      </c>
      <c r="G210" s="239"/>
      <c r="H210" s="351" t="s">
        <v>590</v>
      </c>
      <c r="I210" s="351"/>
      <c r="J210" s="351"/>
      <c r="K210" s="293"/>
    </row>
    <row r="211" spans="2:11" ht="15" customHeight="1">
      <c r="B211" s="292"/>
      <c r="C211" s="260"/>
      <c r="D211" s="260"/>
      <c r="E211" s="260"/>
      <c r="F211" s="294"/>
      <c r="G211" s="239"/>
      <c r="H211" s="295"/>
      <c r="I211" s="295"/>
      <c r="J211" s="295"/>
      <c r="K211" s="293"/>
    </row>
    <row r="212" spans="2:11" ht="15" customHeight="1">
      <c r="B212" s="292"/>
      <c r="C212" s="127" t="s">
        <v>190</v>
      </c>
      <c r="D212" s="260"/>
      <c r="E212" s="260"/>
      <c r="F212" s="253">
        <v>1</v>
      </c>
      <c r="G212" s="239"/>
      <c r="H212" s="351" t="s">
        <v>24</v>
      </c>
      <c r="I212" s="351"/>
      <c r="J212" s="351"/>
      <c r="K212" s="293"/>
    </row>
    <row r="213" spans="2:11" ht="15" customHeight="1">
      <c r="B213" s="292"/>
      <c r="C213" s="260"/>
      <c r="D213" s="260"/>
      <c r="E213" s="260"/>
      <c r="F213" s="253">
        <v>2</v>
      </c>
      <c r="G213" s="239"/>
      <c r="H213" s="351" t="s">
        <v>25</v>
      </c>
      <c r="I213" s="351"/>
      <c r="J213" s="351"/>
      <c r="K213" s="293"/>
    </row>
    <row r="214" spans="2:11" ht="15" customHeight="1">
      <c r="B214" s="292"/>
      <c r="C214" s="260"/>
      <c r="D214" s="260"/>
      <c r="E214" s="260"/>
      <c r="F214" s="253">
        <v>3</v>
      </c>
      <c r="G214" s="239"/>
      <c r="H214" s="351" t="s">
        <v>26</v>
      </c>
      <c r="I214" s="351"/>
      <c r="J214" s="351"/>
      <c r="K214" s="293"/>
    </row>
    <row r="215" spans="2:11" ht="15" customHeight="1">
      <c r="B215" s="292"/>
      <c r="C215" s="260"/>
      <c r="D215" s="260"/>
      <c r="E215" s="260"/>
      <c r="F215" s="253">
        <v>4</v>
      </c>
      <c r="G215" s="239"/>
      <c r="H215" s="351" t="s">
        <v>27</v>
      </c>
      <c r="I215" s="351"/>
      <c r="J215" s="351"/>
      <c r="K215" s="293"/>
    </row>
    <row r="216" spans="2:11" ht="12.75" customHeight="1">
      <c r="B216" s="296"/>
      <c r="C216" s="297"/>
      <c r="D216" s="297"/>
      <c r="E216" s="297"/>
      <c r="F216" s="297"/>
      <c r="G216" s="297"/>
      <c r="H216" s="297"/>
      <c r="I216" s="297"/>
      <c r="J216" s="297"/>
      <c r="K216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52:J52"/>
    <mergeCell ref="C53:J53"/>
    <mergeCell ref="C55:J55"/>
    <mergeCell ref="D56:J56"/>
    <mergeCell ref="D58:J58"/>
    <mergeCell ref="C50:J50"/>
    <mergeCell ref="G38:J38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honeticPr fontId="47" type="noConversion"/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1704606 - 02 - REKONSTRUK...</vt:lpstr>
      <vt:lpstr>Pokyny pro vyplnění</vt:lpstr>
      <vt:lpstr>'1704606 - 02 - REKONSTRUK...'!Názvy_tisku</vt:lpstr>
      <vt:lpstr>'Rekapitulace stavby'!Názvy_tisku</vt:lpstr>
      <vt:lpstr>'1704606 - 02 - REKONSTRUK...'!Oblast_tisku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TVAROZEK\Dušan Tvarožek</dc:creator>
  <cp:lastModifiedBy>Ondrůšková Alexandra</cp:lastModifiedBy>
  <dcterms:created xsi:type="dcterms:W3CDTF">2018-06-14T07:06:46Z</dcterms:created>
  <dcterms:modified xsi:type="dcterms:W3CDTF">2019-04-04T09:19:10Z</dcterms:modified>
</cp:coreProperties>
</file>