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Usek_Nakup_a_Sluzby\Verejne_zakazky_PPE\Rekonstrukce rozvodny 400V v budově dílen Ekova Electric II\Zadávací dokumentace\"/>
    </mc:Choice>
  </mc:AlternateContent>
  <bookViews>
    <workbookView xWindow="0" yWindow="0" windowWidth="28800" windowHeight="12330"/>
  </bookViews>
  <sheets>
    <sheet name="Rekapitulace stavby" sheetId="1" r:id="rId1"/>
    <sheet name="SO01 - Stavební úpravy ro..." sheetId="2" r:id="rId2"/>
    <sheet name="1 - RH" sheetId="3" r:id="rId3"/>
    <sheet name="2 - TR" sheetId="4" r:id="rId4"/>
    <sheet name="3 - DMX" sheetId="5" r:id="rId5"/>
    <sheet name="4 - AISYS" sheetId="6" r:id="rId6"/>
    <sheet name="5 - kabely a kabelové trasy" sheetId="7" r:id="rId7"/>
    <sheet name="1 - stavební elektroinsta..." sheetId="8" r:id="rId8"/>
    <sheet name="2 - uzemnění" sheetId="9" r:id="rId9"/>
    <sheet name="Pokyny pro vyplnění" sheetId="10" r:id="rId10"/>
  </sheets>
  <definedNames>
    <definedName name="_xlnm._FilterDatabase" localSheetId="2" hidden="1">'1 - RH'!$C$90:$K$243</definedName>
    <definedName name="_xlnm._FilterDatabase" localSheetId="7" hidden="1">'1 - stavební elektroinsta...'!$C$91:$K$172</definedName>
    <definedName name="_xlnm._FilterDatabase" localSheetId="3" hidden="1">'2 - TR'!$C$87:$K$106</definedName>
    <definedName name="_xlnm._FilterDatabase" localSheetId="8" hidden="1">'2 - uzemnění'!$C$86:$K$121</definedName>
    <definedName name="_xlnm._FilterDatabase" localSheetId="4" hidden="1">'3 - DMX'!$C$84:$K$121</definedName>
    <definedName name="_xlnm._FilterDatabase" localSheetId="5" hidden="1">'4 - AISYS'!$C$83:$K$107</definedName>
    <definedName name="_xlnm._FilterDatabase" localSheetId="6" hidden="1">'5 - kabely a kabelové trasy'!$C$86:$K$176</definedName>
    <definedName name="_xlnm._FilterDatabase" localSheetId="1" hidden="1">'SO01 - Stavební úpravy ro...'!$C$95:$K$185</definedName>
    <definedName name="_xlnm.Print_Titles" localSheetId="2">'1 - RH'!$90:$90</definedName>
    <definedName name="_xlnm.Print_Titles" localSheetId="7">'1 - stavební elektroinsta...'!$91:$91</definedName>
    <definedName name="_xlnm.Print_Titles" localSheetId="3">'2 - TR'!$87:$87</definedName>
    <definedName name="_xlnm.Print_Titles" localSheetId="8">'2 - uzemnění'!$86:$86</definedName>
    <definedName name="_xlnm.Print_Titles" localSheetId="4">'3 - DMX'!$84:$84</definedName>
    <definedName name="_xlnm.Print_Titles" localSheetId="5">'4 - AISYS'!$83:$83</definedName>
    <definedName name="_xlnm.Print_Titles" localSheetId="6">'5 - kabely a kabelové trasy'!$86:$86</definedName>
    <definedName name="_xlnm.Print_Titles" localSheetId="0">'Rekapitulace stavby'!$49:$49</definedName>
    <definedName name="_xlnm.Print_Titles" localSheetId="1">'SO01 - Stavební úpravy ro...'!$95:$95</definedName>
    <definedName name="_xlnm.Print_Area" localSheetId="2">'1 - RH'!$C$4:$J$38,'1 - RH'!$C$44:$J$70,'1 - RH'!$C$76:$K$243</definedName>
    <definedName name="_xlnm.Print_Area" localSheetId="7">'1 - stavební elektroinsta...'!$C$4:$J$38,'1 - stavební elektroinsta...'!$C$44:$J$71,'1 - stavební elektroinsta...'!$C$77:$K$172</definedName>
    <definedName name="_xlnm.Print_Area" localSheetId="3">'2 - TR'!$C$4:$J$38,'2 - TR'!$C$44:$J$67,'2 - TR'!$C$73:$K$106</definedName>
    <definedName name="_xlnm.Print_Area" localSheetId="8">'2 - uzemnění'!$C$4:$J$38,'2 - uzemnění'!$C$44:$J$66,'2 - uzemnění'!$C$72:$K$121</definedName>
    <definedName name="_xlnm.Print_Area" localSheetId="4">'3 - DMX'!$C$4:$J$38,'3 - DMX'!$C$44:$J$64,'3 - DMX'!$C$70:$K$121</definedName>
    <definedName name="_xlnm.Print_Area" localSheetId="5">'4 - AISYS'!$C$4:$J$38,'4 - AISYS'!$C$44:$J$63,'4 - AISYS'!$C$69:$K$107</definedName>
    <definedName name="_xlnm.Print_Area" localSheetId="6">'5 - kabely a kabelové trasy'!$C$4:$J$38,'5 - kabely a kabelové trasy'!$C$44:$J$66,'5 - kabely a kabelové trasy'!$C$72:$K$176</definedName>
    <definedName name="_xlnm.Print_Area" localSheetId="9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stavby'!$C$39:$AQ$62</definedName>
    <definedName name="_xlnm.Print_Area" localSheetId="1">'SO01 - Stavební úpravy ro...'!$C$4:$J$36,'SO01 - Stavební úpravy ro...'!$C$42:$J$77,'SO01 - Stavební úpravy ro...'!$C$83:$K$185</definedName>
  </definedNames>
  <calcPr calcId="162913"/>
</workbook>
</file>

<file path=xl/calcChain.xml><?xml version="1.0" encoding="utf-8"?>
<calcChain xmlns="http://schemas.openxmlformats.org/spreadsheetml/2006/main">
  <c r="AY61" i="1" l="1"/>
  <c r="AX61" i="1"/>
  <c r="BI121" i="9"/>
  <c r="BH121" i="9"/>
  <c r="BG121" i="9"/>
  <c r="BF121" i="9"/>
  <c r="BE121" i="9"/>
  <c r="T121" i="9"/>
  <c r="R121" i="9"/>
  <c r="P121" i="9"/>
  <c r="BK121" i="9"/>
  <c r="J121" i="9"/>
  <c r="BI120" i="9"/>
  <c r="BH120" i="9"/>
  <c r="BG120" i="9"/>
  <c r="BF120" i="9"/>
  <c r="T120" i="9"/>
  <c r="R120" i="9"/>
  <c r="P120" i="9"/>
  <c r="BK120" i="9"/>
  <c r="J120" i="9"/>
  <c r="BE120" i="9" s="1"/>
  <c r="BI119" i="9"/>
  <c r="BH119" i="9"/>
  <c r="BG119" i="9"/>
  <c r="BF119" i="9"/>
  <c r="BE119" i="9"/>
  <c r="T119" i="9"/>
  <c r="R119" i="9"/>
  <c r="P119" i="9"/>
  <c r="BK119" i="9"/>
  <c r="J119" i="9"/>
  <c r="BI118" i="9"/>
  <c r="BH118" i="9"/>
  <c r="BG118" i="9"/>
  <c r="BF118" i="9"/>
  <c r="BE118" i="9"/>
  <c r="T118" i="9"/>
  <c r="R118" i="9"/>
  <c r="P118" i="9"/>
  <c r="BK118" i="9"/>
  <c r="J118" i="9"/>
  <c r="BI117" i="9"/>
  <c r="BH117" i="9"/>
  <c r="BG117" i="9"/>
  <c r="BF117" i="9"/>
  <c r="BE117" i="9"/>
  <c r="T117" i="9"/>
  <c r="T116" i="9" s="1"/>
  <c r="R117" i="9"/>
  <c r="R116" i="9" s="1"/>
  <c r="P117" i="9"/>
  <c r="P116" i="9" s="1"/>
  <c r="BK117" i="9"/>
  <c r="BK116" i="9" s="1"/>
  <c r="J116" i="9" s="1"/>
  <c r="J65" i="9" s="1"/>
  <c r="J117" i="9"/>
  <c r="BI115" i="9"/>
  <c r="BH115" i="9"/>
  <c r="BG115" i="9"/>
  <c r="BF115" i="9"/>
  <c r="T115" i="9"/>
  <c r="R115" i="9"/>
  <c r="P115" i="9"/>
  <c r="BK115" i="9"/>
  <c r="J115" i="9"/>
  <c r="BE115" i="9" s="1"/>
  <c r="BI114" i="9"/>
  <c r="BH114" i="9"/>
  <c r="BG114" i="9"/>
  <c r="BF114" i="9"/>
  <c r="BE114" i="9"/>
  <c r="T114" i="9"/>
  <c r="R114" i="9"/>
  <c r="P114" i="9"/>
  <c r="BK114" i="9"/>
  <c r="J114" i="9"/>
  <c r="BI113" i="9"/>
  <c r="BH113" i="9"/>
  <c r="BG113" i="9"/>
  <c r="BF113" i="9"/>
  <c r="T113" i="9"/>
  <c r="R113" i="9"/>
  <c r="P113" i="9"/>
  <c r="BK113" i="9"/>
  <c r="J113" i="9"/>
  <c r="BE113" i="9" s="1"/>
  <c r="BI112" i="9"/>
  <c r="BH112" i="9"/>
  <c r="BG112" i="9"/>
  <c r="BF112" i="9"/>
  <c r="T112" i="9"/>
  <c r="R112" i="9"/>
  <c r="P112" i="9"/>
  <c r="BK112" i="9"/>
  <c r="J112" i="9"/>
  <c r="BE112" i="9" s="1"/>
  <c r="BI111" i="9"/>
  <c r="BH111" i="9"/>
  <c r="BG111" i="9"/>
  <c r="BF111" i="9"/>
  <c r="T111" i="9"/>
  <c r="R111" i="9"/>
  <c r="P111" i="9"/>
  <c r="BK111" i="9"/>
  <c r="J111" i="9"/>
  <c r="BE111" i="9" s="1"/>
  <c r="BI110" i="9"/>
  <c r="BH110" i="9"/>
  <c r="BG110" i="9"/>
  <c r="BF110" i="9"/>
  <c r="BE110" i="9"/>
  <c r="T110" i="9"/>
  <c r="R110" i="9"/>
  <c r="P110" i="9"/>
  <c r="BK110" i="9"/>
  <c r="J110" i="9"/>
  <c r="BI109" i="9"/>
  <c r="BH109" i="9"/>
  <c r="BG109" i="9"/>
  <c r="BF109" i="9"/>
  <c r="T109" i="9"/>
  <c r="R109" i="9"/>
  <c r="P109" i="9"/>
  <c r="BK109" i="9"/>
  <c r="J109" i="9"/>
  <c r="BE109" i="9" s="1"/>
  <c r="BI108" i="9"/>
  <c r="BH108" i="9"/>
  <c r="BG108" i="9"/>
  <c r="BF108" i="9"/>
  <c r="BE108" i="9"/>
  <c r="T108" i="9"/>
  <c r="R108" i="9"/>
  <c r="P108" i="9"/>
  <c r="BK108" i="9"/>
  <c r="J108" i="9"/>
  <c r="BI107" i="9"/>
  <c r="BH107" i="9"/>
  <c r="BG107" i="9"/>
  <c r="BF107" i="9"/>
  <c r="T107" i="9"/>
  <c r="R107" i="9"/>
  <c r="P107" i="9"/>
  <c r="BK107" i="9"/>
  <c r="J107" i="9"/>
  <c r="BE107" i="9" s="1"/>
  <c r="BI106" i="9"/>
  <c r="BH106" i="9"/>
  <c r="BG106" i="9"/>
  <c r="BF106" i="9"/>
  <c r="BE106" i="9"/>
  <c r="T106" i="9"/>
  <c r="R106" i="9"/>
  <c r="P106" i="9"/>
  <c r="BK106" i="9"/>
  <c r="J106" i="9"/>
  <c r="BI105" i="9"/>
  <c r="BH105" i="9"/>
  <c r="BG105" i="9"/>
  <c r="BF105" i="9"/>
  <c r="T105" i="9"/>
  <c r="R105" i="9"/>
  <c r="P105" i="9"/>
  <c r="BK105" i="9"/>
  <c r="J105" i="9"/>
  <c r="BE105" i="9" s="1"/>
  <c r="BI104" i="9"/>
  <c r="BH104" i="9"/>
  <c r="BG104" i="9"/>
  <c r="BF104" i="9"/>
  <c r="BE104" i="9"/>
  <c r="T104" i="9"/>
  <c r="R104" i="9"/>
  <c r="P104" i="9"/>
  <c r="BK104" i="9"/>
  <c r="J104" i="9"/>
  <c r="BI103" i="9"/>
  <c r="BH103" i="9"/>
  <c r="BG103" i="9"/>
  <c r="BF103" i="9"/>
  <c r="T103" i="9"/>
  <c r="R103" i="9"/>
  <c r="P103" i="9"/>
  <c r="BK103" i="9"/>
  <c r="J103" i="9"/>
  <c r="BE103" i="9" s="1"/>
  <c r="BI102" i="9"/>
  <c r="BH102" i="9"/>
  <c r="BG102" i="9"/>
  <c r="BF102" i="9"/>
  <c r="BE102" i="9"/>
  <c r="T102" i="9"/>
  <c r="R102" i="9"/>
  <c r="P102" i="9"/>
  <c r="BK102" i="9"/>
  <c r="J102" i="9"/>
  <c r="BI101" i="9"/>
  <c r="BH101" i="9"/>
  <c r="BG101" i="9"/>
  <c r="BF101" i="9"/>
  <c r="T101" i="9"/>
  <c r="R101" i="9"/>
  <c r="P101" i="9"/>
  <c r="BK101" i="9"/>
  <c r="J101" i="9"/>
  <c r="BE101" i="9" s="1"/>
  <c r="BI100" i="9"/>
  <c r="BH100" i="9"/>
  <c r="BG100" i="9"/>
  <c r="BF100" i="9"/>
  <c r="BE100" i="9"/>
  <c r="T100" i="9"/>
  <c r="R100" i="9"/>
  <c r="P100" i="9"/>
  <c r="BK100" i="9"/>
  <c r="J100" i="9"/>
  <c r="BI99" i="9"/>
  <c r="BH99" i="9"/>
  <c r="BG99" i="9"/>
  <c r="BF99" i="9"/>
  <c r="T99" i="9"/>
  <c r="R99" i="9"/>
  <c r="P99" i="9"/>
  <c r="BK99" i="9"/>
  <c r="J99" i="9"/>
  <c r="BE99" i="9" s="1"/>
  <c r="BI98" i="9"/>
  <c r="BH98" i="9"/>
  <c r="BG98" i="9"/>
  <c r="BF98" i="9"/>
  <c r="BE98" i="9"/>
  <c r="T98" i="9"/>
  <c r="R98" i="9"/>
  <c r="P98" i="9"/>
  <c r="BK98" i="9"/>
  <c r="J98" i="9"/>
  <c r="BI97" i="9"/>
  <c r="BH97" i="9"/>
  <c r="BG97" i="9"/>
  <c r="BF97" i="9"/>
  <c r="T97" i="9"/>
  <c r="T96" i="9" s="1"/>
  <c r="T95" i="9" s="1"/>
  <c r="R97" i="9"/>
  <c r="R96" i="9" s="1"/>
  <c r="P97" i="9"/>
  <c r="P96" i="9" s="1"/>
  <c r="P95" i="9" s="1"/>
  <c r="BK97" i="9"/>
  <c r="BK96" i="9" s="1"/>
  <c r="J97" i="9"/>
  <c r="BE97" i="9" s="1"/>
  <c r="BI94" i="9"/>
  <c r="BH94" i="9"/>
  <c r="BG94" i="9"/>
  <c r="BF94" i="9"/>
  <c r="T94" i="9"/>
  <c r="R94" i="9"/>
  <c r="P94" i="9"/>
  <c r="BK94" i="9"/>
  <c r="J94" i="9"/>
  <c r="BE94" i="9" s="1"/>
  <c r="BI93" i="9"/>
  <c r="BH93" i="9"/>
  <c r="BG93" i="9"/>
  <c r="BF93" i="9"/>
  <c r="BE93" i="9"/>
  <c r="T93" i="9"/>
  <c r="R93" i="9"/>
  <c r="P93" i="9"/>
  <c r="BK93" i="9"/>
  <c r="J93" i="9"/>
  <c r="BI92" i="9"/>
  <c r="BH92" i="9"/>
  <c r="BG92" i="9"/>
  <c r="BF92" i="9"/>
  <c r="T92" i="9"/>
  <c r="R92" i="9"/>
  <c r="P92" i="9"/>
  <c r="BK92" i="9"/>
  <c r="J92" i="9"/>
  <c r="BE92" i="9" s="1"/>
  <c r="BI91" i="9"/>
  <c r="BH91" i="9"/>
  <c r="BG91" i="9"/>
  <c r="BF91" i="9"/>
  <c r="BE91" i="9"/>
  <c r="T91" i="9"/>
  <c r="R91" i="9"/>
  <c r="P91" i="9"/>
  <c r="BK91" i="9"/>
  <c r="J91" i="9"/>
  <c r="BI90" i="9"/>
  <c r="F36" i="9" s="1"/>
  <c r="BD61" i="1" s="1"/>
  <c r="BH90" i="9"/>
  <c r="F35" i="9" s="1"/>
  <c r="BC61" i="1" s="1"/>
  <c r="BG90" i="9"/>
  <c r="F34" i="9" s="1"/>
  <c r="BB61" i="1" s="1"/>
  <c r="BF90" i="9"/>
  <c r="J33" i="9" s="1"/>
  <c r="AW61" i="1" s="1"/>
  <c r="BE90" i="9"/>
  <c r="T90" i="9"/>
  <c r="T89" i="9" s="1"/>
  <c r="T88" i="9" s="1"/>
  <c r="T87" i="9" s="1"/>
  <c r="R90" i="9"/>
  <c r="R89" i="9" s="1"/>
  <c r="R88" i="9" s="1"/>
  <c r="P90" i="9"/>
  <c r="P89" i="9" s="1"/>
  <c r="P88" i="9" s="1"/>
  <c r="P87" i="9" s="1"/>
  <c r="AU61" i="1" s="1"/>
  <c r="BK90" i="9"/>
  <c r="BK89" i="9" s="1"/>
  <c r="J90" i="9"/>
  <c r="F83" i="9"/>
  <c r="F81" i="9"/>
  <c r="E79" i="9"/>
  <c r="F55" i="9"/>
  <c r="F53" i="9"/>
  <c r="E51" i="9"/>
  <c r="E47" i="9"/>
  <c r="J23" i="9"/>
  <c r="E23" i="9"/>
  <c r="J55" i="9" s="1"/>
  <c r="J22" i="9"/>
  <c r="J20" i="9"/>
  <c r="E20" i="9"/>
  <c r="F56" i="9" s="1"/>
  <c r="J19" i="9"/>
  <c r="J14" i="9"/>
  <c r="J53" i="9" s="1"/>
  <c r="E7" i="9"/>
  <c r="E75" i="9" s="1"/>
  <c r="BK168" i="8"/>
  <c r="J168" i="8" s="1"/>
  <c r="J69" i="8" s="1"/>
  <c r="AY60" i="1"/>
  <c r="AX60" i="1"/>
  <c r="BI172" i="8"/>
  <c r="BH172" i="8"/>
  <c r="BG172" i="8"/>
  <c r="BF172" i="8"/>
  <c r="T172" i="8"/>
  <c r="R172" i="8"/>
  <c r="P172" i="8"/>
  <c r="BK172" i="8"/>
  <c r="J172" i="8"/>
  <c r="BE172" i="8" s="1"/>
  <c r="BI171" i="8"/>
  <c r="BH171" i="8"/>
  <c r="BG171" i="8"/>
  <c r="BF171" i="8"/>
  <c r="BE171" i="8"/>
  <c r="T171" i="8"/>
  <c r="T170" i="8" s="1"/>
  <c r="R171" i="8"/>
  <c r="R170" i="8" s="1"/>
  <c r="P171" i="8"/>
  <c r="P170" i="8" s="1"/>
  <c r="BK171" i="8"/>
  <c r="BK170" i="8" s="1"/>
  <c r="J170" i="8" s="1"/>
  <c r="J70" i="8" s="1"/>
  <c r="J171" i="8"/>
  <c r="BI169" i="8"/>
  <c r="BH169" i="8"/>
  <c r="BG169" i="8"/>
  <c r="BF169" i="8"/>
  <c r="T169" i="8"/>
  <c r="T168" i="8" s="1"/>
  <c r="R169" i="8"/>
  <c r="R168" i="8" s="1"/>
  <c r="P169" i="8"/>
  <c r="P168" i="8" s="1"/>
  <c r="BK169" i="8"/>
  <c r="J169" i="8"/>
  <c r="BE169" i="8" s="1"/>
  <c r="BI167" i="8"/>
  <c r="BH167" i="8"/>
  <c r="BG167" i="8"/>
  <c r="BF167" i="8"/>
  <c r="T167" i="8"/>
  <c r="R167" i="8"/>
  <c r="P167" i="8"/>
  <c r="BK167" i="8"/>
  <c r="J167" i="8"/>
  <c r="BE167" i="8" s="1"/>
  <c r="BI166" i="8"/>
  <c r="BH166" i="8"/>
  <c r="BG166" i="8"/>
  <c r="BF166" i="8"/>
  <c r="BE166" i="8"/>
  <c r="T166" i="8"/>
  <c r="R166" i="8"/>
  <c r="P166" i="8"/>
  <c r="BK166" i="8"/>
  <c r="J166" i="8"/>
  <c r="BI165" i="8"/>
  <c r="BH165" i="8"/>
  <c r="BG165" i="8"/>
  <c r="BF165" i="8"/>
  <c r="BE165" i="8"/>
  <c r="T165" i="8"/>
  <c r="T164" i="8" s="1"/>
  <c r="R165" i="8"/>
  <c r="R164" i="8" s="1"/>
  <c r="P165" i="8"/>
  <c r="P164" i="8" s="1"/>
  <c r="BK165" i="8"/>
  <c r="BK164" i="8" s="1"/>
  <c r="J165" i="8"/>
  <c r="BI162" i="8"/>
  <c r="BH162" i="8"/>
  <c r="BG162" i="8"/>
  <c r="BF162" i="8"/>
  <c r="BE162" i="8"/>
  <c r="T162" i="8"/>
  <c r="R162" i="8"/>
  <c r="P162" i="8"/>
  <c r="BK162" i="8"/>
  <c r="J162" i="8"/>
  <c r="BI161" i="8"/>
  <c r="BH161" i="8"/>
  <c r="BG161" i="8"/>
  <c r="BF161" i="8"/>
  <c r="BE161" i="8"/>
  <c r="T161" i="8"/>
  <c r="R161" i="8"/>
  <c r="P161" i="8"/>
  <c r="BK161" i="8"/>
  <c r="J161" i="8"/>
  <c r="BI160" i="8"/>
  <c r="BH160" i="8"/>
  <c r="BG160" i="8"/>
  <c r="BF160" i="8"/>
  <c r="BE160" i="8"/>
  <c r="T160" i="8"/>
  <c r="T159" i="8" s="1"/>
  <c r="R160" i="8"/>
  <c r="R159" i="8" s="1"/>
  <c r="P160" i="8"/>
  <c r="P159" i="8" s="1"/>
  <c r="BK160" i="8"/>
  <c r="BK159" i="8" s="1"/>
  <c r="J159" i="8" s="1"/>
  <c r="J66" i="8" s="1"/>
  <c r="J160" i="8"/>
  <c r="BI158" i="8"/>
  <c r="BH158" i="8"/>
  <c r="BG158" i="8"/>
  <c r="BF158" i="8"/>
  <c r="T158" i="8"/>
  <c r="R158" i="8"/>
  <c r="P158" i="8"/>
  <c r="BK158" i="8"/>
  <c r="J158" i="8"/>
  <c r="BE158" i="8" s="1"/>
  <c r="BI157" i="8"/>
  <c r="BH157" i="8"/>
  <c r="BG157" i="8"/>
  <c r="BF157" i="8"/>
  <c r="T157" i="8"/>
  <c r="T156" i="8" s="1"/>
  <c r="R157" i="8"/>
  <c r="R156" i="8" s="1"/>
  <c r="P157" i="8"/>
  <c r="P156" i="8" s="1"/>
  <c r="BK157" i="8"/>
  <c r="BK156" i="8" s="1"/>
  <c r="J156" i="8" s="1"/>
  <c r="J65" i="8" s="1"/>
  <c r="J157" i="8"/>
  <c r="BE157" i="8" s="1"/>
  <c r="BI155" i="8"/>
  <c r="BH155" i="8"/>
  <c r="BG155" i="8"/>
  <c r="BF155" i="8"/>
  <c r="BE155" i="8"/>
  <c r="T155" i="8"/>
  <c r="R155" i="8"/>
  <c r="P155" i="8"/>
  <c r="BK155" i="8"/>
  <c r="J155" i="8"/>
  <c r="BI154" i="8"/>
  <c r="BH154" i="8"/>
  <c r="BG154" i="8"/>
  <c r="BF154" i="8"/>
  <c r="BE154" i="8"/>
  <c r="T154" i="8"/>
  <c r="R154" i="8"/>
  <c r="P154" i="8"/>
  <c r="BK154" i="8"/>
  <c r="J154" i="8"/>
  <c r="BI153" i="8"/>
  <c r="BH153" i="8"/>
  <c r="BG153" i="8"/>
  <c r="BF153" i="8"/>
  <c r="BE153" i="8"/>
  <c r="T153" i="8"/>
  <c r="R153" i="8"/>
  <c r="P153" i="8"/>
  <c r="BK153" i="8"/>
  <c r="J153" i="8"/>
  <c r="BI152" i="8"/>
  <c r="BH152" i="8"/>
  <c r="BG152" i="8"/>
  <c r="BF152" i="8"/>
  <c r="BE152" i="8"/>
  <c r="T152" i="8"/>
  <c r="R152" i="8"/>
  <c r="P152" i="8"/>
  <c r="BK152" i="8"/>
  <c r="J152" i="8"/>
  <c r="BI151" i="8"/>
  <c r="BH151" i="8"/>
  <c r="BG151" i="8"/>
  <c r="BF151" i="8"/>
  <c r="BE151" i="8"/>
  <c r="T151" i="8"/>
  <c r="R151" i="8"/>
  <c r="P151" i="8"/>
  <c r="BK151" i="8"/>
  <c r="J151" i="8"/>
  <c r="BI150" i="8"/>
  <c r="BH150" i="8"/>
  <c r="BG150" i="8"/>
  <c r="BF150" i="8"/>
  <c r="BE150" i="8"/>
  <c r="T150" i="8"/>
  <c r="R150" i="8"/>
  <c r="P150" i="8"/>
  <c r="BK150" i="8"/>
  <c r="J150" i="8"/>
  <c r="BI149" i="8"/>
  <c r="BH149" i="8"/>
  <c r="BG149" i="8"/>
  <c r="BF149" i="8"/>
  <c r="BE149" i="8"/>
  <c r="T149" i="8"/>
  <c r="R149" i="8"/>
  <c r="P149" i="8"/>
  <c r="BK149" i="8"/>
  <c r="J149" i="8"/>
  <c r="BI148" i="8"/>
  <c r="BH148" i="8"/>
  <c r="BG148" i="8"/>
  <c r="BF148" i="8"/>
  <c r="BE148" i="8"/>
  <c r="T148" i="8"/>
  <c r="R148" i="8"/>
  <c r="P148" i="8"/>
  <c r="BK148" i="8"/>
  <c r="J148" i="8"/>
  <c r="BI147" i="8"/>
  <c r="BH147" i="8"/>
  <c r="BG147" i="8"/>
  <c r="BF147" i="8"/>
  <c r="BE147" i="8"/>
  <c r="T147" i="8"/>
  <c r="R147" i="8"/>
  <c r="P147" i="8"/>
  <c r="BK147" i="8"/>
  <c r="J147" i="8"/>
  <c r="BI146" i="8"/>
  <c r="BH146" i="8"/>
  <c r="BG146" i="8"/>
  <c r="BF146" i="8"/>
  <c r="BE146" i="8"/>
  <c r="T146" i="8"/>
  <c r="R146" i="8"/>
  <c r="P146" i="8"/>
  <c r="BK146" i="8"/>
  <c r="J146" i="8"/>
  <c r="BI145" i="8"/>
  <c r="BH145" i="8"/>
  <c r="BG145" i="8"/>
  <c r="BF145" i="8"/>
  <c r="BE145" i="8"/>
  <c r="T145" i="8"/>
  <c r="R145" i="8"/>
  <c r="P145" i="8"/>
  <c r="BK145" i="8"/>
  <c r="J145" i="8"/>
  <c r="BI144" i="8"/>
  <c r="BH144" i="8"/>
  <c r="BG144" i="8"/>
  <c r="BF144" i="8"/>
  <c r="BE144" i="8"/>
  <c r="T144" i="8"/>
  <c r="R144" i="8"/>
  <c r="P144" i="8"/>
  <c r="BK144" i="8"/>
  <c r="J144" i="8"/>
  <c r="BI143" i="8"/>
  <c r="BH143" i="8"/>
  <c r="BG143" i="8"/>
  <c r="BF143" i="8"/>
  <c r="BE143" i="8"/>
  <c r="T143" i="8"/>
  <c r="R143" i="8"/>
  <c r="P143" i="8"/>
  <c r="BK143" i="8"/>
  <c r="J143" i="8"/>
  <c r="BI142" i="8"/>
  <c r="BH142" i="8"/>
  <c r="BG142" i="8"/>
  <c r="BF142" i="8"/>
  <c r="BE142" i="8"/>
  <c r="T142" i="8"/>
  <c r="R142" i="8"/>
  <c r="P142" i="8"/>
  <c r="BK142" i="8"/>
  <c r="J142" i="8"/>
  <c r="BI141" i="8"/>
  <c r="BH141" i="8"/>
  <c r="BG141" i="8"/>
  <c r="BF141" i="8"/>
  <c r="BE141" i="8"/>
  <c r="T141" i="8"/>
  <c r="R141" i="8"/>
  <c r="P141" i="8"/>
  <c r="BK141" i="8"/>
  <c r="J141" i="8"/>
  <c r="BI140" i="8"/>
  <c r="BH140" i="8"/>
  <c r="BG140" i="8"/>
  <c r="BF140" i="8"/>
  <c r="BE140" i="8"/>
  <c r="T140" i="8"/>
  <c r="R140" i="8"/>
  <c r="P140" i="8"/>
  <c r="BK140" i="8"/>
  <c r="J140" i="8"/>
  <c r="BI139" i="8"/>
  <c r="BH139" i="8"/>
  <c r="BG139" i="8"/>
  <c r="BF139" i="8"/>
  <c r="BE139" i="8"/>
  <c r="T139" i="8"/>
  <c r="R139" i="8"/>
  <c r="P139" i="8"/>
  <c r="BK139" i="8"/>
  <c r="J139" i="8"/>
  <c r="BI138" i="8"/>
  <c r="BH138" i="8"/>
  <c r="BG138" i="8"/>
  <c r="BF138" i="8"/>
  <c r="BE138" i="8"/>
  <c r="T138" i="8"/>
  <c r="R138" i="8"/>
  <c r="P138" i="8"/>
  <c r="BK138" i="8"/>
  <c r="J138" i="8"/>
  <c r="BI137" i="8"/>
  <c r="BH137" i="8"/>
  <c r="BG137" i="8"/>
  <c r="BF137" i="8"/>
  <c r="BE137" i="8"/>
  <c r="T137" i="8"/>
  <c r="R137" i="8"/>
  <c r="P137" i="8"/>
  <c r="BK137" i="8"/>
  <c r="J137" i="8"/>
  <c r="BI136" i="8"/>
  <c r="BH136" i="8"/>
  <c r="BG136" i="8"/>
  <c r="BF136" i="8"/>
  <c r="BE136" i="8"/>
  <c r="T136" i="8"/>
  <c r="R136" i="8"/>
  <c r="P136" i="8"/>
  <c r="BK136" i="8"/>
  <c r="J136" i="8"/>
  <c r="BI135" i="8"/>
  <c r="BH135" i="8"/>
  <c r="BG135" i="8"/>
  <c r="BF135" i="8"/>
  <c r="BE135" i="8"/>
  <c r="T135" i="8"/>
  <c r="R135" i="8"/>
  <c r="P135" i="8"/>
  <c r="BK135" i="8"/>
  <c r="J135" i="8"/>
  <c r="BI134" i="8"/>
  <c r="BH134" i="8"/>
  <c r="BG134" i="8"/>
  <c r="BF134" i="8"/>
  <c r="BE134" i="8"/>
  <c r="T134" i="8"/>
  <c r="R134" i="8"/>
  <c r="P134" i="8"/>
  <c r="BK134" i="8"/>
  <c r="J134" i="8"/>
  <c r="BI133" i="8"/>
  <c r="BH133" i="8"/>
  <c r="BG133" i="8"/>
  <c r="BF133" i="8"/>
  <c r="BE133" i="8"/>
  <c r="T133" i="8"/>
  <c r="R133" i="8"/>
  <c r="P133" i="8"/>
  <c r="BK133" i="8"/>
  <c r="J133" i="8"/>
  <c r="BI132" i="8"/>
  <c r="BH132" i="8"/>
  <c r="BG132" i="8"/>
  <c r="BF132" i="8"/>
  <c r="BE132" i="8"/>
  <c r="T132" i="8"/>
  <c r="R132" i="8"/>
  <c r="P132" i="8"/>
  <c r="BK132" i="8"/>
  <c r="J132" i="8"/>
  <c r="BI131" i="8"/>
  <c r="BH131" i="8"/>
  <c r="BG131" i="8"/>
  <c r="BF131" i="8"/>
  <c r="BE131" i="8"/>
  <c r="T131" i="8"/>
  <c r="R131" i="8"/>
  <c r="P131" i="8"/>
  <c r="BK131" i="8"/>
  <c r="J131" i="8"/>
  <c r="BI130" i="8"/>
  <c r="BH130" i="8"/>
  <c r="BG130" i="8"/>
  <c r="BF130" i="8"/>
  <c r="BE130" i="8"/>
  <c r="T130" i="8"/>
  <c r="R130" i="8"/>
  <c r="P130" i="8"/>
  <c r="BK130" i="8"/>
  <c r="J130" i="8"/>
  <c r="BI129" i="8"/>
  <c r="BH129" i="8"/>
  <c r="BG129" i="8"/>
  <c r="BF129" i="8"/>
  <c r="BE129" i="8"/>
  <c r="T129" i="8"/>
  <c r="R129" i="8"/>
  <c r="P129" i="8"/>
  <c r="BK129" i="8"/>
  <c r="J129" i="8"/>
  <c r="BI128" i="8"/>
  <c r="BH128" i="8"/>
  <c r="BG128" i="8"/>
  <c r="BF128" i="8"/>
  <c r="BE128" i="8"/>
  <c r="T128" i="8"/>
  <c r="R128" i="8"/>
  <c r="P128" i="8"/>
  <c r="BK128" i="8"/>
  <c r="J128" i="8"/>
  <c r="BI127" i="8"/>
  <c r="BH127" i="8"/>
  <c r="BG127" i="8"/>
  <c r="BF127" i="8"/>
  <c r="BE127" i="8"/>
  <c r="T127" i="8"/>
  <c r="R127" i="8"/>
  <c r="P127" i="8"/>
  <c r="BK127" i="8"/>
  <c r="J127" i="8"/>
  <c r="BI126" i="8"/>
  <c r="BH126" i="8"/>
  <c r="BG126" i="8"/>
  <c r="BF126" i="8"/>
  <c r="BE126" i="8"/>
  <c r="T126" i="8"/>
  <c r="R126" i="8"/>
  <c r="P126" i="8"/>
  <c r="BK126" i="8"/>
  <c r="J126" i="8"/>
  <c r="BI125" i="8"/>
  <c r="BH125" i="8"/>
  <c r="BG125" i="8"/>
  <c r="BF125" i="8"/>
  <c r="BE125" i="8"/>
  <c r="T125" i="8"/>
  <c r="R125" i="8"/>
  <c r="P125" i="8"/>
  <c r="BK125" i="8"/>
  <c r="J125" i="8"/>
  <c r="BI124" i="8"/>
  <c r="BH124" i="8"/>
  <c r="BG124" i="8"/>
  <c r="BF124" i="8"/>
  <c r="BE124" i="8"/>
  <c r="T124" i="8"/>
  <c r="R124" i="8"/>
  <c r="P124" i="8"/>
  <c r="BK124" i="8"/>
  <c r="J124" i="8"/>
  <c r="BI123" i="8"/>
  <c r="BH123" i="8"/>
  <c r="BG123" i="8"/>
  <c r="BF123" i="8"/>
  <c r="BE123" i="8"/>
  <c r="T123" i="8"/>
  <c r="R123" i="8"/>
  <c r="P123" i="8"/>
  <c r="BK123" i="8"/>
  <c r="J123" i="8"/>
  <c r="BI122" i="8"/>
  <c r="BH122" i="8"/>
  <c r="BG122" i="8"/>
  <c r="BF122" i="8"/>
  <c r="BE122" i="8"/>
  <c r="T122" i="8"/>
  <c r="R122" i="8"/>
  <c r="P122" i="8"/>
  <c r="BK122" i="8"/>
  <c r="J122" i="8"/>
  <c r="BI121" i="8"/>
  <c r="BH121" i="8"/>
  <c r="BG121" i="8"/>
  <c r="BF121" i="8"/>
  <c r="BE121" i="8"/>
  <c r="T121" i="8"/>
  <c r="R121" i="8"/>
  <c r="P121" i="8"/>
  <c r="BK121" i="8"/>
  <c r="J121" i="8"/>
  <c r="BI120" i="8"/>
  <c r="BH120" i="8"/>
  <c r="BG120" i="8"/>
  <c r="BF120" i="8"/>
  <c r="BE120" i="8"/>
  <c r="T120" i="8"/>
  <c r="R120" i="8"/>
  <c r="P120" i="8"/>
  <c r="BK120" i="8"/>
  <c r="J120" i="8"/>
  <c r="BI119" i="8"/>
  <c r="BH119" i="8"/>
  <c r="BG119" i="8"/>
  <c r="BF119" i="8"/>
  <c r="BE119" i="8"/>
  <c r="T119" i="8"/>
  <c r="R119" i="8"/>
  <c r="P119" i="8"/>
  <c r="BK119" i="8"/>
  <c r="J119" i="8"/>
  <c r="BI118" i="8"/>
  <c r="BH118" i="8"/>
  <c r="BG118" i="8"/>
  <c r="BF118" i="8"/>
  <c r="BE118" i="8"/>
  <c r="T118" i="8"/>
  <c r="R118" i="8"/>
  <c r="P118" i="8"/>
  <c r="BK118" i="8"/>
  <c r="J118" i="8"/>
  <c r="BI117" i="8"/>
  <c r="BH117" i="8"/>
  <c r="BG117" i="8"/>
  <c r="BF117" i="8"/>
  <c r="BE117" i="8"/>
  <c r="T117" i="8"/>
  <c r="R117" i="8"/>
  <c r="P117" i="8"/>
  <c r="BK117" i="8"/>
  <c r="J117" i="8"/>
  <c r="BI116" i="8"/>
  <c r="BH116" i="8"/>
  <c r="BG116" i="8"/>
  <c r="BF116" i="8"/>
  <c r="BE116" i="8"/>
  <c r="T116" i="8"/>
  <c r="R116" i="8"/>
  <c r="P116" i="8"/>
  <c r="BK116" i="8"/>
  <c r="J116" i="8"/>
  <c r="BI115" i="8"/>
  <c r="BH115" i="8"/>
  <c r="BG115" i="8"/>
  <c r="BF115" i="8"/>
  <c r="BE115" i="8"/>
  <c r="T115" i="8"/>
  <c r="R115" i="8"/>
  <c r="P115" i="8"/>
  <c r="BK115" i="8"/>
  <c r="J115" i="8"/>
  <c r="BI114" i="8"/>
  <c r="BH114" i="8"/>
  <c r="BG114" i="8"/>
  <c r="BF114" i="8"/>
  <c r="BE114" i="8"/>
  <c r="T114" i="8"/>
  <c r="R114" i="8"/>
  <c r="P114" i="8"/>
  <c r="BK114" i="8"/>
  <c r="J114" i="8"/>
  <c r="BI113" i="8"/>
  <c r="BH113" i="8"/>
  <c r="BG113" i="8"/>
  <c r="BF113" i="8"/>
  <c r="BE113" i="8"/>
  <c r="T113" i="8"/>
  <c r="R113" i="8"/>
  <c r="P113" i="8"/>
  <c r="BK113" i="8"/>
  <c r="J113" i="8"/>
  <c r="BI112" i="8"/>
  <c r="BH112" i="8"/>
  <c r="BG112" i="8"/>
  <c r="BF112" i="8"/>
  <c r="BE112" i="8"/>
  <c r="T112" i="8"/>
  <c r="R112" i="8"/>
  <c r="P112" i="8"/>
  <c r="BK112" i="8"/>
  <c r="J112" i="8"/>
  <c r="BI111" i="8"/>
  <c r="BH111" i="8"/>
  <c r="BG111" i="8"/>
  <c r="BF111" i="8"/>
  <c r="BE111" i="8"/>
  <c r="T111" i="8"/>
  <c r="R111" i="8"/>
  <c r="P111" i="8"/>
  <c r="BK111" i="8"/>
  <c r="J111" i="8"/>
  <c r="BI110" i="8"/>
  <c r="BH110" i="8"/>
  <c r="BG110" i="8"/>
  <c r="BF110" i="8"/>
  <c r="BE110" i="8"/>
  <c r="T110" i="8"/>
  <c r="R110" i="8"/>
  <c r="P110" i="8"/>
  <c r="BK110" i="8"/>
  <c r="J110" i="8"/>
  <c r="BI109" i="8"/>
  <c r="BH109" i="8"/>
  <c r="BG109" i="8"/>
  <c r="BF109" i="8"/>
  <c r="BE109" i="8"/>
  <c r="T109" i="8"/>
  <c r="R109" i="8"/>
  <c r="P109" i="8"/>
  <c r="BK109" i="8"/>
  <c r="J109" i="8"/>
  <c r="BI108" i="8"/>
  <c r="BH108" i="8"/>
  <c r="BG108" i="8"/>
  <c r="BF108" i="8"/>
  <c r="BE108" i="8"/>
  <c r="T108" i="8"/>
  <c r="R108" i="8"/>
  <c r="P108" i="8"/>
  <c r="BK108" i="8"/>
  <c r="J108" i="8"/>
  <c r="BI107" i="8"/>
  <c r="BH107" i="8"/>
  <c r="BG107" i="8"/>
  <c r="BF107" i="8"/>
  <c r="BE107" i="8"/>
  <c r="T107" i="8"/>
  <c r="R107" i="8"/>
  <c r="P107" i="8"/>
  <c r="BK107" i="8"/>
  <c r="J107" i="8"/>
  <c r="BI106" i="8"/>
  <c r="BH106" i="8"/>
  <c r="BG106" i="8"/>
  <c r="BF106" i="8"/>
  <c r="BE106" i="8"/>
  <c r="T106" i="8"/>
  <c r="R106" i="8"/>
  <c r="P106" i="8"/>
  <c r="BK106" i="8"/>
  <c r="J106" i="8"/>
  <c r="BI105" i="8"/>
  <c r="BH105" i="8"/>
  <c r="BG105" i="8"/>
  <c r="BF105" i="8"/>
  <c r="BE105" i="8"/>
  <c r="T105" i="8"/>
  <c r="R105" i="8"/>
  <c r="P105" i="8"/>
  <c r="BK105" i="8"/>
  <c r="J105" i="8"/>
  <c r="BI104" i="8"/>
  <c r="BH104" i="8"/>
  <c r="BG104" i="8"/>
  <c r="BF104" i="8"/>
  <c r="BE104" i="8"/>
  <c r="T104" i="8"/>
  <c r="R104" i="8"/>
  <c r="P104" i="8"/>
  <c r="BK104" i="8"/>
  <c r="J104" i="8"/>
  <c r="BI103" i="8"/>
  <c r="BH103" i="8"/>
  <c r="BG103" i="8"/>
  <c r="BF103" i="8"/>
  <c r="BE103" i="8"/>
  <c r="T103" i="8"/>
  <c r="R103" i="8"/>
  <c r="P103" i="8"/>
  <c r="BK103" i="8"/>
  <c r="J103" i="8"/>
  <c r="BI102" i="8"/>
  <c r="BH102" i="8"/>
  <c r="BG102" i="8"/>
  <c r="BF102" i="8"/>
  <c r="BE102" i="8"/>
  <c r="T102" i="8"/>
  <c r="R102" i="8"/>
  <c r="P102" i="8"/>
  <c r="BK102" i="8"/>
  <c r="J102" i="8"/>
  <c r="BI101" i="8"/>
  <c r="BH101" i="8"/>
  <c r="BG101" i="8"/>
  <c r="BF101" i="8"/>
  <c r="BE101" i="8"/>
  <c r="T101" i="8"/>
  <c r="R101" i="8"/>
  <c r="P101" i="8"/>
  <c r="BK101" i="8"/>
  <c r="J101" i="8"/>
  <c r="BI100" i="8"/>
  <c r="BH100" i="8"/>
  <c r="BG100" i="8"/>
  <c r="BF100" i="8"/>
  <c r="BE100" i="8"/>
  <c r="T100" i="8"/>
  <c r="R100" i="8"/>
  <c r="P100" i="8"/>
  <c r="BK100" i="8"/>
  <c r="J100" i="8"/>
  <c r="BI99" i="8"/>
  <c r="BH99" i="8"/>
  <c r="BG99" i="8"/>
  <c r="BF99" i="8"/>
  <c r="BE99" i="8"/>
  <c r="T99" i="8"/>
  <c r="T98" i="8" s="1"/>
  <c r="T97" i="8" s="1"/>
  <c r="R99" i="8"/>
  <c r="R98" i="8" s="1"/>
  <c r="R97" i="8" s="1"/>
  <c r="P99" i="8"/>
  <c r="P98" i="8" s="1"/>
  <c r="BK99" i="8"/>
  <c r="BK98" i="8" s="1"/>
  <c r="J99" i="8"/>
  <c r="BI96" i="8"/>
  <c r="BH96" i="8"/>
  <c r="BG96" i="8"/>
  <c r="BF96" i="8"/>
  <c r="BE96" i="8"/>
  <c r="T96" i="8"/>
  <c r="R96" i="8"/>
  <c r="P96" i="8"/>
  <c r="BK96" i="8"/>
  <c r="J96" i="8"/>
  <c r="BI95" i="8"/>
  <c r="F36" i="8" s="1"/>
  <c r="BD60" i="1" s="1"/>
  <c r="BH95" i="8"/>
  <c r="F35" i="8" s="1"/>
  <c r="BC60" i="1" s="1"/>
  <c r="BG95" i="8"/>
  <c r="F34" i="8" s="1"/>
  <c r="BB60" i="1" s="1"/>
  <c r="BB59" i="1" s="1"/>
  <c r="AX59" i="1" s="1"/>
  <c r="BF95" i="8"/>
  <c r="F33" i="8" s="1"/>
  <c r="BA60" i="1" s="1"/>
  <c r="BE95" i="8"/>
  <c r="T95" i="8"/>
  <c r="T94" i="8" s="1"/>
  <c r="T93" i="8" s="1"/>
  <c r="R95" i="8"/>
  <c r="R94" i="8" s="1"/>
  <c r="R93" i="8" s="1"/>
  <c r="P95" i="8"/>
  <c r="P94" i="8" s="1"/>
  <c r="P93" i="8" s="1"/>
  <c r="BK95" i="8"/>
  <c r="BK94" i="8" s="1"/>
  <c r="J95" i="8"/>
  <c r="F89" i="8"/>
  <c r="F88" i="8"/>
  <c r="F86" i="8"/>
  <c r="E84" i="8"/>
  <c r="F55" i="8"/>
  <c r="J53" i="8"/>
  <c r="F53" i="8"/>
  <c r="E51" i="8"/>
  <c r="J23" i="8"/>
  <c r="E23" i="8"/>
  <c r="J55" i="8" s="1"/>
  <c r="J22" i="8"/>
  <c r="J20" i="8"/>
  <c r="E20" i="8"/>
  <c r="F56" i="8" s="1"/>
  <c r="J19" i="8"/>
  <c r="J14" i="8"/>
  <c r="J86" i="8" s="1"/>
  <c r="E7" i="8"/>
  <c r="E47" i="8" s="1"/>
  <c r="R163" i="7"/>
  <c r="AY58" i="1"/>
  <c r="AX58" i="1"/>
  <c r="BI176" i="7"/>
  <c r="BH176" i="7"/>
  <c r="BG176" i="7"/>
  <c r="BF176" i="7"/>
  <c r="T176" i="7"/>
  <c r="R176" i="7"/>
  <c r="P176" i="7"/>
  <c r="BK176" i="7"/>
  <c r="J176" i="7"/>
  <c r="BE176" i="7" s="1"/>
  <c r="BI175" i="7"/>
  <c r="BH175" i="7"/>
  <c r="BG175" i="7"/>
  <c r="BF175" i="7"/>
  <c r="T175" i="7"/>
  <c r="R175" i="7"/>
  <c r="P175" i="7"/>
  <c r="BK175" i="7"/>
  <c r="J175" i="7"/>
  <c r="BE175" i="7" s="1"/>
  <c r="BI174" i="7"/>
  <c r="BH174" i="7"/>
  <c r="BG174" i="7"/>
  <c r="BF174" i="7"/>
  <c r="T174" i="7"/>
  <c r="R174" i="7"/>
  <c r="P174" i="7"/>
  <c r="BK174" i="7"/>
  <c r="J174" i="7"/>
  <c r="BE174" i="7" s="1"/>
  <c r="BI173" i="7"/>
  <c r="BH173" i="7"/>
  <c r="BG173" i="7"/>
  <c r="BF173" i="7"/>
  <c r="T173" i="7"/>
  <c r="R173" i="7"/>
  <c r="P173" i="7"/>
  <c r="BK173" i="7"/>
  <c r="J173" i="7"/>
  <c r="BE173" i="7" s="1"/>
  <c r="BI172" i="7"/>
  <c r="BH172" i="7"/>
  <c r="BG172" i="7"/>
  <c r="BF172" i="7"/>
  <c r="T172" i="7"/>
  <c r="R172" i="7"/>
  <c r="P172" i="7"/>
  <c r="BK172" i="7"/>
  <c r="J172" i="7"/>
  <c r="BE172" i="7" s="1"/>
  <c r="BI171" i="7"/>
  <c r="BH171" i="7"/>
  <c r="BG171" i="7"/>
  <c r="BF171" i="7"/>
  <c r="T171" i="7"/>
  <c r="R171" i="7"/>
  <c r="P171" i="7"/>
  <c r="BK171" i="7"/>
  <c r="J171" i="7"/>
  <c r="BE171" i="7" s="1"/>
  <c r="BI170" i="7"/>
  <c r="BH170" i="7"/>
  <c r="BG170" i="7"/>
  <c r="BF170" i="7"/>
  <c r="T170" i="7"/>
  <c r="R170" i="7"/>
  <c r="P170" i="7"/>
  <c r="BK170" i="7"/>
  <c r="J170" i="7"/>
  <c r="BE170" i="7" s="1"/>
  <c r="BI169" i="7"/>
  <c r="BH169" i="7"/>
  <c r="BG169" i="7"/>
  <c r="BF169" i="7"/>
  <c r="T169" i="7"/>
  <c r="R169" i="7"/>
  <c r="P169" i="7"/>
  <c r="BK169" i="7"/>
  <c r="J169" i="7"/>
  <c r="BE169" i="7" s="1"/>
  <c r="BI168" i="7"/>
  <c r="BH168" i="7"/>
  <c r="BG168" i="7"/>
  <c r="BF168" i="7"/>
  <c r="T168" i="7"/>
  <c r="R168" i="7"/>
  <c r="P168" i="7"/>
  <c r="BK168" i="7"/>
  <c r="J168" i="7"/>
  <c r="BE168" i="7" s="1"/>
  <c r="BI167" i="7"/>
  <c r="BH167" i="7"/>
  <c r="BG167" i="7"/>
  <c r="BF167" i="7"/>
  <c r="T167" i="7"/>
  <c r="R167" i="7"/>
  <c r="P167" i="7"/>
  <c r="BK167" i="7"/>
  <c r="J167" i="7"/>
  <c r="BE167" i="7" s="1"/>
  <c r="BI166" i="7"/>
  <c r="BH166" i="7"/>
  <c r="BG166" i="7"/>
  <c r="BF166" i="7"/>
  <c r="T166" i="7"/>
  <c r="R166" i="7"/>
  <c r="P166" i="7"/>
  <c r="BK166" i="7"/>
  <c r="J166" i="7"/>
  <c r="BE166" i="7" s="1"/>
  <c r="BI165" i="7"/>
  <c r="BH165" i="7"/>
  <c r="BG165" i="7"/>
  <c r="BF165" i="7"/>
  <c r="T165" i="7"/>
  <c r="R165" i="7"/>
  <c r="P165" i="7"/>
  <c r="BK165" i="7"/>
  <c r="J165" i="7"/>
  <c r="BE165" i="7" s="1"/>
  <c r="BI164" i="7"/>
  <c r="BH164" i="7"/>
  <c r="BG164" i="7"/>
  <c r="BF164" i="7"/>
  <c r="T164" i="7"/>
  <c r="T163" i="7" s="1"/>
  <c r="R164" i="7"/>
  <c r="P164" i="7"/>
  <c r="P163" i="7" s="1"/>
  <c r="BK164" i="7"/>
  <c r="BK163" i="7" s="1"/>
  <c r="J163" i="7" s="1"/>
  <c r="J65" i="7" s="1"/>
  <c r="J164" i="7"/>
  <c r="BE164" i="7" s="1"/>
  <c r="BI162" i="7"/>
  <c r="BH162" i="7"/>
  <c r="BG162" i="7"/>
  <c r="BF162" i="7"/>
  <c r="BE162" i="7"/>
  <c r="T162" i="7"/>
  <c r="R162" i="7"/>
  <c r="P162" i="7"/>
  <c r="BK162" i="7"/>
  <c r="J162" i="7"/>
  <c r="BI161" i="7"/>
  <c r="BH161" i="7"/>
  <c r="BG161" i="7"/>
  <c r="BF161" i="7"/>
  <c r="BE161" i="7"/>
  <c r="T161" i="7"/>
  <c r="R161" i="7"/>
  <c r="P161" i="7"/>
  <c r="BK161" i="7"/>
  <c r="J161" i="7"/>
  <c r="BI160" i="7"/>
  <c r="BH160" i="7"/>
  <c r="BG160" i="7"/>
  <c r="BF160" i="7"/>
  <c r="BE160" i="7"/>
  <c r="T160" i="7"/>
  <c r="R160" i="7"/>
  <c r="P160" i="7"/>
  <c r="BK160" i="7"/>
  <c r="J160" i="7"/>
  <c r="BI159" i="7"/>
  <c r="BH159" i="7"/>
  <c r="BG159" i="7"/>
  <c r="BF159" i="7"/>
  <c r="BE159" i="7"/>
  <c r="T159" i="7"/>
  <c r="R159" i="7"/>
  <c r="P159" i="7"/>
  <c r="BK159" i="7"/>
  <c r="J159" i="7"/>
  <c r="BI158" i="7"/>
  <c r="BH158" i="7"/>
  <c r="BG158" i="7"/>
  <c r="BF158" i="7"/>
  <c r="BE158" i="7"/>
  <c r="T158" i="7"/>
  <c r="R158" i="7"/>
  <c r="P158" i="7"/>
  <c r="BK158" i="7"/>
  <c r="J158" i="7"/>
  <c r="BI157" i="7"/>
  <c r="BH157" i="7"/>
  <c r="BG157" i="7"/>
  <c r="BF157" i="7"/>
  <c r="BE157" i="7"/>
  <c r="T157" i="7"/>
  <c r="R157" i="7"/>
  <c r="P157" i="7"/>
  <c r="BK157" i="7"/>
  <c r="J157" i="7"/>
  <c r="BI156" i="7"/>
  <c r="BH156" i="7"/>
  <c r="BG156" i="7"/>
  <c r="BF156" i="7"/>
  <c r="BE156" i="7"/>
  <c r="T156" i="7"/>
  <c r="R156" i="7"/>
  <c r="P156" i="7"/>
  <c r="BK156" i="7"/>
  <c r="J156" i="7"/>
  <c r="BI155" i="7"/>
  <c r="BH155" i="7"/>
  <c r="BG155" i="7"/>
  <c r="BF155" i="7"/>
  <c r="BE155" i="7"/>
  <c r="T155" i="7"/>
  <c r="R155" i="7"/>
  <c r="P155" i="7"/>
  <c r="BK155" i="7"/>
  <c r="J155" i="7"/>
  <c r="BI154" i="7"/>
  <c r="BH154" i="7"/>
  <c r="BG154" i="7"/>
  <c r="BF154" i="7"/>
  <c r="BE154" i="7"/>
  <c r="T154" i="7"/>
  <c r="R154" i="7"/>
  <c r="P154" i="7"/>
  <c r="BK154" i="7"/>
  <c r="J154" i="7"/>
  <c r="BI153" i="7"/>
  <c r="BH153" i="7"/>
  <c r="BG153" i="7"/>
  <c r="BF153" i="7"/>
  <c r="BE153" i="7"/>
  <c r="T153" i="7"/>
  <c r="R153" i="7"/>
  <c r="P153" i="7"/>
  <c r="BK153" i="7"/>
  <c r="J153" i="7"/>
  <c r="BI152" i="7"/>
  <c r="BH152" i="7"/>
  <c r="BG152" i="7"/>
  <c r="BF152" i="7"/>
  <c r="BE152" i="7"/>
  <c r="T152" i="7"/>
  <c r="R152" i="7"/>
  <c r="P152" i="7"/>
  <c r="BK152" i="7"/>
  <c r="J152" i="7"/>
  <c r="BI151" i="7"/>
  <c r="BH151" i="7"/>
  <c r="BG151" i="7"/>
  <c r="BF151" i="7"/>
  <c r="BE151" i="7"/>
  <c r="T151" i="7"/>
  <c r="R151" i="7"/>
  <c r="P151" i="7"/>
  <c r="BK151" i="7"/>
  <c r="J151" i="7"/>
  <c r="BI150" i="7"/>
  <c r="BH150" i="7"/>
  <c r="BG150" i="7"/>
  <c r="BF150" i="7"/>
  <c r="BE150" i="7"/>
  <c r="T150" i="7"/>
  <c r="R150" i="7"/>
  <c r="P150" i="7"/>
  <c r="BK150" i="7"/>
  <c r="J150" i="7"/>
  <c r="BI149" i="7"/>
  <c r="BH149" i="7"/>
  <c r="BG149" i="7"/>
  <c r="BF149" i="7"/>
  <c r="BE149" i="7"/>
  <c r="T149" i="7"/>
  <c r="R149" i="7"/>
  <c r="P149" i="7"/>
  <c r="BK149" i="7"/>
  <c r="J149" i="7"/>
  <c r="BI148" i="7"/>
  <c r="BH148" i="7"/>
  <c r="BG148" i="7"/>
  <c r="BF148" i="7"/>
  <c r="BE148" i="7"/>
  <c r="T148" i="7"/>
  <c r="R148" i="7"/>
  <c r="P148" i="7"/>
  <c r="BK148" i="7"/>
  <c r="J148" i="7"/>
  <c r="BI147" i="7"/>
  <c r="BH147" i="7"/>
  <c r="BG147" i="7"/>
  <c r="BF147" i="7"/>
  <c r="BE147" i="7"/>
  <c r="T147" i="7"/>
  <c r="R147" i="7"/>
  <c r="P147" i="7"/>
  <c r="BK147" i="7"/>
  <c r="J147" i="7"/>
  <c r="BI146" i="7"/>
  <c r="BH146" i="7"/>
  <c r="BG146" i="7"/>
  <c r="BF146" i="7"/>
  <c r="BE146" i="7"/>
  <c r="T146" i="7"/>
  <c r="R146" i="7"/>
  <c r="P146" i="7"/>
  <c r="BK146" i="7"/>
  <c r="J146" i="7"/>
  <c r="BI145" i="7"/>
  <c r="BH145" i="7"/>
  <c r="BG145" i="7"/>
  <c r="BF145" i="7"/>
  <c r="BE145" i="7"/>
  <c r="T145" i="7"/>
  <c r="R145" i="7"/>
  <c r="P145" i="7"/>
  <c r="BK145" i="7"/>
  <c r="J145" i="7"/>
  <c r="BI144" i="7"/>
  <c r="BH144" i="7"/>
  <c r="BG144" i="7"/>
  <c r="BF144" i="7"/>
  <c r="BE144" i="7"/>
  <c r="T144" i="7"/>
  <c r="R144" i="7"/>
  <c r="P144" i="7"/>
  <c r="BK144" i="7"/>
  <c r="J144" i="7"/>
  <c r="BI143" i="7"/>
  <c r="BH143" i="7"/>
  <c r="BG143" i="7"/>
  <c r="BF143" i="7"/>
  <c r="BE143" i="7"/>
  <c r="T143" i="7"/>
  <c r="R143" i="7"/>
  <c r="P143" i="7"/>
  <c r="BK143" i="7"/>
  <c r="J143" i="7"/>
  <c r="BI142" i="7"/>
  <c r="BH142" i="7"/>
  <c r="BG142" i="7"/>
  <c r="BF142" i="7"/>
  <c r="BE142" i="7"/>
  <c r="T142" i="7"/>
  <c r="R142" i="7"/>
  <c r="P142" i="7"/>
  <c r="BK142" i="7"/>
  <c r="J142" i="7"/>
  <c r="BI141" i="7"/>
  <c r="BH141" i="7"/>
  <c r="BG141" i="7"/>
  <c r="BF141" i="7"/>
  <c r="BE141" i="7"/>
  <c r="T141" i="7"/>
  <c r="R141" i="7"/>
  <c r="P141" i="7"/>
  <c r="BK141" i="7"/>
  <c r="J141" i="7"/>
  <c r="BI140" i="7"/>
  <c r="BH140" i="7"/>
  <c r="BG140" i="7"/>
  <c r="BF140" i="7"/>
  <c r="BE140" i="7"/>
  <c r="T140" i="7"/>
  <c r="R140" i="7"/>
  <c r="P140" i="7"/>
  <c r="BK140" i="7"/>
  <c r="J140" i="7"/>
  <c r="BI139" i="7"/>
  <c r="BH139" i="7"/>
  <c r="BG139" i="7"/>
  <c r="BF139" i="7"/>
  <c r="BE139" i="7"/>
  <c r="T139" i="7"/>
  <c r="R139" i="7"/>
  <c r="P139" i="7"/>
  <c r="BK139" i="7"/>
  <c r="J139" i="7"/>
  <c r="BI138" i="7"/>
  <c r="BH138" i="7"/>
  <c r="BG138" i="7"/>
  <c r="BF138" i="7"/>
  <c r="BE138" i="7"/>
  <c r="T138" i="7"/>
  <c r="R138" i="7"/>
  <c r="P138" i="7"/>
  <c r="BK138" i="7"/>
  <c r="J138" i="7"/>
  <c r="BI137" i="7"/>
  <c r="BH137" i="7"/>
  <c r="BG137" i="7"/>
  <c r="BF137" i="7"/>
  <c r="BE137" i="7"/>
  <c r="T137" i="7"/>
  <c r="R137" i="7"/>
  <c r="P137" i="7"/>
  <c r="BK137" i="7"/>
  <c r="J137" i="7"/>
  <c r="BI136" i="7"/>
  <c r="BH136" i="7"/>
  <c r="BG136" i="7"/>
  <c r="BF136" i="7"/>
  <c r="BE136" i="7"/>
  <c r="T136" i="7"/>
  <c r="R136" i="7"/>
  <c r="P136" i="7"/>
  <c r="BK136" i="7"/>
  <c r="J136" i="7"/>
  <c r="BI135" i="7"/>
  <c r="BH135" i="7"/>
  <c r="BG135" i="7"/>
  <c r="BF135" i="7"/>
  <c r="BE135" i="7"/>
  <c r="T135" i="7"/>
  <c r="R135" i="7"/>
  <c r="P135" i="7"/>
  <c r="BK135" i="7"/>
  <c r="J135" i="7"/>
  <c r="BI134" i="7"/>
  <c r="BH134" i="7"/>
  <c r="BG134" i="7"/>
  <c r="BF134" i="7"/>
  <c r="BE134" i="7"/>
  <c r="T134" i="7"/>
  <c r="R134" i="7"/>
  <c r="P134" i="7"/>
  <c r="BK134" i="7"/>
  <c r="J134" i="7"/>
  <c r="BI133" i="7"/>
  <c r="BH133" i="7"/>
  <c r="BG133" i="7"/>
  <c r="BF133" i="7"/>
  <c r="BE133" i="7"/>
  <c r="T133" i="7"/>
  <c r="R133" i="7"/>
  <c r="P133" i="7"/>
  <c r="BK133" i="7"/>
  <c r="J133" i="7"/>
  <c r="BI132" i="7"/>
  <c r="BH132" i="7"/>
  <c r="BG132" i="7"/>
  <c r="BF132" i="7"/>
  <c r="BE132" i="7"/>
  <c r="T132" i="7"/>
  <c r="R132" i="7"/>
  <c r="P132" i="7"/>
  <c r="BK132" i="7"/>
  <c r="J132" i="7"/>
  <c r="BI131" i="7"/>
  <c r="BH131" i="7"/>
  <c r="BG131" i="7"/>
  <c r="BF131" i="7"/>
  <c r="BE131" i="7"/>
  <c r="T131" i="7"/>
  <c r="R131" i="7"/>
  <c r="P131" i="7"/>
  <c r="BK131" i="7"/>
  <c r="J131" i="7"/>
  <c r="BI130" i="7"/>
  <c r="BH130" i="7"/>
  <c r="BG130" i="7"/>
  <c r="BF130" i="7"/>
  <c r="BE130" i="7"/>
  <c r="T130" i="7"/>
  <c r="R130" i="7"/>
  <c r="P130" i="7"/>
  <c r="BK130" i="7"/>
  <c r="J130" i="7"/>
  <c r="BI129" i="7"/>
  <c r="BH129" i="7"/>
  <c r="BG129" i="7"/>
  <c r="BF129" i="7"/>
  <c r="BE129" i="7"/>
  <c r="T129" i="7"/>
  <c r="R129" i="7"/>
  <c r="P129" i="7"/>
  <c r="BK129" i="7"/>
  <c r="J129" i="7"/>
  <c r="BI127" i="7"/>
  <c r="BH127" i="7"/>
  <c r="BG127" i="7"/>
  <c r="BF127" i="7"/>
  <c r="BE127" i="7"/>
  <c r="T127" i="7"/>
  <c r="R127" i="7"/>
  <c r="P127" i="7"/>
  <c r="BK127" i="7"/>
  <c r="J127" i="7"/>
  <c r="BI126" i="7"/>
  <c r="BH126" i="7"/>
  <c r="BG126" i="7"/>
  <c r="BF126" i="7"/>
  <c r="BE126" i="7"/>
  <c r="T126" i="7"/>
  <c r="R126" i="7"/>
  <c r="P126" i="7"/>
  <c r="BK126" i="7"/>
  <c r="J126" i="7"/>
  <c r="BI124" i="7"/>
  <c r="BH124" i="7"/>
  <c r="BG124" i="7"/>
  <c r="BF124" i="7"/>
  <c r="BE124" i="7"/>
  <c r="T124" i="7"/>
  <c r="R124" i="7"/>
  <c r="P124" i="7"/>
  <c r="BK124" i="7"/>
  <c r="J124" i="7"/>
  <c r="BI123" i="7"/>
  <c r="BH123" i="7"/>
  <c r="BG123" i="7"/>
  <c r="BF123" i="7"/>
  <c r="BE123" i="7"/>
  <c r="T123" i="7"/>
  <c r="R123" i="7"/>
  <c r="P123" i="7"/>
  <c r="BK123" i="7"/>
  <c r="J123" i="7"/>
  <c r="BI121" i="7"/>
  <c r="BH121" i="7"/>
  <c r="BG121" i="7"/>
  <c r="BF121" i="7"/>
  <c r="BE121" i="7"/>
  <c r="T121" i="7"/>
  <c r="R121" i="7"/>
  <c r="P121" i="7"/>
  <c r="BK121" i="7"/>
  <c r="J121" i="7"/>
  <c r="BI120" i="7"/>
  <c r="BH120" i="7"/>
  <c r="BG120" i="7"/>
  <c r="BF120" i="7"/>
  <c r="BE120" i="7"/>
  <c r="T120" i="7"/>
  <c r="R120" i="7"/>
  <c r="P120" i="7"/>
  <c r="BK120" i="7"/>
  <c r="J120" i="7"/>
  <c r="BI118" i="7"/>
  <c r="BH118" i="7"/>
  <c r="BG118" i="7"/>
  <c r="BF118" i="7"/>
  <c r="BE118" i="7"/>
  <c r="T118" i="7"/>
  <c r="R118" i="7"/>
  <c r="P118" i="7"/>
  <c r="BK118" i="7"/>
  <c r="J118" i="7"/>
  <c r="BI117" i="7"/>
  <c r="BH117" i="7"/>
  <c r="BG117" i="7"/>
  <c r="BF117" i="7"/>
  <c r="BE117" i="7"/>
  <c r="T117" i="7"/>
  <c r="R117" i="7"/>
  <c r="P117" i="7"/>
  <c r="BK117" i="7"/>
  <c r="J117" i="7"/>
  <c r="BI116" i="7"/>
  <c r="BH116" i="7"/>
  <c r="BG116" i="7"/>
  <c r="BF116" i="7"/>
  <c r="BE116" i="7"/>
  <c r="T116" i="7"/>
  <c r="R116" i="7"/>
  <c r="P116" i="7"/>
  <c r="BK116" i="7"/>
  <c r="J116" i="7"/>
  <c r="BI115" i="7"/>
  <c r="BH115" i="7"/>
  <c r="BG115" i="7"/>
  <c r="BF115" i="7"/>
  <c r="BE115" i="7"/>
  <c r="T115" i="7"/>
  <c r="R115" i="7"/>
  <c r="P115" i="7"/>
  <c r="BK115" i="7"/>
  <c r="J115" i="7"/>
  <c r="BI114" i="7"/>
  <c r="BH114" i="7"/>
  <c r="BG114" i="7"/>
  <c r="BF114" i="7"/>
  <c r="BE114" i="7"/>
  <c r="T114" i="7"/>
  <c r="R114" i="7"/>
  <c r="P114" i="7"/>
  <c r="BK114" i="7"/>
  <c r="J114" i="7"/>
  <c r="BI113" i="7"/>
  <c r="BH113" i="7"/>
  <c r="BG113" i="7"/>
  <c r="BF113" i="7"/>
  <c r="BE113" i="7"/>
  <c r="T113" i="7"/>
  <c r="R113" i="7"/>
  <c r="P113" i="7"/>
  <c r="BK113" i="7"/>
  <c r="J113" i="7"/>
  <c r="BI111" i="7"/>
  <c r="BH111" i="7"/>
  <c r="BG111" i="7"/>
  <c r="BF111" i="7"/>
  <c r="BE111" i="7"/>
  <c r="T111" i="7"/>
  <c r="R111" i="7"/>
  <c r="P111" i="7"/>
  <c r="BK111" i="7"/>
  <c r="J111" i="7"/>
  <c r="BI110" i="7"/>
  <c r="BH110" i="7"/>
  <c r="BG110" i="7"/>
  <c r="BF110" i="7"/>
  <c r="BE110" i="7"/>
  <c r="T110" i="7"/>
  <c r="R110" i="7"/>
  <c r="P110" i="7"/>
  <c r="BK110" i="7"/>
  <c r="J110" i="7"/>
  <c r="BI108" i="7"/>
  <c r="BH108" i="7"/>
  <c r="BG108" i="7"/>
  <c r="BF108" i="7"/>
  <c r="BE108" i="7"/>
  <c r="T108" i="7"/>
  <c r="R108" i="7"/>
  <c r="P108" i="7"/>
  <c r="BK108" i="7"/>
  <c r="J108" i="7"/>
  <c r="BI107" i="7"/>
  <c r="BH107" i="7"/>
  <c r="BG107" i="7"/>
  <c r="BF107" i="7"/>
  <c r="BE107" i="7"/>
  <c r="T107" i="7"/>
  <c r="R107" i="7"/>
  <c r="P107" i="7"/>
  <c r="BK107" i="7"/>
  <c r="J107" i="7"/>
  <c r="BI106" i="7"/>
  <c r="BH106" i="7"/>
  <c r="BG106" i="7"/>
  <c r="BF106" i="7"/>
  <c r="BE106" i="7"/>
  <c r="T106" i="7"/>
  <c r="R106" i="7"/>
  <c r="P106" i="7"/>
  <c r="BK106" i="7"/>
  <c r="J106" i="7"/>
  <c r="BI105" i="7"/>
  <c r="BH105" i="7"/>
  <c r="BG105" i="7"/>
  <c r="BF105" i="7"/>
  <c r="BE105" i="7"/>
  <c r="T105" i="7"/>
  <c r="R105" i="7"/>
  <c r="P105" i="7"/>
  <c r="BK105" i="7"/>
  <c r="J105" i="7"/>
  <c r="BI104" i="7"/>
  <c r="BH104" i="7"/>
  <c r="BG104" i="7"/>
  <c r="BF104" i="7"/>
  <c r="BE104" i="7"/>
  <c r="T104" i="7"/>
  <c r="R104" i="7"/>
  <c r="P104" i="7"/>
  <c r="BK104" i="7"/>
  <c r="J104" i="7"/>
  <c r="BI103" i="7"/>
  <c r="BH103" i="7"/>
  <c r="BG103" i="7"/>
  <c r="BF103" i="7"/>
  <c r="BE103" i="7"/>
  <c r="T103" i="7"/>
  <c r="R103" i="7"/>
  <c r="P103" i="7"/>
  <c r="BK103" i="7"/>
  <c r="J103" i="7"/>
  <c r="BI102" i="7"/>
  <c r="BH102" i="7"/>
  <c r="BG102" i="7"/>
  <c r="BF102" i="7"/>
  <c r="BE102" i="7"/>
  <c r="T102" i="7"/>
  <c r="R102" i="7"/>
  <c r="P102" i="7"/>
  <c r="BK102" i="7"/>
  <c r="J102" i="7"/>
  <c r="BI101" i="7"/>
  <c r="BH101" i="7"/>
  <c r="BG101" i="7"/>
  <c r="BF101" i="7"/>
  <c r="BE101" i="7"/>
  <c r="T101" i="7"/>
  <c r="R101" i="7"/>
  <c r="P101" i="7"/>
  <c r="BK101" i="7"/>
  <c r="J101" i="7"/>
  <c r="BI100" i="7"/>
  <c r="BH100" i="7"/>
  <c r="BG100" i="7"/>
  <c r="BF100" i="7"/>
  <c r="BE100" i="7"/>
  <c r="T100" i="7"/>
  <c r="R100" i="7"/>
  <c r="P100" i="7"/>
  <c r="BK100" i="7"/>
  <c r="J100" i="7"/>
  <c r="BI99" i="7"/>
  <c r="BH99" i="7"/>
  <c r="BG99" i="7"/>
  <c r="BF99" i="7"/>
  <c r="BE99" i="7"/>
  <c r="T99" i="7"/>
  <c r="R99" i="7"/>
  <c r="P99" i="7"/>
  <c r="BK99" i="7"/>
  <c r="J99" i="7"/>
  <c r="BI98" i="7"/>
  <c r="BH98" i="7"/>
  <c r="BG98" i="7"/>
  <c r="BF98" i="7"/>
  <c r="BE98" i="7"/>
  <c r="T98" i="7"/>
  <c r="R98" i="7"/>
  <c r="P98" i="7"/>
  <c r="BK98" i="7"/>
  <c r="J98" i="7"/>
  <c r="BI97" i="7"/>
  <c r="BH97" i="7"/>
  <c r="BG97" i="7"/>
  <c r="BF97" i="7"/>
  <c r="BE97" i="7"/>
  <c r="T97" i="7"/>
  <c r="R97" i="7"/>
  <c r="P97" i="7"/>
  <c r="BK97" i="7"/>
  <c r="J97" i="7"/>
  <c r="BI96" i="7"/>
  <c r="BH96" i="7"/>
  <c r="BG96" i="7"/>
  <c r="BF96" i="7"/>
  <c r="BE96" i="7"/>
  <c r="T96" i="7"/>
  <c r="T95" i="7" s="1"/>
  <c r="T94" i="7" s="1"/>
  <c r="R96" i="7"/>
  <c r="R95" i="7" s="1"/>
  <c r="R94" i="7" s="1"/>
  <c r="P96" i="7"/>
  <c r="P95" i="7" s="1"/>
  <c r="P94" i="7" s="1"/>
  <c r="BK96" i="7"/>
  <c r="BK95" i="7" s="1"/>
  <c r="J96" i="7"/>
  <c r="BI93" i="7"/>
  <c r="BH93" i="7"/>
  <c r="BG93" i="7"/>
  <c r="BF93" i="7"/>
  <c r="BE93" i="7"/>
  <c r="T93" i="7"/>
  <c r="R93" i="7"/>
  <c r="P93" i="7"/>
  <c r="BK93" i="7"/>
  <c r="J93" i="7"/>
  <c r="BI92" i="7"/>
  <c r="BH92" i="7"/>
  <c r="BG92" i="7"/>
  <c r="BF92" i="7"/>
  <c r="BE92" i="7"/>
  <c r="T92" i="7"/>
  <c r="R92" i="7"/>
  <c r="P92" i="7"/>
  <c r="BK92" i="7"/>
  <c r="J92" i="7"/>
  <c r="BI91" i="7"/>
  <c r="BH91" i="7"/>
  <c r="BG91" i="7"/>
  <c r="BF91" i="7"/>
  <c r="BE91" i="7"/>
  <c r="T91" i="7"/>
  <c r="R91" i="7"/>
  <c r="P91" i="7"/>
  <c r="BK91" i="7"/>
  <c r="J91" i="7"/>
  <c r="BI90" i="7"/>
  <c r="F36" i="7" s="1"/>
  <c r="BD58" i="1" s="1"/>
  <c r="BH90" i="7"/>
  <c r="F35" i="7" s="1"/>
  <c r="BC58" i="1" s="1"/>
  <c r="BG90" i="7"/>
  <c r="F34" i="7" s="1"/>
  <c r="BB58" i="1" s="1"/>
  <c r="BF90" i="7"/>
  <c r="J33" i="7" s="1"/>
  <c r="AW58" i="1" s="1"/>
  <c r="BE90" i="7"/>
  <c r="T90" i="7"/>
  <c r="T89" i="7" s="1"/>
  <c r="T88" i="7" s="1"/>
  <c r="T87" i="7" s="1"/>
  <c r="R90" i="7"/>
  <c r="R89" i="7" s="1"/>
  <c r="R88" i="7" s="1"/>
  <c r="R87" i="7" s="1"/>
  <c r="P90" i="7"/>
  <c r="P89" i="7" s="1"/>
  <c r="P88" i="7" s="1"/>
  <c r="P87" i="7" s="1"/>
  <c r="AU58" i="1" s="1"/>
  <c r="BK90" i="7"/>
  <c r="BK89" i="7" s="1"/>
  <c r="J90" i="7"/>
  <c r="F84" i="7"/>
  <c r="F83" i="7"/>
  <c r="F81" i="7"/>
  <c r="E79" i="7"/>
  <c r="F55" i="7"/>
  <c r="J53" i="7"/>
  <c r="F53" i="7"/>
  <c r="E51" i="7"/>
  <c r="J23" i="7"/>
  <c r="E23" i="7"/>
  <c r="J55" i="7" s="1"/>
  <c r="J22" i="7"/>
  <c r="J20" i="7"/>
  <c r="E20" i="7"/>
  <c r="F56" i="7" s="1"/>
  <c r="J19" i="7"/>
  <c r="J14" i="7"/>
  <c r="J81" i="7" s="1"/>
  <c r="E7" i="7"/>
  <c r="E47" i="7" s="1"/>
  <c r="AY57" i="1"/>
  <c r="AX57" i="1"/>
  <c r="F35" i="6"/>
  <c r="BC57" i="1" s="1"/>
  <c r="J33" i="6"/>
  <c r="AW57" i="1" s="1"/>
  <c r="BI107" i="6"/>
  <c r="BH107" i="6"/>
  <c r="BG107" i="6"/>
  <c r="BF107" i="6"/>
  <c r="BE107" i="6"/>
  <c r="T107" i="6"/>
  <c r="R107" i="6"/>
  <c r="P107" i="6"/>
  <c r="BK107" i="6"/>
  <c r="J107" i="6"/>
  <c r="BI106" i="6"/>
  <c r="BH106" i="6"/>
  <c r="BG106" i="6"/>
  <c r="BF106" i="6"/>
  <c r="BE106" i="6"/>
  <c r="T106" i="6"/>
  <c r="R106" i="6"/>
  <c r="P106" i="6"/>
  <c r="BK106" i="6"/>
  <c r="J106" i="6"/>
  <c r="BI105" i="6"/>
  <c r="BH105" i="6"/>
  <c r="BG105" i="6"/>
  <c r="BF105" i="6"/>
  <c r="BE105" i="6"/>
  <c r="T105" i="6"/>
  <c r="R105" i="6"/>
  <c r="P105" i="6"/>
  <c r="BK105" i="6"/>
  <c r="J105" i="6"/>
  <c r="BI104" i="6"/>
  <c r="BH104" i="6"/>
  <c r="BG104" i="6"/>
  <c r="BF104" i="6"/>
  <c r="BE104" i="6"/>
  <c r="T104" i="6"/>
  <c r="R104" i="6"/>
  <c r="P104" i="6"/>
  <c r="BK104" i="6"/>
  <c r="J104" i="6"/>
  <c r="BI103" i="6"/>
  <c r="BH103" i="6"/>
  <c r="BG103" i="6"/>
  <c r="BF103" i="6"/>
  <c r="BE103" i="6"/>
  <c r="T103" i="6"/>
  <c r="R103" i="6"/>
  <c r="P103" i="6"/>
  <c r="BK103" i="6"/>
  <c r="J103" i="6"/>
  <c r="BI102" i="6"/>
  <c r="BH102" i="6"/>
  <c r="BG102" i="6"/>
  <c r="BF102" i="6"/>
  <c r="BE102" i="6"/>
  <c r="T102" i="6"/>
  <c r="R102" i="6"/>
  <c r="P102" i="6"/>
  <c r="BK102" i="6"/>
  <c r="J102" i="6"/>
  <c r="BI101" i="6"/>
  <c r="BH101" i="6"/>
  <c r="BG101" i="6"/>
  <c r="BF101" i="6"/>
  <c r="BE101" i="6"/>
  <c r="T101" i="6"/>
  <c r="R101" i="6"/>
  <c r="P101" i="6"/>
  <c r="BK101" i="6"/>
  <c r="J101" i="6"/>
  <c r="BI100" i="6"/>
  <c r="BH100" i="6"/>
  <c r="BG100" i="6"/>
  <c r="BF100" i="6"/>
  <c r="BE100" i="6"/>
  <c r="T100" i="6"/>
  <c r="R100" i="6"/>
  <c r="P100" i="6"/>
  <c r="BK100" i="6"/>
  <c r="J100" i="6"/>
  <c r="BI99" i="6"/>
  <c r="BH99" i="6"/>
  <c r="BG99" i="6"/>
  <c r="BF99" i="6"/>
  <c r="BE99" i="6"/>
  <c r="T99" i="6"/>
  <c r="R99" i="6"/>
  <c r="P99" i="6"/>
  <c r="BK99" i="6"/>
  <c r="J99" i="6"/>
  <c r="BI98" i="6"/>
  <c r="BH98" i="6"/>
  <c r="BG98" i="6"/>
  <c r="BF98" i="6"/>
  <c r="BE98" i="6"/>
  <c r="T98" i="6"/>
  <c r="R98" i="6"/>
  <c r="P98" i="6"/>
  <c r="BK98" i="6"/>
  <c r="J98" i="6"/>
  <c r="BI97" i="6"/>
  <c r="BH97" i="6"/>
  <c r="BG97" i="6"/>
  <c r="BF97" i="6"/>
  <c r="BE97" i="6"/>
  <c r="T97" i="6"/>
  <c r="R97" i="6"/>
  <c r="P97" i="6"/>
  <c r="BK97" i="6"/>
  <c r="J97" i="6"/>
  <c r="BI96" i="6"/>
  <c r="BH96" i="6"/>
  <c r="BG96" i="6"/>
  <c r="BF96" i="6"/>
  <c r="BE96" i="6"/>
  <c r="T96" i="6"/>
  <c r="R96" i="6"/>
  <c r="P96" i="6"/>
  <c r="BK96" i="6"/>
  <c r="J96" i="6"/>
  <c r="BI95" i="6"/>
  <c r="BH95" i="6"/>
  <c r="BG95" i="6"/>
  <c r="BF95" i="6"/>
  <c r="BE95" i="6"/>
  <c r="T95" i="6"/>
  <c r="R95" i="6"/>
  <c r="P95" i="6"/>
  <c r="BK95" i="6"/>
  <c r="J95" i="6"/>
  <c r="BI94" i="6"/>
  <c r="BH94" i="6"/>
  <c r="BG94" i="6"/>
  <c r="BF94" i="6"/>
  <c r="BE94" i="6"/>
  <c r="T94" i="6"/>
  <c r="R94" i="6"/>
  <c r="P94" i="6"/>
  <c r="BK94" i="6"/>
  <c r="J94" i="6"/>
  <c r="BI93" i="6"/>
  <c r="BH93" i="6"/>
  <c r="BG93" i="6"/>
  <c r="BF93" i="6"/>
  <c r="BE93" i="6"/>
  <c r="T93" i="6"/>
  <c r="R93" i="6"/>
  <c r="P93" i="6"/>
  <c r="BK93" i="6"/>
  <c r="J93" i="6"/>
  <c r="BI92" i="6"/>
  <c r="BH92" i="6"/>
  <c r="BG92" i="6"/>
  <c r="BF92" i="6"/>
  <c r="BE92" i="6"/>
  <c r="T92" i="6"/>
  <c r="R92" i="6"/>
  <c r="P92" i="6"/>
  <c r="BK92" i="6"/>
  <c r="J92" i="6"/>
  <c r="BI91" i="6"/>
  <c r="BH91" i="6"/>
  <c r="BG91" i="6"/>
  <c r="BF91" i="6"/>
  <c r="BE91" i="6"/>
  <c r="T91" i="6"/>
  <c r="R91" i="6"/>
  <c r="P91" i="6"/>
  <c r="BK91" i="6"/>
  <c r="J91" i="6"/>
  <c r="BI90" i="6"/>
  <c r="BH90" i="6"/>
  <c r="BG90" i="6"/>
  <c r="BF90" i="6"/>
  <c r="BE90" i="6"/>
  <c r="T90" i="6"/>
  <c r="R90" i="6"/>
  <c r="P90" i="6"/>
  <c r="BK90" i="6"/>
  <c r="J90" i="6"/>
  <c r="BI89" i="6"/>
  <c r="BH89" i="6"/>
  <c r="BG89" i="6"/>
  <c r="BF89" i="6"/>
  <c r="BE89" i="6"/>
  <c r="T89" i="6"/>
  <c r="R89" i="6"/>
  <c r="P89" i="6"/>
  <c r="BK89" i="6"/>
  <c r="J89" i="6"/>
  <c r="BI88" i="6"/>
  <c r="BH88" i="6"/>
  <c r="BG88" i="6"/>
  <c r="BF88" i="6"/>
  <c r="BE88" i="6"/>
  <c r="T88" i="6"/>
  <c r="R88" i="6"/>
  <c r="P88" i="6"/>
  <c r="BK88" i="6"/>
  <c r="J88" i="6"/>
  <c r="BI87" i="6"/>
  <c r="F36" i="6" s="1"/>
  <c r="BD57" i="1" s="1"/>
  <c r="BH87" i="6"/>
  <c r="BG87" i="6"/>
  <c r="F34" i="6" s="1"/>
  <c r="BB57" i="1" s="1"/>
  <c r="BF87" i="6"/>
  <c r="F33" i="6" s="1"/>
  <c r="BA57" i="1" s="1"/>
  <c r="BE87" i="6"/>
  <c r="J32" i="6" s="1"/>
  <c r="AV57" i="1" s="1"/>
  <c r="T87" i="6"/>
  <c r="T86" i="6" s="1"/>
  <c r="T85" i="6" s="1"/>
  <c r="T84" i="6" s="1"/>
  <c r="R87" i="6"/>
  <c r="R86" i="6" s="1"/>
  <c r="R85" i="6" s="1"/>
  <c r="R84" i="6" s="1"/>
  <c r="P87" i="6"/>
  <c r="P86" i="6" s="1"/>
  <c r="P85" i="6" s="1"/>
  <c r="P84" i="6" s="1"/>
  <c r="AU57" i="1" s="1"/>
  <c r="BK87" i="6"/>
  <c r="BK86" i="6" s="1"/>
  <c r="J87" i="6"/>
  <c r="F81" i="6"/>
  <c r="F80" i="6"/>
  <c r="F78" i="6"/>
  <c r="E76" i="6"/>
  <c r="F55" i="6"/>
  <c r="J53" i="6"/>
  <c r="F53" i="6"/>
  <c r="E51" i="6"/>
  <c r="J23" i="6"/>
  <c r="E23" i="6"/>
  <c r="J55" i="6" s="1"/>
  <c r="J22" i="6"/>
  <c r="J20" i="6"/>
  <c r="E20" i="6"/>
  <c r="F56" i="6" s="1"/>
  <c r="J19" i="6"/>
  <c r="J14" i="6"/>
  <c r="J78" i="6" s="1"/>
  <c r="E7" i="6"/>
  <c r="E47" i="6" s="1"/>
  <c r="R109" i="5"/>
  <c r="T87" i="5"/>
  <c r="P87" i="5"/>
  <c r="AY56" i="1"/>
  <c r="AX56" i="1"/>
  <c r="BI121" i="5"/>
  <c r="BH121" i="5"/>
  <c r="BG121" i="5"/>
  <c r="BF121" i="5"/>
  <c r="T121" i="5"/>
  <c r="R121" i="5"/>
  <c r="P121" i="5"/>
  <c r="BK121" i="5"/>
  <c r="J121" i="5"/>
  <c r="BE121" i="5" s="1"/>
  <c r="BI120" i="5"/>
  <c r="BH120" i="5"/>
  <c r="BG120" i="5"/>
  <c r="BF120" i="5"/>
  <c r="T120" i="5"/>
  <c r="R120" i="5"/>
  <c r="P120" i="5"/>
  <c r="BK120" i="5"/>
  <c r="J120" i="5"/>
  <c r="BE120" i="5" s="1"/>
  <c r="BI119" i="5"/>
  <c r="BH119" i="5"/>
  <c r="BG119" i="5"/>
  <c r="BF119" i="5"/>
  <c r="T119" i="5"/>
  <c r="R119" i="5"/>
  <c r="P119" i="5"/>
  <c r="BK119" i="5"/>
  <c r="J119" i="5"/>
  <c r="BE119" i="5" s="1"/>
  <c r="BI118" i="5"/>
  <c r="BH118" i="5"/>
  <c r="BG118" i="5"/>
  <c r="BF118" i="5"/>
  <c r="T118" i="5"/>
  <c r="R118" i="5"/>
  <c r="P118" i="5"/>
  <c r="BK118" i="5"/>
  <c r="J118" i="5"/>
  <c r="BE118" i="5" s="1"/>
  <c r="BI117" i="5"/>
  <c r="BH117" i="5"/>
  <c r="BG117" i="5"/>
  <c r="BF117" i="5"/>
  <c r="T117" i="5"/>
  <c r="R117" i="5"/>
  <c r="P117" i="5"/>
  <c r="BK117" i="5"/>
  <c r="J117" i="5"/>
  <c r="BE117" i="5" s="1"/>
  <c r="BI116" i="5"/>
  <c r="BH116" i="5"/>
  <c r="BG116" i="5"/>
  <c r="BF116" i="5"/>
  <c r="T116" i="5"/>
  <c r="R116" i="5"/>
  <c r="P116" i="5"/>
  <c r="BK116" i="5"/>
  <c r="J116" i="5"/>
  <c r="BE116" i="5" s="1"/>
  <c r="BI115" i="5"/>
  <c r="BH115" i="5"/>
  <c r="BG115" i="5"/>
  <c r="BF115" i="5"/>
  <c r="T115" i="5"/>
  <c r="R115" i="5"/>
  <c r="P115" i="5"/>
  <c r="BK115" i="5"/>
  <c r="J115" i="5"/>
  <c r="BE115" i="5" s="1"/>
  <c r="BI114" i="5"/>
  <c r="BH114" i="5"/>
  <c r="BG114" i="5"/>
  <c r="BF114" i="5"/>
  <c r="T114" i="5"/>
  <c r="R114" i="5"/>
  <c r="P114" i="5"/>
  <c r="BK114" i="5"/>
  <c r="J114" i="5"/>
  <c r="BE114" i="5" s="1"/>
  <c r="BI113" i="5"/>
  <c r="BH113" i="5"/>
  <c r="BG113" i="5"/>
  <c r="BF113" i="5"/>
  <c r="T113" i="5"/>
  <c r="R113" i="5"/>
  <c r="P113" i="5"/>
  <c r="BK113" i="5"/>
  <c r="J113" i="5"/>
  <c r="BE113" i="5" s="1"/>
  <c r="BI112" i="5"/>
  <c r="BH112" i="5"/>
  <c r="BG112" i="5"/>
  <c r="BF112" i="5"/>
  <c r="T112" i="5"/>
  <c r="R112" i="5"/>
  <c r="P112" i="5"/>
  <c r="BK112" i="5"/>
  <c r="J112" i="5"/>
  <c r="BE112" i="5" s="1"/>
  <c r="BI111" i="5"/>
  <c r="BH111" i="5"/>
  <c r="BG111" i="5"/>
  <c r="BF111" i="5"/>
  <c r="T111" i="5"/>
  <c r="R111" i="5"/>
  <c r="P111" i="5"/>
  <c r="BK111" i="5"/>
  <c r="J111" i="5"/>
  <c r="BE111" i="5" s="1"/>
  <c r="BI110" i="5"/>
  <c r="BH110" i="5"/>
  <c r="BG110" i="5"/>
  <c r="BF110" i="5"/>
  <c r="F33" i="5" s="1"/>
  <c r="BA56" i="1" s="1"/>
  <c r="T110" i="5"/>
  <c r="T109" i="5" s="1"/>
  <c r="R110" i="5"/>
  <c r="P110" i="5"/>
  <c r="P109" i="5" s="1"/>
  <c r="BK110" i="5"/>
  <c r="BK109" i="5" s="1"/>
  <c r="J109" i="5" s="1"/>
  <c r="J63" i="5" s="1"/>
  <c r="J110" i="5"/>
  <c r="BE110" i="5" s="1"/>
  <c r="BI108" i="5"/>
  <c r="BH108" i="5"/>
  <c r="BG108" i="5"/>
  <c r="BF108" i="5"/>
  <c r="BE108" i="5"/>
  <c r="T108" i="5"/>
  <c r="R108" i="5"/>
  <c r="P108" i="5"/>
  <c r="BK108" i="5"/>
  <c r="J108" i="5"/>
  <c r="BI107" i="5"/>
  <c r="BH107" i="5"/>
  <c r="BG107" i="5"/>
  <c r="BF107" i="5"/>
  <c r="BE107" i="5"/>
  <c r="T107" i="5"/>
  <c r="R107" i="5"/>
  <c r="P107" i="5"/>
  <c r="BK107" i="5"/>
  <c r="J107" i="5"/>
  <c r="BI106" i="5"/>
  <c r="BH106" i="5"/>
  <c r="BG106" i="5"/>
  <c r="BF106" i="5"/>
  <c r="BE106" i="5"/>
  <c r="T106" i="5"/>
  <c r="R106" i="5"/>
  <c r="P106" i="5"/>
  <c r="BK106" i="5"/>
  <c r="J106" i="5"/>
  <c r="BI105" i="5"/>
  <c r="BH105" i="5"/>
  <c r="BG105" i="5"/>
  <c r="BF105" i="5"/>
  <c r="BE105" i="5"/>
  <c r="T105" i="5"/>
  <c r="R105" i="5"/>
  <c r="P105" i="5"/>
  <c r="BK105" i="5"/>
  <c r="J105" i="5"/>
  <c r="BI104" i="5"/>
  <c r="BH104" i="5"/>
  <c r="BG104" i="5"/>
  <c r="BF104" i="5"/>
  <c r="BE104" i="5"/>
  <c r="T104" i="5"/>
  <c r="R104" i="5"/>
  <c r="P104" i="5"/>
  <c r="BK104" i="5"/>
  <c r="J104" i="5"/>
  <c r="BI103" i="5"/>
  <c r="BH103" i="5"/>
  <c r="BG103" i="5"/>
  <c r="BF103" i="5"/>
  <c r="BE103" i="5"/>
  <c r="T103" i="5"/>
  <c r="R103" i="5"/>
  <c r="P103" i="5"/>
  <c r="BK103" i="5"/>
  <c r="J103" i="5"/>
  <c r="BI102" i="5"/>
  <c r="BH102" i="5"/>
  <c r="BG102" i="5"/>
  <c r="BF102" i="5"/>
  <c r="BE102" i="5"/>
  <c r="T102" i="5"/>
  <c r="R102" i="5"/>
  <c r="P102" i="5"/>
  <c r="BK102" i="5"/>
  <c r="J102" i="5"/>
  <c r="BI101" i="5"/>
  <c r="BH101" i="5"/>
  <c r="BG101" i="5"/>
  <c r="BF101" i="5"/>
  <c r="BE101" i="5"/>
  <c r="T101" i="5"/>
  <c r="R101" i="5"/>
  <c r="P101" i="5"/>
  <c r="BK101" i="5"/>
  <c r="J101" i="5"/>
  <c r="BI100" i="5"/>
  <c r="BH100" i="5"/>
  <c r="BG100" i="5"/>
  <c r="BF100" i="5"/>
  <c r="BE100" i="5"/>
  <c r="T100" i="5"/>
  <c r="R100" i="5"/>
  <c r="P100" i="5"/>
  <c r="BK100" i="5"/>
  <c r="J100" i="5"/>
  <c r="BI99" i="5"/>
  <c r="BH99" i="5"/>
  <c r="BG99" i="5"/>
  <c r="BF99" i="5"/>
  <c r="BE99" i="5"/>
  <c r="T99" i="5"/>
  <c r="R99" i="5"/>
  <c r="P99" i="5"/>
  <c r="BK99" i="5"/>
  <c r="J99" i="5"/>
  <c r="BI98" i="5"/>
  <c r="BH98" i="5"/>
  <c r="BG98" i="5"/>
  <c r="BF98" i="5"/>
  <c r="BE98" i="5"/>
  <c r="T98" i="5"/>
  <c r="R98" i="5"/>
  <c r="P98" i="5"/>
  <c r="BK98" i="5"/>
  <c r="J98" i="5"/>
  <c r="BI97" i="5"/>
  <c r="BH97" i="5"/>
  <c r="BG97" i="5"/>
  <c r="BF97" i="5"/>
  <c r="BE97" i="5"/>
  <c r="T97" i="5"/>
  <c r="R97" i="5"/>
  <c r="P97" i="5"/>
  <c r="BK97" i="5"/>
  <c r="J97" i="5"/>
  <c r="BI96" i="5"/>
  <c r="BH96" i="5"/>
  <c r="BG96" i="5"/>
  <c r="BF96" i="5"/>
  <c r="BE96" i="5"/>
  <c r="T96" i="5"/>
  <c r="R96" i="5"/>
  <c r="P96" i="5"/>
  <c r="BK96" i="5"/>
  <c r="J96" i="5"/>
  <c r="BI95" i="5"/>
  <c r="BH95" i="5"/>
  <c r="BG95" i="5"/>
  <c r="BF95" i="5"/>
  <c r="BE95" i="5"/>
  <c r="T95" i="5"/>
  <c r="R95" i="5"/>
  <c r="P95" i="5"/>
  <c r="BK95" i="5"/>
  <c r="J95" i="5"/>
  <c r="BI94" i="5"/>
  <c r="BH94" i="5"/>
  <c r="BG94" i="5"/>
  <c r="BF94" i="5"/>
  <c r="BE94" i="5"/>
  <c r="T94" i="5"/>
  <c r="R94" i="5"/>
  <c r="P94" i="5"/>
  <c r="BK94" i="5"/>
  <c r="J94" i="5"/>
  <c r="BI93" i="5"/>
  <c r="BH93" i="5"/>
  <c r="BG93" i="5"/>
  <c r="BF93" i="5"/>
  <c r="BE93" i="5"/>
  <c r="T93" i="5"/>
  <c r="R93" i="5"/>
  <c r="P93" i="5"/>
  <c r="BK93" i="5"/>
  <c r="J93" i="5"/>
  <c r="BI92" i="5"/>
  <c r="BH92" i="5"/>
  <c r="BG92" i="5"/>
  <c r="BF92" i="5"/>
  <c r="BE92" i="5"/>
  <c r="T92" i="5"/>
  <c r="R92" i="5"/>
  <c r="P92" i="5"/>
  <c r="BK92" i="5"/>
  <c r="J92" i="5"/>
  <c r="BI91" i="5"/>
  <c r="BH91" i="5"/>
  <c r="BG91" i="5"/>
  <c r="BF91" i="5"/>
  <c r="BE91" i="5"/>
  <c r="T91" i="5"/>
  <c r="R91" i="5"/>
  <c r="P91" i="5"/>
  <c r="BK91" i="5"/>
  <c r="J91" i="5"/>
  <c r="BI90" i="5"/>
  <c r="BH90" i="5"/>
  <c r="BG90" i="5"/>
  <c r="BF90" i="5"/>
  <c r="BE90" i="5"/>
  <c r="T90" i="5"/>
  <c r="R90" i="5"/>
  <c r="P90" i="5"/>
  <c r="BK90" i="5"/>
  <c r="J90" i="5"/>
  <c r="BI89" i="5"/>
  <c r="BH89" i="5"/>
  <c r="BG89" i="5"/>
  <c r="BF89" i="5"/>
  <c r="BE89" i="5"/>
  <c r="T89" i="5"/>
  <c r="R89" i="5"/>
  <c r="P89" i="5"/>
  <c r="BK89" i="5"/>
  <c r="J89" i="5"/>
  <c r="BI88" i="5"/>
  <c r="F36" i="5" s="1"/>
  <c r="BD56" i="1" s="1"/>
  <c r="BH88" i="5"/>
  <c r="F35" i="5" s="1"/>
  <c r="BC56" i="1" s="1"/>
  <c r="BG88" i="5"/>
  <c r="F34" i="5" s="1"/>
  <c r="BB56" i="1" s="1"/>
  <c r="BF88" i="5"/>
  <c r="J33" i="5" s="1"/>
  <c r="AW56" i="1" s="1"/>
  <c r="BE88" i="5"/>
  <c r="T88" i="5"/>
  <c r="R88" i="5"/>
  <c r="R87" i="5" s="1"/>
  <c r="R86" i="5" s="1"/>
  <c r="R85" i="5" s="1"/>
  <c r="P88" i="5"/>
  <c r="BK88" i="5"/>
  <c r="BK87" i="5" s="1"/>
  <c r="J88" i="5"/>
  <c r="F82" i="5"/>
  <c r="F81" i="5"/>
  <c r="F79" i="5"/>
  <c r="E77" i="5"/>
  <c r="F55" i="5"/>
  <c r="J53" i="5"/>
  <c r="F53" i="5"/>
  <c r="E51" i="5"/>
  <c r="J23" i="5"/>
  <c r="E23" i="5"/>
  <c r="J55" i="5" s="1"/>
  <c r="J22" i="5"/>
  <c r="J20" i="5"/>
  <c r="E20" i="5"/>
  <c r="F56" i="5" s="1"/>
  <c r="J19" i="5"/>
  <c r="J14" i="5"/>
  <c r="J79" i="5" s="1"/>
  <c r="E7" i="5"/>
  <c r="E47" i="5" s="1"/>
  <c r="T103" i="4"/>
  <c r="BK103" i="4"/>
  <c r="BK97" i="4"/>
  <c r="J97" i="4" s="1"/>
  <c r="J63" i="4" s="1"/>
  <c r="AY55" i="1"/>
  <c r="AX55" i="1"/>
  <c r="BI106" i="4"/>
  <c r="BH106" i="4"/>
  <c r="BG106" i="4"/>
  <c r="BF106" i="4"/>
  <c r="BE106" i="4"/>
  <c r="T106" i="4"/>
  <c r="T105" i="4" s="1"/>
  <c r="R106" i="4"/>
  <c r="R105" i="4" s="1"/>
  <c r="P106" i="4"/>
  <c r="P105" i="4" s="1"/>
  <c r="BK106" i="4"/>
  <c r="BK105" i="4" s="1"/>
  <c r="J105" i="4" s="1"/>
  <c r="J66" i="4" s="1"/>
  <c r="J106" i="4"/>
  <c r="BI104" i="4"/>
  <c r="BH104" i="4"/>
  <c r="BG104" i="4"/>
  <c r="BF104" i="4"/>
  <c r="T104" i="4"/>
  <c r="R104" i="4"/>
  <c r="R103" i="4" s="1"/>
  <c r="P104" i="4"/>
  <c r="P103" i="4" s="1"/>
  <c r="P102" i="4" s="1"/>
  <c r="BK104" i="4"/>
  <c r="J104" i="4"/>
  <c r="BE104" i="4" s="1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R100" i="4"/>
  <c r="P100" i="4"/>
  <c r="BK100" i="4"/>
  <c r="J100" i="4"/>
  <c r="BE100" i="4" s="1"/>
  <c r="BI99" i="4"/>
  <c r="BH99" i="4"/>
  <c r="BG99" i="4"/>
  <c r="BF99" i="4"/>
  <c r="T99" i="4"/>
  <c r="R99" i="4"/>
  <c r="P99" i="4"/>
  <c r="BK99" i="4"/>
  <c r="J99" i="4"/>
  <c r="BE99" i="4" s="1"/>
  <c r="BI98" i="4"/>
  <c r="BH98" i="4"/>
  <c r="F35" i="4" s="1"/>
  <c r="BC55" i="1" s="1"/>
  <c r="BG98" i="4"/>
  <c r="BF98" i="4"/>
  <c r="J33" i="4" s="1"/>
  <c r="AW55" i="1" s="1"/>
  <c r="T98" i="4"/>
  <c r="T97" i="4" s="1"/>
  <c r="R98" i="4"/>
  <c r="R97" i="4" s="1"/>
  <c r="P98" i="4"/>
  <c r="P97" i="4" s="1"/>
  <c r="BK98" i="4"/>
  <c r="J98" i="4"/>
  <c r="BE98" i="4" s="1"/>
  <c r="BI96" i="4"/>
  <c r="BH96" i="4"/>
  <c r="BG96" i="4"/>
  <c r="BF96" i="4"/>
  <c r="BE96" i="4"/>
  <c r="T96" i="4"/>
  <c r="R96" i="4"/>
  <c r="P96" i="4"/>
  <c r="BK96" i="4"/>
  <c r="J96" i="4"/>
  <c r="BI95" i="4"/>
  <c r="BH95" i="4"/>
  <c r="BG95" i="4"/>
  <c r="BF95" i="4"/>
  <c r="BE95" i="4"/>
  <c r="T95" i="4"/>
  <c r="R95" i="4"/>
  <c r="P95" i="4"/>
  <c r="BK95" i="4"/>
  <c r="J95" i="4"/>
  <c r="BI94" i="4"/>
  <c r="BH94" i="4"/>
  <c r="BG94" i="4"/>
  <c r="BF94" i="4"/>
  <c r="BE94" i="4"/>
  <c r="T94" i="4"/>
  <c r="R94" i="4"/>
  <c r="P94" i="4"/>
  <c r="BK94" i="4"/>
  <c r="J94" i="4"/>
  <c r="BI93" i="4"/>
  <c r="BH93" i="4"/>
  <c r="BG93" i="4"/>
  <c r="BF93" i="4"/>
  <c r="BE93" i="4"/>
  <c r="T93" i="4"/>
  <c r="R93" i="4"/>
  <c r="P93" i="4"/>
  <c r="BK93" i="4"/>
  <c r="J93" i="4"/>
  <c r="BI92" i="4"/>
  <c r="BH92" i="4"/>
  <c r="BG92" i="4"/>
  <c r="BF92" i="4"/>
  <c r="BE92" i="4"/>
  <c r="T92" i="4"/>
  <c r="R92" i="4"/>
  <c r="P92" i="4"/>
  <c r="BK92" i="4"/>
  <c r="J92" i="4"/>
  <c r="BI91" i="4"/>
  <c r="F36" i="4" s="1"/>
  <c r="BD55" i="1" s="1"/>
  <c r="BH91" i="4"/>
  <c r="BG91" i="4"/>
  <c r="F34" i="4" s="1"/>
  <c r="BB55" i="1" s="1"/>
  <c r="BF91" i="4"/>
  <c r="F33" i="4" s="1"/>
  <c r="BA55" i="1" s="1"/>
  <c r="BE91" i="4"/>
  <c r="T91" i="4"/>
  <c r="T90" i="4" s="1"/>
  <c r="T89" i="4" s="1"/>
  <c r="R91" i="4"/>
  <c r="R90" i="4" s="1"/>
  <c r="R89" i="4" s="1"/>
  <c r="P91" i="4"/>
  <c r="P90" i="4" s="1"/>
  <c r="P89" i="4" s="1"/>
  <c r="P88" i="4" s="1"/>
  <c r="AU55" i="1" s="1"/>
  <c r="BK91" i="4"/>
  <c r="BK90" i="4" s="1"/>
  <c r="J91" i="4"/>
  <c r="F85" i="4"/>
  <c r="F84" i="4"/>
  <c r="F82" i="4"/>
  <c r="E80" i="4"/>
  <c r="F55" i="4"/>
  <c r="J53" i="4"/>
  <c r="F53" i="4"/>
  <c r="E51" i="4"/>
  <c r="J23" i="4"/>
  <c r="E23" i="4"/>
  <c r="J55" i="4" s="1"/>
  <c r="J22" i="4"/>
  <c r="J20" i="4"/>
  <c r="E20" i="4"/>
  <c r="F56" i="4" s="1"/>
  <c r="J19" i="4"/>
  <c r="J14" i="4"/>
  <c r="J82" i="4" s="1"/>
  <c r="E7" i="4"/>
  <c r="E47" i="4" s="1"/>
  <c r="R231" i="3"/>
  <c r="T227" i="3"/>
  <c r="P227" i="3"/>
  <c r="R225" i="3"/>
  <c r="T223" i="3"/>
  <c r="P223" i="3"/>
  <c r="R220" i="3"/>
  <c r="R214" i="3"/>
  <c r="AY54" i="1"/>
  <c r="AX54" i="1"/>
  <c r="BI243" i="3"/>
  <c r="BH243" i="3"/>
  <c r="BG243" i="3"/>
  <c r="BF243" i="3"/>
  <c r="T243" i="3"/>
  <c r="R243" i="3"/>
  <c r="P243" i="3"/>
  <c r="BK243" i="3"/>
  <c r="J243" i="3"/>
  <c r="BE243" i="3" s="1"/>
  <c r="BI242" i="3"/>
  <c r="BH242" i="3"/>
  <c r="BG242" i="3"/>
  <c r="BF242" i="3"/>
  <c r="T242" i="3"/>
  <c r="R242" i="3"/>
  <c r="P242" i="3"/>
  <c r="BK242" i="3"/>
  <c r="J242" i="3"/>
  <c r="BE242" i="3" s="1"/>
  <c r="BI241" i="3"/>
  <c r="BH241" i="3"/>
  <c r="BG241" i="3"/>
  <c r="BF241" i="3"/>
  <c r="T241" i="3"/>
  <c r="R241" i="3"/>
  <c r="P241" i="3"/>
  <c r="BK241" i="3"/>
  <c r="J241" i="3"/>
  <c r="BE241" i="3" s="1"/>
  <c r="BI240" i="3"/>
  <c r="BH240" i="3"/>
  <c r="BG240" i="3"/>
  <c r="BF240" i="3"/>
  <c r="T240" i="3"/>
  <c r="R240" i="3"/>
  <c r="P240" i="3"/>
  <c r="BK240" i="3"/>
  <c r="J240" i="3"/>
  <c r="BE240" i="3" s="1"/>
  <c r="BI239" i="3"/>
  <c r="BH239" i="3"/>
  <c r="BG239" i="3"/>
  <c r="BF239" i="3"/>
  <c r="T239" i="3"/>
  <c r="R239" i="3"/>
  <c r="P239" i="3"/>
  <c r="BK239" i="3"/>
  <c r="J239" i="3"/>
  <c r="BE239" i="3" s="1"/>
  <c r="BI238" i="3"/>
  <c r="BH238" i="3"/>
  <c r="BG238" i="3"/>
  <c r="BF238" i="3"/>
  <c r="T238" i="3"/>
  <c r="R238" i="3"/>
  <c r="P238" i="3"/>
  <c r="BK238" i="3"/>
  <c r="J238" i="3"/>
  <c r="BE238" i="3" s="1"/>
  <c r="BI237" i="3"/>
  <c r="BH237" i="3"/>
  <c r="BG237" i="3"/>
  <c r="BF237" i="3"/>
  <c r="T237" i="3"/>
  <c r="R237" i="3"/>
  <c r="P237" i="3"/>
  <c r="BK237" i="3"/>
  <c r="J237" i="3"/>
  <c r="BE237" i="3" s="1"/>
  <c r="BI236" i="3"/>
  <c r="BH236" i="3"/>
  <c r="BG236" i="3"/>
  <c r="BF236" i="3"/>
  <c r="T236" i="3"/>
  <c r="R236" i="3"/>
  <c r="P236" i="3"/>
  <c r="BK236" i="3"/>
  <c r="J236" i="3"/>
  <c r="BE236" i="3" s="1"/>
  <c r="BI235" i="3"/>
  <c r="BH235" i="3"/>
  <c r="BG235" i="3"/>
  <c r="BF235" i="3"/>
  <c r="T235" i="3"/>
  <c r="R235" i="3"/>
  <c r="P235" i="3"/>
  <c r="BK235" i="3"/>
  <c r="J235" i="3"/>
  <c r="BE235" i="3" s="1"/>
  <c r="BI234" i="3"/>
  <c r="BH234" i="3"/>
  <c r="BG234" i="3"/>
  <c r="BF234" i="3"/>
  <c r="T234" i="3"/>
  <c r="R234" i="3"/>
  <c r="P234" i="3"/>
  <c r="BK234" i="3"/>
  <c r="J234" i="3"/>
  <c r="BE234" i="3" s="1"/>
  <c r="BI233" i="3"/>
  <c r="BH233" i="3"/>
  <c r="BG233" i="3"/>
  <c r="BF233" i="3"/>
  <c r="T233" i="3"/>
  <c r="R233" i="3"/>
  <c r="P233" i="3"/>
  <c r="BK233" i="3"/>
  <c r="J233" i="3"/>
  <c r="BE233" i="3" s="1"/>
  <c r="BI232" i="3"/>
  <c r="BH232" i="3"/>
  <c r="BG232" i="3"/>
  <c r="BF232" i="3"/>
  <c r="T232" i="3"/>
  <c r="T231" i="3" s="1"/>
  <c r="R232" i="3"/>
  <c r="P232" i="3"/>
  <c r="P231" i="3" s="1"/>
  <c r="BK232" i="3"/>
  <c r="BK231" i="3" s="1"/>
  <c r="J231" i="3" s="1"/>
  <c r="J69" i="3" s="1"/>
  <c r="J232" i="3"/>
  <c r="BE232" i="3" s="1"/>
  <c r="BI230" i="3"/>
  <c r="BH230" i="3"/>
  <c r="BG230" i="3"/>
  <c r="BF230" i="3"/>
  <c r="BE230" i="3"/>
  <c r="T230" i="3"/>
  <c r="R230" i="3"/>
  <c r="P230" i="3"/>
  <c r="BK230" i="3"/>
  <c r="J230" i="3"/>
  <c r="BI229" i="3"/>
  <c r="BH229" i="3"/>
  <c r="BG229" i="3"/>
  <c r="BF229" i="3"/>
  <c r="BE229" i="3"/>
  <c r="T229" i="3"/>
  <c r="R229" i="3"/>
  <c r="P229" i="3"/>
  <c r="BK229" i="3"/>
  <c r="J229" i="3"/>
  <c r="BI228" i="3"/>
  <c r="BH228" i="3"/>
  <c r="BG228" i="3"/>
  <c r="BF228" i="3"/>
  <c r="BE228" i="3"/>
  <c r="T228" i="3"/>
  <c r="R228" i="3"/>
  <c r="R227" i="3" s="1"/>
  <c r="P228" i="3"/>
  <c r="BK228" i="3"/>
  <c r="BK227" i="3" s="1"/>
  <c r="J227" i="3" s="1"/>
  <c r="J68" i="3" s="1"/>
  <c r="J228" i="3"/>
  <c r="BI226" i="3"/>
  <c r="BH226" i="3"/>
  <c r="BG226" i="3"/>
  <c r="BF226" i="3"/>
  <c r="T226" i="3"/>
  <c r="T225" i="3" s="1"/>
  <c r="R226" i="3"/>
  <c r="P226" i="3"/>
  <c r="P225" i="3" s="1"/>
  <c r="BK226" i="3"/>
  <c r="BK225" i="3" s="1"/>
  <c r="J225" i="3" s="1"/>
  <c r="J67" i="3" s="1"/>
  <c r="J226" i="3"/>
  <c r="BE226" i="3" s="1"/>
  <c r="BI224" i="3"/>
  <c r="BH224" i="3"/>
  <c r="BG224" i="3"/>
  <c r="BF224" i="3"/>
  <c r="BE224" i="3"/>
  <c r="T224" i="3"/>
  <c r="R224" i="3"/>
  <c r="R223" i="3" s="1"/>
  <c r="P224" i="3"/>
  <c r="BK224" i="3"/>
  <c r="BK223" i="3" s="1"/>
  <c r="J223" i="3" s="1"/>
  <c r="J66" i="3" s="1"/>
  <c r="J224" i="3"/>
  <c r="BI222" i="3"/>
  <c r="BH222" i="3"/>
  <c r="BG222" i="3"/>
  <c r="BF222" i="3"/>
  <c r="T222" i="3"/>
  <c r="R222" i="3"/>
  <c r="P222" i="3"/>
  <c r="BK222" i="3"/>
  <c r="J222" i="3"/>
  <c r="BE222" i="3" s="1"/>
  <c r="BI221" i="3"/>
  <c r="BH221" i="3"/>
  <c r="BG221" i="3"/>
  <c r="BF221" i="3"/>
  <c r="T221" i="3"/>
  <c r="T220" i="3" s="1"/>
  <c r="R221" i="3"/>
  <c r="P221" i="3"/>
  <c r="P220" i="3" s="1"/>
  <c r="BK221" i="3"/>
  <c r="BK220" i="3" s="1"/>
  <c r="J221" i="3"/>
  <c r="BE221" i="3" s="1"/>
  <c r="BI218" i="3"/>
  <c r="BH218" i="3"/>
  <c r="BG218" i="3"/>
  <c r="BF218" i="3"/>
  <c r="T218" i="3"/>
  <c r="R218" i="3"/>
  <c r="P218" i="3"/>
  <c r="BK218" i="3"/>
  <c r="J218" i="3"/>
  <c r="BE218" i="3" s="1"/>
  <c r="BI217" i="3"/>
  <c r="BH217" i="3"/>
  <c r="BG217" i="3"/>
  <c r="BF217" i="3"/>
  <c r="T217" i="3"/>
  <c r="R217" i="3"/>
  <c r="P217" i="3"/>
  <c r="BK217" i="3"/>
  <c r="J217" i="3"/>
  <c r="BE217" i="3" s="1"/>
  <c r="BI216" i="3"/>
  <c r="BH216" i="3"/>
  <c r="BG216" i="3"/>
  <c r="BF216" i="3"/>
  <c r="T216" i="3"/>
  <c r="R216" i="3"/>
  <c r="P216" i="3"/>
  <c r="BK216" i="3"/>
  <c r="J216" i="3"/>
  <c r="BE216" i="3" s="1"/>
  <c r="BI215" i="3"/>
  <c r="BH215" i="3"/>
  <c r="BG215" i="3"/>
  <c r="BF215" i="3"/>
  <c r="T215" i="3"/>
  <c r="T214" i="3" s="1"/>
  <c r="R215" i="3"/>
  <c r="P215" i="3"/>
  <c r="P214" i="3" s="1"/>
  <c r="BK215" i="3"/>
  <c r="BK214" i="3" s="1"/>
  <c r="J214" i="3" s="1"/>
  <c r="J63" i="3" s="1"/>
  <c r="J215" i="3"/>
  <c r="BE215" i="3" s="1"/>
  <c r="BI213" i="3"/>
  <c r="BH213" i="3"/>
  <c r="BG213" i="3"/>
  <c r="BF213" i="3"/>
  <c r="BE213" i="3"/>
  <c r="T213" i="3"/>
  <c r="R213" i="3"/>
  <c r="P213" i="3"/>
  <c r="BK213" i="3"/>
  <c r="J213" i="3"/>
  <c r="BI212" i="3"/>
  <c r="BH212" i="3"/>
  <c r="BG212" i="3"/>
  <c r="BF212" i="3"/>
  <c r="BE212" i="3"/>
  <c r="T212" i="3"/>
  <c r="R212" i="3"/>
  <c r="P212" i="3"/>
  <c r="BK212" i="3"/>
  <c r="J212" i="3"/>
  <c r="BI211" i="3"/>
  <c r="BH211" i="3"/>
  <c r="BG211" i="3"/>
  <c r="BF211" i="3"/>
  <c r="BE211" i="3"/>
  <c r="T211" i="3"/>
  <c r="R211" i="3"/>
  <c r="P211" i="3"/>
  <c r="BK211" i="3"/>
  <c r="J211" i="3"/>
  <c r="BI210" i="3"/>
  <c r="BH210" i="3"/>
  <c r="BG210" i="3"/>
  <c r="BF210" i="3"/>
  <c r="BE210" i="3"/>
  <c r="T210" i="3"/>
  <c r="R210" i="3"/>
  <c r="P210" i="3"/>
  <c r="BK210" i="3"/>
  <c r="J210" i="3"/>
  <c r="BI209" i="3"/>
  <c r="BH209" i="3"/>
  <c r="BG209" i="3"/>
  <c r="BF209" i="3"/>
  <c r="BE209" i="3"/>
  <c r="T209" i="3"/>
  <c r="R209" i="3"/>
  <c r="P209" i="3"/>
  <c r="BK209" i="3"/>
  <c r="J209" i="3"/>
  <c r="BI208" i="3"/>
  <c r="BH208" i="3"/>
  <c r="BG208" i="3"/>
  <c r="BF208" i="3"/>
  <c r="BE208" i="3"/>
  <c r="T208" i="3"/>
  <c r="R208" i="3"/>
  <c r="P208" i="3"/>
  <c r="BK208" i="3"/>
  <c r="J208" i="3"/>
  <c r="BI207" i="3"/>
  <c r="BH207" i="3"/>
  <c r="BG207" i="3"/>
  <c r="BF207" i="3"/>
  <c r="BE207" i="3"/>
  <c r="T207" i="3"/>
  <c r="R207" i="3"/>
  <c r="P207" i="3"/>
  <c r="BK207" i="3"/>
  <c r="J207" i="3"/>
  <c r="BI206" i="3"/>
  <c r="BH206" i="3"/>
  <c r="BG206" i="3"/>
  <c r="BF206" i="3"/>
  <c r="BE206" i="3"/>
  <c r="T206" i="3"/>
  <c r="R206" i="3"/>
  <c r="P206" i="3"/>
  <c r="BK206" i="3"/>
  <c r="J206" i="3"/>
  <c r="BI205" i="3"/>
  <c r="BH205" i="3"/>
  <c r="BG205" i="3"/>
  <c r="BF205" i="3"/>
  <c r="BE205" i="3"/>
  <c r="T205" i="3"/>
  <c r="R205" i="3"/>
  <c r="P205" i="3"/>
  <c r="BK205" i="3"/>
  <c r="J205" i="3"/>
  <c r="BI204" i="3"/>
  <c r="BH204" i="3"/>
  <c r="BG204" i="3"/>
  <c r="BF204" i="3"/>
  <c r="BE204" i="3"/>
  <c r="T204" i="3"/>
  <c r="R204" i="3"/>
  <c r="P204" i="3"/>
  <c r="BK204" i="3"/>
  <c r="J204" i="3"/>
  <c r="BI203" i="3"/>
  <c r="BH203" i="3"/>
  <c r="BG203" i="3"/>
  <c r="BF203" i="3"/>
  <c r="BE203" i="3"/>
  <c r="T203" i="3"/>
  <c r="R203" i="3"/>
  <c r="P203" i="3"/>
  <c r="BK203" i="3"/>
  <c r="J203" i="3"/>
  <c r="BI202" i="3"/>
  <c r="BH202" i="3"/>
  <c r="BG202" i="3"/>
  <c r="BF202" i="3"/>
  <c r="BE202" i="3"/>
  <c r="T202" i="3"/>
  <c r="R202" i="3"/>
  <c r="P202" i="3"/>
  <c r="BK202" i="3"/>
  <c r="J202" i="3"/>
  <c r="BI201" i="3"/>
  <c r="BH201" i="3"/>
  <c r="BG201" i="3"/>
  <c r="BF201" i="3"/>
  <c r="BE201" i="3"/>
  <c r="T201" i="3"/>
  <c r="R201" i="3"/>
  <c r="P201" i="3"/>
  <c r="BK201" i="3"/>
  <c r="J201" i="3"/>
  <c r="BI200" i="3"/>
  <c r="BH200" i="3"/>
  <c r="BG200" i="3"/>
  <c r="BF200" i="3"/>
  <c r="BE200" i="3"/>
  <c r="T200" i="3"/>
  <c r="R200" i="3"/>
  <c r="P200" i="3"/>
  <c r="BK200" i="3"/>
  <c r="J200" i="3"/>
  <c r="BI199" i="3"/>
  <c r="BH199" i="3"/>
  <c r="BG199" i="3"/>
  <c r="BF199" i="3"/>
  <c r="BE199" i="3"/>
  <c r="T199" i="3"/>
  <c r="R199" i="3"/>
  <c r="P199" i="3"/>
  <c r="BK199" i="3"/>
  <c r="J199" i="3"/>
  <c r="BI198" i="3"/>
  <c r="BH198" i="3"/>
  <c r="BG198" i="3"/>
  <c r="BF198" i="3"/>
  <c r="BE198" i="3"/>
  <c r="T198" i="3"/>
  <c r="R198" i="3"/>
  <c r="P198" i="3"/>
  <c r="BK198" i="3"/>
  <c r="J198" i="3"/>
  <c r="BI197" i="3"/>
  <c r="BH197" i="3"/>
  <c r="BG197" i="3"/>
  <c r="BF197" i="3"/>
  <c r="BE197" i="3"/>
  <c r="T197" i="3"/>
  <c r="R197" i="3"/>
  <c r="P197" i="3"/>
  <c r="BK197" i="3"/>
  <c r="J197" i="3"/>
  <c r="BI196" i="3"/>
  <c r="BH196" i="3"/>
  <c r="BG196" i="3"/>
  <c r="BF196" i="3"/>
  <c r="BE196" i="3"/>
  <c r="T196" i="3"/>
  <c r="R196" i="3"/>
  <c r="P196" i="3"/>
  <c r="BK196" i="3"/>
  <c r="J196" i="3"/>
  <c r="BI195" i="3"/>
  <c r="BH195" i="3"/>
  <c r="BG195" i="3"/>
  <c r="BF195" i="3"/>
  <c r="BE195" i="3"/>
  <c r="T195" i="3"/>
  <c r="R195" i="3"/>
  <c r="P195" i="3"/>
  <c r="BK195" i="3"/>
  <c r="J195" i="3"/>
  <c r="BI194" i="3"/>
  <c r="BH194" i="3"/>
  <c r="BG194" i="3"/>
  <c r="BF194" i="3"/>
  <c r="BE194" i="3"/>
  <c r="T194" i="3"/>
  <c r="R194" i="3"/>
  <c r="P194" i="3"/>
  <c r="BK194" i="3"/>
  <c r="J194" i="3"/>
  <c r="BI193" i="3"/>
  <c r="BH193" i="3"/>
  <c r="BG193" i="3"/>
  <c r="BF193" i="3"/>
  <c r="BE193" i="3"/>
  <c r="T193" i="3"/>
  <c r="R193" i="3"/>
  <c r="P193" i="3"/>
  <c r="BK193" i="3"/>
  <c r="J193" i="3"/>
  <c r="BI192" i="3"/>
  <c r="BH192" i="3"/>
  <c r="BG192" i="3"/>
  <c r="BF192" i="3"/>
  <c r="BE192" i="3"/>
  <c r="T192" i="3"/>
  <c r="R192" i="3"/>
  <c r="P192" i="3"/>
  <c r="BK192" i="3"/>
  <c r="J192" i="3"/>
  <c r="BI191" i="3"/>
  <c r="BH191" i="3"/>
  <c r="BG191" i="3"/>
  <c r="BF191" i="3"/>
  <c r="BE191" i="3"/>
  <c r="T191" i="3"/>
  <c r="R191" i="3"/>
  <c r="P191" i="3"/>
  <c r="BK191" i="3"/>
  <c r="J191" i="3"/>
  <c r="BI190" i="3"/>
  <c r="BH190" i="3"/>
  <c r="BG190" i="3"/>
  <c r="BF190" i="3"/>
  <c r="BE190" i="3"/>
  <c r="T190" i="3"/>
  <c r="R190" i="3"/>
  <c r="P190" i="3"/>
  <c r="BK190" i="3"/>
  <c r="J190" i="3"/>
  <c r="BI189" i="3"/>
  <c r="BH189" i="3"/>
  <c r="BG189" i="3"/>
  <c r="BF189" i="3"/>
  <c r="BE189" i="3"/>
  <c r="T189" i="3"/>
  <c r="R189" i="3"/>
  <c r="P189" i="3"/>
  <c r="BK189" i="3"/>
  <c r="J189" i="3"/>
  <c r="BI188" i="3"/>
  <c r="BH188" i="3"/>
  <c r="BG188" i="3"/>
  <c r="BF188" i="3"/>
  <c r="BE188" i="3"/>
  <c r="T188" i="3"/>
  <c r="R188" i="3"/>
  <c r="P188" i="3"/>
  <c r="BK188" i="3"/>
  <c r="J188" i="3"/>
  <c r="BI187" i="3"/>
  <c r="BH187" i="3"/>
  <c r="BG187" i="3"/>
  <c r="BF187" i="3"/>
  <c r="BE187" i="3"/>
  <c r="T187" i="3"/>
  <c r="R187" i="3"/>
  <c r="P187" i="3"/>
  <c r="BK187" i="3"/>
  <c r="J187" i="3"/>
  <c r="BI186" i="3"/>
  <c r="BH186" i="3"/>
  <c r="BG186" i="3"/>
  <c r="BF186" i="3"/>
  <c r="BE186" i="3"/>
  <c r="T186" i="3"/>
  <c r="R186" i="3"/>
  <c r="P186" i="3"/>
  <c r="BK186" i="3"/>
  <c r="J186" i="3"/>
  <c r="BI185" i="3"/>
  <c r="BH185" i="3"/>
  <c r="BG185" i="3"/>
  <c r="BF185" i="3"/>
  <c r="BE185" i="3"/>
  <c r="T185" i="3"/>
  <c r="R185" i="3"/>
  <c r="P185" i="3"/>
  <c r="BK185" i="3"/>
  <c r="J185" i="3"/>
  <c r="BI184" i="3"/>
  <c r="BH184" i="3"/>
  <c r="BG184" i="3"/>
  <c r="BF184" i="3"/>
  <c r="BE184" i="3"/>
  <c r="T184" i="3"/>
  <c r="R184" i="3"/>
  <c r="P184" i="3"/>
  <c r="BK184" i="3"/>
  <c r="J184" i="3"/>
  <c r="BI183" i="3"/>
  <c r="BH183" i="3"/>
  <c r="BG183" i="3"/>
  <c r="BF183" i="3"/>
  <c r="BE183" i="3"/>
  <c r="T183" i="3"/>
  <c r="R183" i="3"/>
  <c r="P183" i="3"/>
  <c r="BK183" i="3"/>
  <c r="J183" i="3"/>
  <c r="BI182" i="3"/>
  <c r="BH182" i="3"/>
  <c r="BG182" i="3"/>
  <c r="BF182" i="3"/>
  <c r="BE182" i="3"/>
  <c r="T182" i="3"/>
  <c r="R182" i="3"/>
  <c r="P182" i="3"/>
  <c r="BK182" i="3"/>
  <c r="J182" i="3"/>
  <c r="BI181" i="3"/>
  <c r="BH181" i="3"/>
  <c r="BG181" i="3"/>
  <c r="BF181" i="3"/>
  <c r="BE181" i="3"/>
  <c r="T181" i="3"/>
  <c r="R181" i="3"/>
  <c r="P181" i="3"/>
  <c r="BK181" i="3"/>
  <c r="J181" i="3"/>
  <c r="BI180" i="3"/>
  <c r="BH180" i="3"/>
  <c r="BG180" i="3"/>
  <c r="BF180" i="3"/>
  <c r="BE180" i="3"/>
  <c r="T180" i="3"/>
  <c r="R180" i="3"/>
  <c r="P180" i="3"/>
  <c r="BK180" i="3"/>
  <c r="J180" i="3"/>
  <c r="BI179" i="3"/>
  <c r="BH179" i="3"/>
  <c r="BG179" i="3"/>
  <c r="BF179" i="3"/>
  <c r="BE179" i="3"/>
  <c r="T179" i="3"/>
  <c r="R179" i="3"/>
  <c r="P179" i="3"/>
  <c r="BK179" i="3"/>
  <c r="J179" i="3"/>
  <c r="BI178" i="3"/>
  <c r="BH178" i="3"/>
  <c r="BG178" i="3"/>
  <c r="BF178" i="3"/>
  <c r="BE178" i="3"/>
  <c r="T178" i="3"/>
  <c r="R178" i="3"/>
  <c r="P178" i="3"/>
  <c r="BK178" i="3"/>
  <c r="J178" i="3"/>
  <c r="BI177" i="3"/>
  <c r="BH177" i="3"/>
  <c r="BG177" i="3"/>
  <c r="BF177" i="3"/>
  <c r="BE177" i="3"/>
  <c r="T177" i="3"/>
  <c r="R177" i="3"/>
  <c r="P177" i="3"/>
  <c r="BK177" i="3"/>
  <c r="J177" i="3"/>
  <c r="BI176" i="3"/>
  <c r="BH176" i="3"/>
  <c r="BG176" i="3"/>
  <c r="BF176" i="3"/>
  <c r="BE176" i="3"/>
  <c r="T176" i="3"/>
  <c r="R176" i="3"/>
  <c r="P176" i="3"/>
  <c r="BK176" i="3"/>
  <c r="J176" i="3"/>
  <c r="BI175" i="3"/>
  <c r="BH175" i="3"/>
  <c r="BG175" i="3"/>
  <c r="BF175" i="3"/>
  <c r="BE175" i="3"/>
  <c r="T175" i="3"/>
  <c r="R175" i="3"/>
  <c r="P175" i="3"/>
  <c r="BK175" i="3"/>
  <c r="J175" i="3"/>
  <c r="BI174" i="3"/>
  <c r="BH174" i="3"/>
  <c r="BG174" i="3"/>
  <c r="BF174" i="3"/>
  <c r="BE174" i="3"/>
  <c r="T174" i="3"/>
  <c r="R174" i="3"/>
  <c r="P174" i="3"/>
  <c r="BK174" i="3"/>
  <c r="J174" i="3"/>
  <c r="BI173" i="3"/>
  <c r="BH173" i="3"/>
  <c r="BG173" i="3"/>
  <c r="BF173" i="3"/>
  <c r="BE173" i="3"/>
  <c r="T173" i="3"/>
  <c r="R173" i="3"/>
  <c r="P173" i="3"/>
  <c r="BK173" i="3"/>
  <c r="J173" i="3"/>
  <c r="BI172" i="3"/>
  <c r="BH172" i="3"/>
  <c r="BG172" i="3"/>
  <c r="BF172" i="3"/>
  <c r="BE172" i="3"/>
  <c r="T172" i="3"/>
  <c r="R172" i="3"/>
  <c r="P172" i="3"/>
  <c r="BK172" i="3"/>
  <c r="J172" i="3"/>
  <c r="BI171" i="3"/>
  <c r="BH171" i="3"/>
  <c r="BG171" i="3"/>
  <c r="BF171" i="3"/>
  <c r="BE171" i="3"/>
  <c r="T171" i="3"/>
  <c r="R171" i="3"/>
  <c r="P171" i="3"/>
  <c r="BK171" i="3"/>
  <c r="J171" i="3"/>
  <c r="BI170" i="3"/>
  <c r="BH170" i="3"/>
  <c r="BG170" i="3"/>
  <c r="BF170" i="3"/>
  <c r="BE170" i="3"/>
  <c r="T170" i="3"/>
  <c r="R170" i="3"/>
  <c r="P170" i="3"/>
  <c r="BK170" i="3"/>
  <c r="J170" i="3"/>
  <c r="BI169" i="3"/>
  <c r="BH169" i="3"/>
  <c r="BG169" i="3"/>
  <c r="BF169" i="3"/>
  <c r="BE169" i="3"/>
  <c r="T169" i="3"/>
  <c r="R169" i="3"/>
  <c r="P169" i="3"/>
  <c r="BK169" i="3"/>
  <c r="J169" i="3"/>
  <c r="BI168" i="3"/>
  <c r="BH168" i="3"/>
  <c r="BG168" i="3"/>
  <c r="BF168" i="3"/>
  <c r="BE168" i="3"/>
  <c r="T168" i="3"/>
  <c r="R168" i="3"/>
  <c r="P168" i="3"/>
  <c r="BK168" i="3"/>
  <c r="J168" i="3"/>
  <c r="BI167" i="3"/>
  <c r="BH167" i="3"/>
  <c r="BG167" i="3"/>
  <c r="BF167" i="3"/>
  <c r="BE167" i="3"/>
  <c r="T167" i="3"/>
  <c r="R167" i="3"/>
  <c r="P167" i="3"/>
  <c r="BK167" i="3"/>
  <c r="J167" i="3"/>
  <c r="BI166" i="3"/>
  <c r="BH166" i="3"/>
  <c r="BG166" i="3"/>
  <c r="BF166" i="3"/>
  <c r="BE166" i="3"/>
  <c r="T166" i="3"/>
  <c r="R166" i="3"/>
  <c r="P166" i="3"/>
  <c r="BK166" i="3"/>
  <c r="J166" i="3"/>
  <c r="BI165" i="3"/>
  <c r="BH165" i="3"/>
  <c r="BG165" i="3"/>
  <c r="BF165" i="3"/>
  <c r="BE165" i="3"/>
  <c r="T165" i="3"/>
  <c r="R165" i="3"/>
  <c r="P165" i="3"/>
  <c r="BK165" i="3"/>
  <c r="J165" i="3"/>
  <c r="BI164" i="3"/>
  <c r="BH164" i="3"/>
  <c r="BG164" i="3"/>
  <c r="BF164" i="3"/>
  <c r="BE164" i="3"/>
  <c r="T164" i="3"/>
  <c r="R164" i="3"/>
  <c r="P164" i="3"/>
  <c r="BK164" i="3"/>
  <c r="J164" i="3"/>
  <c r="BI163" i="3"/>
  <c r="BH163" i="3"/>
  <c r="BG163" i="3"/>
  <c r="BF163" i="3"/>
  <c r="BE163" i="3"/>
  <c r="T163" i="3"/>
  <c r="R163" i="3"/>
  <c r="P163" i="3"/>
  <c r="BK163" i="3"/>
  <c r="J163" i="3"/>
  <c r="BI162" i="3"/>
  <c r="BH162" i="3"/>
  <c r="BG162" i="3"/>
  <c r="BF162" i="3"/>
  <c r="BE162" i="3"/>
  <c r="T162" i="3"/>
  <c r="R162" i="3"/>
  <c r="P162" i="3"/>
  <c r="BK162" i="3"/>
  <c r="J162" i="3"/>
  <c r="BI161" i="3"/>
  <c r="BH161" i="3"/>
  <c r="BG161" i="3"/>
  <c r="BF161" i="3"/>
  <c r="BE161" i="3"/>
  <c r="T161" i="3"/>
  <c r="R161" i="3"/>
  <c r="P161" i="3"/>
  <c r="BK161" i="3"/>
  <c r="J161" i="3"/>
  <c r="BI160" i="3"/>
  <c r="BH160" i="3"/>
  <c r="BG160" i="3"/>
  <c r="BF160" i="3"/>
  <c r="BE160" i="3"/>
  <c r="T160" i="3"/>
  <c r="R160" i="3"/>
  <c r="P160" i="3"/>
  <c r="BK160" i="3"/>
  <c r="J160" i="3"/>
  <c r="BI159" i="3"/>
  <c r="BH159" i="3"/>
  <c r="BG159" i="3"/>
  <c r="BF159" i="3"/>
  <c r="BE159" i="3"/>
  <c r="T159" i="3"/>
  <c r="R159" i="3"/>
  <c r="P159" i="3"/>
  <c r="BK159" i="3"/>
  <c r="J159" i="3"/>
  <c r="BI158" i="3"/>
  <c r="BH158" i="3"/>
  <c r="BG158" i="3"/>
  <c r="BF158" i="3"/>
  <c r="BE158" i="3"/>
  <c r="T158" i="3"/>
  <c r="R158" i="3"/>
  <c r="P158" i="3"/>
  <c r="BK158" i="3"/>
  <c r="J158" i="3"/>
  <c r="BI157" i="3"/>
  <c r="BH157" i="3"/>
  <c r="BG157" i="3"/>
  <c r="BF157" i="3"/>
  <c r="BE157" i="3"/>
  <c r="T157" i="3"/>
  <c r="R157" i="3"/>
  <c r="P157" i="3"/>
  <c r="BK157" i="3"/>
  <c r="J157" i="3"/>
  <c r="BI156" i="3"/>
  <c r="BH156" i="3"/>
  <c r="BG156" i="3"/>
  <c r="BF156" i="3"/>
  <c r="BE156" i="3"/>
  <c r="T156" i="3"/>
  <c r="R156" i="3"/>
  <c r="P156" i="3"/>
  <c r="BK156" i="3"/>
  <c r="J156" i="3"/>
  <c r="BI155" i="3"/>
  <c r="BH155" i="3"/>
  <c r="BG155" i="3"/>
  <c r="BF155" i="3"/>
  <c r="BE155" i="3"/>
  <c r="T155" i="3"/>
  <c r="R155" i="3"/>
  <c r="P155" i="3"/>
  <c r="BK155" i="3"/>
  <c r="J155" i="3"/>
  <c r="BI154" i="3"/>
  <c r="BH154" i="3"/>
  <c r="BG154" i="3"/>
  <c r="BF154" i="3"/>
  <c r="BE154" i="3"/>
  <c r="T154" i="3"/>
  <c r="R154" i="3"/>
  <c r="P154" i="3"/>
  <c r="BK154" i="3"/>
  <c r="J154" i="3"/>
  <c r="BI153" i="3"/>
  <c r="BH153" i="3"/>
  <c r="BG153" i="3"/>
  <c r="BF153" i="3"/>
  <c r="BE153" i="3"/>
  <c r="T153" i="3"/>
  <c r="R153" i="3"/>
  <c r="P153" i="3"/>
  <c r="BK153" i="3"/>
  <c r="J153" i="3"/>
  <c r="BI152" i="3"/>
  <c r="BH152" i="3"/>
  <c r="BG152" i="3"/>
  <c r="BF152" i="3"/>
  <c r="BE152" i="3"/>
  <c r="T152" i="3"/>
  <c r="R152" i="3"/>
  <c r="P152" i="3"/>
  <c r="BK152" i="3"/>
  <c r="J152" i="3"/>
  <c r="BI151" i="3"/>
  <c r="BH151" i="3"/>
  <c r="BG151" i="3"/>
  <c r="BF151" i="3"/>
  <c r="BE151" i="3"/>
  <c r="T151" i="3"/>
  <c r="R151" i="3"/>
  <c r="P151" i="3"/>
  <c r="BK151" i="3"/>
  <c r="J151" i="3"/>
  <c r="BI150" i="3"/>
  <c r="BH150" i="3"/>
  <c r="BG150" i="3"/>
  <c r="BF150" i="3"/>
  <c r="BE150" i="3"/>
  <c r="T150" i="3"/>
  <c r="R150" i="3"/>
  <c r="P150" i="3"/>
  <c r="BK150" i="3"/>
  <c r="J150" i="3"/>
  <c r="BI149" i="3"/>
  <c r="BH149" i="3"/>
  <c r="BG149" i="3"/>
  <c r="BF149" i="3"/>
  <c r="BE149" i="3"/>
  <c r="T149" i="3"/>
  <c r="R149" i="3"/>
  <c r="P149" i="3"/>
  <c r="BK149" i="3"/>
  <c r="J149" i="3"/>
  <c r="BI148" i="3"/>
  <c r="BH148" i="3"/>
  <c r="BG148" i="3"/>
  <c r="BF148" i="3"/>
  <c r="BE148" i="3"/>
  <c r="T148" i="3"/>
  <c r="R148" i="3"/>
  <c r="P148" i="3"/>
  <c r="BK148" i="3"/>
  <c r="J148" i="3"/>
  <c r="BI147" i="3"/>
  <c r="BH147" i="3"/>
  <c r="BG147" i="3"/>
  <c r="BF147" i="3"/>
  <c r="BE147" i="3"/>
  <c r="T147" i="3"/>
  <c r="R147" i="3"/>
  <c r="P147" i="3"/>
  <c r="BK147" i="3"/>
  <c r="J147" i="3"/>
  <c r="BI146" i="3"/>
  <c r="BH146" i="3"/>
  <c r="BG146" i="3"/>
  <c r="BF146" i="3"/>
  <c r="BE146" i="3"/>
  <c r="T146" i="3"/>
  <c r="R146" i="3"/>
  <c r="P146" i="3"/>
  <c r="BK146" i="3"/>
  <c r="J146" i="3"/>
  <c r="BI145" i="3"/>
  <c r="BH145" i="3"/>
  <c r="BG145" i="3"/>
  <c r="BF145" i="3"/>
  <c r="BE145" i="3"/>
  <c r="T145" i="3"/>
  <c r="R145" i="3"/>
  <c r="P145" i="3"/>
  <c r="BK145" i="3"/>
  <c r="J145" i="3"/>
  <c r="BI144" i="3"/>
  <c r="BH144" i="3"/>
  <c r="BG144" i="3"/>
  <c r="BF144" i="3"/>
  <c r="BE144" i="3"/>
  <c r="T144" i="3"/>
  <c r="R144" i="3"/>
  <c r="P144" i="3"/>
  <c r="BK144" i="3"/>
  <c r="J144" i="3"/>
  <c r="BI143" i="3"/>
  <c r="BH143" i="3"/>
  <c r="BG143" i="3"/>
  <c r="BF143" i="3"/>
  <c r="BE143" i="3"/>
  <c r="T143" i="3"/>
  <c r="R143" i="3"/>
  <c r="P143" i="3"/>
  <c r="BK143" i="3"/>
  <c r="J143" i="3"/>
  <c r="BI142" i="3"/>
  <c r="BH142" i="3"/>
  <c r="BG142" i="3"/>
  <c r="BF142" i="3"/>
  <c r="BE142" i="3"/>
  <c r="T142" i="3"/>
  <c r="R142" i="3"/>
  <c r="P142" i="3"/>
  <c r="BK142" i="3"/>
  <c r="J142" i="3"/>
  <c r="BI141" i="3"/>
  <c r="BH141" i="3"/>
  <c r="BG141" i="3"/>
  <c r="BF141" i="3"/>
  <c r="BE141" i="3"/>
  <c r="T141" i="3"/>
  <c r="R141" i="3"/>
  <c r="P141" i="3"/>
  <c r="BK141" i="3"/>
  <c r="J141" i="3"/>
  <c r="BI140" i="3"/>
  <c r="BH140" i="3"/>
  <c r="BG140" i="3"/>
  <c r="BF140" i="3"/>
  <c r="BE140" i="3"/>
  <c r="T140" i="3"/>
  <c r="R140" i="3"/>
  <c r="P140" i="3"/>
  <c r="BK140" i="3"/>
  <c r="J140" i="3"/>
  <c r="BI139" i="3"/>
  <c r="BH139" i="3"/>
  <c r="BG139" i="3"/>
  <c r="BF139" i="3"/>
  <c r="BE139" i="3"/>
  <c r="T139" i="3"/>
  <c r="R139" i="3"/>
  <c r="P139" i="3"/>
  <c r="BK139" i="3"/>
  <c r="J139" i="3"/>
  <c r="BI138" i="3"/>
  <c r="BH138" i="3"/>
  <c r="BG138" i="3"/>
  <c r="BF138" i="3"/>
  <c r="BE138" i="3"/>
  <c r="T138" i="3"/>
  <c r="R138" i="3"/>
  <c r="P138" i="3"/>
  <c r="BK138" i="3"/>
  <c r="J138" i="3"/>
  <c r="BI137" i="3"/>
  <c r="BH137" i="3"/>
  <c r="BG137" i="3"/>
  <c r="BF137" i="3"/>
  <c r="BE137" i="3"/>
  <c r="T137" i="3"/>
  <c r="R137" i="3"/>
  <c r="P137" i="3"/>
  <c r="BK137" i="3"/>
  <c r="J137" i="3"/>
  <c r="BI136" i="3"/>
  <c r="BH136" i="3"/>
  <c r="BG136" i="3"/>
  <c r="BF136" i="3"/>
  <c r="BE136" i="3"/>
  <c r="T136" i="3"/>
  <c r="R136" i="3"/>
  <c r="P136" i="3"/>
  <c r="BK136" i="3"/>
  <c r="J136" i="3"/>
  <c r="BI135" i="3"/>
  <c r="BH135" i="3"/>
  <c r="BG135" i="3"/>
  <c r="BF135" i="3"/>
  <c r="BE135" i="3"/>
  <c r="T135" i="3"/>
  <c r="R135" i="3"/>
  <c r="P135" i="3"/>
  <c r="BK135" i="3"/>
  <c r="J135" i="3"/>
  <c r="BI134" i="3"/>
  <c r="BH134" i="3"/>
  <c r="BG134" i="3"/>
  <c r="BF134" i="3"/>
  <c r="BE134" i="3"/>
  <c r="T134" i="3"/>
  <c r="R134" i="3"/>
  <c r="P134" i="3"/>
  <c r="BK134" i="3"/>
  <c r="J134" i="3"/>
  <c r="BI133" i="3"/>
  <c r="BH133" i="3"/>
  <c r="BG133" i="3"/>
  <c r="BF133" i="3"/>
  <c r="BE133" i="3"/>
  <c r="T133" i="3"/>
  <c r="R133" i="3"/>
  <c r="P133" i="3"/>
  <c r="BK133" i="3"/>
  <c r="J133" i="3"/>
  <c r="BI132" i="3"/>
  <c r="BH132" i="3"/>
  <c r="BG132" i="3"/>
  <c r="BF132" i="3"/>
  <c r="BE132" i="3"/>
  <c r="T132" i="3"/>
  <c r="R132" i="3"/>
  <c r="P132" i="3"/>
  <c r="BK132" i="3"/>
  <c r="J132" i="3"/>
  <c r="BI131" i="3"/>
  <c r="BH131" i="3"/>
  <c r="BG131" i="3"/>
  <c r="BF131" i="3"/>
  <c r="BE131" i="3"/>
  <c r="T131" i="3"/>
  <c r="R131" i="3"/>
  <c r="P131" i="3"/>
  <c r="BK131" i="3"/>
  <c r="J131" i="3"/>
  <c r="BI130" i="3"/>
  <c r="BH130" i="3"/>
  <c r="BG130" i="3"/>
  <c r="BF130" i="3"/>
  <c r="BE130" i="3"/>
  <c r="T130" i="3"/>
  <c r="R130" i="3"/>
  <c r="P130" i="3"/>
  <c r="BK130" i="3"/>
  <c r="J130" i="3"/>
  <c r="BI129" i="3"/>
  <c r="BH129" i="3"/>
  <c r="BG129" i="3"/>
  <c r="BF129" i="3"/>
  <c r="BE129" i="3"/>
  <c r="T129" i="3"/>
  <c r="R129" i="3"/>
  <c r="P129" i="3"/>
  <c r="BK129" i="3"/>
  <c r="J129" i="3"/>
  <c r="BI128" i="3"/>
  <c r="BH128" i="3"/>
  <c r="BG128" i="3"/>
  <c r="BF128" i="3"/>
  <c r="BE128" i="3"/>
  <c r="T128" i="3"/>
  <c r="R128" i="3"/>
  <c r="P128" i="3"/>
  <c r="BK128" i="3"/>
  <c r="J128" i="3"/>
  <c r="BI127" i="3"/>
  <c r="BH127" i="3"/>
  <c r="BG127" i="3"/>
  <c r="BF127" i="3"/>
  <c r="BE127" i="3"/>
  <c r="T127" i="3"/>
  <c r="R127" i="3"/>
  <c r="P127" i="3"/>
  <c r="BK127" i="3"/>
  <c r="J127" i="3"/>
  <c r="BI126" i="3"/>
  <c r="BH126" i="3"/>
  <c r="BG126" i="3"/>
  <c r="BF126" i="3"/>
  <c r="BE126" i="3"/>
  <c r="T126" i="3"/>
  <c r="R126" i="3"/>
  <c r="P126" i="3"/>
  <c r="BK126" i="3"/>
  <c r="J126" i="3"/>
  <c r="BI125" i="3"/>
  <c r="BH125" i="3"/>
  <c r="BG125" i="3"/>
  <c r="BF125" i="3"/>
  <c r="BE125" i="3"/>
  <c r="T125" i="3"/>
  <c r="R125" i="3"/>
  <c r="P125" i="3"/>
  <c r="BK125" i="3"/>
  <c r="J125" i="3"/>
  <c r="BI124" i="3"/>
  <c r="BH124" i="3"/>
  <c r="BG124" i="3"/>
  <c r="BF124" i="3"/>
  <c r="BE124" i="3"/>
  <c r="T124" i="3"/>
  <c r="R124" i="3"/>
  <c r="P124" i="3"/>
  <c r="BK124" i="3"/>
  <c r="J124" i="3"/>
  <c r="BI123" i="3"/>
  <c r="BH123" i="3"/>
  <c r="BG123" i="3"/>
  <c r="BF123" i="3"/>
  <c r="BE123" i="3"/>
  <c r="T123" i="3"/>
  <c r="R123" i="3"/>
  <c r="P123" i="3"/>
  <c r="BK123" i="3"/>
  <c r="J123" i="3"/>
  <c r="BI122" i="3"/>
  <c r="BH122" i="3"/>
  <c r="BG122" i="3"/>
  <c r="BF122" i="3"/>
  <c r="BE122" i="3"/>
  <c r="T122" i="3"/>
  <c r="R122" i="3"/>
  <c r="P122" i="3"/>
  <c r="BK122" i="3"/>
  <c r="J122" i="3"/>
  <c r="BI121" i="3"/>
  <c r="BH121" i="3"/>
  <c r="BG121" i="3"/>
  <c r="BF121" i="3"/>
  <c r="BE121" i="3"/>
  <c r="T121" i="3"/>
  <c r="R121" i="3"/>
  <c r="P121" i="3"/>
  <c r="BK121" i="3"/>
  <c r="J121" i="3"/>
  <c r="BI120" i="3"/>
  <c r="BH120" i="3"/>
  <c r="BG120" i="3"/>
  <c r="BF120" i="3"/>
  <c r="BE120" i="3"/>
  <c r="T120" i="3"/>
  <c r="R120" i="3"/>
  <c r="P120" i="3"/>
  <c r="BK120" i="3"/>
  <c r="J120" i="3"/>
  <c r="BI119" i="3"/>
  <c r="BH119" i="3"/>
  <c r="BG119" i="3"/>
  <c r="BF119" i="3"/>
  <c r="BE119" i="3"/>
  <c r="T119" i="3"/>
  <c r="R119" i="3"/>
  <c r="P119" i="3"/>
  <c r="BK119" i="3"/>
  <c r="J119" i="3"/>
  <c r="BI118" i="3"/>
  <c r="BH118" i="3"/>
  <c r="BG118" i="3"/>
  <c r="BF118" i="3"/>
  <c r="BE118" i="3"/>
  <c r="T118" i="3"/>
  <c r="R118" i="3"/>
  <c r="P118" i="3"/>
  <c r="BK118" i="3"/>
  <c r="J118" i="3"/>
  <c r="BI117" i="3"/>
  <c r="BH117" i="3"/>
  <c r="BG117" i="3"/>
  <c r="BF117" i="3"/>
  <c r="BE117" i="3"/>
  <c r="T117" i="3"/>
  <c r="R117" i="3"/>
  <c r="P117" i="3"/>
  <c r="BK117" i="3"/>
  <c r="J117" i="3"/>
  <c r="BI116" i="3"/>
  <c r="BH116" i="3"/>
  <c r="BG116" i="3"/>
  <c r="BF116" i="3"/>
  <c r="BE116" i="3"/>
  <c r="T116" i="3"/>
  <c r="R116" i="3"/>
  <c r="P116" i="3"/>
  <c r="BK116" i="3"/>
  <c r="J116" i="3"/>
  <c r="BI115" i="3"/>
  <c r="BH115" i="3"/>
  <c r="BG115" i="3"/>
  <c r="BF115" i="3"/>
  <c r="BE115" i="3"/>
  <c r="T115" i="3"/>
  <c r="R115" i="3"/>
  <c r="P115" i="3"/>
  <c r="BK115" i="3"/>
  <c r="J115" i="3"/>
  <c r="BI114" i="3"/>
  <c r="BH114" i="3"/>
  <c r="BG114" i="3"/>
  <c r="BF114" i="3"/>
  <c r="BE114" i="3"/>
  <c r="T114" i="3"/>
  <c r="R114" i="3"/>
  <c r="P114" i="3"/>
  <c r="BK114" i="3"/>
  <c r="J114" i="3"/>
  <c r="BI113" i="3"/>
  <c r="BH113" i="3"/>
  <c r="BG113" i="3"/>
  <c r="BF113" i="3"/>
  <c r="BE113" i="3"/>
  <c r="T113" i="3"/>
  <c r="R113" i="3"/>
  <c r="P113" i="3"/>
  <c r="BK113" i="3"/>
  <c r="J113" i="3"/>
  <c r="BI112" i="3"/>
  <c r="BH112" i="3"/>
  <c r="BG112" i="3"/>
  <c r="BF112" i="3"/>
  <c r="BE112" i="3"/>
  <c r="T112" i="3"/>
  <c r="R112" i="3"/>
  <c r="P112" i="3"/>
  <c r="BK112" i="3"/>
  <c r="J112" i="3"/>
  <c r="BI111" i="3"/>
  <c r="BH111" i="3"/>
  <c r="BG111" i="3"/>
  <c r="BF111" i="3"/>
  <c r="BE111" i="3"/>
  <c r="T111" i="3"/>
  <c r="R111" i="3"/>
  <c r="P111" i="3"/>
  <c r="BK111" i="3"/>
  <c r="J111" i="3"/>
  <c r="BI110" i="3"/>
  <c r="BH110" i="3"/>
  <c r="BG110" i="3"/>
  <c r="BF110" i="3"/>
  <c r="BE110" i="3"/>
  <c r="T110" i="3"/>
  <c r="R110" i="3"/>
  <c r="P110" i="3"/>
  <c r="BK110" i="3"/>
  <c r="J110" i="3"/>
  <c r="BI109" i="3"/>
  <c r="BH109" i="3"/>
  <c r="BG109" i="3"/>
  <c r="BF109" i="3"/>
  <c r="BE109" i="3"/>
  <c r="T109" i="3"/>
  <c r="R109" i="3"/>
  <c r="P109" i="3"/>
  <c r="BK109" i="3"/>
  <c r="J109" i="3"/>
  <c r="BI108" i="3"/>
  <c r="BH108" i="3"/>
  <c r="BG108" i="3"/>
  <c r="BF108" i="3"/>
  <c r="BE108" i="3"/>
  <c r="T108" i="3"/>
  <c r="R108" i="3"/>
  <c r="P108" i="3"/>
  <c r="BK108" i="3"/>
  <c r="J108" i="3"/>
  <c r="BI107" i="3"/>
  <c r="BH107" i="3"/>
  <c r="BG107" i="3"/>
  <c r="BF107" i="3"/>
  <c r="BE107" i="3"/>
  <c r="T107" i="3"/>
  <c r="R107" i="3"/>
  <c r="P107" i="3"/>
  <c r="BK107" i="3"/>
  <c r="J107" i="3"/>
  <c r="BI106" i="3"/>
  <c r="BH106" i="3"/>
  <c r="BG106" i="3"/>
  <c r="BF106" i="3"/>
  <c r="BE106" i="3"/>
  <c r="T106" i="3"/>
  <c r="R106" i="3"/>
  <c r="P106" i="3"/>
  <c r="BK106" i="3"/>
  <c r="J106" i="3"/>
  <c r="BI105" i="3"/>
  <c r="BH105" i="3"/>
  <c r="BG105" i="3"/>
  <c r="BF105" i="3"/>
  <c r="BE105" i="3"/>
  <c r="T105" i="3"/>
  <c r="R105" i="3"/>
  <c r="P105" i="3"/>
  <c r="BK105" i="3"/>
  <c r="J105" i="3"/>
  <c r="BI104" i="3"/>
  <c r="BH104" i="3"/>
  <c r="BG104" i="3"/>
  <c r="BF104" i="3"/>
  <c r="BE104" i="3"/>
  <c r="T104" i="3"/>
  <c r="R104" i="3"/>
  <c r="P104" i="3"/>
  <c r="BK104" i="3"/>
  <c r="J104" i="3"/>
  <c r="BI103" i="3"/>
  <c r="BH103" i="3"/>
  <c r="BG103" i="3"/>
  <c r="BF103" i="3"/>
  <c r="BE103" i="3"/>
  <c r="T103" i="3"/>
  <c r="R103" i="3"/>
  <c r="P103" i="3"/>
  <c r="BK103" i="3"/>
  <c r="J103" i="3"/>
  <c r="BI102" i="3"/>
  <c r="BH102" i="3"/>
  <c r="BG102" i="3"/>
  <c r="BF102" i="3"/>
  <c r="BE102" i="3"/>
  <c r="T102" i="3"/>
  <c r="R102" i="3"/>
  <c r="P102" i="3"/>
  <c r="BK102" i="3"/>
  <c r="J102" i="3"/>
  <c r="BI101" i="3"/>
  <c r="BH101" i="3"/>
  <c r="BG101" i="3"/>
  <c r="BF101" i="3"/>
  <c r="BE101" i="3"/>
  <c r="T101" i="3"/>
  <c r="R101" i="3"/>
  <c r="P101" i="3"/>
  <c r="BK101" i="3"/>
  <c r="J101" i="3"/>
  <c r="BI100" i="3"/>
  <c r="BH100" i="3"/>
  <c r="BG100" i="3"/>
  <c r="BF100" i="3"/>
  <c r="BE100" i="3"/>
  <c r="T100" i="3"/>
  <c r="R100" i="3"/>
  <c r="P100" i="3"/>
  <c r="BK100" i="3"/>
  <c r="J100" i="3"/>
  <c r="BI99" i="3"/>
  <c r="BH99" i="3"/>
  <c r="BG99" i="3"/>
  <c r="BF99" i="3"/>
  <c r="BE99" i="3"/>
  <c r="T99" i="3"/>
  <c r="R99" i="3"/>
  <c r="P99" i="3"/>
  <c r="BK99" i="3"/>
  <c r="J99" i="3"/>
  <c r="BI98" i="3"/>
  <c r="BH98" i="3"/>
  <c r="BG98" i="3"/>
  <c r="BF98" i="3"/>
  <c r="BE98" i="3"/>
  <c r="T98" i="3"/>
  <c r="R98" i="3"/>
  <c r="P98" i="3"/>
  <c r="BK98" i="3"/>
  <c r="J98" i="3"/>
  <c r="BI97" i="3"/>
  <c r="BH97" i="3"/>
  <c r="BG97" i="3"/>
  <c r="BF97" i="3"/>
  <c r="BE97" i="3"/>
  <c r="T97" i="3"/>
  <c r="R97" i="3"/>
  <c r="P97" i="3"/>
  <c r="BK97" i="3"/>
  <c r="J97" i="3"/>
  <c r="BI96" i="3"/>
  <c r="BH96" i="3"/>
  <c r="BG96" i="3"/>
  <c r="BF96" i="3"/>
  <c r="BE96" i="3"/>
  <c r="T96" i="3"/>
  <c r="R96" i="3"/>
  <c r="P96" i="3"/>
  <c r="BK96" i="3"/>
  <c r="J96" i="3"/>
  <c r="BI95" i="3"/>
  <c r="BH95" i="3"/>
  <c r="BG95" i="3"/>
  <c r="BF95" i="3"/>
  <c r="BE95" i="3"/>
  <c r="T95" i="3"/>
  <c r="R95" i="3"/>
  <c r="P95" i="3"/>
  <c r="BK95" i="3"/>
  <c r="J95" i="3"/>
  <c r="BI94" i="3"/>
  <c r="BH94" i="3"/>
  <c r="F35" i="3" s="1"/>
  <c r="BC54" i="1" s="1"/>
  <c r="BG94" i="3"/>
  <c r="F34" i="3" s="1"/>
  <c r="BB54" i="1" s="1"/>
  <c r="BB53" i="1" s="1"/>
  <c r="AX53" i="1" s="1"/>
  <c r="BF94" i="3"/>
  <c r="J33" i="3" s="1"/>
  <c r="AW54" i="1" s="1"/>
  <c r="BE94" i="3"/>
  <c r="T94" i="3"/>
  <c r="T93" i="3" s="1"/>
  <c r="T92" i="3" s="1"/>
  <c r="R94" i="3"/>
  <c r="P94" i="3"/>
  <c r="P93" i="3" s="1"/>
  <c r="P92" i="3" s="1"/>
  <c r="BK94" i="3"/>
  <c r="J94" i="3"/>
  <c r="F88" i="3"/>
  <c r="F87" i="3"/>
  <c r="F85" i="3"/>
  <c r="E83" i="3"/>
  <c r="E79" i="3"/>
  <c r="J55" i="3"/>
  <c r="F55" i="3"/>
  <c r="J53" i="3"/>
  <c r="F53" i="3"/>
  <c r="E51" i="3"/>
  <c r="J23" i="3"/>
  <c r="E23" i="3"/>
  <c r="J87" i="3" s="1"/>
  <c r="J22" i="3"/>
  <c r="J20" i="3"/>
  <c r="E20" i="3"/>
  <c r="F56" i="3" s="1"/>
  <c r="J19" i="3"/>
  <c r="J14" i="3"/>
  <c r="J85" i="3" s="1"/>
  <c r="E7" i="3"/>
  <c r="E47" i="3" s="1"/>
  <c r="R179" i="2"/>
  <c r="T173" i="2"/>
  <c r="J170" i="2"/>
  <c r="J74" i="2" s="1"/>
  <c r="P161" i="2"/>
  <c r="R157" i="2"/>
  <c r="T155" i="2"/>
  <c r="J152" i="2"/>
  <c r="J70" i="2" s="1"/>
  <c r="P147" i="2"/>
  <c r="R138" i="2"/>
  <c r="T133" i="2"/>
  <c r="J131" i="2"/>
  <c r="J66" i="2" s="1"/>
  <c r="P122" i="2"/>
  <c r="R115" i="2"/>
  <c r="BK113" i="2"/>
  <c r="J113" i="2" s="1"/>
  <c r="J62" i="2" s="1"/>
  <c r="AY52" i="1"/>
  <c r="AX52" i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BK179" i="2" s="1"/>
  <c r="J179" i="2" s="1"/>
  <c r="J76" i="2" s="1"/>
  <c r="J180" i="2"/>
  <c r="BE180" i="2" s="1"/>
  <c r="BI178" i="2"/>
  <c r="BH178" i="2"/>
  <c r="BG178" i="2"/>
  <c r="BF178" i="2"/>
  <c r="BE178" i="2"/>
  <c r="T178" i="2"/>
  <c r="R178" i="2"/>
  <c r="P178" i="2"/>
  <c r="BK178" i="2"/>
  <c r="J178" i="2"/>
  <c r="BI177" i="2"/>
  <c r="BH177" i="2"/>
  <c r="BG177" i="2"/>
  <c r="BF177" i="2"/>
  <c r="BE177" i="2"/>
  <c r="T177" i="2"/>
  <c r="R177" i="2"/>
  <c r="P177" i="2"/>
  <c r="BK177" i="2"/>
  <c r="J177" i="2"/>
  <c r="BI176" i="2"/>
  <c r="BH176" i="2"/>
  <c r="BG176" i="2"/>
  <c r="BF176" i="2"/>
  <c r="BE176" i="2"/>
  <c r="T176" i="2"/>
  <c r="R176" i="2"/>
  <c r="P176" i="2"/>
  <c r="BK176" i="2"/>
  <c r="J176" i="2"/>
  <c r="BI175" i="2"/>
  <c r="BH175" i="2"/>
  <c r="BG175" i="2"/>
  <c r="BF175" i="2"/>
  <c r="BE175" i="2"/>
  <c r="T175" i="2"/>
  <c r="R175" i="2"/>
  <c r="P175" i="2"/>
  <c r="BK175" i="2"/>
  <c r="J175" i="2"/>
  <c r="BI174" i="2"/>
  <c r="BH174" i="2"/>
  <c r="BG174" i="2"/>
  <c r="BF174" i="2"/>
  <c r="BE174" i="2"/>
  <c r="T174" i="2"/>
  <c r="R174" i="2"/>
  <c r="P174" i="2"/>
  <c r="P173" i="2" s="1"/>
  <c r="BK174" i="2"/>
  <c r="BK173" i="2" s="1"/>
  <c r="J173" i="2" s="1"/>
  <c r="J75" i="2" s="1"/>
  <c r="J174" i="2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R170" i="2" s="1"/>
  <c r="P171" i="2"/>
  <c r="P170" i="2" s="1"/>
  <c r="BK171" i="2"/>
  <c r="BK170" i="2" s="1"/>
  <c r="J171" i="2"/>
  <c r="BE171" i="2" s="1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BE168" i="2"/>
  <c r="T168" i="2"/>
  <c r="R168" i="2"/>
  <c r="P168" i="2"/>
  <c r="BK168" i="2"/>
  <c r="J168" i="2"/>
  <c r="BI167" i="2"/>
  <c r="BH167" i="2"/>
  <c r="BG167" i="2"/>
  <c r="BF167" i="2"/>
  <c r="BE167" i="2"/>
  <c r="T167" i="2"/>
  <c r="R167" i="2"/>
  <c r="P167" i="2"/>
  <c r="BK167" i="2"/>
  <c r="J167" i="2"/>
  <c r="BI166" i="2"/>
  <c r="BH166" i="2"/>
  <c r="BG166" i="2"/>
  <c r="BF166" i="2"/>
  <c r="BE166" i="2"/>
  <c r="T166" i="2"/>
  <c r="R166" i="2"/>
  <c r="P166" i="2"/>
  <c r="BK166" i="2"/>
  <c r="J166" i="2"/>
  <c r="BI165" i="2"/>
  <c r="BH165" i="2"/>
  <c r="BG165" i="2"/>
  <c r="BF165" i="2"/>
  <c r="BE165" i="2"/>
  <c r="T165" i="2"/>
  <c r="R165" i="2"/>
  <c r="P165" i="2"/>
  <c r="BK165" i="2"/>
  <c r="J165" i="2"/>
  <c r="BI164" i="2"/>
  <c r="BH164" i="2"/>
  <c r="BG164" i="2"/>
  <c r="BF164" i="2"/>
  <c r="BE164" i="2"/>
  <c r="T164" i="2"/>
  <c r="R164" i="2"/>
  <c r="P164" i="2"/>
  <c r="BK164" i="2"/>
  <c r="J164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T161" i="2" s="1"/>
  <c r="R162" i="2"/>
  <c r="P162" i="2"/>
  <c r="BK162" i="2"/>
  <c r="BK161" i="2" s="1"/>
  <c r="J161" i="2" s="1"/>
  <c r="J73" i="2" s="1"/>
  <c r="J162" i="2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BK157" i="2" s="1"/>
  <c r="J157" i="2" s="1"/>
  <c r="J72" i="2" s="1"/>
  <c r="J158" i="2"/>
  <c r="BE158" i="2" s="1"/>
  <c r="BI156" i="2"/>
  <c r="BH156" i="2"/>
  <c r="BG156" i="2"/>
  <c r="BF156" i="2"/>
  <c r="BE156" i="2"/>
  <c r="T156" i="2"/>
  <c r="R156" i="2"/>
  <c r="R155" i="2" s="1"/>
  <c r="P156" i="2"/>
  <c r="P155" i="2" s="1"/>
  <c r="BK156" i="2"/>
  <c r="BK155" i="2" s="1"/>
  <c r="J155" i="2" s="1"/>
  <c r="J71" i="2" s="1"/>
  <c r="J156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R152" i="2" s="1"/>
  <c r="P153" i="2"/>
  <c r="P152" i="2" s="1"/>
  <c r="BK153" i="2"/>
  <c r="BK152" i="2" s="1"/>
  <c r="J153" i="2"/>
  <c r="BE153" i="2" s="1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BE150" i="2"/>
  <c r="T150" i="2"/>
  <c r="R150" i="2"/>
  <c r="P150" i="2"/>
  <c r="BK150" i="2"/>
  <c r="J150" i="2"/>
  <c r="BI149" i="2"/>
  <c r="BH149" i="2"/>
  <c r="BG149" i="2"/>
  <c r="BF149" i="2"/>
  <c r="BE149" i="2"/>
  <c r="T149" i="2"/>
  <c r="R149" i="2"/>
  <c r="P149" i="2"/>
  <c r="BK149" i="2"/>
  <c r="J149" i="2"/>
  <c r="BI148" i="2"/>
  <c r="BH148" i="2"/>
  <c r="BG148" i="2"/>
  <c r="BF148" i="2"/>
  <c r="BE148" i="2"/>
  <c r="T148" i="2"/>
  <c r="T147" i="2" s="1"/>
  <c r="R148" i="2"/>
  <c r="P148" i="2"/>
  <c r="BK148" i="2"/>
  <c r="BK147" i="2" s="1"/>
  <c r="J147" i="2" s="1"/>
  <c r="J69" i="2" s="1"/>
  <c r="J148" i="2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BK138" i="2" s="1"/>
  <c r="J138" i="2" s="1"/>
  <c r="J68" i="2" s="1"/>
  <c r="J139" i="2"/>
  <c r="BE139" i="2" s="1"/>
  <c r="BI137" i="2"/>
  <c r="BH137" i="2"/>
  <c r="BG137" i="2"/>
  <c r="BF137" i="2"/>
  <c r="BE137" i="2"/>
  <c r="T137" i="2"/>
  <c r="R137" i="2"/>
  <c r="P137" i="2"/>
  <c r="BK137" i="2"/>
  <c r="J137" i="2"/>
  <c r="BI136" i="2"/>
  <c r="BH136" i="2"/>
  <c r="BG136" i="2"/>
  <c r="BF136" i="2"/>
  <c r="BE136" i="2"/>
  <c r="T136" i="2"/>
  <c r="R136" i="2"/>
  <c r="P136" i="2"/>
  <c r="BK136" i="2"/>
  <c r="J136" i="2"/>
  <c r="BI135" i="2"/>
  <c r="BH135" i="2"/>
  <c r="BG135" i="2"/>
  <c r="BF135" i="2"/>
  <c r="BE135" i="2"/>
  <c r="T135" i="2"/>
  <c r="R135" i="2"/>
  <c r="P135" i="2"/>
  <c r="BK135" i="2"/>
  <c r="J135" i="2"/>
  <c r="BI134" i="2"/>
  <c r="BH134" i="2"/>
  <c r="BG134" i="2"/>
  <c r="BF134" i="2"/>
  <c r="BE134" i="2"/>
  <c r="T134" i="2"/>
  <c r="R134" i="2"/>
  <c r="P134" i="2"/>
  <c r="P133" i="2" s="1"/>
  <c r="BK134" i="2"/>
  <c r="BK133" i="2" s="1"/>
  <c r="J133" i="2" s="1"/>
  <c r="J67" i="2" s="1"/>
  <c r="J134" i="2"/>
  <c r="BI132" i="2"/>
  <c r="BH132" i="2"/>
  <c r="BG132" i="2"/>
  <c r="BF132" i="2"/>
  <c r="T132" i="2"/>
  <c r="T131" i="2" s="1"/>
  <c r="R132" i="2"/>
  <c r="R131" i="2" s="1"/>
  <c r="P132" i="2"/>
  <c r="P131" i="2" s="1"/>
  <c r="BK132" i="2"/>
  <c r="BK131" i="2" s="1"/>
  <c r="J132" i="2"/>
  <c r="BE132" i="2" s="1"/>
  <c r="BI130" i="2"/>
  <c r="BH130" i="2"/>
  <c r="BG130" i="2"/>
  <c r="BF130" i="2"/>
  <c r="BE130" i="2"/>
  <c r="T130" i="2"/>
  <c r="R130" i="2"/>
  <c r="P130" i="2"/>
  <c r="BK130" i="2"/>
  <c r="J130" i="2"/>
  <c r="BI129" i="2"/>
  <c r="BH129" i="2"/>
  <c r="BG129" i="2"/>
  <c r="BF129" i="2"/>
  <c r="BE129" i="2"/>
  <c r="T129" i="2"/>
  <c r="R129" i="2"/>
  <c r="P129" i="2"/>
  <c r="BK129" i="2"/>
  <c r="J129" i="2"/>
  <c r="BI128" i="2"/>
  <c r="BH128" i="2"/>
  <c r="BG128" i="2"/>
  <c r="BF128" i="2"/>
  <c r="BE128" i="2"/>
  <c r="T128" i="2"/>
  <c r="R128" i="2"/>
  <c r="P128" i="2"/>
  <c r="BK128" i="2"/>
  <c r="J128" i="2"/>
  <c r="BI127" i="2"/>
  <c r="BH127" i="2"/>
  <c r="BG127" i="2"/>
  <c r="BF127" i="2"/>
  <c r="BE127" i="2"/>
  <c r="T127" i="2"/>
  <c r="R127" i="2"/>
  <c r="P127" i="2"/>
  <c r="BK127" i="2"/>
  <c r="J127" i="2"/>
  <c r="BI126" i="2"/>
  <c r="BH126" i="2"/>
  <c r="BG126" i="2"/>
  <c r="BF126" i="2"/>
  <c r="BE126" i="2"/>
  <c r="T126" i="2"/>
  <c r="R126" i="2"/>
  <c r="P126" i="2"/>
  <c r="BK126" i="2"/>
  <c r="J126" i="2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BE123" i="2"/>
  <c r="T123" i="2"/>
  <c r="T122" i="2" s="1"/>
  <c r="R123" i="2"/>
  <c r="P123" i="2"/>
  <c r="BK123" i="2"/>
  <c r="BK122" i="2" s="1"/>
  <c r="J122" i="2" s="1"/>
  <c r="J65" i="2" s="1"/>
  <c r="J123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T117" i="2" s="1"/>
  <c r="R118" i="2"/>
  <c r="R117" i="2" s="1"/>
  <c r="P118" i="2"/>
  <c r="P117" i="2" s="1"/>
  <c r="BK118" i="2"/>
  <c r="BK117" i="2" s="1"/>
  <c r="J117" i="2" s="1"/>
  <c r="J64" i="2" s="1"/>
  <c r="J118" i="2"/>
  <c r="BE118" i="2" s="1"/>
  <c r="BI116" i="2"/>
  <c r="BH116" i="2"/>
  <c r="BG116" i="2"/>
  <c r="BF116" i="2"/>
  <c r="BE116" i="2"/>
  <c r="T116" i="2"/>
  <c r="T115" i="2" s="1"/>
  <c r="R116" i="2"/>
  <c r="P116" i="2"/>
  <c r="P115" i="2" s="1"/>
  <c r="BK116" i="2"/>
  <c r="BK115" i="2" s="1"/>
  <c r="J115" i="2" s="1"/>
  <c r="J63" i="2" s="1"/>
  <c r="J116" i="2"/>
  <c r="BI114" i="2"/>
  <c r="BH114" i="2"/>
  <c r="BG114" i="2"/>
  <c r="BF114" i="2"/>
  <c r="T114" i="2"/>
  <c r="T113" i="2" s="1"/>
  <c r="R114" i="2"/>
  <c r="R113" i="2" s="1"/>
  <c r="P114" i="2"/>
  <c r="P113" i="2" s="1"/>
  <c r="BK114" i="2"/>
  <c r="J114" i="2"/>
  <c r="BE114" i="2" s="1"/>
  <c r="BI112" i="2"/>
  <c r="BH112" i="2"/>
  <c r="BG112" i="2"/>
  <c r="BF112" i="2"/>
  <c r="BE112" i="2"/>
  <c r="T112" i="2"/>
  <c r="T111" i="2" s="1"/>
  <c r="R112" i="2"/>
  <c r="R111" i="2" s="1"/>
  <c r="P112" i="2"/>
  <c r="P111" i="2" s="1"/>
  <c r="BK112" i="2"/>
  <c r="BK111" i="2" s="1"/>
  <c r="J111" i="2" s="1"/>
  <c r="J61" i="2" s="1"/>
  <c r="J112" i="2"/>
  <c r="BI110" i="2"/>
  <c r="BH110" i="2"/>
  <c r="BG110" i="2"/>
  <c r="BF110" i="2"/>
  <c r="T110" i="2"/>
  <c r="R110" i="2"/>
  <c r="P110" i="2"/>
  <c r="P107" i="2" s="1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F31" i="2" s="1"/>
  <c r="BA52" i="1" s="1"/>
  <c r="T108" i="2"/>
  <c r="T107" i="2" s="1"/>
  <c r="R108" i="2"/>
  <c r="R107" i="2" s="1"/>
  <c r="P108" i="2"/>
  <c r="BK108" i="2"/>
  <c r="BK107" i="2" s="1"/>
  <c r="J107" i="2" s="1"/>
  <c r="J60" i="2" s="1"/>
  <c r="J108" i="2"/>
  <c r="BE108" i="2" s="1"/>
  <c r="BI106" i="2"/>
  <c r="BH106" i="2"/>
  <c r="BG106" i="2"/>
  <c r="BF106" i="2"/>
  <c r="BE106" i="2"/>
  <c r="T106" i="2"/>
  <c r="R106" i="2"/>
  <c r="P106" i="2"/>
  <c r="BK106" i="2"/>
  <c r="J106" i="2"/>
  <c r="BI105" i="2"/>
  <c r="BH105" i="2"/>
  <c r="BG105" i="2"/>
  <c r="BF105" i="2"/>
  <c r="BE105" i="2"/>
  <c r="T105" i="2"/>
  <c r="R105" i="2"/>
  <c r="P105" i="2"/>
  <c r="BK105" i="2"/>
  <c r="J105" i="2"/>
  <c r="BI104" i="2"/>
  <c r="BH104" i="2"/>
  <c r="BG104" i="2"/>
  <c r="BF104" i="2"/>
  <c r="BE104" i="2"/>
  <c r="T104" i="2"/>
  <c r="R104" i="2"/>
  <c r="P104" i="2"/>
  <c r="BK104" i="2"/>
  <c r="J104" i="2"/>
  <c r="BI103" i="2"/>
  <c r="BH103" i="2"/>
  <c r="BG103" i="2"/>
  <c r="BF103" i="2"/>
  <c r="BE103" i="2"/>
  <c r="T103" i="2"/>
  <c r="R103" i="2"/>
  <c r="P103" i="2"/>
  <c r="BK103" i="2"/>
  <c r="J103" i="2"/>
  <c r="BI102" i="2"/>
  <c r="BH102" i="2"/>
  <c r="BG102" i="2"/>
  <c r="BF102" i="2"/>
  <c r="BE102" i="2"/>
  <c r="T102" i="2"/>
  <c r="T101" i="2" s="1"/>
  <c r="R102" i="2"/>
  <c r="R101" i="2" s="1"/>
  <c r="P102" i="2"/>
  <c r="P101" i="2" s="1"/>
  <c r="BK102" i="2"/>
  <c r="BK101" i="2" s="1"/>
  <c r="J101" i="2" s="1"/>
  <c r="J59" i="2" s="1"/>
  <c r="J102" i="2"/>
  <c r="BI100" i="2"/>
  <c r="BH100" i="2"/>
  <c r="BG100" i="2"/>
  <c r="BF100" i="2"/>
  <c r="T100" i="2"/>
  <c r="T99" i="2" s="1"/>
  <c r="R100" i="2"/>
  <c r="R99" i="2" s="1"/>
  <c r="P100" i="2"/>
  <c r="P99" i="2" s="1"/>
  <c r="BK100" i="2"/>
  <c r="BK99" i="2" s="1"/>
  <c r="J99" i="2" s="1"/>
  <c r="J58" i="2" s="1"/>
  <c r="J100" i="2"/>
  <c r="BE100" i="2" s="1"/>
  <c r="BI98" i="2"/>
  <c r="F34" i="2" s="1"/>
  <c r="BD52" i="1" s="1"/>
  <c r="BH98" i="2"/>
  <c r="F33" i="2" s="1"/>
  <c r="BC52" i="1" s="1"/>
  <c r="BC51" i="1" s="1"/>
  <c r="BG98" i="2"/>
  <c r="F32" i="2" s="1"/>
  <c r="BB52" i="1" s="1"/>
  <c r="BF98" i="2"/>
  <c r="J31" i="2" s="1"/>
  <c r="AW52" i="1" s="1"/>
  <c r="BE98" i="2"/>
  <c r="T98" i="2"/>
  <c r="T97" i="2" s="1"/>
  <c r="R98" i="2"/>
  <c r="R97" i="2" s="1"/>
  <c r="P98" i="2"/>
  <c r="P97" i="2" s="1"/>
  <c r="BK98" i="2"/>
  <c r="BK97" i="2" s="1"/>
  <c r="J98" i="2"/>
  <c r="J92" i="2"/>
  <c r="F92" i="2"/>
  <c r="J90" i="2"/>
  <c r="F90" i="2"/>
  <c r="E88" i="2"/>
  <c r="F52" i="2"/>
  <c r="F51" i="2"/>
  <c r="F49" i="2"/>
  <c r="E47" i="2"/>
  <c r="E45" i="2"/>
  <c r="J21" i="2"/>
  <c r="E21" i="2"/>
  <c r="J51" i="2" s="1"/>
  <c r="J20" i="2"/>
  <c r="J18" i="2"/>
  <c r="E18" i="2"/>
  <c r="F93" i="2" s="1"/>
  <c r="J17" i="2"/>
  <c r="J12" i="2"/>
  <c r="J49" i="2" s="1"/>
  <c r="E7" i="2"/>
  <c r="E86" i="2" s="1"/>
  <c r="BD59" i="1"/>
  <c r="BC59" i="1"/>
  <c r="AY59" i="1"/>
  <c r="AS59" i="1"/>
  <c r="BC53" i="1"/>
  <c r="AY53" i="1" s="1"/>
  <c r="AS53" i="1"/>
  <c r="AS51" i="1" s="1"/>
  <c r="AT57" i="1"/>
  <c r="L47" i="1"/>
  <c r="AM46" i="1"/>
  <c r="L46" i="1"/>
  <c r="AM44" i="1"/>
  <c r="L44" i="1"/>
  <c r="L42" i="1"/>
  <c r="L41" i="1"/>
  <c r="J30" i="2" l="1"/>
  <c r="AV52" i="1" s="1"/>
  <c r="AT52" i="1" s="1"/>
  <c r="W29" i="1"/>
  <c r="AY51" i="1"/>
  <c r="J97" i="2"/>
  <c r="J57" i="2" s="1"/>
  <c r="BK96" i="2"/>
  <c r="J96" i="2" s="1"/>
  <c r="BB51" i="1"/>
  <c r="BK88" i="7"/>
  <c r="J89" i="7"/>
  <c r="J62" i="7" s="1"/>
  <c r="J95" i="7"/>
  <c r="J64" i="7" s="1"/>
  <c r="BK94" i="7"/>
  <c r="J94" i="7" s="1"/>
  <c r="J63" i="7" s="1"/>
  <c r="BK163" i="8"/>
  <c r="J163" i="8" s="1"/>
  <c r="J67" i="8" s="1"/>
  <c r="J164" i="8"/>
  <c r="J68" i="8" s="1"/>
  <c r="T219" i="3"/>
  <c r="T91" i="3" s="1"/>
  <c r="R102" i="4"/>
  <c r="R88" i="4" s="1"/>
  <c r="P163" i="8"/>
  <c r="R133" i="2"/>
  <c r="P138" i="2"/>
  <c r="R173" i="2"/>
  <c r="BK93" i="3"/>
  <c r="F36" i="3"/>
  <c r="BD54" i="1" s="1"/>
  <c r="BD53" i="1" s="1"/>
  <c r="BD51" i="1" s="1"/>
  <c r="W30" i="1" s="1"/>
  <c r="BK85" i="6"/>
  <c r="J86" i="6"/>
  <c r="J62" i="6" s="1"/>
  <c r="BK93" i="8"/>
  <c r="J94" i="8"/>
  <c r="J62" i="8" s="1"/>
  <c r="R163" i="8"/>
  <c r="J32" i="4"/>
  <c r="AV55" i="1" s="1"/>
  <c r="AT55" i="1" s="1"/>
  <c r="J32" i="5"/>
  <c r="AV56" i="1" s="1"/>
  <c r="AT56" i="1" s="1"/>
  <c r="T163" i="8"/>
  <c r="BK88" i="9"/>
  <c r="J89" i="9"/>
  <c r="J62" i="9" s="1"/>
  <c r="J96" i="9"/>
  <c r="J64" i="9" s="1"/>
  <c r="BK95" i="9"/>
  <c r="J95" i="9" s="1"/>
  <c r="J63" i="9" s="1"/>
  <c r="P157" i="2"/>
  <c r="P96" i="2" s="1"/>
  <c r="AU52" i="1" s="1"/>
  <c r="AU51" i="1" s="1"/>
  <c r="R161" i="2"/>
  <c r="P179" i="2"/>
  <c r="R93" i="3"/>
  <c r="R92" i="3" s="1"/>
  <c r="R91" i="3" s="1"/>
  <c r="BK102" i="4"/>
  <c r="J102" i="4" s="1"/>
  <c r="J64" i="4" s="1"/>
  <c r="J32" i="7"/>
  <c r="AV58" i="1" s="1"/>
  <c r="AT58" i="1" s="1"/>
  <c r="R92" i="8"/>
  <c r="T138" i="2"/>
  <c r="T96" i="2" s="1"/>
  <c r="R147" i="2"/>
  <c r="T102" i="4"/>
  <c r="T88" i="4" s="1"/>
  <c r="T92" i="8"/>
  <c r="R87" i="9"/>
  <c r="R95" i="9"/>
  <c r="T152" i="2"/>
  <c r="T157" i="2"/>
  <c r="T170" i="2"/>
  <c r="T179" i="2"/>
  <c r="F30" i="2"/>
  <c r="AZ52" i="1" s="1"/>
  <c r="J32" i="3"/>
  <c r="AV54" i="1" s="1"/>
  <c r="AT54" i="1" s="1"/>
  <c r="F32" i="3"/>
  <c r="AZ54" i="1" s="1"/>
  <c r="AZ53" i="1" s="1"/>
  <c r="AV53" i="1" s="1"/>
  <c r="BK219" i="3"/>
  <c r="J219" i="3" s="1"/>
  <c r="J64" i="3" s="1"/>
  <c r="J220" i="3"/>
  <c r="J65" i="3" s="1"/>
  <c r="P86" i="5"/>
  <c r="P85" i="5" s="1"/>
  <c r="AU56" i="1" s="1"/>
  <c r="J32" i="8"/>
  <c r="AV60" i="1" s="1"/>
  <c r="AT60" i="1" s="1"/>
  <c r="J98" i="8"/>
  <c r="J64" i="8" s="1"/>
  <c r="BK97" i="8"/>
  <c r="J97" i="8" s="1"/>
  <c r="J63" i="8" s="1"/>
  <c r="R122" i="2"/>
  <c r="R96" i="2" s="1"/>
  <c r="P219" i="3"/>
  <c r="P91" i="3" s="1"/>
  <c r="AU54" i="1" s="1"/>
  <c r="AU53" i="1" s="1"/>
  <c r="R219" i="3"/>
  <c r="BK89" i="4"/>
  <c r="J90" i="4"/>
  <c r="J62" i="4" s="1"/>
  <c r="J87" i="5"/>
  <c r="J62" i="5" s="1"/>
  <c r="BK86" i="5"/>
  <c r="T86" i="5"/>
  <c r="T85" i="5" s="1"/>
  <c r="P97" i="8"/>
  <c r="P92" i="8" s="1"/>
  <c r="AU60" i="1" s="1"/>
  <c r="AU59" i="1" s="1"/>
  <c r="J32" i="9"/>
  <c r="AV61" i="1" s="1"/>
  <c r="AT61" i="1" s="1"/>
  <c r="E76" i="4"/>
  <c r="F32" i="5"/>
  <c r="AZ56" i="1" s="1"/>
  <c r="E72" i="6"/>
  <c r="F33" i="7"/>
  <c r="BA58" i="1" s="1"/>
  <c r="E80" i="8"/>
  <c r="J33" i="8"/>
  <c r="AW60" i="1" s="1"/>
  <c r="F33" i="9"/>
  <c r="BA61" i="1" s="1"/>
  <c r="BA59" i="1" s="1"/>
  <c r="AW59" i="1" s="1"/>
  <c r="J81" i="5"/>
  <c r="J103" i="4"/>
  <c r="J65" i="4" s="1"/>
  <c r="F32" i="6"/>
  <c r="AZ57" i="1" s="1"/>
  <c r="J83" i="7"/>
  <c r="J81" i="9"/>
  <c r="F33" i="3"/>
  <c r="BA54" i="1" s="1"/>
  <c r="E73" i="5"/>
  <c r="J84" i="4"/>
  <c r="F32" i="4"/>
  <c r="AZ55" i="1" s="1"/>
  <c r="J80" i="6"/>
  <c r="J88" i="8"/>
  <c r="F32" i="8"/>
  <c r="AZ60" i="1" s="1"/>
  <c r="AZ59" i="1" s="1"/>
  <c r="AV59" i="1" s="1"/>
  <c r="AT59" i="1" s="1"/>
  <c r="J83" i="9"/>
  <c r="E75" i="7"/>
  <c r="F32" i="7"/>
  <c r="AZ58" i="1" s="1"/>
  <c r="F84" i="9"/>
  <c r="F32" i="9"/>
  <c r="AZ61" i="1" s="1"/>
  <c r="J89" i="4" l="1"/>
  <c r="J61" i="4" s="1"/>
  <c r="BK88" i="4"/>
  <c r="J88" i="4" s="1"/>
  <c r="W28" i="1"/>
  <c r="AX51" i="1"/>
  <c r="BK87" i="9"/>
  <c r="J87" i="9" s="1"/>
  <c r="J88" i="9"/>
  <c r="J61" i="9" s="1"/>
  <c r="J93" i="8"/>
  <c r="J61" i="8" s="1"/>
  <c r="BK92" i="8"/>
  <c r="J92" i="8" s="1"/>
  <c r="J56" i="2"/>
  <c r="J27" i="2"/>
  <c r="AZ51" i="1"/>
  <c r="BK84" i="6"/>
  <c r="J84" i="6" s="1"/>
  <c r="J85" i="6"/>
  <c r="J61" i="6" s="1"/>
  <c r="BK87" i="7"/>
  <c r="J87" i="7" s="1"/>
  <c r="J88" i="7"/>
  <c r="J61" i="7" s="1"/>
  <c r="BA53" i="1"/>
  <c r="BK85" i="5"/>
  <c r="J85" i="5" s="1"/>
  <c r="J86" i="5"/>
  <c r="J61" i="5" s="1"/>
  <c r="BK92" i="3"/>
  <c r="J93" i="3"/>
  <c r="J62" i="3" s="1"/>
  <c r="AW53" i="1" l="1"/>
  <c r="AT53" i="1" s="1"/>
  <c r="BA51" i="1"/>
  <c r="J60" i="8"/>
  <c r="J29" i="8"/>
  <c r="J60" i="7"/>
  <c r="J29" i="7"/>
  <c r="J29" i="5"/>
  <c r="J60" i="5"/>
  <c r="J60" i="6"/>
  <c r="J29" i="6"/>
  <c r="J60" i="9"/>
  <c r="J29" i="9"/>
  <c r="BK91" i="3"/>
  <c r="J91" i="3" s="1"/>
  <c r="J92" i="3"/>
  <c r="J61" i="3" s="1"/>
  <c r="AV51" i="1"/>
  <c r="W26" i="1"/>
  <c r="AG52" i="1"/>
  <c r="J36" i="2"/>
  <c r="J60" i="4"/>
  <c r="J29" i="4"/>
  <c r="AT51" i="1" l="1"/>
  <c r="AK26" i="1"/>
  <c r="J38" i="5"/>
  <c r="AG56" i="1"/>
  <c r="AN56" i="1" s="1"/>
  <c r="AN52" i="1"/>
  <c r="AG58" i="1"/>
  <c r="AN58" i="1" s="1"/>
  <c r="J38" i="7"/>
  <c r="J60" i="3"/>
  <c r="J29" i="3"/>
  <c r="AG55" i="1"/>
  <c r="AN55" i="1" s="1"/>
  <c r="J38" i="4"/>
  <c r="AG61" i="1"/>
  <c r="AN61" i="1" s="1"/>
  <c r="J38" i="9"/>
  <c r="AG60" i="1"/>
  <c r="J38" i="8"/>
  <c r="AG57" i="1"/>
  <c r="AN57" i="1" s="1"/>
  <c r="J38" i="6"/>
  <c r="AW51" i="1"/>
  <c r="AK27" i="1" s="1"/>
  <c r="W27" i="1"/>
  <c r="AN60" i="1" l="1"/>
  <c r="AG59" i="1"/>
  <c r="AN59" i="1" s="1"/>
  <c r="AG54" i="1"/>
  <c r="J38" i="3"/>
  <c r="AG53" i="1" l="1"/>
  <c r="AN54" i="1"/>
  <c r="AN53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<sst xmlns="http://schemas.openxmlformats.org/spreadsheetml/2006/main" count="8795" uniqueCount="1676">
  <si>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</si>
  <si>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</si>
  <si>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</si>
  <si>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</si>
  <si>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</si>
  <si>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</si>
  <si>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</si>
  <si>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{02d91862-64fc-44b1-b9f6-2c6ae094357d}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</si>
  <si>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</si>
  <si>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</si>
  <si>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</si>
  <si>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</si>
  <si>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</si>
  <si>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</si>
  <si>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</si>
  <si>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</si>
  <si>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16035_1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</si>
  <si>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</si>
  <si>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</si>
  <si>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rozvodny v budově dílen EKOVA Elektric v Areálu dílny Martinov</t>
  </si>
  <si>
    <t>0,1</t>
  </si>
  <si>
    <t>KSO:</t>
  </si>
  <si>
    <t/>
  </si>
  <si>
    <t>CC-CZ:</t>
  </si>
  <si>
    <t>1</t>
  </si>
  <si>
    <t>Místo:</t>
  </si>
  <si>
    <t>Ostrava</t>
  </si>
  <si>
    <t>Datum:</t>
  </si>
  <si>
    <t>7. 3. 2018</t>
  </si>
  <si>
    <t>10</t>
  </si>
  <si>
    <t>100</t>
  </si>
  <si>
    <t>Zadavatel:</t>
  </si>
  <si>
    <t>IČ:</t>
  </si>
  <si>
    <t>Dopravní podnik Ostrava a.s.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</si>
  <si>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</si>
  <si>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</si>
  <si>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</si>
  <si>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</si>
  <si>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</si>
  <si>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</si>
  <si>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</si>
  <si>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</si>
  <si>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</si>
  <si>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</si>
  <si>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</si>
  <si>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</si>
  <si>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</si>
  <si>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</si>
  <si>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</si>
  <si>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</si>
  <si>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</si>
  <si>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</si>
  <si>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</si>
  <si>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</si>
  <si>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</si>
  <si>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</si>
  <si>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</si>
  <si>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</si>
  <si>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</si>
  <si>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</si>
  <si>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</si>
  <si>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</si>
  <si>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</si>
  <si>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</si>
  <si>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</si>
  <si>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</si>
  <si>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</si>
  <si>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</si>
  <si>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</si>
  <si>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</si>
  <si>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</si>
  <si>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</si>
  <si>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</si>
  <si>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</si>
  <si>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</si>
  <si>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</si>
  <si>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</si>
  <si>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</si>
  <si>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</si>
  <si>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</si>
  <si>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</si>
  <si>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úpravy rozvodny a transformátorových stání</t>
  </si>
  <si>
    <t>STA</t>
  </si>
  <si>
    <t>{f5d3eabd-a885-4421-823e-67ed155b9f0f}</t>
  </si>
  <si>
    <t>2</t>
  </si>
  <si>
    <t>PS01</t>
  </si>
  <si>
    <t>Transformátory a rozvodna 400V</t>
  </si>
  <si>
    <t>{a0994025-03ff-4a6d-8e5b-7504598cb2b9}</t>
  </si>
  <si>
    <t>RH</t>
  </si>
  <si>
    <t>Soupis</t>
  </si>
  <si>
    <t>{fe5bfbc4-0e29-4e3b-96d1-ea8f0ec59e89}</t>
  </si>
  <si>
    <t>TR</t>
  </si>
  <si>
    <t>{1eef273d-8232-4cb6-bb9d-dd5ab9f947d2}</t>
  </si>
  <si>
    <t>3</t>
  </si>
  <si>
    <t>DMX</t>
  </si>
  <si>
    <t>{1f440b8e-1bbf-4d0d-8bbe-c892edbe829f}</t>
  </si>
  <si>
    <t>4</t>
  </si>
  <si>
    <t>AISYS</t>
  </si>
  <si>
    <t>{37c3f7b5-b575-46d5-ac79-67a2873c16b3}</t>
  </si>
  <si>
    <t>5</t>
  </si>
  <si>
    <t>kabely a kabelové trasy</t>
  </si>
  <si>
    <t>{aeb6415a-d3dc-403f-9be7-a3a2823b2ede}</t>
  </si>
  <si>
    <t>SO03</t>
  </si>
  <si>
    <t>Stavební elektroinstalace a uzemnění</t>
  </si>
  <si>
    <t>{6822b9aa-8e03-4677-8b59-dc27a9e14c33}</t>
  </si>
  <si>
    <t>stavební elektroinstalace</t>
  </si>
  <si>
    <t>{f4c6dfa3-3c82-43d0-bf38-d2366b84c572}</t>
  </si>
  <si>
    <t>uzemnění</t>
  </si>
  <si>
    <t>{dbea8504-7ccb-4611-a202-279827d05ea4}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</si>
  <si>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</si>
  <si>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</si>
  <si>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</si>
  <si>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</si>
  <si>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</si>
  <si>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</si>
  <si>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</si>
  <si>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SO01 - Stavební úpravy rozvodny a transformátorových stání</t>
  </si>
  <si>
    <t>REKAPITULACE ČLENĚNÍ SOUPISU PRACÍ</t>
  </si>
  <si>
    <t>Kód dílu - Popis</t>
  </si>
  <si>
    <t>Cena celkem [CZK]</t>
  </si>
  <si>
    <t>Náklady soupisu celkem</t>
  </si>
  <si>
    <t>-1</t>
  </si>
  <si>
    <t>2 - Základy a zvláštní zakládání</t>
  </si>
  <si>
    <t>3 - Svislé a kompletní konstrukce</t>
  </si>
  <si>
    <t>61 - Upravy povrchů vnitřní</t>
  </si>
  <si>
    <t>63 - Podlahy a podlahové konstrukce</t>
  </si>
  <si>
    <t>8 - Trubní vedení</t>
  </si>
  <si>
    <t>94 - Lešení a stavební výtahy</t>
  </si>
  <si>
    <t>95 - Dokončovací konstrukce na pozemních stavbách</t>
  </si>
  <si>
    <t>96 - Bourání konstrukcí</t>
  </si>
  <si>
    <t>97 - Prorážení otvorů</t>
  </si>
  <si>
    <t>99 - Staveništní přesun hmot</t>
  </si>
  <si>
    <t>711 - Izolace proti vodě</t>
  </si>
  <si>
    <t>713 - Izolace tepelné a kročejové</t>
  </si>
  <si>
    <t>767 - Konstrukce zámečnické</t>
  </si>
  <si>
    <t>769 - Otvorové prvky z plastu</t>
  </si>
  <si>
    <t>776 - Podlahy povlakové</t>
  </si>
  <si>
    <t>777 - Podlahy ze syntetických hmot</t>
  </si>
  <si>
    <t>783 - Nátěry</t>
  </si>
  <si>
    <t>784 - Malby</t>
  </si>
  <si>
    <t>728 - Vzduchotechnika</t>
  </si>
  <si>
    <t>D96 - Přesuny suti a vybouraných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</si>
  <si>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</si>
  <si>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</si>
  <si>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</si>
  <si>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</si>
  <si>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</si>
  <si>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</si>
  <si>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</si>
  <si>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</si>
  <si>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</si>
  <si>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</si>
  <si>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</si>
  <si>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</si>
  <si>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</si>
  <si>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</si>
  <si>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Základy a zvláštní zakládání</t>
  </si>
  <si>
    <t>ROZPOCET</t>
  </si>
  <si>
    <t>K</t>
  </si>
  <si>
    <t>21690311XR00</t>
  </si>
  <si>
    <t>Otryskání ploch beton podlahy, mechanické očištění</t>
  </si>
  <si>
    <t>m2</t>
  </si>
  <si>
    <t>Svislé a kompletní konstrukce</t>
  </si>
  <si>
    <t>310239211R00</t>
  </si>
  <si>
    <t>Zazdívka otvorů plochy do 4 m2 cihlami na MVC</t>
  </si>
  <si>
    <t>m3</t>
  </si>
  <si>
    <t>61</t>
  </si>
  <si>
    <t>Upravy povrchů vnitřní</t>
  </si>
  <si>
    <t>611421331R00</t>
  </si>
  <si>
    <t>Oprava váp.omítek stropů do 30% plochy - štukových</t>
  </si>
  <si>
    <t>6</t>
  </si>
  <si>
    <t>611475111R00</t>
  </si>
  <si>
    <t>Omítka vnitřní stropů vápenocem. jednovrstvá tenkovrstvá stěrka</t>
  </si>
  <si>
    <t>8</t>
  </si>
  <si>
    <t>612401291R00</t>
  </si>
  <si>
    <t>Omítka malých ploch vnitřních stěn do 0,25 m2</t>
  </si>
  <si>
    <t>kus</t>
  </si>
  <si>
    <t>612421331R00</t>
  </si>
  <si>
    <t>Oprava vápen.omítek stěn do 30 % pl. - štukových</t>
  </si>
  <si>
    <t>12</t>
  </si>
  <si>
    <t>7</t>
  </si>
  <si>
    <t>612475111R00</t>
  </si>
  <si>
    <t>Omítka vnitřn stěn vápenocem., tenkovrstvá stěrka</t>
  </si>
  <si>
    <t>14</t>
  </si>
  <si>
    <t>63</t>
  </si>
  <si>
    <t>Podlahy a podlahové konstrukce</t>
  </si>
  <si>
    <t>63247812XR00</t>
  </si>
  <si>
    <t>Reprofilace-cement.potěr 30 tl. cca 10 mm</t>
  </si>
  <si>
    <t>16</t>
  </si>
  <si>
    <t>9</t>
  </si>
  <si>
    <t>63247812XRT2</t>
  </si>
  <si>
    <t>Reprofilace-stěrka 40 tl. cca 10 mm na defektních místech</t>
  </si>
  <si>
    <t>18</t>
  </si>
  <si>
    <t>632479101</t>
  </si>
  <si>
    <t>Reprofi.potěr cementový tl.do30mm vč. penetrace 2x</t>
  </si>
  <si>
    <t>20</t>
  </si>
  <si>
    <t>Trubní vedení</t>
  </si>
  <si>
    <t>11</t>
  </si>
  <si>
    <t>899502312R00</t>
  </si>
  <si>
    <t>Stupadla do šachet osazovaná do otvorů pomocí chem. kotev do zdiva  nebo plných cihel</t>
  </si>
  <si>
    <t>22</t>
  </si>
  <si>
    <t>94</t>
  </si>
  <si>
    <t>Lešení a stavební výtahy</t>
  </si>
  <si>
    <t>941955004R00</t>
  </si>
  <si>
    <t>Lešení lehké pomocné, výška podlahy do 3,5 m</t>
  </si>
  <si>
    <t>24</t>
  </si>
  <si>
    <t>95</t>
  </si>
  <si>
    <t>Dokončovací konstrukce na pozemních stavbách</t>
  </si>
  <si>
    <t>13</t>
  </si>
  <si>
    <t>95.03</t>
  </si>
  <si>
    <t>Stav úpravy a hydroiz práce na prostupech kabely funkční</t>
  </si>
  <si>
    <t>26</t>
  </si>
  <si>
    <t>96</t>
  </si>
  <si>
    <t>Bourání konstrukcí</t>
  </si>
  <si>
    <t>968071125R00</t>
  </si>
  <si>
    <t>Vyvěšení, zavěšení kovových křídel dveří pl. 2 m2</t>
  </si>
  <si>
    <t>28</t>
  </si>
  <si>
    <t>968072455R00</t>
  </si>
  <si>
    <t>Vybourání kovových dveřních zárubní pl. do 2 m2</t>
  </si>
  <si>
    <t>30</t>
  </si>
  <si>
    <t>968072558R00</t>
  </si>
  <si>
    <t>Vybourání kovových vrat plochy do 5 m2</t>
  </si>
  <si>
    <t>32</t>
  </si>
  <si>
    <t>17</t>
  </si>
  <si>
    <t>965082001R</t>
  </si>
  <si>
    <t>Odstr násypu tl. 40-50 cm ve stísněném prostoru znečištěné ropnými látkami, vč.odvozu a likvidace</t>
  </si>
  <si>
    <t>34</t>
  </si>
  <si>
    <t>97</t>
  </si>
  <si>
    <t>Prorážení otvorů</t>
  </si>
  <si>
    <t>971033351R00</t>
  </si>
  <si>
    <t>Vybourání otv. zeď cihel. pl.0,09 m2, tl.45cm, MVC</t>
  </si>
  <si>
    <t>36</t>
  </si>
  <si>
    <t>19</t>
  </si>
  <si>
    <t>972054491R00</t>
  </si>
  <si>
    <t>Vybourání otv. stropy ŽB pl. 1 m2, tl. nad 8 cm</t>
  </si>
  <si>
    <t>38</t>
  </si>
  <si>
    <t>9760711XXR00</t>
  </si>
  <si>
    <t>Částečné odřezání kovového zábradlí  s 1 sloupkem</t>
  </si>
  <si>
    <t>m</t>
  </si>
  <si>
    <t>40</t>
  </si>
  <si>
    <t>976085311R00</t>
  </si>
  <si>
    <t>Vybourání kanal.rámů a poklopů plochy do 0,6 m2</t>
  </si>
  <si>
    <t>42</t>
  </si>
  <si>
    <t>978011141R00</t>
  </si>
  <si>
    <t>Otlučení omítek vnitřních vápenných stropů do 30 %</t>
  </si>
  <si>
    <t>44</t>
  </si>
  <si>
    <t>23</t>
  </si>
  <si>
    <t>978013141R00</t>
  </si>
  <si>
    <t>Otlučení omítek vnitřních stěn v rozsahu do 30 %</t>
  </si>
  <si>
    <t>46</t>
  </si>
  <si>
    <t>978013191R00</t>
  </si>
  <si>
    <t>Otlučení omítek vnitřních stěn v rozsahu do 100 %</t>
  </si>
  <si>
    <t>48</t>
  </si>
  <si>
    <t>25</t>
  </si>
  <si>
    <t>97607412R</t>
  </si>
  <si>
    <t>Vybourání kotevních želez zeď cihelná MVC vč. DMT ocelového žebříku</t>
  </si>
  <si>
    <t>kpl</t>
  </si>
  <si>
    <t>50</t>
  </si>
  <si>
    <t>99</t>
  </si>
  <si>
    <t>Staveništní přesun hmot</t>
  </si>
  <si>
    <t>999281105R00</t>
  </si>
  <si>
    <t>Přesun hmot pro opravy a údržbu do výšky 6 m</t>
  </si>
  <si>
    <t>t</t>
  </si>
  <si>
    <t>52</t>
  </si>
  <si>
    <t>711</t>
  </si>
  <si>
    <t>Izolace proti vodě</t>
  </si>
  <si>
    <t>27</t>
  </si>
  <si>
    <t>711212001RS1</t>
  </si>
  <si>
    <t>Hydroizolační povlak - nátěr krystalická hydroizolace</t>
  </si>
  <si>
    <t>54</t>
  </si>
  <si>
    <t>711782166R00</t>
  </si>
  <si>
    <t>Provedení detailů tmelem epoxid. svislá, tkanina prostupy kabelů ve stěnách</t>
  </si>
  <si>
    <t>56</t>
  </si>
  <si>
    <t>29</t>
  </si>
  <si>
    <t>M</t>
  </si>
  <si>
    <t>23521493</t>
  </si>
  <si>
    <t>Epoxidová pryskyřice 2 složková pro utěsnění prostupů kabelů ve stěnách</t>
  </si>
  <si>
    <t>kg</t>
  </si>
  <si>
    <t>58</t>
  </si>
  <si>
    <t>998711101R00</t>
  </si>
  <si>
    <t>Přesun hmot pro izolace proti vodě, výšky do 6 m</t>
  </si>
  <si>
    <t>60</t>
  </si>
  <si>
    <t>713</t>
  </si>
  <si>
    <t>Izolace tepelné a kročejové</t>
  </si>
  <si>
    <t>31</t>
  </si>
  <si>
    <t>713551151R00</t>
  </si>
  <si>
    <t>Protipož. desková kabel. přepážka EI 30, do 0,1 m2 EI 30 DP1</t>
  </si>
  <si>
    <t>62</t>
  </si>
  <si>
    <t>713551154R00</t>
  </si>
  <si>
    <t>Protipožár. kabel. přepážka, EI 30 DP1,do 0,3m2</t>
  </si>
  <si>
    <t>64</t>
  </si>
  <si>
    <t>33</t>
  </si>
  <si>
    <t>713551157R00</t>
  </si>
  <si>
    <t>Protipožár. kabel. přepážka EI 30 DP1,do 0,6m2</t>
  </si>
  <si>
    <t>66</t>
  </si>
  <si>
    <t>713551164R0X</t>
  </si>
  <si>
    <t>Protipožár. kabel.přepážka, EI 30 DP1,do 0,3m2 stropní vč. pomocné ocel sítě s kotvením</t>
  </si>
  <si>
    <t>68</t>
  </si>
  <si>
    <t>35</t>
  </si>
  <si>
    <t>713551165R0X</t>
  </si>
  <si>
    <t>Protipožár. kabel. přepážka, EI 30 DP1,do 0,4m2 stropní,vč.  pomocné ocel sítě s kotvením</t>
  </si>
  <si>
    <t>70</t>
  </si>
  <si>
    <t>713551166R0X</t>
  </si>
  <si>
    <t>Protipožár. kabel. přepážka, EI 30 DP1,do 0,5m2 stropní, vč. pomocné ocel sítě s kotvením</t>
  </si>
  <si>
    <t>72</t>
  </si>
  <si>
    <t>37</t>
  </si>
  <si>
    <t>713551192R00</t>
  </si>
  <si>
    <t>Protipož. stěrkování kabelů D do 30 mm, EI 30-120</t>
  </si>
  <si>
    <t>74</t>
  </si>
  <si>
    <t>998713101R00</t>
  </si>
  <si>
    <t>Přesun hmot pro izolace tepelné, výšky do 6 m</t>
  </si>
  <si>
    <t>76</t>
  </si>
  <si>
    <t>767</t>
  </si>
  <si>
    <t>Konstrukce zámečnické</t>
  </si>
  <si>
    <t>39</t>
  </si>
  <si>
    <t>7674271XXR00</t>
  </si>
  <si>
    <t>Doplnění fasády Al - obkl, paždíky, MW tl.100mm</t>
  </si>
  <si>
    <t>78</t>
  </si>
  <si>
    <t>767553.06</t>
  </si>
  <si>
    <t>D+M Nerezový samootvírací poklop 600/900mm s rámem kompletní výrobek, EI 30DP1, dle výpisu 1Z</t>
  </si>
  <si>
    <t>80</t>
  </si>
  <si>
    <t>41</t>
  </si>
  <si>
    <t>767553.5Z</t>
  </si>
  <si>
    <t>D+M Zábradlí ocelové odnímatelná část 2,1 x 0,9 m trubky d40/3mm</t>
  </si>
  <si>
    <t>82</t>
  </si>
  <si>
    <t>998767101R00</t>
  </si>
  <si>
    <t>Přesun hmot pro zámečnické konstr., výšky do 6 m</t>
  </si>
  <si>
    <t>84</t>
  </si>
  <si>
    <t>769</t>
  </si>
  <si>
    <t>Otvorové prvky z plastu</t>
  </si>
  <si>
    <t>43</t>
  </si>
  <si>
    <t>769553-1S</t>
  </si>
  <si>
    <t>1S M+D Vstup dveře 1450x2480mm 2kř sym, kazetové plastové, Udmax=1,1W/m2K, vč. kování, povrch úprav</t>
  </si>
  <si>
    <t>86</t>
  </si>
  <si>
    <t>769553-2S</t>
  </si>
  <si>
    <t>2S M+D Vstup dveře 900x2020mm 1kř plné, kazetové plastové, Udmax=1,1W/m2K, vč. kování, povrch úprav</t>
  </si>
  <si>
    <t>88</t>
  </si>
  <si>
    <t>776</t>
  </si>
  <si>
    <t>Podlahy povlakové</t>
  </si>
  <si>
    <t>45</t>
  </si>
  <si>
    <t>776551830R00</t>
  </si>
  <si>
    <t>Sejmutí povlaků volně položených</t>
  </si>
  <si>
    <t>90</t>
  </si>
  <si>
    <t>777</t>
  </si>
  <si>
    <t>Podlahy ze syntetických hmot</t>
  </si>
  <si>
    <t>777116041RT1</t>
  </si>
  <si>
    <t>Podlahy samonivel epoxidové  tl. 3 mm štěrka vč. penetračního nátěru</t>
  </si>
  <si>
    <t>92</t>
  </si>
  <si>
    <t>47</t>
  </si>
  <si>
    <t>777217610RX0</t>
  </si>
  <si>
    <t>Soklík opatřen epoxidovým nátěrem v.100mm</t>
  </si>
  <si>
    <t>998777101R00</t>
  </si>
  <si>
    <t>Přesun hmot pro podlahy syntetické, výšky do 6 m</t>
  </si>
  <si>
    <t>783</t>
  </si>
  <si>
    <t>Nátěry</t>
  </si>
  <si>
    <t>49</t>
  </si>
  <si>
    <t>783225600R00</t>
  </si>
  <si>
    <t>Nátěr syntetický kovových konstrukcí 2x email</t>
  </si>
  <si>
    <t>98</t>
  </si>
  <si>
    <t>783226100R00</t>
  </si>
  <si>
    <t>Nátěr syntetický kovových konstrukcí základní</t>
  </si>
  <si>
    <t>51</t>
  </si>
  <si>
    <t>783851223R0X</t>
  </si>
  <si>
    <t>Nátěr epoxidový betonových podlah 3x mat, UV stabilizovaný</t>
  </si>
  <si>
    <t>102</t>
  </si>
  <si>
    <t>783851225RTX</t>
  </si>
  <si>
    <t>Nátěr epoxidový betonových podlah 3 násobný</t>
  </si>
  <si>
    <t>104</t>
  </si>
  <si>
    <t>53</t>
  </si>
  <si>
    <t>783896210R00</t>
  </si>
  <si>
    <t>Penetrace betonových podkladů pod reprofilační stěrku</t>
  </si>
  <si>
    <t>106</t>
  </si>
  <si>
    <t>783896210R00.1</t>
  </si>
  <si>
    <t>Penetrace betonových podkladů pod epoxid nátěr</t>
  </si>
  <si>
    <t>108</t>
  </si>
  <si>
    <t>55</t>
  </si>
  <si>
    <t>783992000R00</t>
  </si>
  <si>
    <t>Nátěr bezpečnostními barvami šrafováním</t>
  </si>
  <si>
    <t>110</t>
  </si>
  <si>
    <t>783.1</t>
  </si>
  <si>
    <t>D+M Nátěr bakteriálním preparátem na likvidaci olejového znečištění</t>
  </si>
  <si>
    <t>112</t>
  </si>
  <si>
    <t>784</t>
  </si>
  <si>
    <t>Malby</t>
  </si>
  <si>
    <t>57</t>
  </si>
  <si>
    <t>78412120XR00</t>
  </si>
  <si>
    <t>Penetrace podkladu barvou</t>
  </si>
  <si>
    <t>114</t>
  </si>
  <si>
    <t>7841956101</t>
  </si>
  <si>
    <t>Malba tekutá  fungicidní, bílá, 2 x</t>
  </si>
  <si>
    <t>116</t>
  </si>
  <si>
    <t>728</t>
  </si>
  <si>
    <t>Vzduchotechnika</t>
  </si>
  <si>
    <t>59</t>
  </si>
  <si>
    <t>7281111R</t>
  </si>
  <si>
    <t>M+D potrubí plechového čtyřhranného do 0,13 m2 vč. dodávky kovového vzduchovodu 300/300mm</t>
  </si>
  <si>
    <t>118</t>
  </si>
  <si>
    <t>728314111R00</t>
  </si>
  <si>
    <t>Montáž protidešť. žaluzie čtyřhranné do 0,15 m2</t>
  </si>
  <si>
    <t>120</t>
  </si>
  <si>
    <t>728415112R00</t>
  </si>
  <si>
    <t>Montáž mřížky větrací nebo ventilační do 0,10 m2</t>
  </si>
  <si>
    <t>122</t>
  </si>
  <si>
    <t>4295300</t>
  </si>
  <si>
    <t>Vnitřní průvětrník do vnitř.prostorů 300x300mm 4Z vč, kotevního rámečku a povrchové úpravy</t>
  </si>
  <si>
    <t>124</t>
  </si>
  <si>
    <t>42953150.A</t>
  </si>
  <si>
    <t>Žaluzie protidešť.300/300mm kovová vč. rámečku 3Z vč. síťky proti hmyzu</t>
  </si>
  <si>
    <t>126</t>
  </si>
  <si>
    <t>D96</t>
  </si>
  <si>
    <t>Přesuny suti a vybouraných hmot</t>
  </si>
  <si>
    <t>979081121R00</t>
  </si>
  <si>
    <t>Příplatek k odvozu za každý další 1 km</t>
  </si>
  <si>
    <t>128</t>
  </si>
  <si>
    <t>65</t>
  </si>
  <si>
    <t>979082121R00</t>
  </si>
  <si>
    <t>Příplatek k vnitrost. dopravě suti za dalších 5 m</t>
  </si>
  <si>
    <t>130</t>
  </si>
  <si>
    <t>979011111R00</t>
  </si>
  <si>
    <t>Svislá doprava suti a vybour. hmot za 2.NP a 1.PP</t>
  </si>
  <si>
    <t>132</t>
  </si>
  <si>
    <t>67</t>
  </si>
  <si>
    <t>979081111R00</t>
  </si>
  <si>
    <t>Odvoz suti a vybour. hmot na skládku do 1 km</t>
  </si>
  <si>
    <t>134</t>
  </si>
  <si>
    <t>979082111R00</t>
  </si>
  <si>
    <t>Vnitrostaveništní doprava suti do 10 m</t>
  </si>
  <si>
    <t>136</t>
  </si>
  <si>
    <t>69</t>
  </si>
  <si>
    <t>979990001R00</t>
  </si>
  <si>
    <t>Poplatek za skládku stavební suti</t>
  </si>
  <si>
    <t>138</t>
  </si>
  <si>
    <t>PS01 - Transformátory a rozvodna 400V</t>
  </si>
  <si>
    <t>Soupis:</t>
  </si>
  <si>
    <t>1 - RH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</si>
  <si>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</si>
  <si>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</si>
  <si>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</si>
  <si>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</si>
  <si>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</si>
  <si>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</si>
  <si>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</si>
  <si>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VRN8 - Mobilní trafostanice</t>
  </si>
  <si>
    <t xml:space="preserve">    VRN9 - Ostatní náklady</t>
  </si>
  <si>
    <t>Práce a dodávky M</t>
  </si>
  <si>
    <t>21-M</t>
  </si>
  <si>
    <t>Elektromontáže</t>
  </si>
  <si>
    <t>000000002x</t>
  </si>
  <si>
    <t xml:space="preserve">pomocný montážní materiál </t>
  </si>
  <si>
    <t>sada</t>
  </si>
  <si>
    <t>1598558490</t>
  </si>
  <si>
    <t>210020133X</t>
  </si>
  <si>
    <t>Montáž roštů a lávek bez podkladových desek a osazení úchytných prvků pro volné i pevné uložení kabelů typových ostatních včetně základního nátěru, šířky přes 300 do 400 mm</t>
  </si>
  <si>
    <t>-209452538</t>
  </si>
  <si>
    <t>000000003x</t>
  </si>
  <si>
    <t>-1777791133</t>
  </si>
  <si>
    <t>210100096</t>
  </si>
  <si>
    <t>Ukončení vodičů izolovaných s označením a zapojením na svorkovnici s otevřením a uzavřením krytu průřezu žíly do 2,5 mm2</t>
  </si>
  <si>
    <t>CS ÚRS 2016 01</t>
  </si>
  <si>
    <t>1340445629</t>
  </si>
  <si>
    <t>354311651X</t>
  </si>
  <si>
    <t>Rozvody přípojnicové svorka univerzální, ON  34 8631 typ: 669101 pro lano  4- 16 mm2</t>
  </si>
  <si>
    <t>-1958967049</t>
  </si>
  <si>
    <t>210112701X</t>
  </si>
  <si>
    <t>Montáž odpínačů bez zapojení vodičů nn do 500 V třípólových s pojistkami ruční pohon do 160 A</t>
  </si>
  <si>
    <t>-116825720</t>
  </si>
  <si>
    <t>358230001X</t>
  </si>
  <si>
    <t>Jističe do 630 A JISTIČE DO 63A 1pólové - charakteristika B LPN (LSN)-32B-1</t>
  </si>
  <si>
    <t>-1931592993</t>
  </si>
  <si>
    <t>210112705</t>
  </si>
  <si>
    <t>1499520719</t>
  </si>
  <si>
    <t>358230011</t>
  </si>
  <si>
    <t>Jističe do 630 A JISTIČE DO 63A 3pólové - charakteristika B LPN (LSN)-32B-3</t>
  </si>
  <si>
    <t>-656574127</t>
  </si>
  <si>
    <t>210112706</t>
  </si>
  <si>
    <t>Montáž odpínačů bez zapojení vodičů nn do 500 V třípólových s pojistkami ruční pohon do 250 A</t>
  </si>
  <si>
    <t>1124568496</t>
  </si>
  <si>
    <t>358226310X</t>
  </si>
  <si>
    <t>Jističe do 630 A kompaktní jističe  Modeion - do  160  A odpínače BC160N 3-pól. odpínač, Ie = 160 A, třmen. svorky pro 2,5-95 mm² BC160NT305-160-V  Ie = 160 A</t>
  </si>
  <si>
    <t>-1797140926</t>
  </si>
  <si>
    <t>210120102</t>
  </si>
  <si>
    <t>Montáž pojistek se zapojením vodičů závitových kompletních pojistkových částí pojistkových patron nožových</t>
  </si>
  <si>
    <t>1612845744</t>
  </si>
  <si>
    <t>358252700</t>
  </si>
  <si>
    <t>Pojistky a bleskojistky výkonové nn kromě polovodičových pojistky nízkoztrátové vložky pojistkové tavné 660 V st., vypínací schopnost 100 kA charakteristika  gG pro všeobecné účely charakteristika  gF1 pro jištění kabelů (normální provedení) PHNA2   200 A</t>
  </si>
  <si>
    <t>97189770</t>
  </si>
  <si>
    <t>716514468</t>
  </si>
  <si>
    <t>358252720</t>
  </si>
  <si>
    <t>Pojistky a bleskojistky výkonové nn kromě polovodičových pojistky nízkoztrátové vložky pojistkové tavné 660 V st., vypínací schopnost 100 kA charakteristika  gG pro všeobecné účely charakteristika  gF1 pro jištění kabelů (normální provedení) PHNA2   224 A</t>
  </si>
  <si>
    <t>-713378724</t>
  </si>
  <si>
    <t>752850851</t>
  </si>
  <si>
    <t>358252740</t>
  </si>
  <si>
    <t>Pojistky a bleskojistky výkonové nn kromě polovodičových pojistky nízkoztrátové vložky pojistkové tavné 660 V st., vypínací schopnost 100 kA charakteristika  gG pro všeobecné účely charakteristika  gF1 pro jištění kabelů (normální provedení) PHNA2   250 A</t>
  </si>
  <si>
    <t>166236061</t>
  </si>
  <si>
    <t>-1833854221</t>
  </si>
  <si>
    <t>358252760</t>
  </si>
  <si>
    <t>Pojistky a bleskojistky výkonové nn kromě polovodičových pojistky nízkoztrátové vložky pojistkové tavné 660 V st., vypínací schopnost 100 kA charakteristika  gG pro všeobecné účely charakteristika  gF1 pro jištění kabelů (normální provedení) PHNA2   315 A</t>
  </si>
  <si>
    <t>-276338823</t>
  </si>
  <si>
    <t>-41603393</t>
  </si>
  <si>
    <t>358252770</t>
  </si>
  <si>
    <t>667870722</t>
  </si>
  <si>
    <t>210120201X</t>
  </si>
  <si>
    <t>-892349217</t>
  </si>
  <si>
    <t>358252101X</t>
  </si>
  <si>
    <t>Pojistky a bleskojistky výkonové nn kromě polovodičových pojistky nízkoztrátové vložky pojistkové tavné 660 V st., vypínací schopnost 100 kA charakteristika  gG pro všeobecné účely charakteristika  gF1 pro jištění kabelů (normální provedení) PHNA000   10 A</t>
  </si>
  <si>
    <t>-294638129</t>
  </si>
  <si>
    <t>210120401</t>
  </si>
  <si>
    <t>Montáž jističů se zapojením vodičů jednopólových nn do 25 A bez krytu</t>
  </si>
  <si>
    <t>-1298853773</t>
  </si>
  <si>
    <t>358221050</t>
  </si>
  <si>
    <t>Jističe do 630 A JISTIČE DO 63A 1pólové - charakteristika B LPN (LSN)-6B-1</t>
  </si>
  <si>
    <t>2070913020</t>
  </si>
  <si>
    <t>-1951910351</t>
  </si>
  <si>
    <t>358221530</t>
  </si>
  <si>
    <t>Jističe do 630 A JISTIČE DO 63A 1pólové - charakteristika C LPN (LSN)-2C-1</t>
  </si>
  <si>
    <t>213759889</t>
  </si>
  <si>
    <t>1148177440</t>
  </si>
  <si>
    <t>358221570</t>
  </si>
  <si>
    <t>Jističe do 630 A JISTIČE DO 63A 1pólové - charakteristika C LPN (LSN)-10C-1</t>
  </si>
  <si>
    <t>-1039995532</t>
  </si>
  <si>
    <t>210120465</t>
  </si>
  <si>
    <t>Montáž jističů se zapojením vodičů třípólových nn do 25 A bez krytu</t>
  </si>
  <si>
    <t>2087774511</t>
  </si>
  <si>
    <t>358224040</t>
  </si>
  <si>
    <t>Jističe do 630 A JISTIČE DO 63A 3pólové - charakteristika B LPN (LSN)-40B-3</t>
  </si>
  <si>
    <t>736730359</t>
  </si>
  <si>
    <t>1394177336</t>
  </si>
  <si>
    <t>358221120</t>
  </si>
  <si>
    <t>Jističe do 630 A JISTIČE DO 63A 1pólové - charakteristika B LPN (LSN)-20B-1</t>
  </si>
  <si>
    <t>-1625046268</t>
  </si>
  <si>
    <t>210120485X</t>
  </si>
  <si>
    <t>Montáž jističů se zapojením vodičů deionových vestavných s elektrickou spouští do 100 A</t>
  </si>
  <si>
    <t>-551864165</t>
  </si>
  <si>
    <t>358226030X</t>
  </si>
  <si>
    <t>Jističe do 630 A kompaktní jističe  Modeion - do  160  A jističe BC160N, charakteristika D - distribuční 3-pól. jistič, bez regulace, třmen. svorky pro 2,5-95 mm² BC160NT305-32-D  Ir = 25-32 A</t>
  </si>
  <si>
    <t>-682493198</t>
  </si>
  <si>
    <t>-1968606241</t>
  </si>
  <si>
    <t>358226040</t>
  </si>
  <si>
    <t>Jističe do 630 A kompaktní jističe  Modeion - do  160  A jističe BC160N, charakteristika D - distribuční 3-pól. jistič, bez regulace, třmen. svorky pro 2,5-95 mm² BC160NT305-40-D  Ir = 32-40 A</t>
  </si>
  <si>
    <t>-965183946</t>
  </si>
  <si>
    <t>178642799</t>
  </si>
  <si>
    <t>358225940X</t>
  </si>
  <si>
    <t>Jističe do 630 A kompaktní jističe  Modeion - do  160  A jističe BC160N, charakteristika L - vedení 3-pól. jistič, bez regulace, třmen. svorky pro 2,5-95 mm² BC160NT305-63-L  In = 63 A</t>
  </si>
  <si>
    <t>139980743</t>
  </si>
  <si>
    <t>1508081630</t>
  </si>
  <si>
    <t>358226070X</t>
  </si>
  <si>
    <t>Jističe do 630 A kompaktní jističe  Modeion - do  160  A jističe BC160N, charakteristika D - distribuční 3-pól. jistič, bez regulace, třmen. svorky pro 2,5-95 mm² BC160NT305-80-D  Ir = 63-80 A</t>
  </si>
  <si>
    <t>1471035828</t>
  </si>
  <si>
    <t>874441704</t>
  </si>
  <si>
    <t>358226080</t>
  </si>
  <si>
    <t>Jističe do 630 A kompaktní jističe  Modeion - do  160  A jističe BC160N, charakteristika D - distribuční 3-pól. jistič, bez regulace, třmen. svorky pro 2,5-95 mm² BC160NT305-100-D  Ir = 80-100 A</t>
  </si>
  <si>
    <t>-1160181341</t>
  </si>
  <si>
    <t>210120486X</t>
  </si>
  <si>
    <t>Montáž jističů se zapojením vodičů deionových vestavných s elektrickou spouští do 300 A</t>
  </si>
  <si>
    <t>1276397137</t>
  </si>
  <si>
    <t>358226090X</t>
  </si>
  <si>
    <t>Jističe do 630 A kompaktní jističe  Modeion - do  160  A jističe BC160N, charakteristika D - distribuční 3-pól. jistič, bez regulace, třmen. svorky pro 2,5-95 mm² BC160NT305-125-D  Ir = 100-125 A</t>
  </si>
  <si>
    <t>1562101436</t>
  </si>
  <si>
    <t>-489352160</t>
  </si>
  <si>
    <t>358226091X</t>
  </si>
  <si>
    <t>-1124672142</t>
  </si>
  <si>
    <t>49800585</t>
  </si>
  <si>
    <t>358226850X</t>
  </si>
  <si>
    <t>1275969678</t>
  </si>
  <si>
    <t>873539239</t>
  </si>
  <si>
    <t>358226851X</t>
  </si>
  <si>
    <t>-1477917228</t>
  </si>
  <si>
    <t>-673982040</t>
  </si>
  <si>
    <t>358226853X</t>
  </si>
  <si>
    <t>1282176247</t>
  </si>
  <si>
    <t>-1982772661</t>
  </si>
  <si>
    <t>358226854X</t>
  </si>
  <si>
    <t>-926264806</t>
  </si>
  <si>
    <t>210120487X</t>
  </si>
  <si>
    <t>Montáž jističů se zapojením vodičů deionových vestavných s elektrickou spouští do 400 A</t>
  </si>
  <si>
    <t>1729377793</t>
  </si>
  <si>
    <t>358227970X</t>
  </si>
  <si>
    <t>Jističe do 630 A KOMPAKTNÍ JISTIČE  Modeion - do  630 A nadproudové spouště jističů BH630N, BH630S spoušť  DTV3 pro BH - char. D - distribuční SE-BH-0400-DTV3  Ir = 160-400 A</t>
  </si>
  <si>
    <t>1669009321</t>
  </si>
  <si>
    <t>210120488X</t>
  </si>
  <si>
    <t>Montáž jističů se zapojením vodičů deionových vestavných s elektrickou spouští do 600 A</t>
  </si>
  <si>
    <t>-928914413</t>
  </si>
  <si>
    <t>358227980X</t>
  </si>
  <si>
    <t>Jističe do 630 A KOMPAKTNÍ JISTIČE  Modeion - do  630 A nadproudové spouště jističů BH630N, BH630S spoušť  DTV3 pro BH - char. D - distribuční SE-BH-0630-DTV3  Ir = 250-630 A</t>
  </si>
  <si>
    <t>475172761</t>
  </si>
  <si>
    <t>-465950618</t>
  </si>
  <si>
    <t>358227981X</t>
  </si>
  <si>
    <t>-190087242</t>
  </si>
  <si>
    <t>210120522X</t>
  </si>
  <si>
    <t>Montáž jističů se zapojením vodičů jističů typ VMT bez montáže pákového pohonu do 1000 A</t>
  </si>
  <si>
    <t>-604648281</t>
  </si>
  <si>
    <t>35822950001X</t>
  </si>
  <si>
    <t>Jističe do 630 A KOMPAKTNÍ JISTIČE  Modeion - do  630 A 3+N pólové spínací bloky jističů BH630N, BH630S BH630SE405 - SUPERIOR</t>
  </si>
  <si>
    <t>-137999512</t>
  </si>
  <si>
    <t>210120523X</t>
  </si>
  <si>
    <t>Montáž jističů se zapojením vodičů jističů typ VMT bez montáže pákového pohonu do 2000 A</t>
  </si>
  <si>
    <t>-1702314737</t>
  </si>
  <si>
    <t>35822950002X</t>
  </si>
  <si>
    <t>-863546110</t>
  </si>
  <si>
    <t>35822950012X</t>
  </si>
  <si>
    <t>1169000419</t>
  </si>
  <si>
    <t>210120524X</t>
  </si>
  <si>
    <t>Montáž jističů se zapojením vodičů jističů typ VMT bez montáže pákového pohonu do 3000 A</t>
  </si>
  <si>
    <t>-124583174</t>
  </si>
  <si>
    <t>35822950003X</t>
  </si>
  <si>
    <t>-1068782295</t>
  </si>
  <si>
    <t>210120560X</t>
  </si>
  <si>
    <t>Montáž jističů se zapojením vodičů jističů doplňků k jističům typu AMT, VMT nebo AR zásuvky s vidlicí pro výsuvné provedení</t>
  </si>
  <si>
    <t>402212243</t>
  </si>
  <si>
    <t>358229311X</t>
  </si>
  <si>
    <t>Jističe do 630 A KOMPAKTNÍ JISTIČE  Modeion - do  630 A příslušenství jističů - společné pro BD250N, BD250S  a BH630N, BH630S mechanické blokování mezi jističi BD a BH - pro pevné i výs. provedení MB-BHD-PV03</t>
  </si>
  <si>
    <t>-1356712944</t>
  </si>
  <si>
    <t>71</t>
  </si>
  <si>
    <t>210140051X</t>
  </si>
  <si>
    <t>Montáž ovladačů tlačítkových vestavných se zapojením vodičů typ T6 s průčelní deskou bez zhotovení otvoru prvků ovládací nebo signální hlavice</t>
  </si>
  <si>
    <t>-1614037180</t>
  </si>
  <si>
    <t>345181402X</t>
  </si>
  <si>
    <t>Příslušenství objímek kroužek upevň. pro objímky 1359 1900-16  plast</t>
  </si>
  <si>
    <t>1144607603</t>
  </si>
  <si>
    <t>73</t>
  </si>
  <si>
    <t>210150051</t>
  </si>
  <si>
    <t>Montáž relé pomocných se zapojením vodičů vestavných v krytu s kontakty 4P</t>
  </si>
  <si>
    <t>445807382</t>
  </si>
  <si>
    <t>358352024X</t>
  </si>
  <si>
    <t>Relé nn relé průmyslová výkonová Siemens Trutnov 38 x 80 x 120 mm, svorky RP 701 KC-U 24Vss      4p</t>
  </si>
  <si>
    <t>-2111251391</t>
  </si>
  <si>
    <t>75</t>
  </si>
  <si>
    <t>210160683</t>
  </si>
  <si>
    <t>Montáž měřících přístrojů, bez zapojení vodičů elektroměru vysílacího</t>
  </si>
  <si>
    <t>648529939</t>
  </si>
  <si>
    <t>391331401X</t>
  </si>
  <si>
    <t>Měřiče ostatních neelektrických veličin rozdělovač topných nákladů elektronický vizuální, IR, rádiový odečet E-ITN 30,  dvoučidlový</t>
  </si>
  <si>
    <t>1909746151</t>
  </si>
  <si>
    <t>77</t>
  </si>
  <si>
    <t>-1120567536</t>
  </si>
  <si>
    <t>391331402X</t>
  </si>
  <si>
    <t>361132533</t>
  </si>
  <si>
    <t>79</t>
  </si>
  <si>
    <t>-931739601</t>
  </si>
  <si>
    <t>391331412X</t>
  </si>
  <si>
    <t>256</t>
  </si>
  <si>
    <t>-1663854231</t>
  </si>
  <si>
    <t>81</t>
  </si>
  <si>
    <t>210160931X</t>
  </si>
  <si>
    <t>Montáž měřících přístrojů, bez zapojení vodičů hlídače napětí</t>
  </si>
  <si>
    <t>1814208365</t>
  </si>
  <si>
    <t>391331411X</t>
  </si>
  <si>
    <t>2003064800</t>
  </si>
  <si>
    <t>83</t>
  </si>
  <si>
    <t>210170301</t>
  </si>
  <si>
    <t>Montáž měřících transformátorů nn se zapojením vodičů proudových, typ STE 10, AMTO, BNB</t>
  </si>
  <si>
    <t>142815754</t>
  </si>
  <si>
    <t>360200010X</t>
  </si>
  <si>
    <t>Přístroje elektrické se specifickým určením ostatní chrániče proudové standardní 2 pólové typ AC OFI 16-2p/0.01</t>
  </si>
  <si>
    <t>1943342682</t>
  </si>
  <si>
    <t>85</t>
  </si>
  <si>
    <t>2051328286</t>
  </si>
  <si>
    <t>360200011X</t>
  </si>
  <si>
    <t>1699692976</t>
  </si>
  <si>
    <t>87</t>
  </si>
  <si>
    <t>1379806004</t>
  </si>
  <si>
    <t>360200012X</t>
  </si>
  <si>
    <t>633935296</t>
  </si>
  <si>
    <t>89</t>
  </si>
  <si>
    <t>-1445245451</t>
  </si>
  <si>
    <t>360200013X</t>
  </si>
  <si>
    <t>-1303478000</t>
  </si>
  <si>
    <t>91</t>
  </si>
  <si>
    <t>-558594864</t>
  </si>
  <si>
    <t>360200014X</t>
  </si>
  <si>
    <t>-236429263</t>
  </si>
  <si>
    <t>93</t>
  </si>
  <si>
    <t>-1709254104</t>
  </si>
  <si>
    <t>360200015X</t>
  </si>
  <si>
    <t>1172883993</t>
  </si>
  <si>
    <t>1348337507</t>
  </si>
  <si>
    <t>360200016X</t>
  </si>
  <si>
    <t>1212461236</t>
  </si>
  <si>
    <t>-1253450005</t>
  </si>
  <si>
    <t>360200017X</t>
  </si>
  <si>
    <t>-895797024</t>
  </si>
  <si>
    <t>825420642</t>
  </si>
  <si>
    <t>360200018X</t>
  </si>
  <si>
    <t>1046933504</t>
  </si>
  <si>
    <t>101</t>
  </si>
  <si>
    <t>2130077827</t>
  </si>
  <si>
    <t>360200021X</t>
  </si>
  <si>
    <t>-1745066122</t>
  </si>
  <si>
    <t>103</t>
  </si>
  <si>
    <t>856632545</t>
  </si>
  <si>
    <t>360200031X</t>
  </si>
  <si>
    <t>1513178306</t>
  </si>
  <si>
    <t>105</t>
  </si>
  <si>
    <t>210190053</t>
  </si>
  <si>
    <t>Montáž rozváděčů skříňových nebo panelových bez zapojení vodičů dělitelných, hmotnosti jednoho pole přes 300 do 400 kg</t>
  </si>
  <si>
    <t>175890015</t>
  </si>
  <si>
    <t>357201011X</t>
  </si>
  <si>
    <t>Rozvaděče nn jednoúčelové rozvaděče staveništní 230/400V, 50Hz, 40A IP 44/21, SR 1</t>
  </si>
  <si>
    <t>-481669439</t>
  </si>
  <si>
    <t>107</t>
  </si>
  <si>
    <t>-1196766532</t>
  </si>
  <si>
    <t>357201012X</t>
  </si>
  <si>
    <t>-1741505135</t>
  </si>
  <si>
    <t>109</t>
  </si>
  <si>
    <t>297943552</t>
  </si>
  <si>
    <t>357201013X</t>
  </si>
  <si>
    <t>-1828064224</t>
  </si>
  <si>
    <t>111</t>
  </si>
  <si>
    <t>210190054</t>
  </si>
  <si>
    <t>1167437881</t>
  </si>
  <si>
    <t>357201014X</t>
  </si>
  <si>
    <t>-1153261600</t>
  </si>
  <si>
    <t>113</t>
  </si>
  <si>
    <t>210190055</t>
  </si>
  <si>
    <t>1662084753</t>
  </si>
  <si>
    <t>357201015X</t>
  </si>
  <si>
    <t>-85335429</t>
  </si>
  <si>
    <t>115</t>
  </si>
  <si>
    <t>1546756876</t>
  </si>
  <si>
    <t>357201016X</t>
  </si>
  <si>
    <t>-671853346</t>
  </si>
  <si>
    <t>117</t>
  </si>
  <si>
    <t>210191001X</t>
  </si>
  <si>
    <t>Montáž rozvaděčů pro dozorny a velíny bez zapojení vodičů manipulačních, jednoho pole vyzbrojených</t>
  </si>
  <si>
    <t>-571643734</t>
  </si>
  <si>
    <t>357116301X</t>
  </si>
  <si>
    <t>Rozvaděče nn standardní distribuční elektroměrový rozvaděč termoplast do výklenku (na zazdění) provedení z termoplastu ER212/PVP7P  1x dvousazbový</t>
  </si>
  <si>
    <t>-1021667848</t>
  </si>
  <si>
    <t>119</t>
  </si>
  <si>
    <t>210203891X</t>
  </si>
  <si>
    <t>Montáž modulového osvětlovacího systému se zapojením vodičů doplňků předřadníku</t>
  </si>
  <si>
    <t>-1475726921</t>
  </si>
  <si>
    <t>348910991X</t>
  </si>
  <si>
    <t>Díly (sestavy) svítidel, rozebíratelné předřadníková skříň ExdI/II C T4 z AlSi, IP 65 typ 205.0         pro RVLX 250W</t>
  </si>
  <si>
    <t>1444961696</t>
  </si>
  <si>
    <t>HZS</t>
  </si>
  <si>
    <t>Hodinové zúčtovací sazby</t>
  </si>
  <si>
    <t>121</t>
  </si>
  <si>
    <t>HZS3132X</t>
  </si>
  <si>
    <t>Hodinové zúčtovací sazby montáží technologických zařízení při externích montážích elektromontér VN a VVN odborný</t>
  </si>
  <si>
    <t>hod</t>
  </si>
  <si>
    <t>512</t>
  </si>
  <si>
    <t>-821652128</t>
  </si>
  <si>
    <t>HZS4132</t>
  </si>
  <si>
    <t>Hodinové zúčtovací sazby ostatních profesí obsluha stavebních strojů a zařízení jeřábník specialista</t>
  </si>
  <si>
    <t>-158147262</t>
  </si>
  <si>
    <t>123</t>
  </si>
  <si>
    <t>HZS4212</t>
  </si>
  <si>
    <t>Hodinové zúčtovací sazby ostatních profesí revizní a kontrolní činnost revizní technik specialista</t>
  </si>
  <si>
    <t>-1436226999</t>
  </si>
  <si>
    <t>HZS4301X</t>
  </si>
  <si>
    <t>Hodinové zúčtovací sazby ostatních profesí revizní a kontrolní činnost revizní technik</t>
  </si>
  <si>
    <t>1824327968</t>
  </si>
  <si>
    <t>VRN</t>
  </si>
  <si>
    <t>Vedlejší rozpočtové náklady</t>
  </si>
  <si>
    <t>VRN1</t>
  </si>
  <si>
    <t>Průzkumné, geodetické a projektové práce</t>
  </si>
  <si>
    <t>125</t>
  </si>
  <si>
    <t>013244000</t>
  </si>
  <si>
    <t>Průzkumné, geodetické a projektové práce projektové práce dokumentace stavby (výkresová a textová) pro provádění stavby</t>
  </si>
  <si>
    <t>1024</t>
  </si>
  <si>
    <t>-118609211</t>
  </si>
  <si>
    <t>013254000</t>
  </si>
  <si>
    <t>Průzkumné, geodetické a projektové práce projektové práce dokumentace stavby (výkresová a textová) skutečného provedení stavby</t>
  </si>
  <si>
    <t>1419955417</t>
  </si>
  <si>
    <t>VRN3</t>
  </si>
  <si>
    <t>Zařízení staveniště</t>
  </si>
  <si>
    <t>127</t>
  </si>
  <si>
    <t>034002000</t>
  </si>
  <si>
    <t>Hlavní tituly průvodních činností a nákladů zařízení staveniště zabezpečení staveniště</t>
  </si>
  <si>
    <t>-257540244</t>
  </si>
  <si>
    <t>VRN4</t>
  </si>
  <si>
    <t>Inženýrská činnost</t>
  </si>
  <si>
    <t>043103001X</t>
  </si>
  <si>
    <t>Inženýrská činnost zkoušky a ostatní měření zkoušky bez rozlišení</t>
  </si>
  <si>
    <t>-84691998</t>
  </si>
  <si>
    <t>VRN8</t>
  </si>
  <si>
    <t>Mobilní trafostanice</t>
  </si>
  <si>
    <t>129</t>
  </si>
  <si>
    <t>080000007x</t>
  </si>
  <si>
    <t>Provoz náhradního zdroje 1+1 den</t>
  </si>
  <si>
    <t>653057729</t>
  </si>
  <si>
    <t>080000008x</t>
  </si>
  <si>
    <t>Pronájem náhradního zdroje</t>
  </si>
  <si>
    <t>1917716895</t>
  </si>
  <si>
    <t>131</t>
  </si>
  <si>
    <t>080000009x</t>
  </si>
  <si>
    <t>Instalace a odpojení náhradního zdroje</t>
  </si>
  <si>
    <t>-2000125660</t>
  </si>
  <si>
    <t>VRN9</t>
  </si>
  <si>
    <t>Ostatní náklady</t>
  </si>
  <si>
    <t>091003101X</t>
  </si>
  <si>
    <t>Ostatní náklady související s objektem bez rozlišení</t>
  </si>
  <si>
    <t>ks</t>
  </si>
  <si>
    <t>-287347076</t>
  </si>
  <si>
    <t>133</t>
  </si>
  <si>
    <t>091003113X</t>
  </si>
  <si>
    <t>-509585767</t>
  </si>
  <si>
    <t>091003104X</t>
  </si>
  <si>
    <t>-757139235</t>
  </si>
  <si>
    <t>135</t>
  </si>
  <si>
    <t>091003105X</t>
  </si>
  <si>
    <t>-1518071871</t>
  </si>
  <si>
    <t>091003106X</t>
  </si>
  <si>
    <t>2059467511</t>
  </si>
  <si>
    <t>137</t>
  </si>
  <si>
    <t>091003107X</t>
  </si>
  <si>
    <t>1377538177</t>
  </si>
  <si>
    <t>091003108X</t>
  </si>
  <si>
    <t>1595267008</t>
  </si>
  <si>
    <t>139</t>
  </si>
  <si>
    <t>091003109X</t>
  </si>
  <si>
    <t>-1684548033</t>
  </si>
  <si>
    <t>140</t>
  </si>
  <si>
    <t>091003110X</t>
  </si>
  <si>
    <t>1057408685</t>
  </si>
  <si>
    <t>141</t>
  </si>
  <si>
    <t>091003111X</t>
  </si>
  <si>
    <t>1565721518</t>
  </si>
  <si>
    <t>142</t>
  </si>
  <si>
    <t>091003112X</t>
  </si>
  <si>
    <t>1618050136</t>
  </si>
  <si>
    <t>143</t>
  </si>
  <si>
    <t>092103001</t>
  </si>
  <si>
    <t>Ostatní náklady související s provozem náklady na zkušební provoz</t>
  </si>
  <si>
    <t>-1745445483</t>
  </si>
  <si>
    <t>2 - TR</t>
  </si>
  <si>
    <t>210075261</t>
  </si>
  <si>
    <t>Montáž přípojnic a přeponek pro rozvodny vvn rozvodny 110 kV izolátorový závěs jednoduchý</t>
  </si>
  <si>
    <t>720322823</t>
  </si>
  <si>
    <t>343812501</t>
  </si>
  <si>
    <t>Materiály elektroizolační páskové páska izolační  textilní IPC 20 , 19 mm x 20 m</t>
  </si>
  <si>
    <t>1551545160</t>
  </si>
  <si>
    <t>210171158</t>
  </si>
  <si>
    <t>Montáž třífázových transformátorů vn/nn, bez zapojení vodičů vzduchových instalace přístrojů výkonu do 16000 kVA</t>
  </si>
  <si>
    <t>1259287152</t>
  </si>
  <si>
    <t>374221061X</t>
  </si>
  <si>
    <t>Transformátory pro všeobecné použití do 1kV transformátory zvonkové (MULTI 9) 8VA   220/240V        8 V</t>
  </si>
  <si>
    <t>-247313991</t>
  </si>
  <si>
    <t>210220441X</t>
  </si>
  <si>
    <t>Montáž hromosvodného vedení ochranných prvků a doplňků napínacích šroubů s okem s vypnutím svodového vodiče</t>
  </si>
  <si>
    <t>-1943961122</t>
  </si>
  <si>
    <t>354418661X</t>
  </si>
  <si>
    <t>Součásti pro hromosvody a uzemňování svorky FeZn SJ 2 k zemnící tyči</t>
  </si>
  <si>
    <t>393801772</t>
  </si>
  <si>
    <t>HZS3132</t>
  </si>
  <si>
    <t>-1354177240</t>
  </si>
  <si>
    <t>-1565232733</t>
  </si>
  <si>
    <t>-1432022523</t>
  </si>
  <si>
    <t>-1940039144</t>
  </si>
  <si>
    <t>-303676595</t>
  </si>
  <si>
    <t>043103000</t>
  </si>
  <si>
    <t>1610243401</t>
  </si>
  <si>
    <t>3 - DMX</t>
  </si>
  <si>
    <t xml:space="preserve">    22-M - Montáže technologických zařízení pro dopravní stavby</t>
  </si>
  <si>
    <t>2129841140</t>
  </si>
  <si>
    <t>354311655X</t>
  </si>
  <si>
    <t>24720582</t>
  </si>
  <si>
    <t>210111041</t>
  </si>
  <si>
    <t>Montáž zásuvek domovních se zapojením vodičů bezšroubové připojení polozapuštěných nebo zapuštěných 10A, 16 A, provedení 2P+PE</t>
  </si>
  <si>
    <t>-365772058</t>
  </si>
  <si>
    <t>345551301X</t>
  </si>
  <si>
    <t>Spoje zásuvkové 10 A a 10/16 A zásuvky komplet zásuvka 1násobná 5517-2389 Swing bílý</t>
  </si>
  <si>
    <t>-1476913636</t>
  </si>
  <si>
    <t>323170731</t>
  </si>
  <si>
    <t>-896753330</t>
  </si>
  <si>
    <t>499545628</t>
  </si>
  <si>
    <t>-677114285</t>
  </si>
  <si>
    <t>-1358037629</t>
  </si>
  <si>
    <t>358221550</t>
  </si>
  <si>
    <t>Jističe do 630 A JISTIČE DO 63A 1pólové - charakteristika C LPN (LSN)-6C-1</t>
  </si>
  <si>
    <t>-1613430814</t>
  </si>
  <si>
    <t>383142309</t>
  </si>
  <si>
    <t>358221110X</t>
  </si>
  <si>
    <t>Jističe do 630 A JISTIČE DO 63A 1pólové - charakteristika B LPN (LSN)-16B-1</t>
  </si>
  <si>
    <t>-1184018005</t>
  </si>
  <si>
    <t>210150051X</t>
  </si>
  <si>
    <t>Montáž relé pomocných se zapojením vodičů vestavných v krytu s kontakty 2P, 3Z</t>
  </si>
  <si>
    <t>944508795</t>
  </si>
  <si>
    <t>358352051X</t>
  </si>
  <si>
    <t>-76522587</t>
  </si>
  <si>
    <t>210170091X</t>
  </si>
  <si>
    <t>Montáž jednofázových transformátorů nn se zapojením vodičů vestavných 1x primár - 1x sekundár do 200 VA</t>
  </si>
  <si>
    <t>-2051983541</t>
  </si>
  <si>
    <t>374221202X</t>
  </si>
  <si>
    <t>Transformátory pro všeobecné použití do 1kV transformátory bezpečnostní (MULTI 9) 220/240V 12-24V  16VA</t>
  </si>
  <si>
    <t>-1557114983</t>
  </si>
  <si>
    <t>210180302X</t>
  </si>
  <si>
    <t>Montáž usměrňovačů, střídačů nebo diod se zapojením měničů výkonových, typ S 2800</t>
  </si>
  <si>
    <t>-1267721127</t>
  </si>
  <si>
    <t>374227002X</t>
  </si>
  <si>
    <t>-313151429</t>
  </si>
  <si>
    <t>-696691602</t>
  </si>
  <si>
    <t>357201021X</t>
  </si>
  <si>
    <t>15209479</t>
  </si>
  <si>
    <t>34576001X</t>
  </si>
  <si>
    <t>Materiál úložný elektroinstalační lišty elektroinstalační plastové hranaté LH bílé LH 15 x 10</t>
  </si>
  <si>
    <t>-1084467123</t>
  </si>
  <si>
    <t>22-M</t>
  </si>
  <si>
    <t>Montáže technologických zařízení pro dopravní stavby</t>
  </si>
  <si>
    <t>220271201X</t>
  </si>
  <si>
    <t>Montáž šňůry volně uložené včetně rozvinutí šňůry, odříznutí na potřebnou délku a prozvonění CGSG, CYSY do 3 x 2,5 mm2</t>
  </si>
  <si>
    <t>-1530994370</t>
  </si>
  <si>
    <t>341216391X</t>
  </si>
  <si>
    <t>kabel sdělovací TCEKPFLEY 61 P  1,0   D  K1642061</t>
  </si>
  <si>
    <t>1647678468</t>
  </si>
  <si>
    <t>220322031X</t>
  </si>
  <si>
    <t>Uvedení do provozu systém pro EZS oživení a nastavení</t>
  </si>
  <si>
    <t>517413306</t>
  </si>
  <si>
    <t>405411503X</t>
  </si>
  <si>
    <t>Regulátory a ústřední členy regulátorů elektrické regulace ke kotli Buderus funkční modul FM441</t>
  </si>
  <si>
    <t>-1407027956</t>
  </si>
  <si>
    <t>220333001X</t>
  </si>
  <si>
    <t>Uvedení do provozu systém pro EPS oživení a nastavení a přezkoušení systému EPS</t>
  </si>
  <si>
    <t>1801970423</t>
  </si>
  <si>
    <t>220333005X</t>
  </si>
  <si>
    <t>1590676252</t>
  </si>
  <si>
    <t>2203402X</t>
  </si>
  <si>
    <t>Uvedení do provozu systém pro EZS vizualizace na PC pro dálkovou správu dat EZS za 1 železniční stanici</t>
  </si>
  <si>
    <t>1409402761</t>
  </si>
  <si>
    <t>382262102X</t>
  </si>
  <si>
    <t>Přístroje telefonní zvláštní tlačítková tabla tlačítková tabla GUARD 2-BUS s přímou volbou s elektrickým vrátným se stříškou nad omítku SNO 32 tl.</t>
  </si>
  <si>
    <t>1368854021</t>
  </si>
  <si>
    <t>220450002</t>
  </si>
  <si>
    <t>Montáž switche datového</t>
  </si>
  <si>
    <t>1660128852</t>
  </si>
  <si>
    <t>374152001X</t>
  </si>
  <si>
    <t>Bzučáky a zvonky bytové zvonky, provedení DT-85 4FN 605 22 plast</t>
  </si>
  <si>
    <t>1697445083</t>
  </si>
  <si>
    <t>220450006</t>
  </si>
  <si>
    <t>Montáž modemu HDSL včetně oživení</t>
  </si>
  <si>
    <t>-1872886241</t>
  </si>
  <si>
    <t>405412102X</t>
  </si>
  <si>
    <t>57169463</t>
  </si>
  <si>
    <t>4 - AISYS</t>
  </si>
  <si>
    <t>210190022X</t>
  </si>
  <si>
    <t>Montáž rozváděčů řídících a ovládacích pro rozvodny bez zapojení vodičů a utěsnění vnitřní a venkovní, hmotnosti přes 100 do 200 kg</t>
  </si>
  <si>
    <t>-1934372924</t>
  </si>
  <si>
    <t>3571314001X</t>
  </si>
  <si>
    <t>rozvodnice zapuštěná, neprůhledné dveře, 4 řady, šířka 14 modulárních jednotek</t>
  </si>
  <si>
    <t>62862970</t>
  </si>
  <si>
    <t>405411504X</t>
  </si>
  <si>
    <t>-871892023</t>
  </si>
  <si>
    <t>374152002X</t>
  </si>
  <si>
    <t>-1166497867</t>
  </si>
  <si>
    <t>374152052X</t>
  </si>
  <si>
    <t>-931760343</t>
  </si>
  <si>
    <t>345514891X</t>
  </si>
  <si>
    <t>zásuvka krytá pro vlhké prostředí 5518-3929 S šedá 1x DIN.IP44</t>
  </si>
  <si>
    <t>-1809543980</t>
  </si>
  <si>
    <t>345627151X</t>
  </si>
  <si>
    <t>svorkovnice krabicová bezšroubová s vodiči 5x2,5 mm2, 400 V 24 A</t>
  </si>
  <si>
    <t>-1279781272</t>
  </si>
  <si>
    <t>345627152X</t>
  </si>
  <si>
    <t>-1276580918</t>
  </si>
  <si>
    <t>345627161X</t>
  </si>
  <si>
    <t>662566321</t>
  </si>
  <si>
    <t>345627162X</t>
  </si>
  <si>
    <t>-392403434</t>
  </si>
  <si>
    <t>345234121X</t>
  </si>
  <si>
    <t>vložka pojistková E27 normální 2410 2A</t>
  </si>
  <si>
    <t>1929349050</t>
  </si>
  <si>
    <t>358899001X</t>
  </si>
  <si>
    <t>hodiny spínací denní</t>
  </si>
  <si>
    <t>-1336259008</t>
  </si>
  <si>
    <t>358229551X</t>
  </si>
  <si>
    <t>jistič 1+Npólový-charakteristika B 6A</t>
  </si>
  <si>
    <t>1662410048</t>
  </si>
  <si>
    <t>358229552X</t>
  </si>
  <si>
    <t>1392681218</t>
  </si>
  <si>
    <t>358229553X</t>
  </si>
  <si>
    <t>-91145659</t>
  </si>
  <si>
    <t>358229554X</t>
  </si>
  <si>
    <t>-391082571</t>
  </si>
  <si>
    <t>358229555X</t>
  </si>
  <si>
    <t>-170682099</t>
  </si>
  <si>
    <t>358229556X</t>
  </si>
  <si>
    <t>876020696</t>
  </si>
  <si>
    <t>358229557X</t>
  </si>
  <si>
    <t>1010102657</t>
  </si>
  <si>
    <t>358229558X</t>
  </si>
  <si>
    <t>-1030186798</t>
  </si>
  <si>
    <t>405411515X</t>
  </si>
  <si>
    <t>361918782</t>
  </si>
  <si>
    <t>5 - kabely a kabelové trasy</t>
  </si>
  <si>
    <t>PSV - Práce a dodávky PSV</t>
  </si>
  <si>
    <t xml:space="preserve">    741 - Elektroinstalace - silnoproud</t>
  </si>
  <si>
    <t>PSV</t>
  </si>
  <si>
    <t>Práce a dodávky PSV</t>
  </si>
  <si>
    <t>741</t>
  </si>
  <si>
    <t>Elektroinstalace - silnoproud</t>
  </si>
  <si>
    <t>741124703</t>
  </si>
  <si>
    <t>Montáž kabelů měděných ovládacích bez ukončení uložených volně stíněných ovládacích s plným jádrem (JYTY) počtu a průměru žil 2 až 19x1 mm2</t>
  </si>
  <si>
    <t>CS ÚRS 2017 01</t>
  </si>
  <si>
    <t>-416317493</t>
  </si>
  <si>
    <t>341215560</t>
  </si>
  <si>
    <t>kabel sdělovací JYTY Al laminovanou fólií 7x1 mm</t>
  </si>
  <si>
    <t>809419707</t>
  </si>
  <si>
    <t>-484998595</t>
  </si>
  <si>
    <t>341215580</t>
  </si>
  <si>
    <t>kabel sdělovací JYTY Al laminovanou fólií 14x1 mm</t>
  </si>
  <si>
    <t>920495342</t>
  </si>
  <si>
    <t>210020101</t>
  </si>
  <si>
    <t>Montáž výložníků bez kabelových lávek a osazení úchytných prvků typových, šířky do 400 mm nástěnných svařovaných se stojinou a 1 výložníkem</t>
  </si>
  <si>
    <t>-530827131</t>
  </si>
  <si>
    <t>345755701X</t>
  </si>
  <si>
    <t>Kabelové nosné systémy žlaby kabelové KOPOS (Neoklas, Mars) díl redukční NP 100</t>
  </si>
  <si>
    <t>1849136686</t>
  </si>
  <si>
    <t>345755711X</t>
  </si>
  <si>
    <t>1831382871</t>
  </si>
  <si>
    <t>345755721X</t>
  </si>
  <si>
    <t>-377615213</t>
  </si>
  <si>
    <t>345755741X</t>
  </si>
  <si>
    <t>718382145</t>
  </si>
  <si>
    <t>210020134</t>
  </si>
  <si>
    <t>Montáž roštů a lávek bez podkladových desek a osazení úchytných prvků pro volné i pevné uložení kabelů typových ostatních včetně základního nátěru, šířky přes 400 do 600 mm</t>
  </si>
  <si>
    <t>948546071</t>
  </si>
  <si>
    <t>345751101X</t>
  </si>
  <si>
    <t>Kabelové nosné systémy desky kabelové krycí DEKAB barva červená kabelové krycí desky DEKAB 2 PVC - l = 1m DEKAB 120/2 PVC</t>
  </si>
  <si>
    <t>552637096</t>
  </si>
  <si>
    <t>345751111X</t>
  </si>
  <si>
    <t>809229891</t>
  </si>
  <si>
    <t>210100012</t>
  </si>
  <si>
    <t>Ukončení vodičů izolovaných s označením a zapojením v rozváděči nebo na přístroji průřezu žíly do 240 mm2</t>
  </si>
  <si>
    <t>-1570455457</t>
  </si>
  <si>
    <t>345671420</t>
  </si>
  <si>
    <t>oko kabelové Cu 1 - 36 kV lisovací 240 x 12</t>
  </si>
  <si>
    <t>-1351414791</t>
  </si>
  <si>
    <t>210100151</t>
  </si>
  <si>
    <t>Ukončení kabelů smršťovací záklopkou nebo páskou se zapojením bez letování počtu a průřezu žil do 4 x 16 mm2</t>
  </si>
  <si>
    <t>-1779709285</t>
  </si>
  <si>
    <t>210100153</t>
  </si>
  <si>
    <t>Ukončení kabelů smršťovací záklopkou nebo páskou se zapojením bez letování počtu a průřezu žil do 4 x 70 mm2</t>
  </si>
  <si>
    <t>874411644</t>
  </si>
  <si>
    <t>345673000</t>
  </si>
  <si>
    <t>oko kabelové Al 1 - 10 kV lisovací plná 70 x 10</t>
  </si>
  <si>
    <t>-216570522</t>
  </si>
  <si>
    <t>VV</t>
  </si>
  <si>
    <t>10*4 'Přepočtené koeficientem množství</t>
  </si>
  <si>
    <t>210100154</t>
  </si>
  <si>
    <t>Ukončení kabelů smršťovací záklopkou nebo páskou se zapojením bez letování počtu a průřezu žil do 4 x 120 mm2</t>
  </si>
  <si>
    <t>1972068869</t>
  </si>
  <si>
    <t>345672400</t>
  </si>
  <si>
    <t>oko kabelové Al 1 - 36 kV lisovací plná 120 x 10</t>
  </si>
  <si>
    <t>-1380200789</t>
  </si>
  <si>
    <t>8*4 'Přepočtené koeficientem množství</t>
  </si>
  <si>
    <t>210100155</t>
  </si>
  <si>
    <t>Ukončení kabelů smršťovací záklopkou nebo páskou se zapojením bez letování počtu a průřezu žil do 5 x 6 mm2</t>
  </si>
  <si>
    <t>1307303026</t>
  </si>
  <si>
    <t>210100173</t>
  </si>
  <si>
    <t>Ukončení kabelů smršťovací záklopkou nebo páskou se zapojením bez letování počtu a průřezu žil do 3 x 1,5 až 4 mm2</t>
  </si>
  <si>
    <t>1653616263</t>
  </si>
  <si>
    <t>210100251</t>
  </si>
  <si>
    <t>Ukončení kabelů smršťovací záklopkou nebo páskou se zapojením bez letování počtu a průřezu žil do 4 x 10 mm2</t>
  </si>
  <si>
    <t>-1215970220</t>
  </si>
  <si>
    <t>210100252</t>
  </si>
  <si>
    <t>Ukončení kabelů smršťovací záklopkou nebo páskou se zapojením bez letování počtu a průřezu žil do 4 x 25 mm2</t>
  </si>
  <si>
    <t>-337459052</t>
  </si>
  <si>
    <t>210100254</t>
  </si>
  <si>
    <t>Ukončení kabelů smršťovací záklopkou nebo páskou se zapojením bez letování počtu a průřezu žil do 4 x 95 mm2</t>
  </si>
  <si>
    <t>1766307</t>
  </si>
  <si>
    <t>345673050</t>
  </si>
  <si>
    <t>oko kabelové Al 1 - 10 kV lisovací plná 95 x 10</t>
  </si>
  <si>
    <t>-2130469054</t>
  </si>
  <si>
    <t>2*4 'Přepočtené koeficientem množství</t>
  </si>
  <si>
    <t>210100255</t>
  </si>
  <si>
    <t>Ukončení kabelů smršťovací záklopkou nebo páskou se zapojením bez letování počtu a průřezu žil do 4 x 150 mm2</t>
  </si>
  <si>
    <t>-926069754</t>
  </si>
  <si>
    <t>345673150</t>
  </si>
  <si>
    <t>oko kabelové Al 1 - 10 kV lisovací plná 150 x 12</t>
  </si>
  <si>
    <t>203486374</t>
  </si>
  <si>
    <t>4*4 'Přepočtené koeficientem množství</t>
  </si>
  <si>
    <t>210100256</t>
  </si>
  <si>
    <t>Ukončení kabelů smršťovací záklopkou nebo páskou se zapojením bez letování počtu a průřezu žil do 4 x 185 mm2</t>
  </si>
  <si>
    <t>26161294</t>
  </si>
  <si>
    <t>345672500</t>
  </si>
  <si>
    <t>oko kabelové Al 1 - 36 kV lisovací plná 185 x 10</t>
  </si>
  <si>
    <t>-1638159682</t>
  </si>
  <si>
    <t>210100257</t>
  </si>
  <si>
    <t>Ukončení kabelů smršťovací záklopkou nebo páskou se zapojením bez letování počtu a průřezu žil do 4 x 240 mm2</t>
  </si>
  <si>
    <t>-248062779</t>
  </si>
  <si>
    <t>345673250</t>
  </si>
  <si>
    <t>oko kabelové Al 1 - 10 kV lisovací plná 240 x 12</t>
  </si>
  <si>
    <t>1008922593</t>
  </si>
  <si>
    <t>24*4 'Přepočtené koeficientem množství</t>
  </si>
  <si>
    <t>210101229</t>
  </si>
  <si>
    <t>Propojení kabelů nebo vodičů spojkou do 1 kV venkovní páskou [typ SPE 1 až 5] kabelů nebo vodičů celoplastových, počtu a průřezu žil do 4 x 16 až 50 mm2</t>
  </si>
  <si>
    <t>-843454420</t>
  </si>
  <si>
    <t>354360230</t>
  </si>
  <si>
    <t>spojka kabelová smršťovaná přímé do 1kV 91ah-22s 4 x 16 - 50mm</t>
  </si>
  <si>
    <t>-1347550823</t>
  </si>
  <si>
    <t>210101230</t>
  </si>
  <si>
    <t>Propojení kabelů nebo vodičů spojkou do 1 kV venkovní páskou [typ SPE 1 až 5] kabelů nebo vodičů celoplastových, počtu a průřezu žil do 4 x 70 až 95 mm2</t>
  </si>
  <si>
    <t>1713625367</t>
  </si>
  <si>
    <t>354360240</t>
  </si>
  <si>
    <t>spojka kabelová smršťovaná přímé do 1kV 91ah-23s 4 x 25 - 95mm</t>
  </si>
  <si>
    <t>556950958</t>
  </si>
  <si>
    <t>210101231</t>
  </si>
  <si>
    <t>Propojení kabelů nebo vodičů spojkou do 1 kV venkovní páskou [typ SPE 1 až 5] kabelů nebo vodičů celoplastových, počtu a průřezu žil do 1 x 500 a 4 x 120 až 150 mm2</t>
  </si>
  <si>
    <t>-974658865</t>
  </si>
  <si>
    <t>354360250</t>
  </si>
  <si>
    <t>spojka kabelová smršťovaná přímé do 1kV 91ah-24s 4 x 35 - 150mm</t>
  </si>
  <si>
    <t>906360897</t>
  </si>
  <si>
    <t>210101232</t>
  </si>
  <si>
    <t>Propojení kabelů nebo vodičů spojkou do 1 kV venkovní páskou [typ SPE 1 až 5] kabelů nebo vodičů celoplastových, počtu a průřezu žil do 4 x 185 až 240 mm2</t>
  </si>
  <si>
    <t>827050070</t>
  </si>
  <si>
    <t>354360260</t>
  </si>
  <si>
    <t>spojka kabelová smršťovaná přímé do 1kV 91ah-25s 4 x 95 - 300mm</t>
  </si>
  <si>
    <t>-1193245216</t>
  </si>
  <si>
    <t>210810005</t>
  </si>
  <si>
    <t>Montáž izolovaných kabelů měděných bez ukončení do 1 kV uložených volně CYKY, CYKYD, CYKYDY, NYM, NYY, YSLY, 750 V, počtu a průřezu žil 3 x 1,5 mm2</t>
  </si>
  <si>
    <t>905494041</t>
  </si>
  <si>
    <t>341110300</t>
  </si>
  <si>
    <t>kabel silový s Cu jádrem CYKY 3x1,5 mm2</t>
  </si>
  <si>
    <t>-1781949235</t>
  </si>
  <si>
    <t>210810007</t>
  </si>
  <si>
    <t>Montáž izolovaných kabelů měděných bez ukončení do 1 kV uložených volně CYKY, CYKYD, CYKYDY, NYM, NYY, YSLY, 750 V, počtu a průřezu žil 3 x 4 mm2</t>
  </si>
  <si>
    <t>1022845824</t>
  </si>
  <si>
    <t>341110420</t>
  </si>
  <si>
    <t>kabel silový s Cu jádrem CYKY 3x4 mm2</t>
  </si>
  <si>
    <t>594067287</t>
  </si>
  <si>
    <t>210810013</t>
  </si>
  <si>
    <t>Montáž izolovaných kabelů měděných bez ukončení do 1 kV uložených volně CYKY, CYKYD, CYKYDY, NYM, NYY, YSLY, 750 V, počtu a průřezu žil 4 x 10 mm2</t>
  </si>
  <si>
    <t>996535932</t>
  </si>
  <si>
    <t>341110760</t>
  </si>
  <si>
    <t>kabel silový s Cu jádrem CYKY 4x10 mm2</t>
  </si>
  <si>
    <t>-1439787245</t>
  </si>
  <si>
    <t>210810014</t>
  </si>
  <si>
    <t>Montáž izolovaných kabelů měděných bez ukončení do 1 kV uložených volně CYKY, CYKYD, CYKYDY, NYM, NYY, YSLY, 750 V, počtu a průřezu žil 4 x 16 mm2</t>
  </si>
  <si>
    <t>686335727</t>
  </si>
  <si>
    <t>341110800</t>
  </si>
  <si>
    <t>kabel silový s Cu jádrem CYKY 4x16 mm2</t>
  </si>
  <si>
    <t>542783018</t>
  </si>
  <si>
    <t>210810037X</t>
  </si>
  <si>
    <t>Montáž izolovaných kabelů měděných bez ukončení do 1 kV uložených volně CYKY, CYKYD, CYKYDY, NYM, NYY, YSLY, 750 V, počtu a průřezu žil 5 x 4 mm2</t>
  </si>
  <si>
    <t>362333623</t>
  </si>
  <si>
    <t>341111000</t>
  </si>
  <si>
    <t>kabel silový s Cu jádrem CYKY 5x6 mm2</t>
  </si>
  <si>
    <t>-2030789419</t>
  </si>
  <si>
    <t>210810089</t>
  </si>
  <si>
    <t>Montáž izolovaných kabelů měděných bez ukončení do 1 kV uložených volně CYKY, NYM, NYY, YSLY, 1 kV, počtu a průřezu žil 4 x 25 mm2</t>
  </si>
  <si>
    <t>1282830818</t>
  </si>
  <si>
    <t>341116100</t>
  </si>
  <si>
    <t>kabel silový s Cu jádrem 1-CYKY 4x25 mm2</t>
  </si>
  <si>
    <t>2049995074</t>
  </si>
  <si>
    <t>210810152</t>
  </si>
  <si>
    <t>Montáž izolovaných kabelů měděných bez ukončení do 1 kV uložených pevně YY, CSOA, CY, CYA, CYY, 1 kV, počtu a průřezu žil 1 x 240 mm2</t>
  </si>
  <si>
    <t>-498362130</t>
  </si>
  <si>
    <t>341112060X</t>
  </si>
  <si>
    <t>kabel silový jednožilový s Cu jádrem 1-YY 1 x 240 mm2</t>
  </si>
  <si>
    <t>-1107030846</t>
  </si>
  <si>
    <t>210901093</t>
  </si>
  <si>
    <t>Montáž kabelů hliníkových bez ukončení do 1 kV uložených pevně AMCMK, AYKY, NAYY-J-RE (-O-SM), TFSP, 1 kV, počtu a průřezu žil 4 x 70 mm2</t>
  </si>
  <si>
    <t>774613152</t>
  </si>
  <si>
    <t>341131260X</t>
  </si>
  <si>
    <t>kabel silový s Al jádrem 1-AYKY 4x50/S mm2</t>
  </si>
  <si>
    <t>-28435139</t>
  </si>
  <si>
    <t>210901094</t>
  </si>
  <si>
    <t>Montáž kabelů hliníkových bez ukončení do 1 kV uložených pevně AMCMK, AYKY, NAYY-J-RE (-O-SM), TFSP, 1 kV, počtu a průřezu žil 3 x 95 + 70 mm2</t>
  </si>
  <si>
    <t>2078683409</t>
  </si>
  <si>
    <t>341132170</t>
  </si>
  <si>
    <t>kabel silový s Al jádrem 1-AYKY 3x95+70 mm2</t>
  </si>
  <si>
    <t>547474622</t>
  </si>
  <si>
    <t>210901095</t>
  </si>
  <si>
    <t>Montáž kabelů hliníkových bez ukončení do 1 kV uložených pevně AMCMK, AYKY, NAYY-J-RE (-O-SM), TFSP, 1 kV, počtu a průřezu žil 3 x 120 + 70 mm2</t>
  </si>
  <si>
    <t>1524192132</t>
  </si>
  <si>
    <t>341132230</t>
  </si>
  <si>
    <t>kabel silový s Al jádrem 1-AYKY 3x120+70 mm2</t>
  </si>
  <si>
    <t>-1508766793</t>
  </si>
  <si>
    <t>210901096</t>
  </si>
  <si>
    <t>Montáž kabelů hliníkových bez ukončení do 1 kV uložených pevně AMCMK, AYKY, NAYY-J-RE (-O-SM), TFSP, 1 kV, počtu a průřezu žil 3 x 150 + 70 mm2</t>
  </si>
  <si>
    <t>-453158648</t>
  </si>
  <si>
    <t>341132290</t>
  </si>
  <si>
    <t>kabel silový s Al jádrem 1-AYKY 3x150+70 mm2</t>
  </si>
  <si>
    <t>-1054629616</t>
  </si>
  <si>
    <t>210901097</t>
  </si>
  <si>
    <t>Montáž kabelů hliníkových bez ukončení do 1 kV uložených pevně AMCMK, AYKY, NAYY-J-RE (-O-SM), TFSP, 1 kV, počtu a průřezu žil 3 x 185 + 95 mm2</t>
  </si>
  <si>
    <t>1147400115</t>
  </si>
  <si>
    <t>341132350</t>
  </si>
  <si>
    <t>kabel silový s Al jádrem 1-AYKY 3x185+95 mm2</t>
  </si>
  <si>
    <t>-232022737</t>
  </si>
  <si>
    <t>210901098</t>
  </si>
  <si>
    <t>Montáž kabelů hliníkových bez ukončení do 1 kV uložených pevně AMCMK, AYKY, NAYY-J-RE (-O-SM), TFSP, 1 kV, počtu a průřezu žil 3 x 240 +120 mm2</t>
  </si>
  <si>
    <t>660183085</t>
  </si>
  <si>
    <t>341132410</t>
  </si>
  <si>
    <t>kabel silový s Al jádrem 1-AYKY 3x240+120 mm2</t>
  </si>
  <si>
    <t>-2130258718</t>
  </si>
  <si>
    <t>220060771X</t>
  </si>
  <si>
    <t>Montáž kabelu sdělovacího párového volně uloženého včetně přistavení kabelového bubnu ke kabelové komoře nebo telekomunikačnímu kanálku, pročištění otvoru v tvárnicové, žlabové nebo trubkové trase a zatažení kabelu, odříznutí kabelu, uzavření konců a uzavření kabelu ručně zatahovaného TCEKE, TCEKFE, TCEKFY, TCEKEZE -Y, TCEKPFLEY, TCEKPFLEZE -Y s jádrem 1,00 mm 1 až 7 P</t>
  </si>
  <si>
    <t>1798768522</t>
  </si>
  <si>
    <t>341405901X</t>
  </si>
  <si>
    <t>vodič izolovaný s Cu jádrem U 4x1 mm</t>
  </si>
  <si>
    <t>219511522</t>
  </si>
  <si>
    <t>220061531X</t>
  </si>
  <si>
    <t>Montáž kabelu návěstního volně uloženého včetně přípravy kabelového bubnu a přistavení na místo tažení, rozvinutí, vytažení, odřezání, uložení kabelu do kabelového lože nebo žlabu, protažení překážkami, uzavření konců kabelu, přemístění kabelového bubnu do kabelové trasy TCEKE, TCEKFE, TCEKFY, TCEKEZE-Y, TCEKPFLEY, TCEKPFLEZE-Y s jádrem 1,00 mm Cu 3 P</t>
  </si>
  <si>
    <t>-1443188214</t>
  </si>
  <si>
    <t>341266011X</t>
  </si>
  <si>
    <t>kabel sdělovací TCEKPFLEZE 3 P  1,0   D  K1652003</t>
  </si>
  <si>
    <t>1570095638</t>
  </si>
  <si>
    <t>220061533X</t>
  </si>
  <si>
    <t>Montáž kabelu návěstního volně uloženého včetně přípravy kabelového bubnu a přistavení na místo tažení, rozvinutí, vytažení, odřezání, uložení kabelu do kabelového lože nebo žlabu, protažení překážkami, uzavření konců kabelu, přemístění kabelového bubnu do kabelové trasy TCEKE, TCEKFE, TCEKFY, TCEKEZE-Y, TCEKPFLEY, TCEKPFLEZE-Y s jádrem 1,00 mm Cu 7 P</t>
  </si>
  <si>
    <t>1935185855</t>
  </si>
  <si>
    <t>341216430X</t>
  </si>
  <si>
    <t>kabel sdělovací TCEKPFLEZE 6 P  1,0   D  K1652006</t>
  </si>
  <si>
    <t>-21867897</t>
  </si>
  <si>
    <t>220061534X</t>
  </si>
  <si>
    <t>Montáž kabelu návěstního volně uloženého včetně přípravy kabelového bubnu a přistavení na místo tažení, rozvinutí, vytažení, odřezání, uložení kabelu do kabelového lože nebo žlabu, protažení překážkami, uzavření konců kabelu, přemístění kabelového bubnu do kabelové trasy TCEKE, TCEKFE, TCEKFY, TCEKEZE-Y, TCEKPFLEY, TCEKPFLEZE-Y s jádrem 1,00 mm Cu 12 P</t>
  </si>
  <si>
    <t>-1894576954</t>
  </si>
  <si>
    <t>341216450X</t>
  </si>
  <si>
    <t>kabel sdělovací TCEKPFLEZE 12 P  1,0   D  K1652012</t>
  </si>
  <si>
    <t>-414905848</t>
  </si>
  <si>
    <t>220300602</t>
  </si>
  <si>
    <t>Ukončení návěstních kabelů smršťovací záklopkou včetně odizolování, vyformování a zapojení vodičů na kabelech NCEY, NCYY do 7x1 nebo 1,5</t>
  </si>
  <si>
    <t>-652605753</t>
  </si>
  <si>
    <t>220300604</t>
  </si>
  <si>
    <t>Ukončení návěstních kabelů smršťovací záklopkou včetně odizolování, vyformování a zapojení vodičů na kabelech NCEY, NCYY do 19x1 nebo 1,5</t>
  </si>
  <si>
    <t>-1333015733</t>
  </si>
  <si>
    <t>220300701X</t>
  </si>
  <si>
    <t>Ukončení stíněného kabelu v zařízení EZS a EPS na kabelech do 2 P 0,5</t>
  </si>
  <si>
    <t>-1269160458</t>
  </si>
  <si>
    <t>220300702</t>
  </si>
  <si>
    <t>Ukončení stíněného kabelu v zařízení EZS a EPS na kabelech do 5 P 0,5</t>
  </si>
  <si>
    <t>-320123943</t>
  </si>
  <si>
    <t>220300703</t>
  </si>
  <si>
    <t>Ukončení stíněného kabelu v zařízení EZS a EPS na kabelech do 10 P 0,5</t>
  </si>
  <si>
    <t>-735805068</t>
  </si>
  <si>
    <t>SO03 - Stavební elektroinstalace a uzemnění</t>
  </si>
  <si>
    <t>1 - stavební elektroinstalace</t>
  </si>
  <si>
    <t>HSV - Práce a dodávky HSV</t>
  </si>
  <si>
    <t xml:space="preserve">    9 - Ostatní konstrukce a práce, bourání</t>
  </si>
  <si>
    <t>HSV</t>
  </si>
  <si>
    <t>Práce a dodávky HSV</t>
  </si>
  <si>
    <t>Ostatní konstrukce a práce, bourání</t>
  </si>
  <si>
    <t>974031121</t>
  </si>
  <si>
    <t>Vysekání rýh ve zdivu cihelném na maltu vápennou nebo vápenocementovou do hl. 30 mm a šířky do 30 mm</t>
  </si>
  <si>
    <t>549100895</t>
  </si>
  <si>
    <t>974031122</t>
  </si>
  <si>
    <t>Vysekání rýh ve zdivu cihelném na maltu vápennou nebo vápenocementovou do hl. 30 mm a šířky do 70 mm</t>
  </si>
  <si>
    <t>-1027388757</t>
  </si>
  <si>
    <t>-189567352</t>
  </si>
  <si>
    <t>210010101</t>
  </si>
  <si>
    <t>Montáž lišt elektroinstalačních se spojkami, ohyby a rohy a s nasunutím do krabic protahovacích, šířky do 20 mm</t>
  </si>
  <si>
    <t>2022007358</t>
  </si>
  <si>
    <t>345718250</t>
  </si>
  <si>
    <t>Materiál úložný elektroinstalační lišty elektroinstalační plastové hranaté LHD bezhalogenové bílé LHD 20 x 20</t>
  </si>
  <si>
    <t>1781721418</t>
  </si>
  <si>
    <t>210010102</t>
  </si>
  <si>
    <t>Montáž lišt elektroinstalačních se spojkami, ohyby a rohy a s nasunutím do krabic protahovacích, šířky přes 20 do 40 mm</t>
  </si>
  <si>
    <t>494612968</t>
  </si>
  <si>
    <t>345718310</t>
  </si>
  <si>
    <t>Materiál úložný elektroinstalační lišty elektroinstalační plastové hranaté LHD bezhalogenové bílé LHD 40 x 40</t>
  </si>
  <si>
    <t>1373657532</t>
  </si>
  <si>
    <t>210010301</t>
  </si>
  <si>
    <t>Montáž krabic elektroinstalačních bez napojení na trubky a lišty, demontáže a montáže víčka a přístroje přístrojových bez zapojení zapuštěných plastových kruhových, typ KU 68/1, KU68-1301, KP 67, KP68/2</t>
  </si>
  <si>
    <t>-2080650427</t>
  </si>
  <si>
    <t>345715110</t>
  </si>
  <si>
    <t>Materiál úložný elektroinstalační krabice přístrojové instalační z plastické hmoty KP 68/2  500 V,  D69 x 30mm</t>
  </si>
  <si>
    <t>-1182244252</t>
  </si>
  <si>
    <t>210010321</t>
  </si>
  <si>
    <t>Montáž krabic elektroinstalačních rozvodek se zapojením vodičů na svorkovnici zapuštěných plastových kruhových, typ/víčko KU68-1903/KO 68, KR 97/KO 97 V</t>
  </si>
  <si>
    <t>2093278416</t>
  </si>
  <si>
    <t>345715210</t>
  </si>
  <si>
    <t>Materiál úložný elektroinstalační univerzální krabice z plastické hmoty s víčkem KO 68 a svorkovnicí S-66, KU 68-1903</t>
  </si>
  <si>
    <t>-1236170570</t>
  </si>
  <si>
    <t>210100002</t>
  </si>
  <si>
    <t>Ukončení vodičů izolovaných s označením a zapojením v rozváděči nebo na přístroji průřezu žíly do 6 mm2</t>
  </si>
  <si>
    <t>-1826464707</t>
  </si>
  <si>
    <t>210100171</t>
  </si>
  <si>
    <t>Ukončení kabelů smršťovací záklopkou nebo páskou se zapojením bez letování počtu a průřezu žil do 2 x 1,5 až 4 mm2</t>
  </si>
  <si>
    <t>-1586710192</t>
  </si>
  <si>
    <t>-880948840</t>
  </si>
  <si>
    <t>210100258</t>
  </si>
  <si>
    <t>Ukončení kabelů smršťovací záklopkou nebo páskou se zapojením bez letování počtu a průřezu žil do 5 x 1,5 až 4 mm2</t>
  </si>
  <si>
    <t>-1016250996</t>
  </si>
  <si>
    <t>210110001</t>
  </si>
  <si>
    <t>Montáž ovladačů nn nástěnných se zapojením vodičů pro prostředí základní nebo vlhké vypínačů, řazení jednopólových</t>
  </si>
  <si>
    <t>-187732270</t>
  </si>
  <si>
    <t>345354000</t>
  </si>
  <si>
    <t>Spínače 10 A přístroj spínače 3558 přístroj spínače jednopólového, řazení 1, 1So 3558-A01340</t>
  </si>
  <si>
    <t>-1913405826</t>
  </si>
  <si>
    <t>210110007X</t>
  </si>
  <si>
    <t>Montáž ovladačů nn nástěnných se zapojením vodičů pro prostředí základní nebo vlhké vypínačů, řazení trojpólových do 63 A</t>
  </si>
  <si>
    <t>2053008487</t>
  </si>
  <si>
    <t>358225040X</t>
  </si>
  <si>
    <t>1526635740</t>
  </si>
  <si>
    <t>161221362</t>
  </si>
  <si>
    <t>345551000</t>
  </si>
  <si>
    <t>Spoje zásuvkové 10 A a 10/16 A zásuvky komplet zásuvka 1násobná 5517-2389 Classic 3553 bílá</t>
  </si>
  <si>
    <t>1310473559</t>
  </si>
  <si>
    <t>210190155X</t>
  </si>
  <si>
    <t>Montáž rozváděčů nebo krabic nevýbušných bez zapojení vodičů hmotnosti přes 30 do 50 kg</t>
  </si>
  <si>
    <t>-202188597</t>
  </si>
  <si>
    <t>358116001X</t>
  </si>
  <si>
    <t>Zásuvky a vidlice nad 16 A nn vidlice proti stříkající vodě, IP 44 IZ   6343  63 A, 400 V, 4pól.</t>
  </si>
  <si>
    <t>1613547134</t>
  </si>
  <si>
    <t>263044859</t>
  </si>
  <si>
    <t>358221070X</t>
  </si>
  <si>
    <t>-349151821</t>
  </si>
  <si>
    <t>1393007028</t>
  </si>
  <si>
    <t>358221090X</t>
  </si>
  <si>
    <t>Jističe do 630 A JISTIČE DO 63A 1pólové - charakteristika B LPN (LSN)-10B-1</t>
  </si>
  <si>
    <t>-544192228</t>
  </si>
  <si>
    <t>1687653072</t>
  </si>
  <si>
    <t>560136434</t>
  </si>
  <si>
    <t>210120451</t>
  </si>
  <si>
    <t>1352440338</t>
  </si>
  <si>
    <t>358224030X</t>
  </si>
  <si>
    <t>Jističe do 630 A JISTIČE DO 63A 3pólové - charakteristika B LPN (LSN)-25B-3</t>
  </si>
  <si>
    <t>1668736235</t>
  </si>
  <si>
    <t>210121121</t>
  </si>
  <si>
    <t>Montáž proudových chráničů se zapojením vodičů čtyřpólových nn do 80 A bez krytu</t>
  </si>
  <si>
    <t>-1815636538</t>
  </si>
  <si>
    <t>358892120X</t>
  </si>
  <si>
    <t>Přístroje elektrické se specifickým určením ostatní chrániče proudové standardní 4 pólové  typ AC In 25 A, Ue 230/400 V a.c., Idn 30 mA, 4-pól, Inc 6 kA, typ AC OFI 40-4p/0.03</t>
  </si>
  <si>
    <t>403985247</t>
  </si>
  <si>
    <t>210190002</t>
  </si>
  <si>
    <t>Montáž rozvodnic oceloplechových nebo plastových bez zapojení vodičů běžných, hmotnosti přes 20 do 50 kg</t>
  </si>
  <si>
    <t>1340273724</t>
  </si>
  <si>
    <t>357131070X</t>
  </si>
  <si>
    <t>Rozvaděče nn jednoúčelové rozvodnice nástěnné RNG IP40 , PE+N, barva bílá neprůhledné dveře, otevírání pravé / levé RNG-2N28</t>
  </si>
  <si>
    <t>1333696688</t>
  </si>
  <si>
    <t>210200030</t>
  </si>
  <si>
    <t>Montáž svítidel žárovkových se zapojením vodičů bytových nebo společenských místností nástěnných přisazených 1 zdroj se sklem</t>
  </si>
  <si>
    <t>-790376469</t>
  </si>
  <si>
    <t>348121120</t>
  </si>
  <si>
    <t>Svítidla pro byty a společenské místnosti - nástěnná zářivková BÍGL-S- s vypínačem  1x11W, IP20</t>
  </si>
  <si>
    <t>-2144564979</t>
  </si>
  <si>
    <t>210200040X</t>
  </si>
  <si>
    <t>Montáž svítidel žárovkových se zapojením vodičů bytových nebo společenských místností nástěnných přisazených 2 zdroje nouzové</t>
  </si>
  <si>
    <t>-1005286117</t>
  </si>
  <si>
    <t>348381100</t>
  </si>
  <si>
    <t>Svítidla průmyslová s možností volby zdroje nouzové s nezávislým zdrojem elektrické energie pro trvalé nouzové osvětlení, IP66 MULTIVIPET-EM-PS-136, 1x36W, 1h</t>
  </si>
  <si>
    <t>225496895</t>
  </si>
  <si>
    <t>210200093</t>
  </si>
  <si>
    <t>Montáž svítidel žárovkových se zapojením vodičů průmyslových stropních přisazených 1 zdroj s košem</t>
  </si>
  <si>
    <t>1330875789</t>
  </si>
  <si>
    <t>348511520</t>
  </si>
  <si>
    <t>Svítidla pro nebezpečná a náročná prostředí žárovková stropní s ochranným sklem a košem z PH, IP 54 typ 511 29 02          1 x Ž 200W</t>
  </si>
  <si>
    <t>-239825978</t>
  </si>
  <si>
    <t>210201073</t>
  </si>
  <si>
    <t>Montáž svítidel zářivkových se zapojením vodičů průmyslových stropních přisazených 2 zdroje s krytem</t>
  </si>
  <si>
    <t>1223309224</t>
  </si>
  <si>
    <t>348332060</t>
  </si>
  <si>
    <t>Svítidla průmyslová zářivková závěsná kovová prachotěsná - IP 54 PRACHO - lakovaný plech PRACHO 531 31 01, 2x36W, délka 1280 mm</t>
  </si>
  <si>
    <t>1740814176</t>
  </si>
  <si>
    <t>210800527</t>
  </si>
  <si>
    <t>Montáž izolovaných vodičů měděných do 1 kV uložených volně CY, HO5V, HO7V, NYY, YY, průřezu žíly 6 mm2</t>
  </si>
  <si>
    <t>-1319336461</t>
  </si>
  <si>
    <t>341408260</t>
  </si>
  <si>
    <t>Vodiče izolované s měděným jádrem silové vodiče do 1 kV pro pevné uložení, izolace PVC CY, H07 V-U, pro 450/750 V - jádro plné H07V-U 6,0</t>
  </si>
  <si>
    <t>-1650081009</t>
  </si>
  <si>
    <t>210810001</t>
  </si>
  <si>
    <t>Montáž izolovaných kabelů měděných bez ukončení do 1 kV uložených volně CYKY, CYKYD, CYKYDY, NYM, NYY, YSLY, 750 V, počtu a průřezu žil 2 x 1,5 mm2</t>
  </si>
  <si>
    <t>1680313575</t>
  </si>
  <si>
    <t>341110050</t>
  </si>
  <si>
    <t>Kabely silové s měděným jádrem pro jmenovité napětí 750 V CYKY   PN-KV-061-00 2 x 1,5</t>
  </si>
  <si>
    <t>1251223517</t>
  </si>
  <si>
    <t>1234942782</t>
  </si>
  <si>
    <t>341110301</t>
  </si>
  <si>
    <t>Kabely silové s měděným jádrem pro jmenovité napětí 750 V CYKY   PN-KV-061-00 3 x 1,5</t>
  </si>
  <si>
    <t>-1305643513</t>
  </si>
  <si>
    <t>857559944</t>
  </si>
  <si>
    <t>341110302</t>
  </si>
  <si>
    <t>-1644412052</t>
  </si>
  <si>
    <t>210810006</t>
  </si>
  <si>
    <t>Montáž izolovaných kabelů měděných bez ukončení do 1 kV uložených volně CYKY, CYKYD, CYKYDY, NYM, NYY, YSLY, 750 V, počtu a průřezu žil 3 x 2,5 mm2</t>
  </si>
  <si>
    <t>497852827</t>
  </si>
  <si>
    <t>341110360</t>
  </si>
  <si>
    <t>Kabely silové s měděným jádrem pro jmenovité napětí 750 V CYKY   PN-KV-061-00 3 x 2,5</t>
  </si>
  <si>
    <t>267475782</t>
  </si>
  <si>
    <t>210810017</t>
  </si>
  <si>
    <t>-692824658</t>
  </si>
  <si>
    <t>341110980</t>
  </si>
  <si>
    <t>Kabely silové s měděným jádrem pro jmenovité napětí 750 V CYKY   PN-KV-061-00 5 x  4</t>
  </si>
  <si>
    <t>-1957888494</t>
  </si>
  <si>
    <t>210860281X</t>
  </si>
  <si>
    <t>Montáž kabelů měděných speciálních - návěstních, ovládacích, sdělovacích, bez ukončení uložených volně JQTQ, počtu a průměru žil 2 x 0,8 mm</t>
  </si>
  <si>
    <t>-364656855</t>
  </si>
  <si>
    <t>341215951X</t>
  </si>
  <si>
    <t>Kabely sdělovací s měděným jádrem kabely pro řídící a automatizační systém JQTQ pro jmenovité napětí 750 V JQTQ-O 2x0,8</t>
  </si>
  <si>
    <t>-1544918695</t>
  </si>
  <si>
    <t>7594405105</t>
  </si>
  <si>
    <t>Montáž součástí snímačů polohy jazyků a PHS spínače koncového snímače polohy SPA </t>
  </si>
  <si>
    <t>Sborník ÚOŽI 01 2015</t>
  </si>
  <si>
    <t>1836543699</t>
  </si>
  <si>
    <t>7491000351</t>
  </si>
  <si>
    <t>Elektroinstalační materiál, ocelové konstrukce, uzemnění Elektroinstalační materiál Spínací přístroje instalační Spínač 3555-06428 do zárubní</t>
  </si>
  <si>
    <t>-670707284</t>
  </si>
  <si>
    <t>220322002</t>
  </si>
  <si>
    <t>Montáž součástí EZS čidla, snímače nebo sirény</t>
  </si>
  <si>
    <t>1475539917</t>
  </si>
  <si>
    <t>345368101X</t>
  </si>
  <si>
    <t>Spínače 16 A stiskací 35303-71  16 A, 400 V AC, IP44 (N a PE)</t>
  </si>
  <si>
    <t>-1908355510</t>
  </si>
  <si>
    <t>HZS3133X</t>
  </si>
  <si>
    <t>-1153450881</t>
  </si>
  <si>
    <t>-1889968439</t>
  </si>
  <si>
    <t>-616775848</t>
  </si>
  <si>
    <t>011154000X</t>
  </si>
  <si>
    <t>Průzkumné, geodetické a projektové práce průzkumné práce geotechnický průzkum pedologický průzkum</t>
  </si>
  <si>
    <t>-995099362</t>
  </si>
  <si>
    <t>012002001X</t>
  </si>
  <si>
    <t>Hlavní tituly průvodních činností a nákladů průzkumné, geodetické a projektové práce geodetické práce</t>
  </si>
  <si>
    <t>-1202511625</t>
  </si>
  <si>
    <t>2103962325</t>
  </si>
  <si>
    <t>-1231260255</t>
  </si>
  <si>
    <t>-234178896</t>
  </si>
  <si>
    <t>043203002X</t>
  </si>
  <si>
    <t>Inženýrská činnost zkoušky a ostatní měření ostatní měření, monitoring bez rozlišení</t>
  </si>
  <si>
    <t>1055693936</t>
  </si>
  <si>
    <t>2 - uzemnění</t>
  </si>
  <si>
    <t xml:space="preserve">    783 - Dokončovací práce - nátěry</t>
  </si>
  <si>
    <t xml:space="preserve">    46-M - Zemní práce při extr.mont.pracích</t>
  </si>
  <si>
    <t>Dokončovací práce - nátěry</t>
  </si>
  <si>
    <t>783903510</t>
  </si>
  <si>
    <t>Provedení povrchových úprav elektrických zařízení nátěrovými systémy jednosložkovými zemnicích pásků na povrchu 1x krycí s proužky</t>
  </si>
  <si>
    <t>-1262325679</t>
  </si>
  <si>
    <t>246216860</t>
  </si>
  <si>
    <t>Barvy a emaily syntetické s obsahem oleje email syntetický univerzální INDUSTRIT S2013 6700 žlutý             bal. 4 kg</t>
  </si>
  <si>
    <t>239341862</t>
  </si>
  <si>
    <t>246216865</t>
  </si>
  <si>
    <t>-732891547</t>
  </si>
  <si>
    <t>783903550</t>
  </si>
  <si>
    <t>1050151893</t>
  </si>
  <si>
    <t>246172220</t>
  </si>
  <si>
    <t>Laky bitumenové barva asfaltovo-bitumenová Rokotec 500  bal. 6 kg.</t>
  </si>
  <si>
    <t>-942403854</t>
  </si>
  <si>
    <t>210010255</t>
  </si>
  <si>
    <t>Montáž hadic ochranných s nasunutím do krabic pryžových nebo plastových, uložených volně, vnitřního průměru přes 63 do 80 mm</t>
  </si>
  <si>
    <t>-1128175053</t>
  </si>
  <si>
    <t>345713510</t>
  </si>
  <si>
    <t>Materiál úložný elektroinstalační trubky elektroinstalační ohebné, KOPOFLEX, dvouplášťové HDPE+LDPE svitek 50 m se zatahovacím drátem a spojkou ČSN EN 50086-2-4 KF 09050   50 mm</t>
  </si>
  <si>
    <t>1945814367</t>
  </si>
  <si>
    <t>210220001</t>
  </si>
  <si>
    <t>Montáž uzemňovacího vedení s upevněním, propojením a připojením pomocí svorek na povrchu vodičů FeZn páskou průřezu do 120 mm2</t>
  </si>
  <si>
    <t>-1834454834</t>
  </si>
  <si>
    <t>354420620</t>
  </si>
  <si>
    <t>Součásti pro hromosvody a uzemňování zemniče pásy zemnící 30 x 4 mm FeZn</t>
  </si>
  <si>
    <t>-1187515096</t>
  </si>
  <si>
    <t>354416600</t>
  </si>
  <si>
    <t>Součásti pro hromosvody a uzemňování podpěry vedení FeZn PV 44 pro pásek  30 x 4 na konstrukce</t>
  </si>
  <si>
    <t>-809800854</t>
  </si>
  <si>
    <t>210220002</t>
  </si>
  <si>
    <t>Montáž uzemňovacího vedení s upevněním, propojením a připojením pomocí svorek na povrchu vodičů FeZn drátem nebo lanem průměru do 10 mm</t>
  </si>
  <si>
    <t>23292044</t>
  </si>
  <si>
    <t>354410730</t>
  </si>
  <si>
    <t>Součásti pro hromosvody a uzemňování vodiče  svodů dráty FeZn drát průměr 10 mm FeZn  1 kg=1,61m</t>
  </si>
  <si>
    <t>-602515538</t>
  </si>
  <si>
    <t>210220021</t>
  </si>
  <si>
    <t>Montáž uzemňovacího vedení s upevněním, propojením a připojením pomocí svorek v zemi s izolací spojů vodičů FeZn páskou průřezu do 120 mm2 v průmyslové výstavbě</t>
  </si>
  <si>
    <t>799339415</t>
  </si>
  <si>
    <t>1459441466</t>
  </si>
  <si>
    <t>210220301</t>
  </si>
  <si>
    <t>Montáž hromosvodného vedení svorek se 2 šrouby, typ SS, SR 03</t>
  </si>
  <si>
    <t>-1559513358</t>
  </si>
  <si>
    <t>354419960</t>
  </si>
  <si>
    <t>Součásti pro hromosvody a uzemňování svorky FeZn odbočovací a spojovací, ČSN  35 7636 SR 3a pro spoje kruh. a páskových  vodičů</t>
  </si>
  <si>
    <t>-235683731</t>
  </si>
  <si>
    <t>210220302</t>
  </si>
  <si>
    <t>Montáž hromosvodného vedení svorek se 3 a vícešrouby, typ ST, SJ, SK, SZ, SR 01, 02</t>
  </si>
  <si>
    <t>-1886636264</t>
  </si>
  <si>
    <t>354419860</t>
  </si>
  <si>
    <t>Součásti pro hromosvody a uzemňování svorky FeZn odbočovací a spojovací, ČSN  35 7636 SR 2B  pro pásek    30 x 4 mm</t>
  </si>
  <si>
    <t>1779475045</t>
  </si>
  <si>
    <t>1319911456</t>
  </si>
  <si>
    <t>354419250</t>
  </si>
  <si>
    <t>Součásti pro hromosvody a uzemňování svorky FeZn zkušební, ČSN  35 7634 SZ   pro lano      D 6-12 mm</t>
  </si>
  <si>
    <t>-1321173776</t>
  </si>
  <si>
    <t>1339189615</t>
  </si>
  <si>
    <t>354418650</t>
  </si>
  <si>
    <t>2108855468</t>
  </si>
  <si>
    <t>210220361</t>
  </si>
  <si>
    <t>Montáž hromosvodného vedení zemnících desek a tyčí s připojením na svodové nebo uzemňovací vedení bez příslušenství tyčí, délky do 2 m</t>
  </si>
  <si>
    <t>-1156699957</t>
  </si>
  <si>
    <t>354420900</t>
  </si>
  <si>
    <t>Součásti pro hromosvody a uzemňování zemniče tyče zemnící FeZn ZT 2,0  2m, ČSN  35 7641</t>
  </si>
  <si>
    <t>-1815671022</t>
  </si>
  <si>
    <t>46-M</t>
  </si>
  <si>
    <t>Zemní práce při extr.mont.pracích</t>
  </si>
  <si>
    <t>460010025</t>
  </si>
  <si>
    <t>Vytyčení trasy inženýrských sítí v zastavěném prostoru</t>
  </si>
  <si>
    <t>km</t>
  </si>
  <si>
    <t>1951506608</t>
  </si>
  <si>
    <t>460150064</t>
  </si>
  <si>
    <t>Hloubení zapažených i nezapažených kabelových rýh ručně včetně urovnání dna s přemístěním výkopku do vzdálenosti 3 m od okraje jámy nebo naložením na dopravní prostředek šířky 40 cm, hloubky 80 cm, v hornině třídy 4</t>
  </si>
  <si>
    <t>-403542380</t>
  </si>
  <si>
    <t>460560064</t>
  </si>
  <si>
    <t>Zásyp kabelových rýh ručně včetně zhutnění a uložení výkopku do vrstev a urovnání povrchu šířky 40 cm hloubky 80 cm, v hornině třídy 4</t>
  </si>
  <si>
    <t>133880663</t>
  </si>
  <si>
    <t>460620002</t>
  </si>
  <si>
    <t>Úprava terénu položení drnu, včetně zalití vodou na rovině</t>
  </si>
  <si>
    <t>-1061426565</t>
  </si>
  <si>
    <t>460620007</t>
  </si>
  <si>
    <t>Úprava terénu zatravnění, včetně dodání osiva a zalití vodou na rovině</t>
  </si>
  <si>
    <t>-1874416309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</si>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</sst>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Border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0" fillId="0" borderId="0" xfId="0" applyProtection="1"/>
    <xf numFmtId="0" fontId="0" fillId="0" borderId="5" xfId="0" applyBorder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0" xfId="0" applyFont="1" applyBorder="1" applyAlignment="1" applyProtection="1">
      <alignment horizontal="left"/>
    </xf>
    <xf numFmtId="4" fontId="8" fillId="0" borderId="0" xfId="0" applyNumberFormat="1" applyFont="1" applyBorder="1" applyAlignment="1" applyProtection="1"/>
    <xf numFmtId="0" fontId="36" fillId="0" borderId="24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53" t="s">
        <v>16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7"/>
      <c r="AQ5" s="29"/>
      <c r="BE5" s="351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55" t="s">
        <v>19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7"/>
      <c r="AQ6" s="29"/>
      <c r="BE6" s="352"/>
      <c r="BS6" s="22" t="s">
        <v>20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22</v>
      </c>
      <c r="AO7" s="27"/>
      <c r="AP7" s="27"/>
      <c r="AQ7" s="29"/>
      <c r="BE7" s="352"/>
      <c r="BS7" s="22" t="s">
        <v>24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52"/>
      <c r="BS8" s="22" t="s">
        <v>29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52"/>
      <c r="BS9" s="22" t="s">
        <v>30</v>
      </c>
    </row>
    <row r="10" spans="1:74" ht="14.45" customHeight="1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22</v>
      </c>
      <c r="AO10" s="27"/>
      <c r="AP10" s="27"/>
      <c r="AQ10" s="29"/>
      <c r="BE10" s="352"/>
      <c r="BS10" s="22" t="s">
        <v>20</v>
      </c>
    </row>
    <row r="11" spans="1:74" ht="18.399999999999999" customHeight="1">
      <c r="B11" s="26"/>
      <c r="C11" s="27"/>
      <c r="D11" s="27"/>
      <c r="E11" s="33" t="s">
        <v>33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34</v>
      </c>
      <c r="AL11" s="27"/>
      <c r="AM11" s="27"/>
      <c r="AN11" s="33" t="s">
        <v>22</v>
      </c>
      <c r="AO11" s="27"/>
      <c r="AP11" s="27"/>
      <c r="AQ11" s="29"/>
      <c r="BE11" s="352"/>
      <c r="BS11" s="22" t="s">
        <v>20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52"/>
      <c r="BS12" s="22" t="s">
        <v>20</v>
      </c>
    </row>
    <row r="13" spans="1:74" ht="14.45" customHeight="1">
      <c r="B13" s="26"/>
      <c r="C13" s="27"/>
      <c r="D13" s="35" t="s">
        <v>35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7" t="s">
        <v>36</v>
      </c>
      <c r="AO13" s="27"/>
      <c r="AP13" s="27"/>
      <c r="AQ13" s="29"/>
      <c r="BE13" s="352"/>
      <c r="BS13" s="22" t="s">
        <v>20</v>
      </c>
    </row>
    <row r="14" spans="1:74" ht="15">
      <c r="B14" s="26"/>
      <c r="C14" s="27"/>
      <c r="D14" s="27"/>
      <c r="E14" s="356" t="s">
        <v>36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" t="s">
        <v>34</v>
      </c>
      <c r="AL14" s="27"/>
      <c r="AM14" s="27"/>
      <c r="AN14" s="37" t="s">
        <v>36</v>
      </c>
      <c r="AO14" s="27"/>
      <c r="AP14" s="27"/>
      <c r="AQ14" s="29"/>
      <c r="BE14" s="352"/>
      <c r="BS14" s="22" t="s">
        <v>20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52"/>
      <c r="BS15" s="22" t="s">
        <v>6</v>
      </c>
    </row>
    <row r="16" spans="1:74" ht="14.45" customHeight="1">
      <c r="B16" s="26"/>
      <c r="C16" s="27"/>
      <c r="D16" s="35" t="s">
        <v>37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22</v>
      </c>
      <c r="AO16" s="27"/>
      <c r="AP16" s="27"/>
      <c r="AQ16" s="29"/>
      <c r="BE16" s="352"/>
      <c r="BS16" s="22" t="s">
        <v>6</v>
      </c>
    </row>
    <row r="17" spans="2:71" ht="18.399999999999999" customHeight="1">
      <c r="B17" s="26"/>
      <c r="C17" s="27"/>
      <c r="D17" s="27"/>
      <c r="E17" s="33" t="s">
        <v>38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34</v>
      </c>
      <c r="AL17" s="27"/>
      <c r="AM17" s="27"/>
      <c r="AN17" s="33" t="s">
        <v>22</v>
      </c>
      <c r="AO17" s="27"/>
      <c r="AP17" s="27"/>
      <c r="AQ17" s="29"/>
      <c r="BE17" s="352"/>
      <c r="BS17" s="22" t="s">
        <v>39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52"/>
      <c r="BS18" s="22" t="s">
        <v>8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52"/>
      <c r="BS19" s="22" t="s">
        <v>8</v>
      </c>
    </row>
    <row r="20" spans="2:71" ht="22.5" customHeight="1">
      <c r="B20" s="26"/>
      <c r="C20" s="27"/>
      <c r="D20" s="27"/>
      <c r="E20" s="358" t="s">
        <v>22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7"/>
      <c r="AP20" s="27"/>
      <c r="AQ20" s="29"/>
      <c r="BE20" s="352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52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52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9">
        <f>ROUND(AG51,2)</f>
        <v>0</v>
      </c>
      <c r="AL23" s="360"/>
      <c r="AM23" s="360"/>
      <c r="AN23" s="360"/>
      <c r="AO23" s="360"/>
      <c r="AP23" s="40"/>
      <c r="AQ23" s="43"/>
      <c r="BE23" s="352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52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61" t="s">
        <v>42</v>
      </c>
      <c r="M25" s="361"/>
      <c r="N25" s="361"/>
      <c r="O25" s="361"/>
      <c r="P25" s="40"/>
      <c r="Q25" s="40"/>
      <c r="R25" s="40"/>
      <c r="S25" s="40"/>
      <c r="T25" s="40"/>
      <c r="U25" s="40"/>
      <c r="V25" s="40"/>
      <c r="W25" s="361" t="s">
        <v>43</v>
      </c>
      <c r="X25" s="361"/>
      <c r="Y25" s="361"/>
      <c r="Z25" s="361"/>
      <c r="AA25" s="361"/>
      <c r="AB25" s="361"/>
      <c r="AC25" s="361"/>
      <c r="AD25" s="361"/>
      <c r="AE25" s="361"/>
      <c r="AF25" s="40"/>
      <c r="AG25" s="40"/>
      <c r="AH25" s="40"/>
      <c r="AI25" s="40"/>
      <c r="AJ25" s="40"/>
      <c r="AK25" s="361" t="s">
        <v>44</v>
      </c>
      <c r="AL25" s="361"/>
      <c r="AM25" s="361"/>
      <c r="AN25" s="361"/>
      <c r="AO25" s="361"/>
      <c r="AP25" s="40"/>
      <c r="AQ25" s="43"/>
      <c r="BE25" s="352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44">
        <v>0.21</v>
      </c>
      <c r="M26" s="345"/>
      <c r="N26" s="345"/>
      <c r="O26" s="345"/>
      <c r="P26" s="46"/>
      <c r="Q26" s="46"/>
      <c r="R26" s="46"/>
      <c r="S26" s="46"/>
      <c r="T26" s="46"/>
      <c r="U26" s="46"/>
      <c r="V26" s="46"/>
      <c r="W26" s="346">
        <f>ROUND(AZ51,2)</f>
        <v>0</v>
      </c>
      <c r="X26" s="345"/>
      <c r="Y26" s="345"/>
      <c r="Z26" s="345"/>
      <c r="AA26" s="345"/>
      <c r="AB26" s="345"/>
      <c r="AC26" s="345"/>
      <c r="AD26" s="345"/>
      <c r="AE26" s="345"/>
      <c r="AF26" s="46"/>
      <c r="AG26" s="46"/>
      <c r="AH26" s="46"/>
      <c r="AI26" s="46"/>
      <c r="AJ26" s="46"/>
      <c r="AK26" s="346">
        <f>ROUND(AV51,2)</f>
        <v>0</v>
      </c>
      <c r="AL26" s="345"/>
      <c r="AM26" s="345"/>
      <c r="AN26" s="345"/>
      <c r="AO26" s="345"/>
      <c r="AP26" s="46"/>
      <c r="AQ26" s="48"/>
      <c r="BE26" s="352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44">
        <v>0.15</v>
      </c>
      <c r="M27" s="345"/>
      <c r="N27" s="345"/>
      <c r="O27" s="345"/>
      <c r="P27" s="46"/>
      <c r="Q27" s="46"/>
      <c r="R27" s="46"/>
      <c r="S27" s="46"/>
      <c r="T27" s="46"/>
      <c r="U27" s="46"/>
      <c r="V27" s="46"/>
      <c r="W27" s="346">
        <f>ROUND(BA51,2)</f>
        <v>0</v>
      </c>
      <c r="X27" s="345"/>
      <c r="Y27" s="345"/>
      <c r="Z27" s="345"/>
      <c r="AA27" s="345"/>
      <c r="AB27" s="345"/>
      <c r="AC27" s="345"/>
      <c r="AD27" s="345"/>
      <c r="AE27" s="345"/>
      <c r="AF27" s="46"/>
      <c r="AG27" s="46"/>
      <c r="AH27" s="46"/>
      <c r="AI27" s="46"/>
      <c r="AJ27" s="46"/>
      <c r="AK27" s="346">
        <f>ROUND(AW51,2)</f>
        <v>0</v>
      </c>
      <c r="AL27" s="345"/>
      <c r="AM27" s="345"/>
      <c r="AN27" s="345"/>
      <c r="AO27" s="345"/>
      <c r="AP27" s="46"/>
      <c r="AQ27" s="48"/>
      <c r="BE27" s="352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44">
        <v>0.21</v>
      </c>
      <c r="M28" s="345"/>
      <c r="N28" s="345"/>
      <c r="O28" s="345"/>
      <c r="P28" s="46"/>
      <c r="Q28" s="46"/>
      <c r="R28" s="46"/>
      <c r="S28" s="46"/>
      <c r="T28" s="46"/>
      <c r="U28" s="46"/>
      <c r="V28" s="46"/>
      <c r="W28" s="346">
        <f>ROUND(BB51,2)</f>
        <v>0</v>
      </c>
      <c r="X28" s="345"/>
      <c r="Y28" s="345"/>
      <c r="Z28" s="345"/>
      <c r="AA28" s="345"/>
      <c r="AB28" s="345"/>
      <c r="AC28" s="345"/>
      <c r="AD28" s="345"/>
      <c r="AE28" s="345"/>
      <c r="AF28" s="46"/>
      <c r="AG28" s="46"/>
      <c r="AH28" s="46"/>
      <c r="AI28" s="46"/>
      <c r="AJ28" s="46"/>
      <c r="AK28" s="346">
        <v>0</v>
      </c>
      <c r="AL28" s="345"/>
      <c r="AM28" s="345"/>
      <c r="AN28" s="345"/>
      <c r="AO28" s="345"/>
      <c r="AP28" s="46"/>
      <c r="AQ28" s="48"/>
      <c r="BE28" s="352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44">
        <v>0.15</v>
      </c>
      <c r="M29" s="345"/>
      <c r="N29" s="345"/>
      <c r="O29" s="345"/>
      <c r="P29" s="46"/>
      <c r="Q29" s="46"/>
      <c r="R29" s="46"/>
      <c r="S29" s="46"/>
      <c r="T29" s="46"/>
      <c r="U29" s="46"/>
      <c r="V29" s="46"/>
      <c r="W29" s="346">
        <f>ROUND(BC51,2)</f>
        <v>0</v>
      </c>
      <c r="X29" s="345"/>
      <c r="Y29" s="345"/>
      <c r="Z29" s="345"/>
      <c r="AA29" s="345"/>
      <c r="AB29" s="345"/>
      <c r="AC29" s="345"/>
      <c r="AD29" s="345"/>
      <c r="AE29" s="345"/>
      <c r="AF29" s="46"/>
      <c r="AG29" s="46"/>
      <c r="AH29" s="46"/>
      <c r="AI29" s="46"/>
      <c r="AJ29" s="46"/>
      <c r="AK29" s="346">
        <v>0</v>
      </c>
      <c r="AL29" s="345"/>
      <c r="AM29" s="345"/>
      <c r="AN29" s="345"/>
      <c r="AO29" s="345"/>
      <c r="AP29" s="46"/>
      <c r="AQ29" s="48"/>
      <c r="BE29" s="352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44">
        <v>0</v>
      </c>
      <c r="M30" s="345"/>
      <c r="N30" s="345"/>
      <c r="O30" s="345"/>
      <c r="P30" s="46"/>
      <c r="Q30" s="46"/>
      <c r="R30" s="46"/>
      <c r="S30" s="46"/>
      <c r="T30" s="46"/>
      <c r="U30" s="46"/>
      <c r="V30" s="46"/>
      <c r="W30" s="346">
        <f>ROUND(BD51,2)</f>
        <v>0</v>
      </c>
      <c r="X30" s="345"/>
      <c r="Y30" s="345"/>
      <c r="Z30" s="345"/>
      <c r="AA30" s="345"/>
      <c r="AB30" s="345"/>
      <c r="AC30" s="345"/>
      <c r="AD30" s="345"/>
      <c r="AE30" s="345"/>
      <c r="AF30" s="46"/>
      <c r="AG30" s="46"/>
      <c r="AH30" s="46"/>
      <c r="AI30" s="46"/>
      <c r="AJ30" s="46"/>
      <c r="AK30" s="346">
        <v>0</v>
      </c>
      <c r="AL30" s="345"/>
      <c r="AM30" s="345"/>
      <c r="AN30" s="345"/>
      <c r="AO30" s="345"/>
      <c r="AP30" s="46"/>
      <c r="AQ30" s="48"/>
      <c r="BE30" s="352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52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47" t="s">
        <v>53</v>
      </c>
      <c r="Y32" s="348"/>
      <c r="Z32" s="348"/>
      <c r="AA32" s="348"/>
      <c r="AB32" s="348"/>
      <c r="AC32" s="51"/>
      <c r="AD32" s="51"/>
      <c r="AE32" s="51"/>
      <c r="AF32" s="51"/>
      <c r="AG32" s="51"/>
      <c r="AH32" s="51"/>
      <c r="AI32" s="51"/>
      <c r="AJ32" s="51"/>
      <c r="AK32" s="349">
        <f>SUM(AK23:AK30)</f>
        <v>0</v>
      </c>
      <c r="AL32" s="348"/>
      <c r="AM32" s="348"/>
      <c r="AN32" s="348"/>
      <c r="AO32" s="350"/>
      <c r="AP32" s="49"/>
      <c r="AQ32" s="53"/>
      <c r="BE32" s="352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54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16035_1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0" t="str">
        <f>K6</f>
        <v>Rekonstrukce rozvodny v budově dílen EKOVA Elektric v Areálu dílny Martinov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25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Ostrava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27</v>
      </c>
      <c r="AJ44" s="61"/>
      <c r="AK44" s="61"/>
      <c r="AL44" s="61"/>
      <c r="AM44" s="332" t="str">
        <f>IF(AN8= "","",AN8)</f>
        <v>7. 3. 2018</v>
      </c>
      <c r="AN44" s="332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31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Dopravní podnik Ostrava a.s.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37</v>
      </c>
      <c r="AJ46" s="61"/>
      <c r="AK46" s="61"/>
      <c r="AL46" s="61"/>
      <c r="AM46" s="333" t="str">
        <f>IF(E17="","",E17)</f>
        <v xml:space="preserve"> </v>
      </c>
      <c r="AN46" s="333"/>
      <c r="AO46" s="333"/>
      <c r="AP46" s="333"/>
      <c r="AQ46" s="61"/>
      <c r="AR46" s="59"/>
      <c r="AS46" s="334" t="s">
        <v>55</v>
      </c>
      <c r="AT46" s="335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35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6"/>
      <c r="AT47" s="337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8"/>
      <c r="AT48" s="339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0" t="s">
        <v>56</v>
      </c>
      <c r="D49" s="341"/>
      <c r="E49" s="341"/>
      <c r="F49" s="341"/>
      <c r="G49" s="341"/>
      <c r="H49" s="77"/>
      <c r="I49" s="342" t="s">
        <v>57</v>
      </c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341"/>
      <c r="AD49" s="341"/>
      <c r="AE49" s="341"/>
      <c r="AF49" s="341"/>
      <c r="AG49" s="343" t="s">
        <v>58</v>
      </c>
      <c r="AH49" s="341"/>
      <c r="AI49" s="341"/>
      <c r="AJ49" s="341"/>
      <c r="AK49" s="341"/>
      <c r="AL49" s="341"/>
      <c r="AM49" s="341"/>
      <c r="AN49" s="342" t="s">
        <v>59</v>
      </c>
      <c r="AO49" s="341"/>
      <c r="AP49" s="341"/>
      <c r="AQ49" s="78" t="s">
        <v>60</v>
      </c>
      <c r="AR49" s="59"/>
      <c r="AS49" s="79" t="s">
        <v>61</v>
      </c>
      <c r="AT49" s="80" t="s">
        <v>62</v>
      </c>
      <c r="AU49" s="80" t="s">
        <v>63</v>
      </c>
      <c r="AV49" s="80" t="s">
        <v>64</v>
      </c>
      <c r="AW49" s="80" t="s">
        <v>65</v>
      </c>
      <c r="AX49" s="80" t="s">
        <v>66</v>
      </c>
      <c r="AY49" s="80" t="s">
        <v>67</v>
      </c>
      <c r="AZ49" s="80" t="s">
        <v>68</v>
      </c>
      <c r="BA49" s="80" t="s">
        <v>69</v>
      </c>
      <c r="BB49" s="80" t="s">
        <v>70</v>
      </c>
      <c r="BC49" s="80" t="s">
        <v>71</v>
      </c>
      <c r="BD49" s="81" t="s">
        <v>72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73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20">
        <f>ROUND(AG52+AG53+AG59,2)</f>
        <v>0</v>
      </c>
      <c r="AH51" s="320"/>
      <c r="AI51" s="320"/>
      <c r="AJ51" s="320"/>
      <c r="AK51" s="320"/>
      <c r="AL51" s="320"/>
      <c r="AM51" s="320"/>
      <c r="AN51" s="321">
        <f t="shared" ref="AN51:AN61" si="0">SUM(AG51,AT51)</f>
        <v>0</v>
      </c>
      <c r="AO51" s="321"/>
      <c r="AP51" s="321"/>
      <c r="AQ51" s="87" t="s">
        <v>22</v>
      </c>
      <c r="AR51" s="69"/>
      <c r="AS51" s="88">
        <f>ROUND(AS52+AS53+AS59,2)</f>
        <v>0</v>
      </c>
      <c r="AT51" s="89">
        <f t="shared" ref="AT51:AT61" si="1">ROUND(SUM(AV51:AW51),2)</f>
        <v>0</v>
      </c>
      <c r="AU51" s="90">
        <f>ROUND(AU52+AU53+AU59,5)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ROUND(AZ52+AZ53+AZ59,2)</f>
        <v>0</v>
      </c>
      <c r="BA51" s="89">
        <f>ROUND(BA52+BA53+BA59,2)</f>
        <v>0</v>
      </c>
      <c r="BB51" s="89">
        <f>ROUND(BB52+BB53+BB59,2)</f>
        <v>0</v>
      </c>
      <c r="BC51" s="89">
        <f>ROUND(BC52+BC53+BC59,2)</f>
        <v>0</v>
      </c>
      <c r="BD51" s="91">
        <f>ROUND(BD52+BD53+BD59,2)</f>
        <v>0</v>
      </c>
      <c r="BS51" s="92" t="s">
        <v>74</v>
      </c>
      <c r="BT51" s="92" t="s">
        <v>75</v>
      </c>
      <c r="BU51" s="93" t="s">
        <v>76</v>
      </c>
      <c r="BV51" s="92" t="s">
        <v>77</v>
      </c>
      <c r="BW51" s="92" t="s">
        <v>7</v>
      </c>
      <c r="BX51" s="92" t="s">
        <v>78</v>
      </c>
      <c r="CL51" s="92" t="s">
        <v>22</v>
      </c>
    </row>
    <row r="52" spans="1:91" s="5" customFormat="1" ht="37.5" customHeight="1">
      <c r="A52" s="94" t="s">
        <v>79</v>
      </c>
      <c r="B52" s="95"/>
      <c r="C52" s="96"/>
      <c r="D52" s="329" t="s">
        <v>80</v>
      </c>
      <c r="E52" s="329"/>
      <c r="F52" s="329"/>
      <c r="G52" s="329"/>
      <c r="H52" s="329"/>
      <c r="I52" s="97"/>
      <c r="J52" s="329" t="s">
        <v>81</v>
      </c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26">
        <f>'SO01 - Stavební úpravy ro...'!J27</f>
        <v>0</v>
      </c>
      <c r="AH52" s="327"/>
      <c r="AI52" s="327"/>
      <c r="AJ52" s="327"/>
      <c r="AK52" s="327"/>
      <c r="AL52" s="327"/>
      <c r="AM52" s="327"/>
      <c r="AN52" s="326">
        <f t="shared" si="0"/>
        <v>0</v>
      </c>
      <c r="AO52" s="327"/>
      <c r="AP52" s="327"/>
      <c r="AQ52" s="98" t="s">
        <v>82</v>
      </c>
      <c r="AR52" s="99"/>
      <c r="AS52" s="100">
        <v>0</v>
      </c>
      <c r="AT52" s="101">
        <f t="shared" si="1"/>
        <v>0</v>
      </c>
      <c r="AU52" s="102">
        <f>'SO01 - Stavební úpravy ro...'!P96</f>
        <v>0</v>
      </c>
      <c r="AV52" s="101">
        <f>'SO01 - Stavební úpravy ro...'!J30</f>
        <v>0</v>
      </c>
      <c r="AW52" s="101">
        <f>'SO01 - Stavební úpravy ro...'!J31</f>
        <v>0</v>
      </c>
      <c r="AX52" s="101">
        <f>'SO01 - Stavební úpravy ro...'!J32</f>
        <v>0</v>
      </c>
      <c r="AY52" s="101">
        <f>'SO01 - Stavební úpravy ro...'!J33</f>
        <v>0</v>
      </c>
      <c r="AZ52" s="101">
        <f>'SO01 - Stavební úpravy ro...'!F30</f>
        <v>0</v>
      </c>
      <c r="BA52" s="101">
        <f>'SO01 - Stavební úpravy ro...'!F31</f>
        <v>0</v>
      </c>
      <c r="BB52" s="101">
        <f>'SO01 - Stavební úpravy ro...'!F32</f>
        <v>0</v>
      </c>
      <c r="BC52" s="101">
        <f>'SO01 - Stavební úpravy ro...'!F33</f>
        <v>0</v>
      </c>
      <c r="BD52" s="103">
        <f>'SO01 - Stavební úpravy ro...'!F34</f>
        <v>0</v>
      </c>
      <c r="BT52" s="104" t="s">
        <v>24</v>
      </c>
      <c r="BV52" s="104" t="s">
        <v>77</v>
      </c>
      <c r="BW52" s="104" t="s">
        <v>83</v>
      </c>
      <c r="BX52" s="104" t="s">
        <v>7</v>
      </c>
      <c r="CL52" s="104" t="s">
        <v>22</v>
      </c>
      <c r="CM52" s="104" t="s">
        <v>84</v>
      </c>
    </row>
    <row r="53" spans="1:91" s="5" customFormat="1" ht="22.5" customHeight="1">
      <c r="B53" s="95"/>
      <c r="C53" s="96"/>
      <c r="D53" s="329" t="s">
        <v>85</v>
      </c>
      <c r="E53" s="329"/>
      <c r="F53" s="329"/>
      <c r="G53" s="329"/>
      <c r="H53" s="329"/>
      <c r="I53" s="97"/>
      <c r="J53" s="329" t="s">
        <v>86</v>
      </c>
      <c r="K53" s="329"/>
      <c r="L53" s="329"/>
      <c r="M53" s="329"/>
      <c r="N53" s="329"/>
      <c r="O53" s="329"/>
      <c r="P53" s="329"/>
      <c r="Q53" s="329"/>
      <c r="R53" s="329"/>
      <c r="S53" s="329"/>
      <c r="T53" s="329"/>
      <c r="U53" s="329"/>
      <c r="V53" s="329"/>
      <c r="W53" s="329"/>
      <c r="X53" s="329"/>
      <c r="Y53" s="329"/>
      <c r="Z53" s="329"/>
      <c r="AA53" s="329"/>
      <c r="AB53" s="329"/>
      <c r="AC53" s="329"/>
      <c r="AD53" s="329"/>
      <c r="AE53" s="329"/>
      <c r="AF53" s="329"/>
      <c r="AG53" s="328">
        <f>ROUND(SUM(AG54:AG58),2)</f>
        <v>0</v>
      </c>
      <c r="AH53" s="327"/>
      <c r="AI53" s="327"/>
      <c r="AJ53" s="327"/>
      <c r="AK53" s="327"/>
      <c r="AL53" s="327"/>
      <c r="AM53" s="327"/>
      <c r="AN53" s="326">
        <f t="shared" si="0"/>
        <v>0</v>
      </c>
      <c r="AO53" s="327"/>
      <c r="AP53" s="327"/>
      <c r="AQ53" s="98" t="s">
        <v>82</v>
      </c>
      <c r="AR53" s="99"/>
      <c r="AS53" s="100">
        <f>ROUND(SUM(AS54:AS58),2)</f>
        <v>0</v>
      </c>
      <c r="AT53" s="101">
        <f t="shared" si="1"/>
        <v>0</v>
      </c>
      <c r="AU53" s="102">
        <f>ROUND(SUM(AU54:AU58),5)</f>
        <v>0</v>
      </c>
      <c r="AV53" s="101">
        <f>ROUND(AZ53*L26,2)</f>
        <v>0</v>
      </c>
      <c r="AW53" s="101">
        <f>ROUND(BA53*L27,2)</f>
        <v>0</v>
      </c>
      <c r="AX53" s="101">
        <f>ROUND(BB53*L26,2)</f>
        <v>0</v>
      </c>
      <c r="AY53" s="101">
        <f>ROUND(BC53*L27,2)</f>
        <v>0</v>
      </c>
      <c r="AZ53" s="101">
        <f>ROUND(SUM(AZ54:AZ58),2)</f>
        <v>0</v>
      </c>
      <c r="BA53" s="101">
        <f>ROUND(SUM(BA54:BA58),2)</f>
        <v>0</v>
      </c>
      <c r="BB53" s="101">
        <f>ROUND(SUM(BB54:BB58),2)</f>
        <v>0</v>
      </c>
      <c r="BC53" s="101">
        <f>ROUND(SUM(BC54:BC58),2)</f>
        <v>0</v>
      </c>
      <c r="BD53" s="103">
        <f>ROUND(SUM(BD54:BD58),2)</f>
        <v>0</v>
      </c>
      <c r="BS53" s="104" t="s">
        <v>74</v>
      </c>
      <c r="BT53" s="104" t="s">
        <v>24</v>
      </c>
      <c r="BU53" s="104" t="s">
        <v>76</v>
      </c>
      <c r="BV53" s="104" t="s">
        <v>77</v>
      </c>
      <c r="BW53" s="104" t="s">
        <v>87</v>
      </c>
      <c r="BX53" s="104" t="s">
        <v>7</v>
      </c>
      <c r="CL53" s="104" t="s">
        <v>22</v>
      </c>
      <c r="CM53" s="104" t="s">
        <v>84</v>
      </c>
    </row>
    <row r="54" spans="1:91" s="6" customFormat="1" ht="22.5" customHeight="1">
      <c r="A54" s="94" t="s">
        <v>79</v>
      </c>
      <c r="B54" s="105"/>
      <c r="C54" s="106"/>
      <c r="D54" s="106"/>
      <c r="E54" s="325" t="s">
        <v>24</v>
      </c>
      <c r="F54" s="325"/>
      <c r="G54" s="325"/>
      <c r="H54" s="325"/>
      <c r="I54" s="325"/>
      <c r="J54" s="106"/>
      <c r="K54" s="325" t="s">
        <v>88</v>
      </c>
      <c r="L54" s="325"/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5"/>
      <c r="X54" s="325"/>
      <c r="Y54" s="325"/>
      <c r="Z54" s="325"/>
      <c r="AA54" s="325"/>
      <c r="AB54" s="325"/>
      <c r="AC54" s="325"/>
      <c r="AD54" s="325"/>
      <c r="AE54" s="325"/>
      <c r="AF54" s="325"/>
      <c r="AG54" s="323">
        <f>'1 - RH'!J29</f>
        <v>0</v>
      </c>
      <c r="AH54" s="324"/>
      <c r="AI54" s="324"/>
      <c r="AJ54" s="324"/>
      <c r="AK54" s="324"/>
      <c r="AL54" s="324"/>
      <c r="AM54" s="324"/>
      <c r="AN54" s="323">
        <f t="shared" si="0"/>
        <v>0</v>
      </c>
      <c r="AO54" s="324"/>
      <c r="AP54" s="324"/>
      <c r="AQ54" s="107" t="s">
        <v>89</v>
      </c>
      <c r="AR54" s="108"/>
      <c r="AS54" s="109">
        <v>0</v>
      </c>
      <c r="AT54" s="110">
        <f t="shared" si="1"/>
        <v>0</v>
      </c>
      <c r="AU54" s="111">
        <f>'1 - RH'!P91</f>
        <v>0</v>
      </c>
      <c r="AV54" s="110">
        <f>'1 - RH'!J32</f>
        <v>0</v>
      </c>
      <c r="AW54" s="110">
        <f>'1 - RH'!J33</f>
        <v>0</v>
      </c>
      <c r="AX54" s="110">
        <f>'1 - RH'!J34</f>
        <v>0</v>
      </c>
      <c r="AY54" s="110">
        <f>'1 - RH'!J35</f>
        <v>0</v>
      </c>
      <c r="AZ54" s="110">
        <f>'1 - RH'!F32</f>
        <v>0</v>
      </c>
      <c r="BA54" s="110">
        <f>'1 - RH'!F33</f>
        <v>0</v>
      </c>
      <c r="BB54" s="110">
        <f>'1 - RH'!F34</f>
        <v>0</v>
      </c>
      <c r="BC54" s="110">
        <f>'1 - RH'!F35</f>
        <v>0</v>
      </c>
      <c r="BD54" s="112">
        <f>'1 - RH'!F36</f>
        <v>0</v>
      </c>
      <c r="BT54" s="113" t="s">
        <v>84</v>
      </c>
      <c r="BV54" s="113" t="s">
        <v>77</v>
      </c>
      <c r="BW54" s="113" t="s">
        <v>90</v>
      </c>
      <c r="BX54" s="113" t="s">
        <v>87</v>
      </c>
      <c r="CL54" s="113" t="s">
        <v>22</v>
      </c>
    </row>
    <row r="55" spans="1:91" s="6" customFormat="1" ht="22.5" customHeight="1">
      <c r="A55" s="94" t="s">
        <v>79</v>
      </c>
      <c r="B55" s="105"/>
      <c r="C55" s="106"/>
      <c r="D55" s="106"/>
      <c r="E55" s="325" t="s">
        <v>84</v>
      </c>
      <c r="F55" s="325"/>
      <c r="G55" s="325"/>
      <c r="H55" s="325"/>
      <c r="I55" s="325"/>
      <c r="J55" s="106"/>
      <c r="K55" s="325" t="s">
        <v>91</v>
      </c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3">
        <f>'2 - TR'!J29</f>
        <v>0</v>
      </c>
      <c r="AH55" s="324"/>
      <c r="AI55" s="324"/>
      <c r="AJ55" s="324"/>
      <c r="AK55" s="324"/>
      <c r="AL55" s="324"/>
      <c r="AM55" s="324"/>
      <c r="AN55" s="323">
        <f t="shared" si="0"/>
        <v>0</v>
      </c>
      <c r="AO55" s="324"/>
      <c r="AP55" s="324"/>
      <c r="AQ55" s="107" t="s">
        <v>89</v>
      </c>
      <c r="AR55" s="108"/>
      <c r="AS55" s="109">
        <v>0</v>
      </c>
      <c r="AT55" s="110">
        <f t="shared" si="1"/>
        <v>0</v>
      </c>
      <c r="AU55" s="111">
        <f>'2 - TR'!P88</f>
        <v>0</v>
      </c>
      <c r="AV55" s="110">
        <f>'2 - TR'!J32</f>
        <v>0</v>
      </c>
      <c r="AW55" s="110">
        <f>'2 - TR'!J33</f>
        <v>0</v>
      </c>
      <c r="AX55" s="110">
        <f>'2 - TR'!J34</f>
        <v>0</v>
      </c>
      <c r="AY55" s="110">
        <f>'2 - TR'!J35</f>
        <v>0</v>
      </c>
      <c r="AZ55" s="110">
        <f>'2 - TR'!F32</f>
        <v>0</v>
      </c>
      <c r="BA55" s="110">
        <f>'2 - TR'!F33</f>
        <v>0</v>
      </c>
      <c r="BB55" s="110">
        <f>'2 - TR'!F34</f>
        <v>0</v>
      </c>
      <c r="BC55" s="110">
        <f>'2 - TR'!F35</f>
        <v>0</v>
      </c>
      <c r="BD55" s="112">
        <f>'2 - TR'!F36</f>
        <v>0</v>
      </c>
      <c r="BT55" s="113" t="s">
        <v>84</v>
      </c>
      <c r="BV55" s="113" t="s">
        <v>77</v>
      </c>
      <c r="BW55" s="113" t="s">
        <v>92</v>
      </c>
      <c r="BX55" s="113" t="s">
        <v>87</v>
      </c>
      <c r="CL55" s="113" t="s">
        <v>22</v>
      </c>
    </row>
    <row r="56" spans="1:91" s="6" customFormat="1" ht="22.5" customHeight="1">
      <c r="A56" s="94" t="s">
        <v>79</v>
      </c>
      <c r="B56" s="105"/>
      <c r="C56" s="106"/>
      <c r="D56" s="106"/>
      <c r="E56" s="325" t="s">
        <v>93</v>
      </c>
      <c r="F56" s="325"/>
      <c r="G56" s="325"/>
      <c r="H56" s="325"/>
      <c r="I56" s="325"/>
      <c r="J56" s="106"/>
      <c r="K56" s="325" t="s">
        <v>94</v>
      </c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23">
        <f>'3 - DMX'!J29</f>
        <v>0</v>
      </c>
      <c r="AH56" s="324"/>
      <c r="AI56" s="324"/>
      <c r="AJ56" s="324"/>
      <c r="AK56" s="324"/>
      <c r="AL56" s="324"/>
      <c r="AM56" s="324"/>
      <c r="AN56" s="323">
        <f t="shared" si="0"/>
        <v>0</v>
      </c>
      <c r="AO56" s="324"/>
      <c r="AP56" s="324"/>
      <c r="AQ56" s="107" t="s">
        <v>89</v>
      </c>
      <c r="AR56" s="108"/>
      <c r="AS56" s="109">
        <v>0</v>
      </c>
      <c r="AT56" s="110">
        <f t="shared" si="1"/>
        <v>0</v>
      </c>
      <c r="AU56" s="111">
        <f>'3 - DMX'!P85</f>
        <v>0</v>
      </c>
      <c r="AV56" s="110">
        <f>'3 - DMX'!J32</f>
        <v>0</v>
      </c>
      <c r="AW56" s="110">
        <f>'3 - DMX'!J33</f>
        <v>0</v>
      </c>
      <c r="AX56" s="110">
        <f>'3 - DMX'!J34</f>
        <v>0</v>
      </c>
      <c r="AY56" s="110">
        <f>'3 - DMX'!J35</f>
        <v>0</v>
      </c>
      <c r="AZ56" s="110">
        <f>'3 - DMX'!F32</f>
        <v>0</v>
      </c>
      <c r="BA56" s="110">
        <f>'3 - DMX'!F33</f>
        <v>0</v>
      </c>
      <c r="BB56" s="110">
        <f>'3 - DMX'!F34</f>
        <v>0</v>
      </c>
      <c r="BC56" s="110">
        <f>'3 - DMX'!F35</f>
        <v>0</v>
      </c>
      <c r="BD56" s="112">
        <f>'3 - DMX'!F36</f>
        <v>0</v>
      </c>
      <c r="BT56" s="113" t="s">
        <v>84</v>
      </c>
      <c r="BV56" s="113" t="s">
        <v>77</v>
      </c>
      <c r="BW56" s="113" t="s">
        <v>95</v>
      </c>
      <c r="BX56" s="113" t="s">
        <v>87</v>
      </c>
      <c r="CL56" s="113" t="s">
        <v>22</v>
      </c>
    </row>
    <row r="57" spans="1:91" s="6" customFormat="1" ht="22.5" customHeight="1">
      <c r="A57" s="94" t="s">
        <v>79</v>
      </c>
      <c r="B57" s="105"/>
      <c r="C57" s="106"/>
      <c r="D57" s="106"/>
      <c r="E57" s="325" t="s">
        <v>96</v>
      </c>
      <c r="F57" s="325"/>
      <c r="G57" s="325"/>
      <c r="H57" s="325"/>
      <c r="I57" s="325"/>
      <c r="J57" s="106"/>
      <c r="K57" s="325" t="s">
        <v>97</v>
      </c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23">
        <f>'4 - AISYS'!J29</f>
        <v>0</v>
      </c>
      <c r="AH57" s="324"/>
      <c r="AI57" s="324"/>
      <c r="AJ57" s="324"/>
      <c r="AK57" s="324"/>
      <c r="AL57" s="324"/>
      <c r="AM57" s="324"/>
      <c r="AN57" s="323">
        <f t="shared" si="0"/>
        <v>0</v>
      </c>
      <c r="AO57" s="324"/>
      <c r="AP57" s="324"/>
      <c r="AQ57" s="107" t="s">
        <v>89</v>
      </c>
      <c r="AR57" s="108"/>
      <c r="AS57" s="109">
        <v>0</v>
      </c>
      <c r="AT57" s="110">
        <f t="shared" si="1"/>
        <v>0</v>
      </c>
      <c r="AU57" s="111">
        <f>'4 - AISYS'!P84</f>
        <v>0</v>
      </c>
      <c r="AV57" s="110">
        <f>'4 - AISYS'!J32</f>
        <v>0</v>
      </c>
      <c r="AW57" s="110">
        <f>'4 - AISYS'!J33</f>
        <v>0</v>
      </c>
      <c r="AX57" s="110">
        <f>'4 - AISYS'!J34</f>
        <v>0</v>
      </c>
      <c r="AY57" s="110">
        <f>'4 - AISYS'!J35</f>
        <v>0</v>
      </c>
      <c r="AZ57" s="110">
        <f>'4 - AISYS'!F32</f>
        <v>0</v>
      </c>
      <c r="BA57" s="110">
        <f>'4 - AISYS'!F33</f>
        <v>0</v>
      </c>
      <c r="BB57" s="110">
        <f>'4 - AISYS'!F34</f>
        <v>0</v>
      </c>
      <c r="BC57" s="110">
        <f>'4 - AISYS'!F35</f>
        <v>0</v>
      </c>
      <c r="BD57" s="112">
        <f>'4 - AISYS'!F36</f>
        <v>0</v>
      </c>
      <c r="BT57" s="113" t="s">
        <v>84</v>
      </c>
      <c r="BV57" s="113" t="s">
        <v>77</v>
      </c>
      <c r="BW57" s="113" t="s">
        <v>98</v>
      </c>
      <c r="BX57" s="113" t="s">
        <v>87</v>
      </c>
      <c r="CL57" s="113" t="s">
        <v>22</v>
      </c>
    </row>
    <row r="58" spans="1:91" s="6" customFormat="1" ht="22.5" customHeight="1">
      <c r="A58" s="94" t="s">
        <v>79</v>
      </c>
      <c r="B58" s="105"/>
      <c r="C58" s="106"/>
      <c r="D58" s="106"/>
      <c r="E58" s="325" t="s">
        <v>99</v>
      </c>
      <c r="F58" s="325"/>
      <c r="G58" s="325"/>
      <c r="H58" s="325"/>
      <c r="I58" s="325"/>
      <c r="J58" s="106"/>
      <c r="K58" s="325" t="s">
        <v>100</v>
      </c>
      <c r="L58" s="325"/>
      <c r="M58" s="325"/>
      <c r="N58" s="325"/>
      <c r="O58" s="325"/>
      <c r="P58" s="325"/>
      <c r="Q58" s="325"/>
      <c r="R58" s="325"/>
      <c r="S58" s="325"/>
      <c r="T58" s="325"/>
      <c r="U58" s="325"/>
      <c r="V58" s="325"/>
      <c r="W58" s="325"/>
      <c r="X58" s="325"/>
      <c r="Y58" s="325"/>
      <c r="Z58" s="325"/>
      <c r="AA58" s="325"/>
      <c r="AB58" s="325"/>
      <c r="AC58" s="325"/>
      <c r="AD58" s="325"/>
      <c r="AE58" s="325"/>
      <c r="AF58" s="325"/>
      <c r="AG58" s="323">
        <f>'5 - kabely a kabelové trasy'!J29</f>
        <v>0</v>
      </c>
      <c r="AH58" s="324"/>
      <c r="AI58" s="324"/>
      <c r="AJ58" s="324"/>
      <c r="AK58" s="324"/>
      <c r="AL58" s="324"/>
      <c r="AM58" s="324"/>
      <c r="AN58" s="323">
        <f t="shared" si="0"/>
        <v>0</v>
      </c>
      <c r="AO58" s="324"/>
      <c r="AP58" s="324"/>
      <c r="AQ58" s="107" t="s">
        <v>89</v>
      </c>
      <c r="AR58" s="108"/>
      <c r="AS58" s="109">
        <v>0</v>
      </c>
      <c r="AT58" s="110">
        <f t="shared" si="1"/>
        <v>0</v>
      </c>
      <c r="AU58" s="111">
        <f>'5 - kabely a kabelové trasy'!P87</f>
        <v>0</v>
      </c>
      <c r="AV58" s="110">
        <f>'5 - kabely a kabelové trasy'!J32</f>
        <v>0</v>
      </c>
      <c r="AW58" s="110">
        <f>'5 - kabely a kabelové trasy'!J33</f>
        <v>0</v>
      </c>
      <c r="AX58" s="110">
        <f>'5 - kabely a kabelové trasy'!J34</f>
        <v>0</v>
      </c>
      <c r="AY58" s="110">
        <f>'5 - kabely a kabelové trasy'!J35</f>
        <v>0</v>
      </c>
      <c r="AZ58" s="110">
        <f>'5 - kabely a kabelové trasy'!F32</f>
        <v>0</v>
      </c>
      <c r="BA58" s="110">
        <f>'5 - kabely a kabelové trasy'!F33</f>
        <v>0</v>
      </c>
      <c r="BB58" s="110">
        <f>'5 - kabely a kabelové trasy'!F34</f>
        <v>0</v>
      </c>
      <c r="BC58" s="110">
        <f>'5 - kabely a kabelové trasy'!F35</f>
        <v>0</v>
      </c>
      <c r="BD58" s="112">
        <f>'5 - kabely a kabelové trasy'!F36</f>
        <v>0</v>
      </c>
      <c r="BT58" s="113" t="s">
        <v>84</v>
      </c>
      <c r="BV58" s="113" t="s">
        <v>77</v>
      </c>
      <c r="BW58" s="113" t="s">
        <v>101</v>
      </c>
      <c r="BX58" s="113" t="s">
        <v>87</v>
      </c>
      <c r="CL58" s="113" t="s">
        <v>22</v>
      </c>
    </row>
    <row r="59" spans="1:91" s="5" customFormat="1" ht="22.5" customHeight="1">
      <c r="B59" s="95"/>
      <c r="C59" s="96"/>
      <c r="D59" s="329" t="s">
        <v>102</v>
      </c>
      <c r="E59" s="329"/>
      <c r="F59" s="329"/>
      <c r="G59" s="329"/>
      <c r="H59" s="329"/>
      <c r="I59" s="97"/>
      <c r="J59" s="329" t="s">
        <v>103</v>
      </c>
      <c r="K59" s="329"/>
      <c r="L59" s="329"/>
      <c r="M59" s="329"/>
      <c r="N59" s="329"/>
      <c r="O59" s="329"/>
      <c r="P59" s="329"/>
      <c r="Q59" s="329"/>
      <c r="R59" s="329"/>
      <c r="S59" s="329"/>
      <c r="T59" s="329"/>
      <c r="U59" s="329"/>
      <c r="V59" s="329"/>
      <c r="W59" s="329"/>
      <c r="X59" s="329"/>
      <c r="Y59" s="329"/>
      <c r="Z59" s="329"/>
      <c r="AA59" s="329"/>
      <c r="AB59" s="329"/>
      <c r="AC59" s="329"/>
      <c r="AD59" s="329"/>
      <c r="AE59" s="329"/>
      <c r="AF59" s="329"/>
      <c r="AG59" s="328">
        <f>ROUND(SUM(AG60:AG61),2)</f>
        <v>0</v>
      </c>
      <c r="AH59" s="327"/>
      <c r="AI59" s="327"/>
      <c r="AJ59" s="327"/>
      <c r="AK59" s="327"/>
      <c r="AL59" s="327"/>
      <c r="AM59" s="327"/>
      <c r="AN59" s="326">
        <f t="shared" si="0"/>
        <v>0</v>
      </c>
      <c r="AO59" s="327"/>
      <c r="AP59" s="327"/>
      <c r="AQ59" s="98" t="s">
        <v>82</v>
      </c>
      <c r="AR59" s="99"/>
      <c r="AS59" s="100">
        <f>ROUND(SUM(AS60:AS61),2)</f>
        <v>0</v>
      </c>
      <c r="AT59" s="101">
        <f t="shared" si="1"/>
        <v>0</v>
      </c>
      <c r="AU59" s="102">
        <f>ROUND(SUM(AU60:AU61),5)</f>
        <v>0</v>
      </c>
      <c r="AV59" s="101">
        <f>ROUND(AZ59*L26,2)</f>
        <v>0</v>
      </c>
      <c r="AW59" s="101">
        <f>ROUND(BA59*L27,2)</f>
        <v>0</v>
      </c>
      <c r="AX59" s="101">
        <f>ROUND(BB59*L26,2)</f>
        <v>0</v>
      </c>
      <c r="AY59" s="101">
        <f>ROUND(BC59*L27,2)</f>
        <v>0</v>
      </c>
      <c r="AZ59" s="101">
        <f>ROUND(SUM(AZ60:AZ61),2)</f>
        <v>0</v>
      </c>
      <c r="BA59" s="101">
        <f>ROUND(SUM(BA60:BA61),2)</f>
        <v>0</v>
      </c>
      <c r="BB59" s="101">
        <f>ROUND(SUM(BB60:BB61),2)</f>
        <v>0</v>
      </c>
      <c r="BC59" s="101">
        <f>ROUND(SUM(BC60:BC61),2)</f>
        <v>0</v>
      </c>
      <c r="BD59" s="103">
        <f>ROUND(SUM(BD60:BD61),2)</f>
        <v>0</v>
      </c>
      <c r="BS59" s="104" t="s">
        <v>74</v>
      </c>
      <c r="BT59" s="104" t="s">
        <v>24</v>
      </c>
      <c r="BU59" s="104" t="s">
        <v>76</v>
      </c>
      <c r="BV59" s="104" t="s">
        <v>77</v>
      </c>
      <c r="BW59" s="104" t="s">
        <v>104</v>
      </c>
      <c r="BX59" s="104" t="s">
        <v>7</v>
      </c>
      <c r="CL59" s="104" t="s">
        <v>22</v>
      </c>
      <c r="CM59" s="104" t="s">
        <v>84</v>
      </c>
    </row>
    <row r="60" spans="1:91" s="6" customFormat="1" ht="22.5" customHeight="1">
      <c r="A60" s="94" t="s">
        <v>79</v>
      </c>
      <c r="B60" s="105"/>
      <c r="C60" s="106"/>
      <c r="D60" s="106"/>
      <c r="E60" s="325" t="s">
        <v>24</v>
      </c>
      <c r="F60" s="325"/>
      <c r="G60" s="325"/>
      <c r="H60" s="325"/>
      <c r="I60" s="325"/>
      <c r="J60" s="106"/>
      <c r="K60" s="325" t="s">
        <v>105</v>
      </c>
      <c r="L60" s="325"/>
      <c r="M60" s="325"/>
      <c r="N60" s="325"/>
      <c r="O60" s="325"/>
      <c r="P60" s="325"/>
      <c r="Q60" s="325"/>
      <c r="R60" s="325"/>
      <c r="S60" s="325"/>
      <c r="T60" s="325"/>
      <c r="U60" s="325"/>
      <c r="V60" s="325"/>
      <c r="W60" s="325"/>
      <c r="X60" s="325"/>
      <c r="Y60" s="325"/>
      <c r="Z60" s="325"/>
      <c r="AA60" s="325"/>
      <c r="AB60" s="325"/>
      <c r="AC60" s="325"/>
      <c r="AD60" s="325"/>
      <c r="AE60" s="325"/>
      <c r="AF60" s="325"/>
      <c r="AG60" s="323">
        <f>'1 - stavební elektroinsta...'!J29</f>
        <v>0</v>
      </c>
      <c r="AH60" s="324"/>
      <c r="AI60" s="324"/>
      <c r="AJ60" s="324"/>
      <c r="AK60" s="324"/>
      <c r="AL60" s="324"/>
      <c r="AM60" s="324"/>
      <c r="AN60" s="323">
        <f t="shared" si="0"/>
        <v>0</v>
      </c>
      <c r="AO60" s="324"/>
      <c r="AP60" s="324"/>
      <c r="AQ60" s="107" t="s">
        <v>89</v>
      </c>
      <c r="AR60" s="108"/>
      <c r="AS60" s="109">
        <v>0</v>
      </c>
      <c r="AT60" s="110">
        <f t="shared" si="1"/>
        <v>0</v>
      </c>
      <c r="AU60" s="111">
        <f>'1 - stavební elektroinsta...'!P92</f>
        <v>0</v>
      </c>
      <c r="AV60" s="110">
        <f>'1 - stavební elektroinsta...'!J32</f>
        <v>0</v>
      </c>
      <c r="AW60" s="110">
        <f>'1 - stavební elektroinsta...'!J33</f>
        <v>0</v>
      </c>
      <c r="AX60" s="110">
        <f>'1 - stavební elektroinsta...'!J34</f>
        <v>0</v>
      </c>
      <c r="AY60" s="110">
        <f>'1 - stavební elektroinsta...'!J35</f>
        <v>0</v>
      </c>
      <c r="AZ60" s="110">
        <f>'1 - stavební elektroinsta...'!F32</f>
        <v>0</v>
      </c>
      <c r="BA60" s="110">
        <f>'1 - stavební elektroinsta...'!F33</f>
        <v>0</v>
      </c>
      <c r="BB60" s="110">
        <f>'1 - stavební elektroinsta...'!F34</f>
        <v>0</v>
      </c>
      <c r="BC60" s="110">
        <f>'1 - stavební elektroinsta...'!F35</f>
        <v>0</v>
      </c>
      <c r="BD60" s="112">
        <f>'1 - stavební elektroinsta...'!F36</f>
        <v>0</v>
      </c>
      <c r="BT60" s="113" t="s">
        <v>84</v>
      </c>
      <c r="BV60" s="113" t="s">
        <v>77</v>
      </c>
      <c r="BW60" s="113" t="s">
        <v>106</v>
      </c>
      <c r="BX60" s="113" t="s">
        <v>104</v>
      </c>
      <c r="CL60" s="113" t="s">
        <v>22</v>
      </c>
    </row>
    <row r="61" spans="1:91" s="6" customFormat="1" ht="22.5" customHeight="1">
      <c r="A61" s="94" t="s">
        <v>79</v>
      </c>
      <c r="B61" s="105"/>
      <c r="C61" s="106"/>
      <c r="D61" s="106"/>
      <c r="E61" s="325" t="s">
        <v>84</v>
      </c>
      <c r="F61" s="325"/>
      <c r="G61" s="325"/>
      <c r="H61" s="325"/>
      <c r="I61" s="325"/>
      <c r="J61" s="106"/>
      <c r="K61" s="325" t="s">
        <v>107</v>
      </c>
      <c r="L61" s="325"/>
      <c r="M61" s="325"/>
      <c r="N61" s="325"/>
      <c r="O61" s="325"/>
      <c r="P61" s="325"/>
      <c r="Q61" s="325"/>
      <c r="R61" s="325"/>
      <c r="S61" s="325"/>
      <c r="T61" s="325"/>
      <c r="U61" s="325"/>
      <c r="V61" s="325"/>
      <c r="W61" s="325"/>
      <c r="X61" s="325"/>
      <c r="Y61" s="325"/>
      <c r="Z61" s="325"/>
      <c r="AA61" s="325"/>
      <c r="AB61" s="325"/>
      <c r="AC61" s="325"/>
      <c r="AD61" s="325"/>
      <c r="AE61" s="325"/>
      <c r="AF61" s="325"/>
      <c r="AG61" s="323">
        <f>'2 - uzemnění'!J29</f>
        <v>0</v>
      </c>
      <c r="AH61" s="324"/>
      <c r="AI61" s="324"/>
      <c r="AJ61" s="324"/>
      <c r="AK61" s="324"/>
      <c r="AL61" s="324"/>
      <c r="AM61" s="324"/>
      <c r="AN61" s="323">
        <f t="shared" si="0"/>
        <v>0</v>
      </c>
      <c r="AO61" s="324"/>
      <c r="AP61" s="324"/>
      <c r="AQ61" s="107" t="s">
        <v>89</v>
      </c>
      <c r="AR61" s="108"/>
      <c r="AS61" s="114">
        <v>0</v>
      </c>
      <c r="AT61" s="115">
        <f t="shared" si="1"/>
        <v>0</v>
      </c>
      <c r="AU61" s="116">
        <f>'2 - uzemnění'!P87</f>
        <v>0</v>
      </c>
      <c r="AV61" s="115">
        <f>'2 - uzemnění'!J32</f>
        <v>0</v>
      </c>
      <c r="AW61" s="115">
        <f>'2 - uzemnění'!J33</f>
        <v>0</v>
      </c>
      <c r="AX61" s="115">
        <f>'2 - uzemnění'!J34</f>
        <v>0</v>
      </c>
      <c r="AY61" s="115">
        <f>'2 - uzemnění'!J35</f>
        <v>0</v>
      </c>
      <c r="AZ61" s="115">
        <f>'2 - uzemnění'!F32</f>
        <v>0</v>
      </c>
      <c r="BA61" s="115">
        <f>'2 - uzemnění'!F33</f>
        <v>0</v>
      </c>
      <c r="BB61" s="115">
        <f>'2 - uzemnění'!F34</f>
        <v>0</v>
      </c>
      <c r="BC61" s="115">
        <f>'2 - uzemnění'!F35</f>
        <v>0</v>
      </c>
      <c r="BD61" s="117">
        <f>'2 - uzemnění'!F36</f>
        <v>0</v>
      </c>
      <c r="BT61" s="113" t="s">
        <v>84</v>
      </c>
      <c r="BV61" s="113" t="s">
        <v>77</v>
      </c>
      <c r="BW61" s="113" t="s">
        <v>108</v>
      </c>
      <c r="BX61" s="113" t="s">
        <v>104</v>
      </c>
      <c r="CL61" s="113" t="s">
        <v>22</v>
      </c>
    </row>
    <row r="62" spans="1:91" s="1" customFormat="1" ht="30" customHeight="1">
      <c r="B62" s="39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59"/>
    </row>
    <row r="63" spans="1:91" s="1" customFormat="1" ht="6.95" customHeight="1"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9"/>
    </row>
  </sheetData>
  <sheetProtection algorithmName="SHA-512" hashValue="yYOy2J5JGt3G4N2lkWTBiKffD4Gg03YP7Pyc7d1KsCWcBZwNaqcZ2ONh5YDRBSHTErR/+zYIrPo//thHqnzHjA==" saltValue="I1bur+IYXFNLs0l7v7Ltjw==" spinCount="100000" sheet="1" objects="1" scenarios="1" formatCells="0" formatColumns="0" formatRows="0" sort="0" autoFilter="0"/>
  <mergeCells count="7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S46:AT48"/>
    <mergeCell ref="C49:G49"/>
    <mergeCell ref="I49:AF49"/>
    <mergeCell ref="AG49:AM49"/>
    <mergeCell ref="AN49:AP49"/>
    <mergeCell ref="D52:H52"/>
    <mergeCell ref="J52:AF52"/>
    <mergeCell ref="AN53:AP53"/>
    <mergeCell ref="AG53:AM53"/>
    <mergeCell ref="D53:H53"/>
    <mergeCell ref="J53:AF53"/>
    <mergeCell ref="E54:I54"/>
    <mergeCell ref="K54:AF54"/>
    <mergeCell ref="AN55:AP55"/>
    <mergeCell ref="AG55:AM55"/>
    <mergeCell ref="E55:I55"/>
    <mergeCell ref="K55:AF55"/>
    <mergeCell ref="E56:I56"/>
    <mergeCell ref="K56:AF56"/>
    <mergeCell ref="AN57:AP57"/>
    <mergeCell ref="AG57:AM57"/>
    <mergeCell ref="E57:I57"/>
    <mergeCell ref="K57:AF57"/>
    <mergeCell ref="E58:I58"/>
    <mergeCell ref="K58:AF58"/>
    <mergeCell ref="AN59:AP59"/>
    <mergeCell ref="AG59:AM59"/>
    <mergeCell ref="D59:H59"/>
    <mergeCell ref="J59:AF59"/>
    <mergeCell ref="E60:I60"/>
    <mergeCell ref="K60:AF60"/>
    <mergeCell ref="AN61:AP61"/>
    <mergeCell ref="AG61:AM61"/>
    <mergeCell ref="E61:I61"/>
    <mergeCell ref="K61:AF61"/>
    <mergeCell ref="AG51:AM51"/>
    <mergeCell ref="AN51:AP51"/>
    <mergeCell ref="AR2:BE2"/>
    <mergeCell ref="AN60:AP60"/>
    <mergeCell ref="AG60:AM60"/>
    <mergeCell ref="AN58:AP58"/>
    <mergeCell ref="AG58:AM58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</mergeCells>
  <hyperlinks>
    <hyperlink ref="K1:S1" location="C2" display="1) Rekapitulace stavby"/>
    <hyperlink ref="W1:AI1" location="C51" display="2) Rekapitulace objektů stavby a soupisů prací"/>
    <hyperlink ref="A52" location="'SO01 - Stavební úpravy ro...'!C2" display="/"/>
    <hyperlink ref="A54" location="'1 - RH'!C2" display="/"/>
    <hyperlink ref="A55" location="'2 - TR'!C2" display="/"/>
    <hyperlink ref="A56" location="'3 - DMX'!C2" display="/"/>
    <hyperlink ref="A57" location="'4 - AISYS'!C2" display="/"/>
    <hyperlink ref="A58" location="'5 - kabely a kabelové trasy'!C2" display="/"/>
    <hyperlink ref="A60" location="'1 - stavební elektroinsta...'!C2" display="/"/>
    <hyperlink ref="A61" location="'2 - uzemnění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ht="37.5" customHeight="1"/>
    <row r="2" spans="2:1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3" customFormat="1" ht="45" customHeight="1">
      <c r="B3" s="246"/>
      <c r="C3" s="371" t="s">
        <v>1495</v>
      </c>
      <c r="D3" s="371"/>
      <c r="E3" s="371"/>
      <c r="F3" s="371"/>
      <c r="G3" s="371"/>
      <c r="H3" s="371"/>
      <c r="I3" s="371"/>
      <c r="J3" s="371"/>
      <c r="K3" s="247"/>
    </row>
    <row r="4" spans="2:11" ht="25.5" customHeight="1">
      <c r="B4" s="248"/>
      <c r="C4" s="372" t="s">
        <v>1496</v>
      </c>
      <c r="D4" s="372"/>
      <c r="E4" s="372"/>
      <c r="F4" s="372"/>
      <c r="G4" s="372"/>
      <c r="H4" s="372"/>
      <c r="I4" s="372"/>
      <c r="J4" s="372"/>
      <c r="K4" s="249"/>
    </row>
    <row r="5" spans="2:11" ht="5.25" customHeight="1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>
      <c r="B6" s="248"/>
      <c r="C6" s="370" t="s">
        <v>1497</v>
      </c>
      <c r="D6" s="370"/>
      <c r="E6" s="370"/>
      <c r="F6" s="370"/>
      <c r="G6" s="370"/>
      <c r="H6" s="370"/>
      <c r="I6" s="370"/>
      <c r="J6" s="370"/>
      <c r="K6" s="249"/>
    </row>
    <row r="7" spans="2:11" ht="15" customHeight="1">
      <c r="B7" s="252"/>
      <c r="C7" s="370" t="s">
        <v>1498</v>
      </c>
      <c r="D7" s="370"/>
      <c r="E7" s="370"/>
      <c r="F7" s="370"/>
      <c r="G7" s="370"/>
      <c r="H7" s="370"/>
      <c r="I7" s="370"/>
      <c r="J7" s="370"/>
      <c r="K7" s="249"/>
    </row>
    <row r="8" spans="2:1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>
      <c r="B9" s="252"/>
      <c r="C9" s="370" t="s">
        <v>1499</v>
      </c>
      <c r="D9" s="370"/>
      <c r="E9" s="370"/>
      <c r="F9" s="370"/>
      <c r="G9" s="370"/>
      <c r="H9" s="370"/>
      <c r="I9" s="370"/>
      <c r="J9" s="370"/>
      <c r="K9" s="249"/>
    </row>
    <row r="10" spans="2:11" ht="15" customHeight="1">
      <c r="B10" s="252"/>
      <c r="C10" s="251"/>
      <c r="D10" s="370" t="s">
        <v>1500</v>
      </c>
      <c r="E10" s="370"/>
      <c r="F10" s="370"/>
      <c r="G10" s="370"/>
      <c r="H10" s="370"/>
      <c r="I10" s="370"/>
      <c r="J10" s="370"/>
      <c r="K10" s="249"/>
    </row>
    <row r="11" spans="2:11" ht="15" customHeight="1">
      <c r="B11" s="252"/>
      <c r="C11" s="253"/>
      <c r="D11" s="370" t="s">
        <v>1501</v>
      </c>
      <c r="E11" s="370"/>
      <c r="F11" s="370"/>
      <c r="G11" s="370"/>
      <c r="H11" s="370"/>
      <c r="I11" s="370"/>
      <c r="J11" s="370"/>
      <c r="K11" s="249"/>
    </row>
    <row r="12" spans="2:11" ht="12.75" customHeight="1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spans="2:11" ht="15" customHeight="1">
      <c r="B13" s="252"/>
      <c r="C13" s="253"/>
      <c r="D13" s="370" t="s">
        <v>1502</v>
      </c>
      <c r="E13" s="370"/>
      <c r="F13" s="370"/>
      <c r="G13" s="370"/>
      <c r="H13" s="370"/>
      <c r="I13" s="370"/>
      <c r="J13" s="370"/>
      <c r="K13" s="249"/>
    </row>
    <row r="14" spans="2:11" ht="15" customHeight="1">
      <c r="B14" s="252"/>
      <c r="C14" s="253"/>
      <c r="D14" s="370" t="s">
        <v>1503</v>
      </c>
      <c r="E14" s="370"/>
      <c r="F14" s="370"/>
      <c r="G14" s="370"/>
      <c r="H14" s="370"/>
      <c r="I14" s="370"/>
      <c r="J14" s="370"/>
      <c r="K14" s="249"/>
    </row>
    <row r="15" spans="2:11" ht="15" customHeight="1">
      <c r="B15" s="252"/>
      <c r="C15" s="253"/>
      <c r="D15" s="370" t="s">
        <v>1504</v>
      </c>
      <c r="E15" s="370"/>
      <c r="F15" s="370"/>
      <c r="G15" s="370"/>
      <c r="H15" s="370"/>
      <c r="I15" s="370"/>
      <c r="J15" s="370"/>
      <c r="K15" s="249"/>
    </row>
    <row r="16" spans="2:11" ht="15" customHeight="1">
      <c r="B16" s="252"/>
      <c r="C16" s="253"/>
      <c r="D16" s="253"/>
      <c r="E16" s="254" t="s">
        <v>82</v>
      </c>
      <c r="F16" s="370" t="s">
        <v>1505</v>
      </c>
      <c r="G16" s="370"/>
      <c r="H16" s="370"/>
      <c r="I16" s="370"/>
      <c r="J16" s="370"/>
      <c r="K16" s="249"/>
    </row>
    <row r="17" spans="2:11" ht="15" customHeight="1">
      <c r="B17" s="252"/>
      <c r="C17" s="253"/>
      <c r="D17" s="253"/>
      <c r="E17" s="254" t="s">
        <v>1506</v>
      </c>
      <c r="F17" s="370" t="s">
        <v>1507</v>
      </c>
      <c r="G17" s="370"/>
      <c r="H17" s="370"/>
      <c r="I17" s="370"/>
      <c r="J17" s="370"/>
      <c r="K17" s="249"/>
    </row>
    <row r="18" spans="2:11" ht="15" customHeight="1">
      <c r="B18" s="252"/>
      <c r="C18" s="253"/>
      <c r="D18" s="253"/>
      <c r="E18" s="254" t="s">
        <v>1508</v>
      </c>
      <c r="F18" s="370" t="s">
        <v>1509</v>
      </c>
      <c r="G18" s="370"/>
      <c r="H18" s="370"/>
      <c r="I18" s="370"/>
      <c r="J18" s="370"/>
      <c r="K18" s="249"/>
    </row>
    <row r="19" spans="2:11" ht="15" customHeight="1">
      <c r="B19" s="252"/>
      <c r="C19" s="253"/>
      <c r="D19" s="253"/>
      <c r="E19" s="254" t="s">
        <v>1510</v>
      </c>
      <c r="F19" s="370" t="s">
        <v>1511</v>
      </c>
      <c r="G19" s="370"/>
      <c r="H19" s="370"/>
      <c r="I19" s="370"/>
      <c r="J19" s="370"/>
      <c r="K19" s="249"/>
    </row>
    <row r="20" spans="2:11" ht="15" customHeight="1">
      <c r="B20" s="252"/>
      <c r="C20" s="253"/>
      <c r="D20" s="253"/>
      <c r="E20" s="254" t="s">
        <v>1512</v>
      </c>
      <c r="F20" s="370" t="s">
        <v>1513</v>
      </c>
      <c r="G20" s="370"/>
      <c r="H20" s="370"/>
      <c r="I20" s="370"/>
      <c r="J20" s="370"/>
      <c r="K20" s="249"/>
    </row>
    <row r="21" spans="2:11" ht="15" customHeight="1">
      <c r="B21" s="252"/>
      <c r="C21" s="253"/>
      <c r="D21" s="253"/>
      <c r="E21" s="254" t="s">
        <v>89</v>
      </c>
      <c r="F21" s="370" t="s">
        <v>1514</v>
      </c>
      <c r="G21" s="370"/>
      <c r="H21" s="370"/>
      <c r="I21" s="370"/>
      <c r="J21" s="370"/>
      <c r="K21" s="249"/>
    </row>
    <row r="22" spans="2:11" ht="12.75" customHeight="1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spans="2:11" ht="15" customHeight="1">
      <c r="B23" s="252"/>
      <c r="C23" s="370" t="s">
        <v>1515</v>
      </c>
      <c r="D23" s="370"/>
      <c r="E23" s="370"/>
      <c r="F23" s="370"/>
      <c r="G23" s="370"/>
      <c r="H23" s="370"/>
      <c r="I23" s="370"/>
      <c r="J23" s="370"/>
      <c r="K23" s="249"/>
    </row>
    <row r="24" spans="2:11" ht="15" customHeight="1">
      <c r="B24" s="252"/>
      <c r="C24" s="370" t="s">
        <v>1516</v>
      </c>
      <c r="D24" s="370"/>
      <c r="E24" s="370"/>
      <c r="F24" s="370"/>
      <c r="G24" s="370"/>
      <c r="H24" s="370"/>
      <c r="I24" s="370"/>
      <c r="J24" s="370"/>
      <c r="K24" s="249"/>
    </row>
    <row r="25" spans="2:11" ht="15" customHeight="1">
      <c r="B25" s="252"/>
      <c r="C25" s="251"/>
      <c r="D25" s="370" t="s">
        <v>1517</v>
      </c>
      <c r="E25" s="370"/>
      <c r="F25" s="370"/>
      <c r="G25" s="370"/>
      <c r="H25" s="370"/>
      <c r="I25" s="370"/>
      <c r="J25" s="370"/>
      <c r="K25" s="249"/>
    </row>
    <row r="26" spans="2:11" ht="15" customHeight="1">
      <c r="B26" s="252"/>
      <c r="C26" s="253"/>
      <c r="D26" s="370" t="s">
        <v>1518</v>
      </c>
      <c r="E26" s="370"/>
      <c r="F26" s="370"/>
      <c r="G26" s="370"/>
      <c r="H26" s="370"/>
      <c r="I26" s="370"/>
      <c r="J26" s="370"/>
      <c r="K26" s="249"/>
    </row>
    <row r="27" spans="2:11" ht="12.75" customHeight="1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spans="2:11" ht="15" customHeight="1">
      <c r="B28" s="252"/>
      <c r="C28" s="253"/>
      <c r="D28" s="370" t="s">
        <v>1519</v>
      </c>
      <c r="E28" s="370"/>
      <c r="F28" s="370"/>
      <c r="G28" s="370"/>
      <c r="H28" s="370"/>
      <c r="I28" s="370"/>
      <c r="J28" s="370"/>
      <c r="K28" s="249"/>
    </row>
    <row r="29" spans="2:11" ht="15" customHeight="1">
      <c r="B29" s="252"/>
      <c r="C29" s="253"/>
      <c r="D29" s="370" t="s">
        <v>1520</v>
      </c>
      <c r="E29" s="370"/>
      <c r="F29" s="370"/>
      <c r="G29" s="370"/>
      <c r="H29" s="370"/>
      <c r="I29" s="370"/>
      <c r="J29" s="370"/>
      <c r="K29" s="249"/>
    </row>
    <row r="30" spans="2:11" ht="12.75" customHeight="1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spans="2:11" ht="15" customHeight="1">
      <c r="B31" s="252"/>
      <c r="C31" s="253"/>
      <c r="D31" s="370" t="s">
        <v>1521</v>
      </c>
      <c r="E31" s="370"/>
      <c r="F31" s="370"/>
      <c r="G31" s="370"/>
      <c r="H31" s="370"/>
      <c r="I31" s="370"/>
      <c r="J31" s="370"/>
      <c r="K31" s="249"/>
    </row>
    <row r="32" spans="2:11" ht="15" customHeight="1">
      <c r="B32" s="252"/>
      <c r="C32" s="253"/>
      <c r="D32" s="370" t="s">
        <v>1522</v>
      </c>
      <c r="E32" s="370"/>
      <c r="F32" s="370"/>
      <c r="G32" s="370"/>
      <c r="H32" s="370"/>
      <c r="I32" s="370"/>
      <c r="J32" s="370"/>
      <c r="K32" s="249"/>
    </row>
    <row r="33" spans="2:11" ht="15" customHeight="1">
      <c r="B33" s="252"/>
      <c r="C33" s="253"/>
      <c r="D33" s="370" t="s">
        <v>1523</v>
      </c>
      <c r="E33" s="370"/>
      <c r="F33" s="370"/>
      <c r="G33" s="370"/>
      <c r="H33" s="370"/>
      <c r="I33" s="370"/>
      <c r="J33" s="370"/>
      <c r="K33" s="249"/>
    </row>
    <row r="34" spans="2:11" ht="15" customHeight="1">
      <c r="B34" s="252"/>
      <c r="C34" s="253"/>
      <c r="D34" s="251"/>
      <c r="E34" s="255" t="s">
        <v>143</v>
      </c>
      <c r="F34" s="251"/>
      <c r="G34" s="370" t="s">
        <v>1524</v>
      </c>
      <c r="H34" s="370"/>
      <c r="I34" s="370"/>
      <c r="J34" s="370"/>
      <c r="K34" s="249"/>
    </row>
    <row r="35" spans="2:11" ht="30.75" customHeight="1">
      <c r="B35" s="252"/>
      <c r="C35" s="253"/>
      <c r="D35" s="251"/>
      <c r="E35" s="255" t="s">
        <v>1525</v>
      </c>
      <c r="F35" s="251"/>
      <c r="G35" s="370" t="s">
        <v>1526</v>
      </c>
      <c r="H35" s="370"/>
      <c r="I35" s="370"/>
      <c r="J35" s="370"/>
      <c r="K35" s="249"/>
    </row>
    <row r="36" spans="2:11" ht="15" customHeight="1">
      <c r="B36" s="252"/>
      <c r="C36" s="253"/>
      <c r="D36" s="251"/>
      <c r="E36" s="255" t="s">
        <v>56</v>
      </c>
      <c r="F36" s="251"/>
      <c r="G36" s="370" t="s">
        <v>1527</v>
      </c>
      <c r="H36" s="370"/>
      <c r="I36" s="370"/>
      <c r="J36" s="370"/>
      <c r="K36" s="249"/>
    </row>
    <row r="37" spans="2:11" ht="15" customHeight="1">
      <c r="B37" s="252"/>
      <c r="C37" s="253"/>
      <c r="D37" s="251"/>
      <c r="E37" s="255" t="s">
        <v>144</v>
      </c>
      <c r="F37" s="251"/>
      <c r="G37" s="370" t="s">
        <v>1528</v>
      </c>
      <c r="H37" s="370"/>
      <c r="I37" s="370"/>
      <c r="J37" s="370"/>
      <c r="K37" s="249"/>
    </row>
    <row r="38" spans="2:11" ht="15" customHeight="1">
      <c r="B38" s="252"/>
      <c r="C38" s="253"/>
      <c r="D38" s="251"/>
      <c r="E38" s="255" t="s">
        <v>145</v>
      </c>
      <c r="F38" s="251"/>
      <c r="G38" s="370" t="s">
        <v>1529</v>
      </c>
      <c r="H38" s="370"/>
      <c r="I38" s="370"/>
      <c r="J38" s="370"/>
      <c r="K38" s="249"/>
    </row>
    <row r="39" spans="2:11" ht="15" customHeight="1">
      <c r="B39" s="252"/>
      <c r="C39" s="253"/>
      <c r="D39" s="251"/>
      <c r="E39" s="255" t="s">
        <v>146</v>
      </c>
      <c r="F39" s="251"/>
      <c r="G39" s="370" t="s">
        <v>1530</v>
      </c>
      <c r="H39" s="370"/>
      <c r="I39" s="370"/>
      <c r="J39" s="370"/>
      <c r="K39" s="249"/>
    </row>
    <row r="40" spans="2:11" ht="15" customHeight="1">
      <c r="B40" s="252"/>
      <c r="C40" s="253"/>
      <c r="D40" s="251"/>
      <c r="E40" s="255" t="s">
        <v>1531</v>
      </c>
      <c r="F40" s="251"/>
      <c r="G40" s="370" t="s">
        <v>1532</v>
      </c>
      <c r="H40" s="370"/>
      <c r="I40" s="370"/>
      <c r="J40" s="370"/>
      <c r="K40" s="249"/>
    </row>
    <row r="41" spans="2:11" ht="15" customHeight="1">
      <c r="B41" s="252"/>
      <c r="C41" s="253"/>
      <c r="D41" s="251"/>
      <c r="E41" s="255"/>
      <c r="F41" s="251"/>
      <c r="G41" s="370" t="s">
        <v>1533</v>
      </c>
      <c r="H41" s="370"/>
      <c r="I41" s="370"/>
      <c r="J41" s="370"/>
      <c r="K41" s="249"/>
    </row>
    <row r="42" spans="2:11" ht="15" customHeight="1">
      <c r="B42" s="252"/>
      <c r="C42" s="253"/>
      <c r="D42" s="251"/>
      <c r="E42" s="255" t="s">
        <v>1534</v>
      </c>
      <c r="F42" s="251"/>
      <c r="G42" s="370" t="s">
        <v>1535</v>
      </c>
      <c r="H42" s="370"/>
      <c r="I42" s="370"/>
      <c r="J42" s="370"/>
      <c r="K42" s="249"/>
    </row>
    <row r="43" spans="2:11" ht="15" customHeight="1">
      <c r="B43" s="252"/>
      <c r="C43" s="253"/>
      <c r="D43" s="251"/>
      <c r="E43" s="255" t="s">
        <v>148</v>
      </c>
      <c r="F43" s="251"/>
      <c r="G43" s="370" t="s">
        <v>1536</v>
      </c>
      <c r="H43" s="370"/>
      <c r="I43" s="370"/>
      <c r="J43" s="370"/>
      <c r="K43" s="249"/>
    </row>
    <row r="44" spans="2:11" ht="12.75" customHeight="1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spans="2:11" ht="15" customHeight="1">
      <c r="B45" s="252"/>
      <c r="C45" s="253"/>
      <c r="D45" s="370" t="s">
        <v>1537</v>
      </c>
      <c r="E45" s="370"/>
      <c r="F45" s="370"/>
      <c r="G45" s="370"/>
      <c r="H45" s="370"/>
      <c r="I45" s="370"/>
      <c r="J45" s="370"/>
      <c r="K45" s="249"/>
    </row>
    <row r="46" spans="2:11" ht="15" customHeight="1">
      <c r="B46" s="252"/>
      <c r="C46" s="253"/>
      <c r="D46" s="253"/>
      <c r="E46" s="370" t="s">
        <v>1538</v>
      </c>
      <c r="F46" s="370"/>
      <c r="G46" s="370"/>
      <c r="H46" s="370"/>
      <c r="I46" s="370"/>
      <c r="J46" s="370"/>
      <c r="K46" s="249"/>
    </row>
    <row r="47" spans="2:11" ht="15" customHeight="1">
      <c r="B47" s="252"/>
      <c r="C47" s="253"/>
      <c r="D47" s="253"/>
      <c r="E47" s="370" t="s">
        <v>1539</v>
      </c>
      <c r="F47" s="370"/>
      <c r="G47" s="370"/>
      <c r="H47" s="370"/>
      <c r="I47" s="370"/>
      <c r="J47" s="370"/>
      <c r="K47" s="249"/>
    </row>
    <row r="48" spans="2:11" ht="15" customHeight="1">
      <c r="B48" s="252"/>
      <c r="C48" s="253"/>
      <c r="D48" s="253"/>
      <c r="E48" s="370" t="s">
        <v>1540</v>
      </c>
      <c r="F48" s="370"/>
      <c r="G48" s="370"/>
      <c r="H48" s="370"/>
      <c r="I48" s="370"/>
      <c r="J48" s="370"/>
      <c r="K48" s="249"/>
    </row>
    <row r="49" spans="2:11" ht="15" customHeight="1">
      <c r="B49" s="252"/>
      <c r="C49" s="253"/>
      <c r="D49" s="370" t="s">
        <v>1541</v>
      </c>
      <c r="E49" s="370"/>
      <c r="F49" s="370"/>
      <c r="G49" s="370"/>
      <c r="H49" s="370"/>
      <c r="I49" s="370"/>
      <c r="J49" s="370"/>
      <c r="K49" s="249"/>
    </row>
    <row r="50" spans="2:11" ht="25.5" customHeight="1">
      <c r="B50" s="248"/>
      <c r="C50" s="372" t="s">
        <v>1542</v>
      </c>
      <c r="D50" s="372"/>
      <c r="E50" s="372"/>
      <c r="F50" s="372"/>
      <c r="G50" s="372"/>
      <c r="H50" s="372"/>
      <c r="I50" s="372"/>
      <c r="J50" s="372"/>
      <c r="K50" s="249"/>
    </row>
    <row r="51" spans="2:11" ht="5.25" customHeight="1">
      <c r="B51" s="248"/>
      <c r="C51" s="250"/>
      <c r="D51" s="250"/>
      <c r="E51" s="250"/>
      <c r="F51" s="250"/>
      <c r="G51" s="250"/>
      <c r="H51" s="250"/>
      <c r="I51" s="250"/>
      <c r="J51" s="250"/>
      <c r="K51" s="249"/>
    </row>
    <row r="52" spans="2:11" ht="15" customHeight="1">
      <c r="B52" s="248"/>
      <c r="C52" s="370" t="s">
        <v>1543</v>
      </c>
      <c r="D52" s="370"/>
      <c r="E52" s="370"/>
      <c r="F52" s="370"/>
      <c r="G52" s="370"/>
      <c r="H52" s="370"/>
      <c r="I52" s="370"/>
      <c r="J52" s="370"/>
      <c r="K52" s="249"/>
    </row>
    <row r="53" spans="2:11" ht="15" customHeight="1">
      <c r="B53" s="248"/>
      <c r="C53" s="370" t="s">
        <v>1544</v>
      </c>
      <c r="D53" s="370"/>
      <c r="E53" s="370"/>
      <c r="F53" s="370"/>
      <c r="G53" s="370"/>
      <c r="H53" s="370"/>
      <c r="I53" s="370"/>
      <c r="J53" s="370"/>
      <c r="K53" s="249"/>
    </row>
    <row r="54" spans="2:11" ht="12.75" customHeight="1">
      <c r="B54" s="248"/>
      <c r="C54" s="251"/>
      <c r="D54" s="251"/>
      <c r="E54" s="251"/>
      <c r="F54" s="251"/>
      <c r="G54" s="251"/>
      <c r="H54" s="251"/>
      <c r="I54" s="251"/>
      <c r="J54" s="251"/>
      <c r="K54" s="249"/>
    </row>
    <row r="55" spans="2:11" ht="15" customHeight="1">
      <c r="B55" s="248"/>
      <c r="C55" s="370" t="s">
        <v>1545</v>
      </c>
      <c r="D55" s="370"/>
      <c r="E55" s="370"/>
      <c r="F55" s="370"/>
      <c r="G55" s="370"/>
      <c r="H55" s="370"/>
      <c r="I55" s="370"/>
      <c r="J55" s="370"/>
      <c r="K55" s="249"/>
    </row>
    <row r="56" spans="2:11" ht="15" customHeight="1">
      <c r="B56" s="248"/>
      <c r="C56" s="253"/>
      <c r="D56" s="370" t="s">
        <v>1546</v>
      </c>
      <c r="E56" s="370"/>
      <c r="F56" s="370"/>
      <c r="G56" s="370"/>
      <c r="H56" s="370"/>
      <c r="I56" s="370"/>
      <c r="J56" s="370"/>
      <c r="K56" s="249"/>
    </row>
    <row r="57" spans="2:11" ht="15" customHeight="1">
      <c r="B57" s="248"/>
      <c r="C57" s="253"/>
      <c r="D57" s="370" t="s">
        <v>1547</v>
      </c>
      <c r="E57" s="370"/>
      <c r="F57" s="370"/>
      <c r="G57" s="370"/>
      <c r="H57" s="370"/>
      <c r="I57" s="370"/>
      <c r="J57" s="370"/>
      <c r="K57" s="249"/>
    </row>
    <row r="58" spans="2:11" ht="15" customHeight="1">
      <c r="B58" s="248"/>
      <c r="C58" s="253"/>
      <c r="D58" s="370" t="s">
        <v>1548</v>
      </c>
      <c r="E58" s="370"/>
      <c r="F58" s="370"/>
      <c r="G58" s="370"/>
      <c r="H58" s="370"/>
      <c r="I58" s="370"/>
      <c r="J58" s="370"/>
      <c r="K58" s="249"/>
    </row>
    <row r="59" spans="2:11" ht="15" customHeight="1">
      <c r="B59" s="248"/>
      <c r="C59" s="253"/>
      <c r="D59" s="370" t="s">
        <v>1549</v>
      </c>
      <c r="E59" s="370"/>
      <c r="F59" s="370"/>
      <c r="G59" s="370"/>
      <c r="H59" s="370"/>
      <c r="I59" s="370"/>
      <c r="J59" s="370"/>
      <c r="K59" s="249"/>
    </row>
    <row r="60" spans="2:11" ht="15" customHeight="1">
      <c r="B60" s="248"/>
      <c r="C60" s="253"/>
      <c r="D60" s="374" t="s">
        <v>1550</v>
      </c>
      <c r="E60" s="374"/>
      <c r="F60" s="374"/>
      <c r="G60" s="374"/>
      <c r="H60" s="374"/>
      <c r="I60" s="374"/>
      <c r="J60" s="374"/>
      <c r="K60" s="249"/>
    </row>
    <row r="61" spans="2:11" ht="15" customHeight="1">
      <c r="B61" s="248"/>
      <c r="C61" s="253"/>
      <c r="D61" s="370" t="s">
        <v>1551</v>
      </c>
      <c r="E61" s="370"/>
      <c r="F61" s="370"/>
      <c r="G61" s="370"/>
      <c r="H61" s="370"/>
      <c r="I61" s="370"/>
      <c r="J61" s="370"/>
      <c r="K61" s="249"/>
    </row>
    <row r="62" spans="2:11" ht="12.75" customHeight="1">
      <c r="B62" s="248"/>
      <c r="C62" s="253"/>
      <c r="D62" s="253"/>
      <c r="E62" s="256"/>
      <c r="F62" s="253"/>
      <c r="G62" s="253"/>
      <c r="H62" s="253"/>
      <c r="I62" s="253"/>
      <c r="J62" s="253"/>
      <c r="K62" s="249"/>
    </row>
    <row r="63" spans="2:11" ht="15" customHeight="1">
      <c r="B63" s="248"/>
      <c r="C63" s="253"/>
      <c r="D63" s="370" t="s">
        <v>1552</v>
      </c>
      <c r="E63" s="370"/>
      <c r="F63" s="370"/>
      <c r="G63" s="370"/>
      <c r="H63" s="370"/>
      <c r="I63" s="370"/>
      <c r="J63" s="370"/>
      <c r="K63" s="249"/>
    </row>
    <row r="64" spans="2:11" ht="15" customHeight="1">
      <c r="B64" s="248"/>
      <c r="C64" s="253"/>
      <c r="D64" s="374" t="s">
        <v>1553</v>
      </c>
      <c r="E64" s="374"/>
      <c r="F64" s="374"/>
      <c r="G64" s="374"/>
      <c r="H64" s="374"/>
      <c r="I64" s="374"/>
      <c r="J64" s="374"/>
      <c r="K64" s="249"/>
    </row>
    <row r="65" spans="2:11" ht="15" customHeight="1">
      <c r="B65" s="248"/>
      <c r="C65" s="253"/>
      <c r="D65" s="370" t="s">
        <v>1554</v>
      </c>
      <c r="E65" s="370"/>
      <c r="F65" s="370"/>
      <c r="G65" s="370"/>
      <c r="H65" s="370"/>
      <c r="I65" s="370"/>
      <c r="J65" s="370"/>
      <c r="K65" s="249"/>
    </row>
    <row r="66" spans="2:11" ht="15" customHeight="1">
      <c r="B66" s="248"/>
      <c r="C66" s="253"/>
      <c r="D66" s="370" t="s">
        <v>1555</v>
      </c>
      <c r="E66" s="370"/>
      <c r="F66" s="370"/>
      <c r="G66" s="370"/>
      <c r="H66" s="370"/>
      <c r="I66" s="370"/>
      <c r="J66" s="370"/>
      <c r="K66" s="249"/>
    </row>
    <row r="67" spans="2:11" ht="15" customHeight="1">
      <c r="B67" s="248"/>
      <c r="C67" s="253"/>
      <c r="D67" s="370" t="s">
        <v>1556</v>
      </c>
      <c r="E67" s="370"/>
      <c r="F67" s="370"/>
      <c r="G67" s="370"/>
      <c r="H67" s="370"/>
      <c r="I67" s="370"/>
      <c r="J67" s="370"/>
      <c r="K67" s="249"/>
    </row>
    <row r="68" spans="2:11" ht="15" customHeight="1">
      <c r="B68" s="248"/>
      <c r="C68" s="253"/>
      <c r="D68" s="370" t="s">
        <v>1557</v>
      </c>
      <c r="E68" s="370"/>
      <c r="F68" s="370"/>
      <c r="G68" s="370"/>
      <c r="H68" s="370"/>
      <c r="I68" s="370"/>
      <c r="J68" s="370"/>
      <c r="K68" s="249"/>
    </row>
    <row r="69" spans="2:11" ht="12.75" customHeight="1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spans="2:11" ht="18.75" customHeight="1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spans="2:11" ht="18.75" customHeight="1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spans="2:11" ht="7.5" customHeight="1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ht="45" customHeight="1">
      <c r="B73" s="265"/>
      <c r="C73" s="375" t="s">
        <v>113</v>
      </c>
      <c r="D73" s="375"/>
      <c r="E73" s="375"/>
      <c r="F73" s="375"/>
      <c r="G73" s="375"/>
      <c r="H73" s="375"/>
      <c r="I73" s="375"/>
      <c r="J73" s="375"/>
      <c r="K73" s="266"/>
    </row>
    <row r="74" spans="2:11" ht="17.25" customHeight="1">
      <c r="B74" s="265"/>
      <c r="C74" s="267" t="s">
        <v>1558</v>
      </c>
      <c r="D74" s="267"/>
      <c r="E74" s="267"/>
      <c r="F74" s="267" t="s">
        <v>1559</v>
      </c>
      <c r="G74" s="268"/>
      <c r="H74" s="267" t="s">
        <v>144</v>
      </c>
      <c r="I74" s="267" t="s">
        <v>60</v>
      </c>
      <c r="J74" s="267" t="s">
        <v>1560</v>
      </c>
      <c r="K74" s="266"/>
    </row>
    <row r="75" spans="2:11" ht="17.25" customHeight="1">
      <c r="B75" s="265"/>
      <c r="C75" s="269" t="s">
        <v>1561</v>
      </c>
      <c r="D75" s="269"/>
      <c r="E75" s="269"/>
      <c r="F75" s="270" t="s">
        <v>1562</v>
      </c>
      <c r="G75" s="271"/>
      <c r="H75" s="269"/>
      <c r="I75" s="269"/>
      <c r="J75" s="269" t="s">
        <v>1563</v>
      </c>
      <c r="K75" s="266"/>
    </row>
    <row r="76" spans="2:11" ht="5.25" customHeight="1">
      <c r="B76" s="265"/>
      <c r="C76" s="272"/>
      <c r="D76" s="272"/>
      <c r="E76" s="272"/>
      <c r="F76" s="272"/>
      <c r="G76" s="273"/>
      <c r="H76" s="272"/>
      <c r="I76" s="272"/>
      <c r="J76" s="272"/>
      <c r="K76" s="266"/>
    </row>
    <row r="77" spans="2:11" ht="15" customHeight="1">
      <c r="B77" s="265"/>
      <c r="C77" s="255" t="s">
        <v>56</v>
      </c>
      <c r="D77" s="272"/>
      <c r="E77" s="272"/>
      <c r="F77" s="274" t="s">
        <v>1564</v>
      </c>
      <c r="G77" s="273"/>
      <c r="H77" s="255" t="s">
        <v>1565</v>
      </c>
      <c r="I77" s="255" t="s">
        <v>1566</v>
      </c>
      <c r="J77" s="255">
        <v>20</v>
      </c>
      <c r="K77" s="266"/>
    </row>
    <row r="78" spans="2:11" ht="15" customHeight="1">
      <c r="B78" s="265"/>
      <c r="C78" s="255" t="s">
        <v>1567</v>
      </c>
      <c r="D78" s="255"/>
      <c r="E78" s="255"/>
      <c r="F78" s="274" t="s">
        <v>1564</v>
      </c>
      <c r="G78" s="273"/>
      <c r="H78" s="255" t="s">
        <v>1568</v>
      </c>
      <c r="I78" s="255" t="s">
        <v>1566</v>
      </c>
      <c r="J78" s="255">
        <v>120</v>
      </c>
      <c r="K78" s="266"/>
    </row>
    <row r="79" spans="2:11" ht="15" customHeight="1">
      <c r="B79" s="275"/>
      <c r="C79" s="255" t="s">
        <v>1569</v>
      </c>
      <c r="D79" s="255"/>
      <c r="E79" s="255"/>
      <c r="F79" s="274" t="s">
        <v>1570</v>
      </c>
      <c r="G79" s="273"/>
      <c r="H79" s="255" t="s">
        <v>1571</v>
      </c>
      <c r="I79" s="255" t="s">
        <v>1566</v>
      </c>
      <c r="J79" s="255">
        <v>50</v>
      </c>
      <c r="K79" s="266"/>
    </row>
    <row r="80" spans="2:11" ht="15" customHeight="1">
      <c r="B80" s="275"/>
      <c r="C80" s="255" t="s">
        <v>1572</v>
      </c>
      <c r="D80" s="255"/>
      <c r="E80" s="255"/>
      <c r="F80" s="274" t="s">
        <v>1564</v>
      </c>
      <c r="G80" s="273"/>
      <c r="H80" s="255" t="s">
        <v>1573</v>
      </c>
      <c r="I80" s="255" t="s">
        <v>1574</v>
      </c>
      <c r="J80" s="255"/>
      <c r="K80" s="266"/>
    </row>
    <row r="81" spans="2:11" ht="15" customHeight="1">
      <c r="B81" s="275"/>
      <c r="C81" s="276" t="s">
        <v>1575</v>
      </c>
      <c r="D81" s="276"/>
      <c r="E81" s="276"/>
      <c r="F81" s="277" t="s">
        <v>1570</v>
      </c>
      <c r="G81" s="276"/>
      <c r="H81" s="276" t="s">
        <v>1576</v>
      </c>
      <c r="I81" s="276" t="s">
        <v>1566</v>
      </c>
      <c r="J81" s="276">
        <v>15</v>
      </c>
      <c r="K81" s="266"/>
    </row>
    <row r="82" spans="2:11" ht="15" customHeight="1">
      <c r="B82" s="275"/>
      <c r="C82" s="276" t="s">
        <v>1577</v>
      </c>
      <c r="D82" s="276"/>
      <c r="E82" s="276"/>
      <c r="F82" s="277" t="s">
        <v>1570</v>
      </c>
      <c r="G82" s="276"/>
      <c r="H82" s="276" t="s">
        <v>1578</v>
      </c>
      <c r="I82" s="276" t="s">
        <v>1566</v>
      </c>
      <c r="J82" s="276">
        <v>15</v>
      </c>
      <c r="K82" s="266"/>
    </row>
    <row r="83" spans="2:11" ht="15" customHeight="1">
      <c r="B83" s="275"/>
      <c r="C83" s="276" t="s">
        <v>1579</v>
      </c>
      <c r="D83" s="276"/>
      <c r="E83" s="276"/>
      <c r="F83" s="277" t="s">
        <v>1570</v>
      </c>
      <c r="G83" s="276"/>
      <c r="H83" s="276" t="s">
        <v>1580</v>
      </c>
      <c r="I83" s="276" t="s">
        <v>1566</v>
      </c>
      <c r="J83" s="276">
        <v>20</v>
      </c>
      <c r="K83" s="266"/>
    </row>
    <row r="84" spans="2:11" ht="15" customHeight="1">
      <c r="B84" s="275"/>
      <c r="C84" s="276" t="s">
        <v>1581</v>
      </c>
      <c r="D84" s="276"/>
      <c r="E84" s="276"/>
      <c r="F84" s="277" t="s">
        <v>1570</v>
      </c>
      <c r="G84" s="276"/>
      <c r="H84" s="276" t="s">
        <v>1582</v>
      </c>
      <c r="I84" s="276" t="s">
        <v>1566</v>
      </c>
      <c r="J84" s="276">
        <v>20</v>
      </c>
      <c r="K84" s="266"/>
    </row>
    <row r="85" spans="2:11" ht="15" customHeight="1">
      <c r="B85" s="275"/>
      <c r="C85" s="255" t="s">
        <v>1583</v>
      </c>
      <c r="D85" s="255"/>
      <c r="E85" s="255"/>
      <c r="F85" s="274" t="s">
        <v>1570</v>
      </c>
      <c r="G85" s="273"/>
      <c r="H85" s="255" t="s">
        <v>1584</v>
      </c>
      <c r="I85" s="255" t="s">
        <v>1566</v>
      </c>
      <c r="J85" s="255">
        <v>50</v>
      </c>
      <c r="K85" s="266"/>
    </row>
    <row r="86" spans="2:11" ht="15" customHeight="1">
      <c r="B86" s="275"/>
      <c r="C86" s="255" t="s">
        <v>1585</v>
      </c>
      <c r="D86" s="255"/>
      <c r="E86" s="255"/>
      <c r="F86" s="274" t="s">
        <v>1570</v>
      </c>
      <c r="G86" s="273"/>
      <c r="H86" s="255" t="s">
        <v>1586</v>
      </c>
      <c r="I86" s="255" t="s">
        <v>1566</v>
      </c>
      <c r="J86" s="255">
        <v>20</v>
      </c>
      <c r="K86" s="266"/>
    </row>
    <row r="87" spans="2:11" ht="15" customHeight="1">
      <c r="B87" s="275"/>
      <c r="C87" s="255" t="s">
        <v>1587</v>
      </c>
      <c r="D87" s="255"/>
      <c r="E87" s="255"/>
      <c r="F87" s="274" t="s">
        <v>1570</v>
      </c>
      <c r="G87" s="273"/>
      <c r="H87" s="255" t="s">
        <v>1588</v>
      </c>
      <c r="I87" s="255" t="s">
        <v>1566</v>
      </c>
      <c r="J87" s="255">
        <v>20</v>
      </c>
      <c r="K87" s="266"/>
    </row>
    <row r="88" spans="2:11" ht="15" customHeight="1">
      <c r="B88" s="275"/>
      <c r="C88" s="255" t="s">
        <v>1589</v>
      </c>
      <c r="D88" s="255"/>
      <c r="E88" s="255"/>
      <c r="F88" s="274" t="s">
        <v>1570</v>
      </c>
      <c r="G88" s="273"/>
      <c r="H88" s="255" t="s">
        <v>1590</v>
      </c>
      <c r="I88" s="255" t="s">
        <v>1566</v>
      </c>
      <c r="J88" s="255">
        <v>50</v>
      </c>
      <c r="K88" s="266"/>
    </row>
    <row r="89" spans="2:11" ht="15" customHeight="1">
      <c r="B89" s="275"/>
      <c r="C89" s="255" t="s">
        <v>1591</v>
      </c>
      <c r="D89" s="255"/>
      <c r="E89" s="255"/>
      <c r="F89" s="274" t="s">
        <v>1570</v>
      </c>
      <c r="G89" s="273"/>
      <c r="H89" s="255" t="s">
        <v>1591</v>
      </c>
      <c r="I89" s="255" t="s">
        <v>1566</v>
      </c>
      <c r="J89" s="255">
        <v>50</v>
      </c>
      <c r="K89" s="266"/>
    </row>
    <row r="90" spans="2:11" ht="15" customHeight="1">
      <c r="B90" s="275"/>
      <c r="C90" s="255" t="s">
        <v>149</v>
      </c>
      <c r="D90" s="255"/>
      <c r="E90" s="255"/>
      <c r="F90" s="274" t="s">
        <v>1570</v>
      </c>
      <c r="G90" s="273"/>
      <c r="H90" s="255" t="s">
        <v>1592</v>
      </c>
      <c r="I90" s="255" t="s">
        <v>1566</v>
      </c>
      <c r="J90" s="255">
        <v>255</v>
      </c>
      <c r="K90" s="266"/>
    </row>
    <row r="91" spans="2:11" ht="15" customHeight="1">
      <c r="B91" s="275"/>
      <c r="C91" s="255" t="s">
        <v>1593</v>
      </c>
      <c r="D91" s="255"/>
      <c r="E91" s="255"/>
      <c r="F91" s="274" t="s">
        <v>1564</v>
      </c>
      <c r="G91" s="273"/>
      <c r="H91" s="255" t="s">
        <v>1594</v>
      </c>
      <c r="I91" s="255" t="s">
        <v>1595</v>
      </c>
      <c r="J91" s="255"/>
      <c r="K91" s="266"/>
    </row>
    <row r="92" spans="2:11" ht="15" customHeight="1">
      <c r="B92" s="275"/>
      <c r="C92" s="255" t="s">
        <v>1596</v>
      </c>
      <c r="D92" s="255"/>
      <c r="E92" s="255"/>
      <c r="F92" s="274" t="s">
        <v>1564</v>
      </c>
      <c r="G92" s="273"/>
      <c r="H92" s="255" t="s">
        <v>1597</v>
      </c>
      <c r="I92" s="255" t="s">
        <v>1598</v>
      </c>
      <c r="J92" s="255"/>
      <c r="K92" s="266"/>
    </row>
    <row r="93" spans="2:11" ht="15" customHeight="1">
      <c r="B93" s="275"/>
      <c r="C93" s="255" t="s">
        <v>1599</v>
      </c>
      <c r="D93" s="255"/>
      <c r="E93" s="255"/>
      <c r="F93" s="274" t="s">
        <v>1564</v>
      </c>
      <c r="G93" s="273"/>
      <c r="H93" s="255" t="s">
        <v>1599</v>
      </c>
      <c r="I93" s="255" t="s">
        <v>1598</v>
      </c>
      <c r="J93" s="255"/>
      <c r="K93" s="266"/>
    </row>
    <row r="94" spans="2:11" ht="15" customHeight="1">
      <c r="B94" s="275"/>
      <c r="C94" s="255" t="s">
        <v>41</v>
      </c>
      <c r="D94" s="255"/>
      <c r="E94" s="255"/>
      <c r="F94" s="274" t="s">
        <v>1564</v>
      </c>
      <c r="G94" s="273"/>
      <c r="H94" s="255" t="s">
        <v>1600</v>
      </c>
      <c r="I94" s="255" t="s">
        <v>1598</v>
      </c>
      <c r="J94" s="255"/>
      <c r="K94" s="266"/>
    </row>
    <row r="95" spans="2:11" ht="15" customHeight="1">
      <c r="B95" s="275"/>
      <c r="C95" s="255" t="s">
        <v>51</v>
      </c>
      <c r="D95" s="255"/>
      <c r="E95" s="255"/>
      <c r="F95" s="274" t="s">
        <v>1564</v>
      </c>
      <c r="G95" s="273"/>
      <c r="H95" s="255" t="s">
        <v>1601</v>
      </c>
      <c r="I95" s="255" t="s">
        <v>1598</v>
      </c>
      <c r="J95" s="255"/>
      <c r="K95" s="266"/>
    </row>
    <row r="96" spans="2:11" ht="15" customHeight="1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spans="2:11" ht="18.75" customHeight="1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spans="2:11" ht="18.75" customHeight="1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spans="2:11" ht="7.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spans="2:11" ht="45" customHeight="1">
      <c r="B100" s="265"/>
      <c r="C100" s="375" t="s">
        <v>1602</v>
      </c>
      <c r="D100" s="375"/>
      <c r="E100" s="375"/>
      <c r="F100" s="375"/>
      <c r="G100" s="375"/>
      <c r="H100" s="375"/>
      <c r="I100" s="375"/>
      <c r="J100" s="375"/>
      <c r="K100" s="266"/>
    </row>
    <row r="101" spans="2:11" ht="17.25" customHeight="1">
      <c r="B101" s="265"/>
      <c r="C101" s="267" t="s">
        <v>1558</v>
      </c>
      <c r="D101" s="267"/>
      <c r="E101" s="267"/>
      <c r="F101" s="267" t="s">
        <v>1559</v>
      </c>
      <c r="G101" s="268"/>
      <c r="H101" s="267" t="s">
        <v>144</v>
      </c>
      <c r="I101" s="267" t="s">
        <v>60</v>
      </c>
      <c r="J101" s="267" t="s">
        <v>1560</v>
      </c>
      <c r="K101" s="266"/>
    </row>
    <row r="102" spans="2:11" ht="17.25" customHeight="1">
      <c r="B102" s="265"/>
      <c r="C102" s="269" t="s">
        <v>1561</v>
      </c>
      <c r="D102" s="269"/>
      <c r="E102" s="269"/>
      <c r="F102" s="270" t="s">
        <v>1562</v>
      </c>
      <c r="G102" s="271"/>
      <c r="H102" s="269"/>
      <c r="I102" s="269"/>
      <c r="J102" s="269" t="s">
        <v>1563</v>
      </c>
      <c r="K102" s="266"/>
    </row>
    <row r="103" spans="2:11" ht="5.25" customHeight="1">
      <c r="B103" s="265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spans="2:11" ht="15" customHeight="1">
      <c r="B104" s="265"/>
      <c r="C104" s="255" t="s">
        <v>56</v>
      </c>
      <c r="D104" s="272"/>
      <c r="E104" s="272"/>
      <c r="F104" s="274" t="s">
        <v>1564</v>
      </c>
      <c r="G104" s="283"/>
      <c r="H104" s="255" t="s">
        <v>1603</v>
      </c>
      <c r="I104" s="255" t="s">
        <v>1566</v>
      </c>
      <c r="J104" s="255">
        <v>20</v>
      </c>
      <c r="K104" s="266"/>
    </row>
    <row r="105" spans="2:11" ht="15" customHeight="1">
      <c r="B105" s="265"/>
      <c r="C105" s="255" t="s">
        <v>1567</v>
      </c>
      <c r="D105" s="255"/>
      <c r="E105" s="255"/>
      <c r="F105" s="274" t="s">
        <v>1564</v>
      </c>
      <c r="G105" s="255"/>
      <c r="H105" s="255" t="s">
        <v>1603</v>
      </c>
      <c r="I105" s="255" t="s">
        <v>1566</v>
      </c>
      <c r="J105" s="255">
        <v>120</v>
      </c>
      <c r="K105" s="266"/>
    </row>
    <row r="106" spans="2:11" ht="15" customHeight="1">
      <c r="B106" s="275"/>
      <c r="C106" s="255" t="s">
        <v>1569</v>
      </c>
      <c r="D106" s="255"/>
      <c r="E106" s="255"/>
      <c r="F106" s="274" t="s">
        <v>1570</v>
      </c>
      <c r="G106" s="255"/>
      <c r="H106" s="255" t="s">
        <v>1603</v>
      </c>
      <c r="I106" s="255" t="s">
        <v>1566</v>
      </c>
      <c r="J106" s="255">
        <v>50</v>
      </c>
      <c r="K106" s="266"/>
    </row>
    <row r="107" spans="2:11" ht="15" customHeight="1">
      <c r="B107" s="275"/>
      <c r="C107" s="255" t="s">
        <v>1572</v>
      </c>
      <c r="D107" s="255"/>
      <c r="E107" s="255"/>
      <c r="F107" s="274" t="s">
        <v>1564</v>
      </c>
      <c r="G107" s="255"/>
      <c r="H107" s="255" t="s">
        <v>1603</v>
      </c>
      <c r="I107" s="255" t="s">
        <v>1574</v>
      </c>
      <c r="J107" s="255"/>
      <c r="K107" s="266"/>
    </row>
    <row r="108" spans="2:11" ht="15" customHeight="1">
      <c r="B108" s="275"/>
      <c r="C108" s="255" t="s">
        <v>1583</v>
      </c>
      <c r="D108" s="255"/>
      <c r="E108" s="255"/>
      <c r="F108" s="274" t="s">
        <v>1570</v>
      </c>
      <c r="G108" s="255"/>
      <c r="H108" s="255" t="s">
        <v>1603</v>
      </c>
      <c r="I108" s="255" t="s">
        <v>1566</v>
      </c>
      <c r="J108" s="255">
        <v>50</v>
      </c>
      <c r="K108" s="266"/>
    </row>
    <row r="109" spans="2:11" ht="15" customHeight="1">
      <c r="B109" s="275"/>
      <c r="C109" s="255" t="s">
        <v>1591</v>
      </c>
      <c r="D109" s="255"/>
      <c r="E109" s="255"/>
      <c r="F109" s="274" t="s">
        <v>1570</v>
      </c>
      <c r="G109" s="255"/>
      <c r="H109" s="255" t="s">
        <v>1603</v>
      </c>
      <c r="I109" s="255" t="s">
        <v>1566</v>
      </c>
      <c r="J109" s="255">
        <v>50</v>
      </c>
      <c r="K109" s="266"/>
    </row>
    <row r="110" spans="2:11" ht="15" customHeight="1">
      <c r="B110" s="275"/>
      <c r="C110" s="255" t="s">
        <v>1589</v>
      </c>
      <c r="D110" s="255"/>
      <c r="E110" s="255"/>
      <c r="F110" s="274" t="s">
        <v>1570</v>
      </c>
      <c r="G110" s="255"/>
      <c r="H110" s="255" t="s">
        <v>1603</v>
      </c>
      <c r="I110" s="255" t="s">
        <v>1566</v>
      </c>
      <c r="J110" s="255">
        <v>50</v>
      </c>
      <c r="K110" s="266"/>
    </row>
    <row r="111" spans="2:11" ht="15" customHeight="1">
      <c r="B111" s="275"/>
      <c r="C111" s="255" t="s">
        <v>56</v>
      </c>
      <c r="D111" s="255"/>
      <c r="E111" s="255"/>
      <c r="F111" s="274" t="s">
        <v>1564</v>
      </c>
      <c r="G111" s="255"/>
      <c r="H111" s="255" t="s">
        <v>1604</v>
      </c>
      <c r="I111" s="255" t="s">
        <v>1566</v>
      </c>
      <c r="J111" s="255">
        <v>20</v>
      </c>
      <c r="K111" s="266"/>
    </row>
    <row r="112" spans="2:11" ht="15" customHeight="1">
      <c r="B112" s="275"/>
      <c r="C112" s="255" t="s">
        <v>1605</v>
      </c>
      <c r="D112" s="255"/>
      <c r="E112" s="255"/>
      <c r="F112" s="274" t="s">
        <v>1564</v>
      </c>
      <c r="G112" s="255"/>
      <c r="H112" s="255" t="s">
        <v>1606</v>
      </c>
      <c r="I112" s="255" t="s">
        <v>1566</v>
      </c>
      <c r="J112" s="255">
        <v>120</v>
      </c>
      <c r="K112" s="266"/>
    </row>
    <row r="113" spans="2:11" ht="15" customHeight="1">
      <c r="B113" s="275"/>
      <c r="C113" s="255" t="s">
        <v>41</v>
      </c>
      <c r="D113" s="255"/>
      <c r="E113" s="255"/>
      <c r="F113" s="274" t="s">
        <v>1564</v>
      </c>
      <c r="G113" s="255"/>
      <c r="H113" s="255" t="s">
        <v>1607</v>
      </c>
      <c r="I113" s="255" t="s">
        <v>1598</v>
      </c>
      <c r="J113" s="255"/>
      <c r="K113" s="266"/>
    </row>
    <row r="114" spans="2:11" ht="15" customHeight="1">
      <c r="B114" s="275"/>
      <c r="C114" s="255" t="s">
        <v>51</v>
      </c>
      <c r="D114" s="255"/>
      <c r="E114" s="255"/>
      <c r="F114" s="274" t="s">
        <v>1564</v>
      </c>
      <c r="G114" s="255"/>
      <c r="H114" s="255" t="s">
        <v>1608</v>
      </c>
      <c r="I114" s="255" t="s">
        <v>1598</v>
      </c>
      <c r="J114" s="255"/>
      <c r="K114" s="266"/>
    </row>
    <row r="115" spans="2:11" ht="15" customHeight="1">
      <c r="B115" s="275"/>
      <c r="C115" s="255" t="s">
        <v>60</v>
      </c>
      <c r="D115" s="255"/>
      <c r="E115" s="255"/>
      <c r="F115" s="274" t="s">
        <v>1564</v>
      </c>
      <c r="G115" s="255"/>
      <c r="H115" s="255" t="s">
        <v>1609</v>
      </c>
      <c r="I115" s="255" t="s">
        <v>1610</v>
      </c>
      <c r="J115" s="255"/>
      <c r="K115" s="266"/>
    </row>
    <row r="116" spans="2:11" ht="15" customHeight="1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spans="2:11" ht="18.75" customHeight="1">
      <c r="B117" s="285"/>
      <c r="C117" s="251"/>
      <c r="D117" s="251"/>
      <c r="E117" s="251"/>
      <c r="F117" s="286"/>
      <c r="G117" s="251"/>
      <c r="H117" s="251"/>
      <c r="I117" s="251"/>
      <c r="J117" s="251"/>
      <c r="K117" s="285"/>
    </row>
    <row r="118" spans="2:11" ht="18.75" customHeight="1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spans="2:11" ht="7.5" customHeight="1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spans="2:11" ht="45" customHeight="1">
      <c r="B120" s="290"/>
      <c r="C120" s="371" t="s">
        <v>1611</v>
      </c>
      <c r="D120" s="371"/>
      <c r="E120" s="371"/>
      <c r="F120" s="371"/>
      <c r="G120" s="371"/>
      <c r="H120" s="371"/>
      <c r="I120" s="371"/>
      <c r="J120" s="371"/>
      <c r="K120" s="291"/>
    </row>
    <row r="121" spans="2:11" ht="17.25" customHeight="1">
      <c r="B121" s="292"/>
      <c r="C121" s="267" t="s">
        <v>1558</v>
      </c>
      <c r="D121" s="267"/>
      <c r="E121" s="267"/>
      <c r="F121" s="267" t="s">
        <v>1559</v>
      </c>
      <c r="G121" s="268"/>
      <c r="H121" s="267" t="s">
        <v>144</v>
      </c>
      <c r="I121" s="267" t="s">
        <v>60</v>
      </c>
      <c r="J121" s="267" t="s">
        <v>1560</v>
      </c>
      <c r="K121" s="293"/>
    </row>
    <row r="122" spans="2:11" ht="17.25" customHeight="1">
      <c r="B122" s="292"/>
      <c r="C122" s="269" t="s">
        <v>1561</v>
      </c>
      <c r="D122" s="269"/>
      <c r="E122" s="269"/>
      <c r="F122" s="270" t="s">
        <v>1562</v>
      </c>
      <c r="G122" s="271"/>
      <c r="H122" s="269"/>
      <c r="I122" s="269"/>
      <c r="J122" s="269" t="s">
        <v>1563</v>
      </c>
      <c r="K122" s="293"/>
    </row>
    <row r="123" spans="2:11" ht="5.25" customHeight="1">
      <c r="B123" s="294"/>
      <c r="C123" s="272"/>
      <c r="D123" s="272"/>
      <c r="E123" s="272"/>
      <c r="F123" s="272"/>
      <c r="G123" s="255"/>
      <c r="H123" s="272"/>
      <c r="I123" s="272"/>
      <c r="J123" s="272"/>
      <c r="K123" s="295"/>
    </row>
    <row r="124" spans="2:11" ht="15" customHeight="1">
      <c r="B124" s="294"/>
      <c r="C124" s="255" t="s">
        <v>1567</v>
      </c>
      <c r="D124" s="272"/>
      <c r="E124" s="272"/>
      <c r="F124" s="274" t="s">
        <v>1564</v>
      </c>
      <c r="G124" s="255"/>
      <c r="H124" s="255" t="s">
        <v>1603</v>
      </c>
      <c r="I124" s="255" t="s">
        <v>1566</v>
      </c>
      <c r="J124" s="255">
        <v>120</v>
      </c>
      <c r="K124" s="296"/>
    </row>
    <row r="125" spans="2:11" ht="15" customHeight="1">
      <c r="B125" s="294"/>
      <c r="C125" s="255" t="s">
        <v>1612</v>
      </c>
      <c r="D125" s="255"/>
      <c r="E125" s="255"/>
      <c r="F125" s="274" t="s">
        <v>1564</v>
      </c>
      <c r="G125" s="255"/>
      <c r="H125" s="255" t="s">
        <v>1613</v>
      </c>
      <c r="I125" s="255" t="s">
        <v>1566</v>
      </c>
      <c r="J125" s="255" t="s">
        <v>1614</v>
      </c>
      <c r="K125" s="296"/>
    </row>
    <row r="126" spans="2:11" ht="15" customHeight="1">
      <c r="B126" s="294"/>
      <c r="C126" s="255" t="s">
        <v>89</v>
      </c>
      <c r="D126" s="255"/>
      <c r="E126" s="255"/>
      <c r="F126" s="274" t="s">
        <v>1564</v>
      </c>
      <c r="G126" s="255"/>
      <c r="H126" s="255" t="s">
        <v>1615</v>
      </c>
      <c r="I126" s="255" t="s">
        <v>1566</v>
      </c>
      <c r="J126" s="255" t="s">
        <v>1614</v>
      </c>
      <c r="K126" s="296"/>
    </row>
    <row r="127" spans="2:11" ht="15" customHeight="1">
      <c r="B127" s="294"/>
      <c r="C127" s="255" t="s">
        <v>1575</v>
      </c>
      <c r="D127" s="255"/>
      <c r="E127" s="255"/>
      <c r="F127" s="274" t="s">
        <v>1570</v>
      </c>
      <c r="G127" s="255"/>
      <c r="H127" s="255" t="s">
        <v>1576</v>
      </c>
      <c r="I127" s="255" t="s">
        <v>1566</v>
      </c>
      <c r="J127" s="255">
        <v>15</v>
      </c>
      <c r="K127" s="296"/>
    </row>
    <row r="128" spans="2:11" ht="15" customHeight="1">
      <c r="B128" s="294"/>
      <c r="C128" s="276" t="s">
        <v>1577</v>
      </c>
      <c r="D128" s="276"/>
      <c r="E128" s="276"/>
      <c r="F128" s="277" t="s">
        <v>1570</v>
      </c>
      <c r="G128" s="276"/>
      <c r="H128" s="276" t="s">
        <v>1578</v>
      </c>
      <c r="I128" s="276" t="s">
        <v>1566</v>
      </c>
      <c r="J128" s="276">
        <v>15</v>
      </c>
      <c r="K128" s="296"/>
    </row>
    <row r="129" spans="2:11" ht="15" customHeight="1">
      <c r="B129" s="294"/>
      <c r="C129" s="276" t="s">
        <v>1579</v>
      </c>
      <c r="D129" s="276"/>
      <c r="E129" s="276"/>
      <c r="F129" s="277" t="s">
        <v>1570</v>
      </c>
      <c r="G129" s="276"/>
      <c r="H129" s="276" t="s">
        <v>1580</v>
      </c>
      <c r="I129" s="276" t="s">
        <v>1566</v>
      </c>
      <c r="J129" s="276">
        <v>20</v>
      </c>
      <c r="K129" s="296"/>
    </row>
    <row r="130" spans="2:11" ht="15" customHeight="1">
      <c r="B130" s="294"/>
      <c r="C130" s="276" t="s">
        <v>1581</v>
      </c>
      <c r="D130" s="276"/>
      <c r="E130" s="276"/>
      <c r="F130" s="277" t="s">
        <v>1570</v>
      </c>
      <c r="G130" s="276"/>
      <c r="H130" s="276" t="s">
        <v>1582</v>
      </c>
      <c r="I130" s="276" t="s">
        <v>1566</v>
      </c>
      <c r="J130" s="276">
        <v>20</v>
      </c>
      <c r="K130" s="296"/>
    </row>
    <row r="131" spans="2:11" ht="15" customHeight="1">
      <c r="B131" s="294"/>
      <c r="C131" s="255" t="s">
        <v>1569</v>
      </c>
      <c r="D131" s="255"/>
      <c r="E131" s="255"/>
      <c r="F131" s="274" t="s">
        <v>1570</v>
      </c>
      <c r="G131" s="255"/>
      <c r="H131" s="255" t="s">
        <v>1603</v>
      </c>
      <c r="I131" s="255" t="s">
        <v>1566</v>
      </c>
      <c r="J131" s="255">
        <v>50</v>
      </c>
      <c r="K131" s="296"/>
    </row>
    <row r="132" spans="2:11" ht="15" customHeight="1">
      <c r="B132" s="294"/>
      <c r="C132" s="255" t="s">
        <v>1583</v>
      </c>
      <c r="D132" s="255"/>
      <c r="E132" s="255"/>
      <c r="F132" s="274" t="s">
        <v>1570</v>
      </c>
      <c r="G132" s="255"/>
      <c r="H132" s="255" t="s">
        <v>1603</v>
      </c>
      <c r="I132" s="255" t="s">
        <v>1566</v>
      </c>
      <c r="J132" s="255">
        <v>50</v>
      </c>
      <c r="K132" s="296"/>
    </row>
    <row r="133" spans="2:11" ht="15" customHeight="1">
      <c r="B133" s="294"/>
      <c r="C133" s="255" t="s">
        <v>1589</v>
      </c>
      <c r="D133" s="255"/>
      <c r="E133" s="255"/>
      <c r="F133" s="274" t="s">
        <v>1570</v>
      </c>
      <c r="G133" s="255"/>
      <c r="H133" s="255" t="s">
        <v>1603</v>
      </c>
      <c r="I133" s="255" t="s">
        <v>1566</v>
      </c>
      <c r="J133" s="255">
        <v>50</v>
      </c>
      <c r="K133" s="296"/>
    </row>
    <row r="134" spans="2:11" ht="15" customHeight="1">
      <c r="B134" s="294"/>
      <c r="C134" s="255" t="s">
        <v>1591</v>
      </c>
      <c r="D134" s="255"/>
      <c r="E134" s="255"/>
      <c r="F134" s="274" t="s">
        <v>1570</v>
      </c>
      <c r="G134" s="255"/>
      <c r="H134" s="255" t="s">
        <v>1603</v>
      </c>
      <c r="I134" s="255" t="s">
        <v>1566</v>
      </c>
      <c r="J134" s="255">
        <v>50</v>
      </c>
      <c r="K134" s="296"/>
    </row>
    <row r="135" spans="2:11" ht="15" customHeight="1">
      <c r="B135" s="294"/>
      <c r="C135" s="255" t="s">
        <v>149</v>
      </c>
      <c r="D135" s="255"/>
      <c r="E135" s="255"/>
      <c r="F135" s="274" t="s">
        <v>1570</v>
      </c>
      <c r="G135" s="255"/>
      <c r="H135" s="255" t="s">
        <v>1616</v>
      </c>
      <c r="I135" s="255" t="s">
        <v>1566</v>
      </c>
      <c r="J135" s="255">
        <v>255</v>
      </c>
      <c r="K135" s="296"/>
    </row>
    <row r="136" spans="2:11" ht="15" customHeight="1">
      <c r="B136" s="294"/>
      <c r="C136" s="255" t="s">
        <v>1593</v>
      </c>
      <c r="D136" s="255"/>
      <c r="E136" s="255"/>
      <c r="F136" s="274" t="s">
        <v>1564</v>
      </c>
      <c r="G136" s="255"/>
      <c r="H136" s="255" t="s">
        <v>1617</v>
      </c>
      <c r="I136" s="255" t="s">
        <v>1595</v>
      </c>
      <c r="J136" s="255"/>
      <c r="K136" s="296"/>
    </row>
    <row r="137" spans="2:11" ht="15" customHeight="1">
      <c r="B137" s="294"/>
      <c r="C137" s="255" t="s">
        <v>1596</v>
      </c>
      <c r="D137" s="255"/>
      <c r="E137" s="255"/>
      <c r="F137" s="274" t="s">
        <v>1564</v>
      </c>
      <c r="G137" s="255"/>
      <c r="H137" s="255" t="s">
        <v>1618</v>
      </c>
      <c r="I137" s="255" t="s">
        <v>1598</v>
      </c>
      <c r="J137" s="255"/>
      <c r="K137" s="296"/>
    </row>
    <row r="138" spans="2:11" ht="15" customHeight="1">
      <c r="B138" s="294"/>
      <c r="C138" s="255" t="s">
        <v>1599</v>
      </c>
      <c r="D138" s="255"/>
      <c r="E138" s="255"/>
      <c r="F138" s="274" t="s">
        <v>1564</v>
      </c>
      <c r="G138" s="255"/>
      <c r="H138" s="255" t="s">
        <v>1599</v>
      </c>
      <c r="I138" s="255" t="s">
        <v>1598</v>
      </c>
      <c r="J138" s="255"/>
      <c r="K138" s="296"/>
    </row>
    <row r="139" spans="2:11" ht="15" customHeight="1">
      <c r="B139" s="294"/>
      <c r="C139" s="255" t="s">
        <v>41</v>
      </c>
      <c r="D139" s="255"/>
      <c r="E139" s="255"/>
      <c r="F139" s="274" t="s">
        <v>1564</v>
      </c>
      <c r="G139" s="255"/>
      <c r="H139" s="255" t="s">
        <v>1619</v>
      </c>
      <c r="I139" s="255" t="s">
        <v>1598</v>
      </c>
      <c r="J139" s="255"/>
      <c r="K139" s="296"/>
    </row>
    <row r="140" spans="2:11" ht="15" customHeight="1">
      <c r="B140" s="294"/>
      <c r="C140" s="255" t="s">
        <v>1620</v>
      </c>
      <c r="D140" s="255"/>
      <c r="E140" s="255"/>
      <c r="F140" s="274" t="s">
        <v>1564</v>
      </c>
      <c r="G140" s="255"/>
      <c r="H140" s="255" t="s">
        <v>1621</v>
      </c>
      <c r="I140" s="255" t="s">
        <v>1598</v>
      </c>
      <c r="J140" s="255"/>
      <c r="K140" s="296"/>
    </row>
    <row r="141" spans="2:11" ht="15" customHeight="1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spans="2:11" ht="18.75" customHeight="1">
      <c r="B142" s="251"/>
      <c r="C142" s="251"/>
      <c r="D142" s="251"/>
      <c r="E142" s="251"/>
      <c r="F142" s="286"/>
      <c r="G142" s="251"/>
      <c r="H142" s="251"/>
      <c r="I142" s="251"/>
      <c r="J142" s="251"/>
      <c r="K142" s="251"/>
    </row>
    <row r="143" spans="2:11" ht="18.75" customHeight="1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spans="2:11" ht="7.5" customHeight="1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spans="2:11" ht="45" customHeight="1">
      <c r="B145" s="265"/>
      <c r="C145" s="375" t="s">
        <v>1622</v>
      </c>
      <c r="D145" s="375"/>
      <c r="E145" s="375"/>
      <c r="F145" s="375"/>
      <c r="G145" s="375"/>
      <c r="H145" s="375"/>
      <c r="I145" s="375"/>
      <c r="J145" s="375"/>
      <c r="K145" s="266"/>
    </row>
    <row r="146" spans="2:11" ht="17.25" customHeight="1">
      <c r="B146" s="265"/>
      <c r="C146" s="267" t="s">
        <v>1558</v>
      </c>
      <c r="D146" s="267"/>
      <c r="E146" s="267"/>
      <c r="F146" s="267" t="s">
        <v>1559</v>
      </c>
      <c r="G146" s="268"/>
      <c r="H146" s="267" t="s">
        <v>144</v>
      </c>
      <c r="I146" s="267" t="s">
        <v>60</v>
      </c>
      <c r="J146" s="267" t="s">
        <v>1560</v>
      </c>
      <c r="K146" s="266"/>
    </row>
    <row r="147" spans="2:11" ht="17.25" customHeight="1">
      <c r="B147" s="265"/>
      <c r="C147" s="269" t="s">
        <v>1561</v>
      </c>
      <c r="D147" s="269"/>
      <c r="E147" s="269"/>
      <c r="F147" s="270" t="s">
        <v>1562</v>
      </c>
      <c r="G147" s="271"/>
      <c r="H147" s="269"/>
      <c r="I147" s="269"/>
      <c r="J147" s="269" t="s">
        <v>1563</v>
      </c>
      <c r="K147" s="266"/>
    </row>
    <row r="148" spans="2:11" ht="5.25" customHeight="1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spans="2:11" ht="15" customHeight="1">
      <c r="B149" s="275"/>
      <c r="C149" s="300" t="s">
        <v>1567</v>
      </c>
      <c r="D149" s="255"/>
      <c r="E149" s="255"/>
      <c r="F149" s="301" t="s">
        <v>1564</v>
      </c>
      <c r="G149" s="255"/>
      <c r="H149" s="300" t="s">
        <v>1603</v>
      </c>
      <c r="I149" s="300" t="s">
        <v>1566</v>
      </c>
      <c r="J149" s="300">
        <v>120</v>
      </c>
      <c r="K149" s="296"/>
    </row>
    <row r="150" spans="2:11" ht="15" customHeight="1">
      <c r="B150" s="275"/>
      <c r="C150" s="300" t="s">
        <v>1612</v>
      </c>
      <c r="D150" s="255"/>
      <c r="E150" s="255"/>
      <c r="F150" s="301" t="s">
        <v>1564</v>
      </c>
      <c r="G150" s="255"/>
      <c r="H150" s="300" t="s">
        <v>1623</v>
      </c>
      <c r="I150" s="300" t="s">
        <v>1566</v>
      </c>
      <c r="J150" s="300" t="s">
        <v>1614</v>
      </c>
      <c r="K150" s="296"/>
    </row>
    <row r="151" spans="2:11" ht="15" customHeight="1">
      <c r="B151" s="275"/>
      <c r="C151" s="300" t="s">
        <v>89</v>
      </c>
      <c r="D151" s="255"/>
      <c r="E151" s="255"/>
      <c r="F151" s="301" t="s">
        <v>1564</v>
      </c>
      <c r="G151" s="255"/>
      <c r="H151" s="300" t="s">
        <v>1624</v>
      </c>
      <c r="I151" s="300" t="s">
        <v>1566</v>
      </c>
      <c r="J151" s="300" t="s">
        <v>1614</v>
      </c>
      <c r="K151" s="296"/>
    </row>
    <row r="152" spans="2:11" ht="15" customHeight="1">
      <c r="B152" s="275"/>
      <c r="C152" s="300" t="s">
        <v>1569</v>
      </c>
      <c r="D152" s="255"/>
      <c r="E152" s="255"/>
      <c r="F152" s="301" t="s">
        <v>1570</v>
      </c>
      <c r="G152" s="255"/>
      <c r="H152" s="300" t="s">
        <v>1603</v>
      </c>
      <c r="I152" s="300" t="s">
        <v>1566</v>
      </c>
      <c r="J152" s="300">
        <v>50</v>
      </c>
      <c r="K152" s="296"/>
    </row>
    <row r="153" spans="2:11" ht="15" customHeight="1">
      <c r="B153" s="275"/>
      <c r="C153" s="300" t="s">
        <v>1572</v>
      </c>
      <c r="D153" s="255"/>
      <c r="E153" s="255"/>
      <c r="F153" s="301" t="s">
        <v>1564</v>
      </c>
      <c r="G153" s="255"/>
      <c r="H153" s="300" t="s">
        <v>1603</v>
      </c>
      <c r="I153" s="300" t="s">
        <v>1574</v>
      </c>
      <c r="J153" s="300"/>
      <c r="K153" s="296"/>
    </row>
    <row r="154" spans="2:11" ht="15" customHeight="1">
      <c r="B154" s="275"/>
      <c r="C154" s="300" t="s">
        <v>1583</v>
      </c>
      <c r="D154" s="255"/>
      <c r="E154" s="255"/>
      <c r="F154" s="301" t="s">
        <v>1570</v>
      </c>
      <c r="G154" s="255"/>
      <c r="H154" s="300" t="s">
        <v>1603</v>
      </c>
      <c r="I154" s="300" t="s">
        <v>1566</v>
      </c>
      <c r="J154" s="300">
        <v>50</v>
      </c>
      <c r="K154" s="296"/>
    </row>
    <row r="155" spans="2:11" ht="15" customHeight="1">
      <c r="B155" s="275"/>
      <c r="C155" s="300" t="s">
        <v>1591</v>
      </c>
      <c r="D155" s="255"/>
      <c r="E155" s="255"/>
      <c r="F155" s="301" t="s">
        <v>1570</v>
      </c>
      <c r="G155" s="255"/>
      <c r="H155" s="300" t="s">
        <v>1603</v>
      </c>
      <c r="I155" s="300" t="s">
        <v>1566</v>
      </c>
      <c r="J155" s="300">
        <v>50</v>
      </c>
      <c r="K155" s="296"/>
    </row>
    <row r="156" spans="2:11" ht="15" customHeight="1">
      <c r="B156" s="275"/>
      <c r="C156" s="300" t="s">
        <v>1589</v>
      </c>
      <c r="D156" s="255"/>
      <c r="E156" s="255"/>
      <c r="F156" s="301" t="s">
        <v>1570</v>
      </c>
      <c r="G156" s="255"/>
      <c r="H156" s="300" t="s">
        <v>1603</v>
      </c>
      <c r="I156" s="300" t="s">
        <v>1566</v>
      </c>
      <c r="J156" s="300">
        <v>50</v>
      </c>
      <c r="K156" s="296"/>
    </row>
    <row r="157" spans="2:11" ht="15" customHeight="1">
      <c r="B157" s="275"/>
      <c r="C157" s="300" t="s">
        <v>118</v>
      </c>
      <c r="D157" s="255"/>
      <c r="E157" s="255"/>
      <c r="F157" s="301" t="s">
        <v>1564</v>
      </c>
      <c r="G157" s="255"/>
      <c r="H157" s="300" t="s">
        <v>1625</v>
      </c>
      <c r="I157" s="300" t="s">
        <v>1566</v>
      </c>
      <c r="J157" s="300" t="s">
        <v>1626</v>
      </c>
      <c r="K157" s="296"/>
    </row>
    <row r="158" spans="2:11" ht="15" customHeight="1">
      <c r="B158" s="275"/>
      <c r="C158" s="300" t="s">
        <v>1627</v>
      </c>
      <c r="D158" s="255"/>
      <c r="E158" s="255"/>
      <c r="F158" s="301" t="s">
        <v>1564</v>
      </c>
      <c r="G158" s="255"/>
      <c r="H158" s="300" t="s">
        <v>1628</v>
      </c>
      <c r="I158" s="300" t="s">
        <v>1598</v>
      </c>
      <c r="J158" s="300"/>
      <c r="K158" s="296"/>
    </row>
    <row r="159" spans="2:11" ht="15" customHeight="1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spans="2:11" ht="18.75" customHeight="1">
      <c r="B160" s="251"/>
      <c r="C160" s="255"/>
      <c r="D160" s="255"/>
      <c r="E160" s="255"/>
      <c r="F160" s="274"/>
      <c r="G160" s="255"/>
      <c r="H160" s="255"/>
      <c r="I160" s="255"/>
      <c r="J160" s="255"/>
      <c r="K160" s="251"/>
    </row>
    <row r="161" spans="2:11" ht="18.75" customHeight="1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spans="2:11" ht="7.5" customHeight="1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>
      <c r="B163" s="246"/>
      <c r="C163" s="371" t="s">
        <v>1629</v>
      </c>
      <c r="D163" s="371"/>
      <c r="E163" s="371"/>
      <c r="F163" s="371"/>
      <c r="G163" s="371"/>
      <c r="H163" s="371"/>
      <c r="I163" s="371"/>
      <c r="J163" s="371"/>
      <c r="K163" s="247"/>
    </row>
    <row r="164" spans="2:11" ht="17.25" customHeight="1">
      <c r="B164" s="246"/>
      <c r="C164" s="267" t="s">
        <v>1558</v>
      </c>
      <c r="D164" s="267"/>
      <c r="E164" s="267"/>
      <c r="F164" s="267" t="s">
        <v>1559</v>
      </c>
      <c r="G164" s="304"/>
      <c r="H164" s="305" t="s">
        <v>144</v>
      </c>
      <c r="I164" s="305" t="s">
        <v>60</v>
      </c>
      <c r="J164" s="267" t="s">
        <v>1560</v>
      </c>
      <c r="K164" s="247"/>
    </row>
    <row r="165" spans="2:11" ht="17.25" customHeight="1">
      <c r="B165" s="248"/>
      <c r="C165" s="269" t="s">
        <v>1561</v>
      </c>
      <c r="D165" s="269"/>
      <c r="E165" s="269"/>
      <c r="F165" s="270" t="s">
        <v>1562</v>
      </c>
      <c r="G165" s="306"/>
      <c r="H165" s="307"/>
      <c r="I165" s="307"/>
      <c r="J165" s="269" t="s">
        <v>1563</v>
      </c>
      <c r="K165" s="249"/>
    </row>
    <row r="166" spans="2:11" ht="5.25" customHeight="1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spans="2:11" ht="15" customHeight="1">
      <c r="B167" s="275"/>
      <c r="C167" s="255" t="s">
        <v>1567</v>
      </c>
      <c r="D167" s="255"/>
      <c r="E167" s="255"/>
      <c r="F167" s="274" t="s">
        <v>1564</v>
      </c>
      <c r="G167" s="255"/>
      <c r="H167" s="255" t="s">
        <v>1603</v>
      </c>
      <c r="I167" s="255" t="s">
        <v>1566</v>
      </c>
      <c r="J167" s="255">
        <v>120</v>
      </c>
      <c r="K167" s="296"/>
    </row>
    <row r="168" spans="2:11" ht="15" customHeight="1">
      <c r="B168" s="275"/>
      <c r="C168" s="255" t="s">
        <v>1612</v>
      </c>
      <c r="D168" s="255"/>
      <c r="E168" s="255"/>
      <c r="F168" s="274" t="s">
        <v>1564</v>
      </c>
      <c r="G168" s="255"/>
      <c r="H168" s="255" t="s">
        <v>1613</v>
      </c>
      <c r="I168" s="255" t="s">
        <v>1566</v>
      </c>
      <c r="J168" s="255" t="s">
        <v>1614</v>
      </c>
      <c r="K168" s="296"/>
    </row>
    <row r="169" spans="2:11" ht="15" customHeight="1">
      <c r="B169" s="275"/>
      <c r="C169" s="255" t="s">
        <v>89</v>
      </c>
      <c r="D169" s="255"/>
      <c r="E169" s="255"/>
      <c r="F169" s="274" t="s">
        <v>1564</v>
      </c>
      <c r="G169" s="255"/>
      <c r="H169" s="255" t="s">
        <v>1630</v>
      </c>
      <c r="I169" s="255" t="s">
        <v>1566</v>
      </c>
      <c r="J169" s="255" t="s">
        <v>1614</v>
      </c>
      <c r="K169" s="296"/>
    </row>
    <row r="170" spans="2:11" ht="15" customHeight="1">
      <c r="B170" s="275"/>
      <c r="C170" s="255" t="s">
        <v>1569</v>
      </c>
      <c r="D170" s="255"/>
      <c r="E170" s="255"/>
      <c r="F170" s="274" t="s">
        <v>1570</v>
      </c>
      <c r="G170" s="255"/>
      <c r="H170" s="255" t="s">
        <v>1630</v>
      </c>
      <c r="I170" s="255" t="s">
        <v>1566</v>
      </c>
      <c r="J170" s="255">
        <v>50</v>
      </c>
      <c r="K170" s="296"/>
    </row>
    <row r="171" spans="2:11" ht="15" customHeight="1">
      <c r="B171" s="275"/>
      <c r="C171" s="255" t="s">
        <v>1572</v>
      </c>
      <c r="D171" s="255"/>
      <c r="E171" s="255"/>
      <c r="F171" s="274" t="s">
        <v>1564</v>
      </c>
      <c r="G171" s="255"/>
      <c r="H171" s="255" t="s">
        <v>1630</v>
      </c>
      <c r="I171" s="255" t="s">
        <v>1574</v>
      </c>
      <c r="J171" s="255"/>
      <c r="K171" s="296"/>
    </row>
    <row r="172" spans="2:11" ht="15" customHeight="1">
      <c r="B172" s="275"/>
      <c r="C172" s="255" t="s">
        <v>1583</v>
      </c>
      <c r="D172" s="255"/>
      <c r="E172" s="255"/>
      <c r="F172" s="274" t="s">
        <v>1570</v>
      </c>
      <c r="G172" s="255"/>
      <c r="H172" s="255" t="s">
        <v>1630</v>
      </c>
      <c r="I172" s="255" t="s">
        <v>1566</v>
      </c>
      <c r="J172" s="255">
        <v>50</v>
      </c>
      <c r="K172" s="296"/>
    </row>
    <row r="173" spans="2:11" ht="15" customHeight="1">
      <c r="B173" s="275"/>
      <c r="C173" s="255" t="s">
        <v>1591</v>
      </c>
      <c r="D173" s="255"/>
      <c r="E173" s="255"/>
      <c r="F173" s="274" t="s">
        <v>1570</v>
      </c>
      <c r="G173" s="255"/>
      <c r="H173" s="255" t="s">
        <v>1630</v>
      </c>
      <c r="I173" s="255" t="s">
        <v>1566</v>
      </c>
      <c r="J173" s="255">
        <v>50</v>
      </c>
      <c r="K173" s="296"/>
    </row>
    <row r="174" spans="2:11" ht="15" customHeight="1">
      <c r="B174" s="275"/>
      <c r="C174" s="255" t="s">
        <v>1589</v>
      </c>
      <c r="D174" s="255"/>
      <c r="E174" s="255"/>
      <c r="F174" s="274" t="s">
        <v>1570</v>
      </c>
      <c r="G174" s="255"/>
      <c r="H174" s="255" t="s">
        <v>1630</v>
      </c>
      <c r="I174" s="255" t="s">
        <v>1566</v>
      </c>
      <c r="J174" s="255">
        <v>50</v>
      </c>
      <c r="K174" s="296"/>
    </row>
    <row r="175" spans="2:11" ht="15" customHeight="1">
      <c r="B175" s="275"/>
      <c r="C175" s="255" t="s">
        <v>143</v>
      </c>
      <c r="D175" s="255"/>
      <c r="E175" s="255"/>
      <c r="F175" s="274" t="s">
        <v>1564</v>
      </c>
      <c r="G175" s="255"/>
      <c r="H175" s="255" t="s">
        <v>1631</v>
      </c>
      <c r="I175" s="255" t="s">
        <v>1632</v>
      </c>
      <c r="J175" s="255"/>
      <c r="K175" s="296"/>
    </row>
    <row r="176" spans="2:11" ht="15" customHeight="1">
      <c r="B176" s="275"/>
      <c r="C176" s="255" t="s">
        <v>60</v>
      </c>
      <c r="D176" s="255"/>
      <c r="E176" s="255"/>
      <c r="F176" s="274" t="s">
        <v>1564</v>
      </c>
      <c r="G176" s="255"/>
      <c r="H176" s="255" t="s">
        <v>1633</v>
      </c>
      <c r="I176" s="255" t="s">
        <v>1634</v>
      </c>
      <c r="J176" s="255">
        <v>1</v>
      </c>
      <c r="K176" s="296"/>
    </row>
    <row r="177" spans="2:11" ht="15" customHeight="1">
      <c r="B177" s="275"/>
      <c r="C177" s="255" t="s">
        <v>56</v>
      </c>
      <c r="D177" s="255"/>
      <c r="E177" s="255"/>
      <c r="F177" s="274" t="s">
        <v>1564</v>
      </c>
      <c r="G177" s="255"/>
      <c r="H177" s="255" t="s">
        <v>1635</v>
      </c>
      <c r="I177" s="255" t="s">
        <v>1566</v>
      </c>
      <c r="J177" s="255">
        <v>20</v>
      </c>
      <c r="K177" s="296"/>
    </row>
    <row r="178" spans="2:11" ht="15" customHeight="1">
      <c r="B178" s="275"/>
      <c r="C178" s="255" t="s">
        <v>144</v>
      </c>
      <c r="D178" s="255"/>
      <c r="E178" s="255"/>
      <c r="F178" s="274" t="s">
        <v>1564</v>
      </c>
      <c r="G178" s="255"/>
      <c r="H178" s="255" t="s">
        <v>1636</v>
      </c>
      <c r="I178" s="255" t="s">
        <v>1566</v>
      </c>
      <c r="J178" s="255">
        <v>255</v>
      </c>
      <c r="K178" s="296"/>
    </row>
    <row r="179" spans="2:11" ht="15" customHeight="1">
      <c r="B179" s="275"/>
      <c r="C179" s="255" t="s">
        <v>145</v>
      </c>
      <c r="D179" s="255"/>
      <c r="E179" s="255"/>
      <c r="F179" s="274" t="s">
        <v>1564</v>
      </c>
      <c r="G179" s="255"/>
      <c r="H179" s="255" t="s">
        <v>1529</v>
      </c>
      <c r="I179" s="255" t="s">
        <v>1566</v>
      </c>
      <c r="J179" s="255">
        <v>10</v>
      </c>
      <c r="K179" s="296"/>
    </row>
    <row r="180" spans="2:11" ht="15" customHeight="1">
      <c r="B180" s="275"/>
      <c r="C180" s="255" t="s">
        <v>146</v>
      </c>
      <c r="D180" s="255"/>
      <c r="E180" s="255"/>
      <c r="F180" s="274" t="s">
        <v>1564</v>
      </c>
      <c r="G180" s="255"/>
      <c r="H180" s="255" t="s">
        <v>1637</v>
      </c>
      <c r="I180" s="255" t="s">
        <v>1598</v>
      </c>
      <c r="J180" s="255"/>
      <c r="K180" s="296"/>
    </row>
    <row r="181" spans="2:11" ht="15" customHeight="1">
      <c r="B181" s="275"/>
      <c r="C181" s="255" t="s">
        <v>1638</v>
      </c>
      <c r="D181" s="255"/>
      <c r="E181" s="255"/>
      <c r="F181" s="274" t="s">
        <v>1564</v>
      </c>
      <c r="G181" s="255"/>
      <c r="H181" s="255" t="s">
        <v>1639</v>
      </c>
      <c r="I181" s="255" t="s">
        <v>1598</v>
      </c>
      <c r="J181" s="255"/>
      <c r="K181" s="296"/>
    </row>
    <row r="182" spans="2:11" ht="15" customHeight="1">
      <c r="B182" s="275"/>
      <c r="C182" s="255" t="s">
        <v>1627</v>
      </c>
      <c r="D182" s="255"/>
      <c r="E182" s="255"/>
      <c r="F182" s="274" t="s">
        <v>1564</v>
      </c>
      <c r="G182" s="255"/>
      <c r="H182" s="255" t="s">
        <v>1640</v>
      </c>
      <c r="I182" s="255" t="s">
        <v>1598</v>
      </c>
      <c r="J182" s="255"/>
      <c r="K182" s="296"/>
    </row>
    <row r="183" spans="2:11" ht="15" customHeight="1">
      <c r="B183" s="275"/>
      <c r="C183" s="255" t="s">
        <v>148</v>
      </c>
      <c r="D183" s="255"/>
      <c r="E183" s="255"/>
      <c r="F183" s="274" t="s">
        <v>1570</v>
      </c>
      <c r="G183" s="255"/>
      <c r="H183" s="255" t="s">
        <v>1641</v>
      </c>
      <c r="I183" s="255" t="s">
        <v>1566</v>
      </c>
      <c r="J183" s="255">
        <v>50</v>
      </c>
      <c r="K183" s="296"/>
    </row>
    <row r="184" spans="2:11" ht="15" customHeight="1">
      <c r="B184" s="275"/>
      <c r="C184" s="255" t="s">
        <v>1642</v>
      </c>
      <c r="D184" s="255"/>
      <c r="E184" s="255"/>
      <c r="F184" s="274" t="s">
        <v>1570</v>
      </c>
      <c r="G184" s="255"/>
      <c r="H184" s="255" t="s">
        <v>1643</v>
      </c>
      <c r="I184" s="255" t="s">
        <v>1644</v>
      </c>
      <c r="J184" s="255"/>
      <c r="K184" s="296"/>
    </row>
    <row r="185" spans="2:11" ht="15" customHeight="1">
      <c r="B185" s="275"/>
      <c r="C185" s="255" t="s">
        <v>1645</v>
      </c>
      <c r="D185" s="255"/>
      <c r="E185" s="255"/>
      <c r="F185" s="274" t="s">
        <v>1570</v>
      </c>
      <c r="G185" s="255"/>
      <c r="H185" s="255" t="s">
        <v>1646</v>
      </c>
      <c r="I185" s="255" t="s">
        <v>1644</v>
      </c>
      <c r="J185" s="255"/>
      <c r="K185" s="296"/>
    </row>
    <row r="186" spans="2:11" ht="15" customHeight="1">
      <c r="B186" s="275"/>
      <c r="C186" s="255" t="s">
        <v>1647</v>
      </c>
      <c r="D186" s="255"/>
      <c r="E186" s="255"/>
      <c r="F186" s="274" t="s">
        <v>1570</v>
      </c>
      <c r="G186" s="255"/>
      <c r="H186" s="255" t="s">
        <v>1648</v>
      </c>
      <c r="I186" s="255" t="s">
        <v>1644</v>
      </c>
      <c r="J186" s="255"/>
      <c r="K186" s="296"/>
    </row>
    <row r="187" spans="2:11" ht="15" customHeight="1">
      <c r="B187" s="275"/>
      <c r="C187" s="308" t="s">
        <v>1649</v>
      </c>
      <c r="D187" s="255"/>
      <c r="E187" s="255"/>
      <c r="F187" s="274" t="s">
        <v>1570</v>
      </c>
      <c r="G187" s="255"/>
      <c r="H187" s="255" t="s">
        <v>1650</v>
      </c>
      <c r="I187" s="255" t="s">
        <v>1651</v>
      </c>
      <c r="J187" s="309" t="s">
        <v>1652</v>
      </c>
      <c r="K187" s="296"/>
    </row>
    <row r="188" spans="2:11" ht="15" customHeight="1">
      <c r="B188" s="275"/>
      <c r="C188" s="260" t="s">
        <v>45</v>
      </c>
      <c r="D188" s="255"/>
      <c r="E188" s="255"/>
      <c r="F188" s="274" t="s">
        <v>1564</v>
      </c>
      <c r="G188" s="255"/>
      <c r="H188" s="251" t="s">
        <v>1653</v>
      </c>
      <c r="I188" s="255" t="s">
        <v>1654</v>
      </c>
      <c r="J188" s="255"/>
      <c r="K188" s="296"/>
    </row>
    <row r="189" spans="2:11" ht="15" customHeight="1">
      <c r="B189" s="275"/>
      <c r="C189" s="260" t="s">
        <v>1655</v>
      </c>
      <c r="D189" s="255"/>
      <c r="E189" s="255"/>
      <c r="F189" s="274" t="s">
        <v>1564</v>
      </c>
      <c r="G189" s="255"/>
      <c r="H189" s="255" t="s">
        <v>1656</v>
      </c>
      <c r="I189" s="255" t="s">
        <v>1598</v>
      </c>
      <c r="J189" s="255"/>
      <c r="K189" s="296"/>
    </row>
    <row r="190" spans="2:11" ht="15" customHeight="1">
      <c r="B190" s="275"/>
      <c r="C190" s="260" t="s">
        <v>1657</v>
      </c>
      <c r="D190" s="255"/>
      <c r="E190" s="255"/>
      <c r="F190" s="274" t="s">
        <v>1564</v>
      </c>
      <c r="G190" s="255"/>
      <c r="H190" s="255" t="s">
        <v>1658</v>
      </c>
      <c r="I190" s="255" t="s">
        <v>1598</v>
      </c>
      <c r="J190" s="255"/>
      <c r="K190" s="296"/>
    </row>
    <row r="191" spans="2:11" ht="15" customHeight="1">
      <c r="B191" s="275"/>
      <c r="C191" s="260" t="s">
        <v>1659</v>
      </c>
      <c r="D191" s="255"/>
      <c r="E191" s="255"/>
      <c r="F191" s="274" t="s">
        <v>1570</v>
      </c>
      <c r="G191" s="255"/>
      <c r="H191" s="255" t="s">
        <v>1660</v>
      </c>
      <c r="I191" s="255" t="s">
        <v>1598</v>
      </c>
      <c r="J191" s="255"/>
      <c r="K191" s="296"/>
    </row>
    <row r="192" spans="2:11" ht="15" customHeight="1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spans="2:11" ht="18.75" customHeight="1">
      <c r="B193" s="251"/>
      <c r="C193" s="255"/>
      <c r="D193" s="255"/>
      <c r="E193" s="255"/>
      <c r="F193" s="274"/>
      <c r="G193" s="255"/>
      <c r="H193" s="255"/>
      <c r="I193" s="255"/>
      <c r="J193" s="255"/>
      <c r="K193" s="251"/>
    </row>
    <row r="194" spans="2:11" ht="18.75" customHeight="1">
      <c r="B194" s="251"/>
      <c r="C194" s="255"/>
      <c r="D194" s="255"/>
      <c r="E194" s="255"/>
      <c r="F194" s="274"/>
      <c r="G194" s="255"/>
      <c r="H194" s="255"/>
      <c r="I194" s="255"/>
      <c r="J194" s="255"/>
      <c r="K194" s="251"/>
    </row>
    <row r="195" spans="2:11" ht="18.75" customHeight="1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spans="2:11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1">
      <c r="B197" s="246"/>
      <c r="C197" s="371" t="s">
        <v>1661</v>
      </c>
      <c r="D197" s="371"/>
      <c r="E197" s="371"/>
      <c r="F197" s="371"/>
      <c r="G197" s="371"/>
      <c r="H197" s="371"/>
      <c r="I197" s="371"/>
      <c r="J197" s="371"/>
      <c r="K197" s="247"/>
    </row>
    <row r="198" spans="2:11" ht="25.5" customHeight="1">
      <c r="B198" s="246"/>
      <c r="C198" s="311" t="s">
        <v>1662</v>
      </c>
      <c r="D198" s="311"/>
      <c r="E198" s="311"/>
      <c r="F198" s="311" t="s">
        <v>1663</v>
      </c>
      <c r="G198" s="312"/>
      <c r="H198" s="376" t="s">
        <v>1664</v>
      </c>
      <c r="I198" s="376"/>
      <c r="J198" s="376"/>
      <c r="K198" s="247"/>
    </row>
    <row r="199" spans="2:11" ht="5.25" customHeight="1">
      <c r="B199" s="275"/>
      <c r="C199" s="272"/>
      <c r="D199" s="272"/>
      <c r="E199" s="272"/>
      <c r="F199" s="272"/>
      <c r="G199" s="255"/>
      <c r="H199" s="272"/>
      <c r="I199" s="272"/>
      <c r="J199" s="272"/>
      <c r="K199" s="296"/>
    </row>
    <row r="200" spans="2:11" ht="15" customHeight="1">
      <c r="B200" s="275"/>
      <c r="C200" s="255" t="s">
        <v>1654</v>
      </c>
      <c r="D200" s="255"/>
      <c r="E200" s="255"/>
      <c r="F200" s="274" t="s">
        <v>46</v>
      </c>
      <c r="G200" s="255"/>
      <c r="H200" s="373" t="s">
        <v>1665</v>
      </c>
      <c r="I200" s="373"/>
      <c r="J200" s="373"/>
      <c r="K200" s="296"/>
    </row>
    <row r="201" spans="2:11" ht="15" customHeight="1">
      <c r="B201" s="275"/>
      <c r="C201" s="281"/>
      <c r="D201" s="255"/>
      <c r="E201" s="255"/>
      <c r="F201" s="274" t="s">
        <v>47</v>
      </c>
      <c r="G201" s="255"/>
      <c r="H201" s="373" t="s">
        <v>1666</v>
      </c>
      <c r="I201" s="373"/>
      <c r="J201" s="373"/>
      <c r="K201" s="296"/>
    </row>
    <row r="202" spans="2:11" ht="15" customHeight="1">
      <c r="B202" s="275"/>
      <c r="C202" s="281"/>
      <c r="D202" s="255"/>
      <c r="E202" s="255"/>
      <c r="F202" s="274" t="s">
        <v>50</v>
      </c>
      <c r="G202" s="255"/>
      <c r="H202" s="373" t="s">
        <v>1667</v>
      </c>
      <c r="I202" s="373"/>
      <c r="J202" s="373"/>
      <c r="K202" s="296"/>
    </row>
    <row r="203" spans="2:11" ht="15" customHeight="1">
      <c r="B203" s="275"/>
      <c r="C203" s="255"/>
      <c r="D203" s="255"/>
      <c r="E203" s="255"/>
      <c r="F203" s="274" t="s">
        <v>48</v>
      </c>
      <c r="G203" s="255"/>
      <c r="H203" s="373" t="s">
        <v>1668</v>
      </c>
      <c r="I203" s="373"/>
      <c r="J203" s="373"/>
      <c r="K203" s="296"/>
    </row>
    <row r="204" spans="2:11" ht="15" customHeight="1">
      <c r="B204" s="275"/>
      <c r="C204" s="255"/>
      <c r="D204" s="255"/>
      <c r="E204" s="255"/>
      <c r="F204" s="274" t="s">
        <v>49</v>
      </c>
      <c r="G204" s="255"/>
      <c r="H204" s="373" t="s">
        <v>1669</v>
      </c>
      <c r="I204" s="373"/>
      <c r="J204" s="373"/>
      <c r="K204" s="296"/>
    </row>
    <row r="205" spans="2:11" ht="15" customHeight="1">
      <c r="B205" s="275"/>
      <c r="C205" s="255"/>
      <c r="D205" s="255"/>
      <c r="E205" s="255"/>
      <c r="F205" s="274"/>
      <c r="G205" s="255"/>
      <c r="H205" s="255"/>
      <c r="I205" s="255"/>
      <c r="J205" s="255"/>
      <c r="K205" s="296"/>
    </row>
    <row r="206" spans="2:11" ht="15" customHeight="1">
      <c r="B206" s="275"/>
      <c r="C206" s="255" t="s">
        <v>1610</v>
      </c>
      <c r="D206" s="255"/>
      <c r="E206" s="255"/>
      <c r="F206" s="274" t="s">
        <v>82</v>
      </c>
      <c r="G206" s="255"/>
      <c r="H206" s="373" t="s">
        <v>1670</v>
      </c>
      <c r="I206" s="373"/>
      <c r="J206" s="373"/>
      <c r="K206" s="296"/>
    </row>
    <row r="207" spans="2:11" ht="15" customHeight="1">
      <c r="B207" s="275"/>
      <c r="C207" s="281"/>
      <c r="D207" s="255"/>
      <c r="E207" s="255"/>
      <c r="F207" s="274" t="s">
        <v>1508</v>
      </c>
      <c r="G207" s="255"/>
      <c r="H207" s="373" t="s">
        <v>1509</v>
      </c>
      <c r="I207" s="373"/>
      <c r="J207" s="373"/>
      <c r="K207" s="296"/>
    </row>
    <row r="208" spans="2:11" ht="15" customHeight="1">
      <c r="B208" s="275"/>
      <c r="C208" s="255"/>
      <c r="D208" s="255"/>
      <c r="E208" s="255"/>
      <c r="F208" s="274" t="s">
        <v>1506</v>
      </c>
      <c r="G208" s="255"/>
      <c r="H208" s="373" t="s">
        <v>1671</v>
      </c>
      <c r="I208" s="373"/>
      <c r="J208" s="373"/>
      <c r="K208" s="296"/>
    </row>
    <row r="209" spans="2:11" ht="15" customHeight="1">
      <c r="B209" s="313"/>
      <c r="C209" s="281"/>
      <c r="D209" s="281"/>
      <c r="E209" s="281"/>
      <c r="F209" s="274" t="s">
        <v>1510</v>
      </c>
      <c r="G209" s="260"/>
      <c r="H209" s="377" t="s">
        <v>1511</v>
      </c>
      <c r="I209" s="377"/>
      <c r="J209" s="377"/>
      <c r="K209" s="314"/>
    </row>
    <row r="210" spans="2:11" ht="15" customHeight="1">
      <c r="B210" s="313"/>
      <c r="C210" s="281"/>
      <c r="D210" s="281"/>
      <c r="E210" s="281"/>
      <c r="F210" s="274" t="s">
        <v>1512</v>
      </c>
      <c r="G210" s="260"/>
      <c r="H210" s="377" t="s">
        <v>790</v>
      </c>
      <c r="I210" s="377"/>
      <c r="J210" s="377"/>
      <c r="K210" s="314"/>
    </row>
    <row r="211" spans="2:11" ht="15" customHeight="1">
      <c r="B211" s="313"/>
      <c r="C211" s="281"/>
      <c r="D211" s="281"/>
      <c r="E211" s="281"/>
      <c r="F211" s="315"/>
      <c r="G211" s="260"/>
      <c r="H211" s="316"/>
      <c r="I211" s="316"/>
      <c r="J211" s="316"/>
      <c r="K211" s="314"/>
    </row>
    <row r="212" spans="2:11" ht="15" customHeight="1">
      <c r="B212" s="313"/>
      <c r="C212" s="255" t="s">
        <v>1634</v>
      </c>
      <c r="D212" s="281"/>
      <c r="E212" s="281"/>
      <c r="F212" s="274">
        <v>1</v>
      </c>
      <c r="G212" s="260"/>
      <c r="H212" s="377" t="s">
        <v>1672</v>
      </c>
      <c r="I212" s="377"/>
      <c r="J212" s="377"/>
      <c r="K212" s="314"/>
    </row>
    <row r="213" spans="2:11" ht="15" customHeight="1">
      <c r="B213" s="313"/>
      <c r="C213" s="281"/>
      <c r="D213" s="281"/>
      <c r="E213" s="281"/>
      <c r="F213" s="274">
        <v>2</v>
      </c>
      <c r="G213" s="260"/>
      <c r="H213" s="377" t="s">
        <v>1673</v>
      </c>
      <c r="I213" s="377"/>
      <c r="J213" s="377"/>
      <c r="K213" s="314"/>
    </row>
    <row r="214" spans="2:11" ht="15" customHeight="1">
      <c r="B214" s="313"/>
      <c r="C214" s="281"/>
      <c r="D214" s="281"/>
      <c r="E214" s="281"/>
      <c r="F214" s="274">
        <v>3</v>
      </c>
      <c r="G214" s="260"/>
      <c r="H214" s="377" t="s">
        <v>1674</v>
      </c>
      <c r="I214" s="377"/>
      <c r="J214" s="377"/>
      <c r="K214" s="314"/>
    </row>
    <row r="215" spans="2:11" ht="15" customHeight="1">
      <c r="B215" s="313"/>
      <c r="C215" s="281"/>
      <c r="D215" s="281"/>
      <c r="E215" s="281"/>
      <c r="F215" s="274">
        <v>4</v>
      </c>
      <c r="G215" s="260"/>
      <c r="H215" s="377" t="s">
        <v>1675</v>
      </c>
      <c r="I215" s="377"/>
      <c r="J215" s="377"/>
      <c r="K215" s="314"/>
    </row>
    <row r="216" spans="2:11" ht="12.75" customHeight="1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algorithmName="SHA-512" hashValue="y11IzSEfdjKpmCGjGV/Hcd4vxFrHMn5U74zM6iAzGKm4vaYMna/wbQt53J1eIELR1FGNFZ05ItDCJM6KUOudOg==" saltValue="DR+p2j5TyQyyYJ8DU0+fdg==" spinCount="100000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83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s="1" customFormat="1" ht="15">
      <c r="B8" s="39"/>
      <c r="C8" s="40"/>
      <c r="D8" s="35" t="s">
        <v>115</v>
      </c>
      <c r="E8" s="40"/>
      <c r="F8" s="40"/>
      <c r="G8" s="40"/>
      <c r="H8" s="40"/>
      <c r="I8" s="125"/>
      <c r="J8" s="40"/>
      <c r="K8" s="43"/>
    </row>
    <row r="9" spans="1:70" s="1" customFormat="1" ht="36.950000000000003" customHeight="1">
      <c r="B9" s="39"/>
      <c r="C9" s="40"/>
      <c r="D9" s="40"/>
      <c r="E9" s="368" t="s">
        <v>116</v>
      </c>
      <c r="F9" s="369"/>
      <c r="G9" s="369"/>
      <c r="H9" s="369"/>
      <c r="I9" s="12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25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26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26" t="s">
        <v>27</v>
      </c>
      <c r="J12" s="127" t="str">
        <f>'Rekapitulace stavby'!AN8</f>
        <v>7. 3. 2018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25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26" t="s">
        <v>32</v>
      </c>
      <c r="J14" s="33" t="s">
        <v>22</v>
      </c>
      <c r="K14" s="43"/>
    </row>
    <row r="15" spans="1:70" s="1" customFormat="1" ht="18" customHeight="1">
      <c r="B15" s="39"/>
      <c r="C15" s="40"/>
      <c r="D15" s="40"/>
      <c r="E15" s="33" t="s">
        <v>33</v>
      </c>
      <c r="F15" s="40"/>
      <c r="G15" s="40"/>
      <c r="H15" s="40"/>
      <c r="I15" s="126" t="s">
        <v>34</v>
      </c>
      <c r="J15" s="33" t="s">
        <v>22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25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26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26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25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26" t="s">
        <v>32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26" t="s">
        <v>34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25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25"/>
      <c r="J23" s="40"/>
      <c r="K23" s="43"/>
    </row>
    <row r="24" spans="2:11" s="7" customFormat="1" ht="22.5" customHeight="1">
      <c r="B24" s="128"/>
      <c r="C24" s="129"/>
      <c r="D24" s="129"/>
      <c r="E24" s="358" t="s">
        <v>22</v>
      </c>
      <c r="F24" s="358"/>
      <c r="G24" s="358"/>
      <c r="H24" s="358"/>
      <c r="I24" s="130"/>
      <c r="J24" s="129"/>
      <c r="K24" s="13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25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32"/>
      <c r="J26" s="83"/>
      <c r="K26" s="133"/>
    </row>
    <row r="27" spans="2:11" s="1" customFormat="1" ht="25.35" customHeight="1">
      <c r="B27" s="39"/>
      <c r="C27" s="40"/>
      <c r="D27" s="134" t="s">
        <v>41</v>
      </c>
      <c r="E27" s="40"/>
      <c r="F27" s="40"/>
      <c r="G27" s="40"/>
      <c r="H27" s="40"/>
      <c r="I27" s="125"/>
      <c r="J27" s="135">
        <f>ROUND(J96,2)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36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37">
        <f>ROUND(SUM(BE96:BE185), 2)</f>
        <v>0</v>
      </c>
      <c r="G30" s="40"/>
      <c r="H30" s="40"/>
      <c r="I30" s="138">
        <v>0.21</v>
      </c>
      <c r="J30" s="137">
        <f>ROUND(ROUND((SUM(BE96:BE185)),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37">
        <f>ROUND(SUM(BF96:BF185), 2)</f>
        <v>0</v>
      </c>
      <c r="G31" s="40"/>
      <c r="H31" s="40"/>
      <c r="I31" s="138">
        <v>0.15</v>
      </c>
      <c r="J31" s="137">
        <f>ROUND(ROUND((SUM(BF96:BF185)),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37">
        <f>ROUND(SUM(BG96:BG185), 2)</f>
        <v>0</v>
      </c>
      <c r="G32" s="40"/>
      <c r="H32" s="40"/>
      <c r="I32" s="138">
        <v>0.21</v>
      </c>
      <c r="J32" s="137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37">
        <f>ROUND(SUM(BH96:BH185), 2)</f>
        <v>0</v>
      </c>
      <c r="G33" s="40"/>
      <c r="H33" s="40"/>
      <c r="I33" s="138">
        <v>0.15</v>
      </c>
      <c r="J33" s="137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37">
        <f>ROUND(SUM(BI96:BI185), 2)</f>
        <v>0</v>
      </c>
      <c r="G34" s="40"/>
      <c r="H34" s="40"/>
      <c r="I34" s="138">
        <v>0</v>
      </c>
      <c r="J34" s="13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25"/>
      <c r="J35" s="40"/>
      <c r="K35" s="43"/>
    </row>
    <row r="36" spans="2:11" s="1" customFormat="1" ht="25.35" customHeight="1">
      <c r="B36" s="39"/>
      <c r="C36" s="139"/>
      <c r="D36" s="140" t="s">
        <v>51</v>
      </c>
      <c r="E36" s="77"/>
      <c r="F36" s="77"/>
      <c r="G36" s="141" t="s">
        <v>52</v>
      </c>
      <c r="H36" s="142" t="s">
        <v>53</v>
      </c>
      <c r="I36" s="143"/>
      <c r="J36" s="144">
        <f>SUM(J27:J34)</f>
        <v>0</v>
      </c>
      <c r="K36" s="14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46"/>
      <c r="J37" s="55"/>
      <c r="K37" s="56"/>
    </row>
    <row r="41" spans="2:11" s="1" customFormat="1" ht="6.95" customHeight="1">
      <c r="B41" s="147"/>
      <c r="C41" s="148"/>
      <c r="D41" s="148"/>
      <c r="E41" s="148"/>
      <c r="F41" s="148"/>
      <c r="G41" s="148"/>
      <c r="H41" s="148"/>
      <c r="I41" s="149"/>
      <c r="J41" s="148"/>
      <c r="K41" s="150"/>
    </row>
    <row r="42" spans="2:11" s="1" customFormat="1" ht="36.950000000000003" customHeight="1">
      <c r="B42" s="39"/>
      <c r="C42" s="28" t="s">
        <v>117</v>
      </c>
      <c r="D42" s="40"/>
      <c r="E42" s="40"/>
      <c r="F42" s="40"/>
      <c r="G42" s="40"/>
      <c r="H42" s="40"/>
      <c r="I42" s="12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25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22.5" customHeight="1">
      <c r="B45" s="39"/>
      <c r="C45" s="40"/>
      <c r="D45" s="40"/>
      <c r="E45" s="366" t="str">
        <f>E7</f>
        <v>Rekonstrukce rozvodny v budově dílen EKOVA Elektric v Areálu dílny Martinov</v>
      </c>
      <c r="F45" s="367"/>
      <c r="G45" s="367"/>
      <c r="H45" s="367"/>
      <c r="I45" s="125"/>
      <c r="J45" s="40"/>
      <c r="K45" s="43"/>
    </row>
    <row r="46" spans="2:11" s="1" customFormat="1" ht="14.45" customHeight="1">
      <c r="B46" s="39"/>
      <c r="C46" s="35" t="s">
        <v>115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3.25" customHeight="1">
      <c r="B47" s="39"/>
      <c r="C47" s="40"/>
      <c r="D47" s="40"/>
      <c r="E47" s="368" t="str">
        <f>E9</f>
        <v>SO01 - Stavební úpravy rozvodny a transformátorových stání</v>
      </c>
      <c r="F47" s="369"/>
      <c r="G47" s="369"/>
      <c r="H47" s="369"/>
      <c r="I47" s="12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25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>Ostrava</v>
      </c>
      <c r="G49" s="40"/>
      <c r="H49" s="40"/>
      <c r="I49" s="126" t="s">
        <v>27</v>
      </c>
      <c r="J49" s="127" t="str">
        <f>IF(J12="","",J12)</f>
        <v>7. 3. 2018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25"/>
      <c r="J50" s="40"/>
      <c r="K50" s="43"/>
    </row>
    <row r="51" spans="2:47" s="1" customFormat="1" ht="15">
      <c r="B51" s="39"/>
      <c r="C51" s="35" t="s">
        <v>31</v>
      </c>
      <c r="D51" s="40"/>
      <c r="E51" s="40"/>
      <c r="F51" s="33" t="str">
        <f>E15</f>
        <v>Dopravní podnik Ostrava a.s.</v>
      </c>
      <c r="G51" s="40"/>
      <c r="H51" s="40"/>
      <c r="I51" s="126" t="s">
        <v>37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25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25"/>
      <c r="J53" s="40"/>
      <c r="K53" s="43"/>
    </row>
    <row r="54" spans="2:47" s="1" customFormat="1" ht="29.25" customHeight="1">
      <c r="B54" s="39"/>
      <c r="C54" s="151" t="s">
        <v>118</v>
      </c>
      <c r="D54" s="139"/>
      <c r="E54" s="139"/>
      <c r="F54" s="139"/>
      <c r="G54" s="139"/>
      <c r="H54" s="139"/>
      <c r="I54" s="152"/>
      <c r="J54" s="153" t="s">
        <v>119</v>
      </c>
      <c r="K54" s="154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25"/>
      <c r="J55" s="40"/>
      <c r="K55" s="43"/>
    </row>
    <row r="56" spans="2:47" s="1" customFormat="1" ht="29.25" customHeight="1">
      <c r="B56" s="39"/>
      <c r="C56" s="155" t="s">
        <v>120</v>
      </c>
      <c r="D56" s="40"/>
      <c r="E56" s="40"/>
      <c r="F56" s="40"/>
      <c r="G56" s="40"/>
      <c r="H56" s="40"/>
      <c r="I56" s="125"/>
      <c r="J56" s="135">
        <f>J96</f>
        <v>0</v>
      </c>
      <c r="K56" s="43"/>
      <c r="AU56" s="22" t="s">
        <v>121</v>
      </c>
    </row>
    <row r="57" spans="2:47" s="8" customFormat="1" ht="24.95" customHeight="1">
      <c r="B57" s="156"/>
      <c r="C57" s="157"/>
      <c r="D57" s="158" t="s">
        <v>122</v>
      </c>
      <c r="E57" s="159"/>
      <c r="F57" s="159"/>
      <c r="G57" s="159"/>
      <c r="H57" s="159"/>
      <c r="I57" s="160"/>
      <c r="J57" s="161">
        <f>J97</f>
        <v>0</v>
      </c>
      <c r="K57" s="162"/>
    </row>
    <row r="58" spans="2:47" s="8" customFormat="1" ht="24.95" customHeight="1">
      <c r="B58" s="156"/>
      <c r="C58" s="157"/>
      <c r="D58" s="158" t="s">
        <v>123</v>
      </c>
      <c r="E58" s="159"/>
      <c r="F58" s="159"/>
      <c r="G58" s="159"/>
      <c r="H58" s="159"/>
      <c r="I58" s="160"/>
      <c r="J58" s="161">
        <f>J99</f>
        <v>0</v>
      </c>
      <c r="K58" s="162"/>
    </row>
    <row r="59" spans="2:47" s="8" customFormat="1" ht="24.95" customHeight="1">
      <c r="B59" s="156"/>
      <c r="C59" s="157"/>
      <c r="D59" s="158" t="s">
        <v>124</v>
      </c>
      <c r="E59" s="159"/>
      <c r="F59" s="159"/>
      <c r="G59" s="159"/>
      <c r="H59" s="159"/>
      <c r="I59" s="160"/>
      <c r="J59" s="161">
        <f>J101</f>
        <v>0</v>
      </c>
      <c r="K59" s="162"/>
    </row>
    <row r="60" spans="2:47" s="8" customFormat="1" ht="24.95" customHeight="1">
      <c r="B60" s="156"/>
      <c r="C60" s="157"/>
      <c r="D60" s="158" t="s">
        <v>125</v>
      </c>
      <c r="E60" s="159"/>
      <c r="F60" s="159"/>
      <c r="G60" s="159"/>
      <c r="H60" s="159"/>
      <c r="I60" s="160"/>
      <c r="J60" s="161">
        <f>J107</f>
        <v>0</v>
      </c>
      <c r="K60" s="162"/>
    </row>
    <row r="61" spans="2:47" s="8" customFormat="1" ht="24.95" customHeight="1">
      <c r="B61" s="156"/>
      <c r="C61" s="157"/>
      <c r="D61" s="158" t="s">
        <v>126</v>
      </c>
      <c r="E61" s="159"/>
      <c r="F61" s="159"/>
      <c r="G61" s="159"/>
      <c r="H61" s="159"/>
      <c r="I61" s="160"/>
      <c r="J61" s="161">
        <f>J111</f>
        <v>0</v>
      </c>
      <c r="K61" s="162"/>
    </row>
    <row r="62" spans="2:47" s="8" customFormat="1" ht="24.95" customHeight="1">
      <c r="B62" s="156"/>
      <c r="C62" s="157"/>
      <c r="D62" s="158" t="s">
        <v>127</v>
      </c>
      <c r="E62" s="159"/>
      <c r="F62" s="159"/>
      <c r="G62" s="159"/>
      <c r="H62" s="159"/>
      <c r="I62" s="160"/>
      <c r="J62" s="161">
        <f>J113</f>
        <v>0</v>
      </c>
      <c r="K62" s="162"/>
    </row>
    <row r="63" spans="2:47" s="8" customFormat="1" ht="24.95" customHeight="1">
      <c r="B63" s="156"/>
      <c r="C63" s="157"/>
      <c r="D63" s="158" t="s">
        <v>128</v>
      </c>
      <c r="E63" s="159"/>
      <c r="F63" s="159"/>
      <c r="G63" s="159"/>
      <c r="H63" s="159"/>
      <c r="I63" s="160"/>
      <c r="J63" s="161">
        <f>J115</f>
        <v>0</v>
      </c>
      <c r="K63" s="162"/>
    </row>
    <row r="64" spans="2:47" s="8" customFormat="1" ht="24.95" customHeight="1">
      <c r="B64" s="156"/>
      <c r="C64" s="157"/>
      <c r="D64" s="158" t="s">
        <v>129</v>
      </c>
      <c r="E64" s="159"/>
      <c r="F64" s="159"/>
      <c r="G64" s="159"/>
      <c r="H64" s="159"/>
      <c r="I64" s="160"/>
      <c r="J64" s="161">
        <f>J117</f>
        <v>0</v>
      </c>
      <c r="K64" s="162"/>
    </row>
    <row r="65" spans="2:11" s="8" customFormat="1" ht="24.95" customHeight="1">
      <c r="B65" s="156"/>
      <c r="C65" s="157"/>
      <c r="D65" s="158" t="s">
        <v>130</v>
      </c>
      <c r="E65" s="159"/>
      <c r="F65" s="159"/>
      <c r="G65" s="159"/>
      <c r="H65" s="159"/>
      <c r="I65" s="160"/>
      <c r="J65" s="161">
        <f>J122</f>
        <v>0</v>
      </c>
      <c r="K65" s="162"/>
    </row>
    <row r="66" spans="2:11" s="8" customFormat="1" ht="24.95" customHeight="1">
      <c r="B66" s="156"/>
      <c r="C66" s="157"/>
      <c r="D66" s="158" t="s">
        <v>131</v>
      </c>
      <c r="E66" s="159"/>
      <c r="F66" s="159"/>
      <c r="G66" s="159"/>
      <c r="H66" s="159"/>
      <c r="I66" s="160"/>
      <c r="J66" s="161">
        <f>J131</f>
        <v>0</v>
      </c>
      <c r="K66" s="162"/>
    </row>
    <row r="67" spans="2:11" s="8" customFormat="1" ht="24.95" customHeight="1">
      <c r="B67" s="156"/>
      <c r="C67" s="157"/>
      <c r="D67" s="158" t="s">
        <v>132</v>
      </c>
      <c r="E67" s="159"/>
      <c r="F67" s="159"/>
      <c r="G67" s="159"/>
      <c r="H67" s="159"/>
      <c r="I67" s="160"/>
      <c r="J67" s="161">
        <f>J133</f>
        <v>0</v>
      </c>
      <c r="K67" s="162"/>
    </row>
    <row r="68" spans="2:11" s="8" customFormat="1" ht="24.95" customHeight="1">
      <c r="B68" s="156"/>
      <c r="C68" s="157"/>
      <c r="D68" s="158" t="s">
        <v>133</v>
      </c>
      <c r="E68" s="159"/>
      <c r="F68" s="159"/>
      <c r="G68" s="159"/>
      <c r="H68" s="159"/>
      <c r="I68" s="160"/>
      <c r="J68" s="161">
        <f>J138</f>
        <v>0</v>
      </c>
      <c r="K68" s="162"/>
    </row>
    <row r="69" spans="2:11" s="8" customFormat="1" ht="24.95" customHeight="1">
      <c r="B69" s="156"/>
      <c r="C69" s="157"/>
      <c r="D69" s="158" t="s">
        <v>134</v>
      </c>
      <c r="E69" s="159"/>
      <c r="F69" s="159"/>
      <c r="G69" s="159"/>
      <c r="H69" s="159"/>
      <c r="I69" s="160"/>
      <c r="J69" s="161">
        <f>J147</f>
        <v>0</v>
      </c>
      <c r="K69" s="162"/>
    </row>
    <row r="70" spans="2:11" s="8" customFormat="1" ht="24.95" customHeight="1">
      <c r="B70" s="156"/>
      <c r="C70" s="157"/>
      <c r="D70" s="158" t="s">
        <v>135</v>
      </c>
      <c r="E70" s="159"/>
      <c r="F70" s="159"/>
      <c r="G70" s="159"/>
      <c r="H70" s="159"/>
      <c r="I70" s="160"/>
      <c r="J70" s="161">
        <f>J152</f>
        <v>0</v>
      </c>
      <c r="K70" s="162"/>
    </row>
    <row r="71" spans="2:11" s="8" customFormat="1" ht="24.95" customHeight="1">
      <c r="B71" s="156"/>
      <c r="C71" s="157"/>
      <c r="D71" s="158" t="s">
        <v>136</v>
      </c>
      <c r="E71" s="159"/>
      <c r="F71" s="159"/>
      <c r="G71" s="159"/>
      <c r="H71" s="159"/>
      <c r="I71" s="160"/>
      <c r="J71" s="161">
        <f>J155</f>
        <v>0</v>
      </c>
      <c r="K71" s="162"/>
    </row>
    <row r="72" spans="2:11" s="8" customFormat="1" ht="24.95" customHeight="1">
      <c r="B72" s="156"/>
      <c r="C72" s="157"/>
      <c r="D72" s="158" t="s">
        <v>137</v>
      </c>
      <c r="E72" s="159"/>
      <c r="F72" s="159"/>
      <c r="G72" s="159"/>
      <c r="H72" s="159"/>
      <c r="I72" s="160"/>
      <c r="J72" s="161">
        <f>J157</f>
        <v>0</v>
      </c>
      <c r="K72" s="162"/>
    </row>
    <row r="73" spans="2:11" s="8" customFormat="1" ht="24.95" customHeight="1">
      <c r="B73" s="156"/>
      <c r="C73" s="157"/>
      <c r="D73" s="158" t="s">
        <v>138</v>
      </c>
      <c r="E73" s="159"/>
      <c r="F73" s="159"/>
      <c r="G73" s="159"/>
      <c r="H73" s="159"/>
      <c r="I73" s="160"/>
      <c r="J73" s="161">
        <f>J161</f>
        <v>0</v>
      </c>
      <c r="K73" s="162"/>
    </row>
    <row r="74" spans="2:11" s="8" customFormat="1" ht="24.95" customHeight="1">
      <c r="B74" s="156"/>
      <c r="C74" s="157"/>
      <c r="D74" s="158" t="s">
        <v>139</v>
      </c>
      <c r="E74" s="159"/>
      <c r="F74" s="159"/>
      <c r="G74" s="159"/>
      <c r="H74" s="159"/>
      <c r="I74" s="160"/>
      <c r="J74" s="161">
        <f>J170</f>
        <v>0</v>
      </c>
      <c r="K74" s="162"/>
    </row>
    <row r="75" spans="2:11" s="8" customFormat="1" ht="24.95" customHeight="1">
      <c r="B75" s="156"/>
      <c r="C75" s="157"/>
      <c r="D75" s="158" t="s">
        <v>140</v>
      </c>
      <c r="E75" s="159"/>
      <c r="F75" s="159"/>
      <c r="G75" s="159"/>
      <c r="H75" s="159"/>
      <c r="I75" s="160"/>
      <c r="J75" s="161">
        <f>J173</f>
        <v>0</v>
      </c>
      <c r="K75" s="162"/>
    </row>
    <row r="76" spans="2:11" s="8" customFormat="1" ht="24.95" customHeight="1">
      <c r="B76" s="156"/>
      <c r="C76" s="157"/>
      <c r="D76" s="158" t="s">
        <v>141</v>
      </c>
      <c r="E76" s="159"/>
      <c r="F76" s="159"/>
      <c r="G76" s="159"/>
      <c r="H76" s="159"/>
      <c r="I76" s="160"/>
      <c r="J76" s="161">
        <f>J179</f>
        <v>0</v>
      </c>
      <c r="K76" s="162"/>
    </row>
    <row r="77" spans="2:11" s="1" customFormat="1" ht="21.75" customHeight="1">
      <c r="B77" s="39"/>
      <c r="C77" s="40"/>
      <c r="D77" s="40"/>
      <c r="E77" s="40"/>
      <c r="F77" s="40"/>
      <c r="G77" s="40"/>
      <c r="H77" s="40"/>
      <c r="I77" s="125"/>
      <c r="J77" s="40"/>
      <c r="K77" s="43"/>
    </row>
    <row r="78" spans="2:11" s="1" customFormat="1" ht="6.95" customHeight="1">
      <c r="B78" s="54"/>
      <c r="C78" s="55"/>
      <c r="D78" s="55"/>
      <c r="E78" s="55"/>
      <c r="F78" s="55"/>
      <c r="G78" s="55"/>
      <c r="H78" s="55"/>
      <c r="I78" s="146"/>
      <c r="J78" s="55"/>
      <c r="K78" s="56"/>
    </row>
    <row r="82" spans="2:63" s="1" customFormat="1" ht="6.95" customHeight="1">
      <c r="B82" s="57"/>
      <c r="C82" s="58"/>
      <c r="D82" s="58"/>
      <c r="E82" s="58"/>
      <c r="F82" s="58"/>
      <c r="G82" s="58"/>
      <c r="H82" s="58"/>
      <c r="I82" s="149"/>
      <c r="J82" s="58"/>
      <c r="K82" s="58"/>
      <c r="L82" s="59"/>
    </row>
    <row r="83" spans="2:63" s="1" customFormat="1" ht="36.950000000000003" customHeight="1">
      <c r="B83" s="39"/>
      <c r="C83" s="60" t="s">
        <v>142</v>
      </c>
      <c r="D83" s="61"/>
      <c r="E83" s="61"/>
      <c r="F83" s="61"/>
      <c r="G83" s="61"/>
      <c r="H83" s="61"/>
      <c r="I83" s="163"/>
      <c r="J83" s="61"/>
      <c r="K83" s="61"/>
      <c r="L83" s="59"/>
    </row>
    <row r="84" spans="2:63" s="1" customFormat="1" ht="6.95" customHeight="1">
      <c r="B84" s="39"/>
      <c r="C84" s="61"/>
      <c r="D84" s="61"/>
      <c r="E84" s="61"/>
      <c r="F84" s="61"/>
      <c r="G84" s="61"/>
      <c r="H84" s="61"/>
      <c r="I84" s="163"/>
      <c r="J84" s="61"/>
      <c r="K84" s="61"/>
      <c r="L84" s="59"/>
    </row>
    <row r="85" spans="2:63" s="1" customFormat="1" ht="14.45" customHeight="1">
      <c r="B85" s="39"/>
      <c r="C85" s="63" t="s">
        <v>18</v>
      </c>
      <c r="D85" s="61"/>
      <c r="E85" s="61"/>
      <c r="F85" s="61"/>
      <c r="G85" s="61"/>
      <c r="H85" s="61"/>
      <c r="I85" s="163"/>
      <c r="J85" s="61"/>
      <c r="K85" s="61"/>
      <c r="L85" s="59"/>
    </row>
    <row r="86" spans="2:63" s="1" customFormat="1" ht="22.5" customHeight="1">
      <c r="B86" s="39"/>
      <c r="C86" s="61"/>
      <c r="D86" s="61"/>
      <c r="E86" s="362" t="str">
        <f>E7</f>
        <v>Rekonstrukce rozvodny v budově dílen EKOVA Elektric v Areálu dílny Martinov</v>
      </c>
      <c r="F86" s="363"/>
      <c r="G86" s="363"/>
      <c r="H86" s="363"/>
      <c r="I86" s="163"/>
      <c r="J86" s="61"/>
      <c r="K86" s="61"/>
      <c r="L86" s="59"/>
    </row>
    <row r="87" spans="2:63" s="1" customFormat="1" ht="14.45" customHeight="1">
      <c r="B87" s="39"/>
      <c r="C87" s="63" t="s">
        <v>115</v>
      </c>
      <c r="D87" s="61"/>
      <c r="E87" s="61"/>
      <c r="F87" s="61"/>
      <c r="G87" s="61"/>
      <c r="H87" s="61"/>
      <c r="I87" s="163"/>
      <c r="J87" s="61"/>
      <c r="K87" s="61"/>
      <c r="L87" s="59"/>
    </row>
    <row r="88" spans="2:63" s="1" customFormat="1" ht="23.25" customHeight="1">
      <c r="B88" s="39"/>
      <c r="C88" s="61"/>
      <c r="D88" s="61"/>
      <c r="E88" s="330" t="str">
        <f>E9</f>
        <v>SO01 - Stavební úpravy rozvodny a transformátorových stání</v>
      </c>
      <c r="F88" s="364"/>
      <c r="G88" s="364"/>
      <c r="H88" s="364"/>
      <c r="I88" s="163"/>
      <c r="J88" s="61"/>
      <c r="K88" s="61"/>
      <c r="L88" s="59"/>
    </row>
    <row r="89" spans="2:63" s="1" customFormat="1" ht="6.95" customHeight="1">
      <c r="B89" s="39"/>
      <c r="C89" s="61"/>
      <c r="D89" s="61"/>
      <c r="E89" s="61"/>
      <c r="F89" s="61"/>
      <c r="G89" s="61"/>
      <c r="H89" s="61"/>
      <c r="I89" s="163"/>
      <c r="J89" s="61"/>
      <c r="K89" s="61"/>
      <c r="L89" s="59"/>
    </row>
    <row r="90" spans="2:63" s="1" customFormat="1" ht="18" customHeight="1">
      <c r="B90" s="39"/>
      <c r="C90" s="63" t="s">
        <v>25</v>
      </c>
      <c r="D90" s="61"/>
      <c r="E90" s="61"/>
      <c r="F90" s="164" t="str">
        <f>F12</f>
        <v>Ostrava</v>
      </c>
      <c r="G90" s="61"/>
      <c r="H90" s="61"/>
      <c r="I90" s="165" t="s">
        <v>27</v>
      </c>
      <c r="J90" s="71" t="str">
        <f>IF(J12="","",J12)</f>
        <v>7. 3. 2018</v>
      </c>
      <c r="K90" s="61"/>
      <c r="L90" s="59"/>
    </row>
    <row r="91" spans="2:63" s="1" customFormat="1" ht="6.95" customHeight="1">
      <c r="B91" s="39"/>
      <c r="C91" s="61"/>
      <c r="D91" s="61"/>
      <c r="E91" s="61"/>
      <c r="F91" s="61"/>
      <c r="G91" s="61"/>
      <c r="H91" s="61"/>
      <c r="I91" s="163"/>
      <c r="J91" s="61"/>
      <c r="K91" s="61"/>
      <c r="L91" s="59"/>
    </row>
    <row r="92" spans="2:63" s="1" customFormat="1" ht="15">
      <c r="B92" s="39"/>
      <c r="C92" s="63" t="s">
        <v>31</v>
      </c>
      <c r="D92" s="61"/>
      <c r="E92" s="61"/>
      <c r="F92" s="164" t="str">
        <f>E15</f>
        <v>Dopravní podnik Ostrava a.s.</v>
      </c>
      <c r="G92" s="61"/>
      <c r="H92" s="61"/>
      <c r="I92" s="165" t="s">
        <v>37</v>
      </c>
      <c r="J92" s="164" t="str">
        <f>E21</f>
        <v xml:space="preserve"> </v>
      </c>
      <c r="K92" s="61"/>
      <c r="L92" s="59"/>
    </row>
    <row r="93" spans="2:63" s="1" customFormat="1" ht="14.45" customHeight="1">
      <c r="B93" s="39"/>
      <c r="C93" s="63" t="s">
        <v>35</v>
      </c>
      <c r="D93" s="61"/>
      <c r="E93" s="61"/>
      <c r="F93" s="164" t="str">
        <f>IF(E18="","",E18)</f>
        <v/>
      </c>
      <c r="G93" s="61"/>
      <c r="H93" s="61"/>
      <c r="I93" s="163"/>
      <c r="J93" s="61"/>
      <c r="K93" s="61"/>
      <c r="L93" s="59"/>
    </row>
    <row r="94" spans="2:63" s="1" customFormat="1" ht="10.35" customHeight="1">
      <c r="B94" s="39"/>
      <c r="C94" s="61"/>
      <c r="D94" s="61"/>
      <c r="E94" s="61"/>
      <c r="F94" s="61"/>
      <c r="G94" s="61"/>
      <c r="H94" s="61"/>
      <c r="I94" s="163"/>
      <c r="J94" s="61"/>
      <c r="K94" s="61"/>
      <c r="L94" s="59"/>
    </row>
    <row r="95" spans="2:63" s="9" customFormat="1" ht="29.25" customHeight="1">
      <c r="B95" s="166"/>
      <c r="C95" s="167" t="s">
        <v>143</v>
      </c>
      <c r="D95" s="168" t="s">
        <v>60</v>
      </c>
      <c r="E95" s="168" t="s">
        <v>56</v>
      </c>
      <c r="F95" s="168" t="s">
        <v>144</v>
      </c>
      <c r="G95" s="168" t="s">
        <v>145</v>
      </c>
      <c r="H95" s="168" t="s">
        <v>146</v>
      </c>
      <c r="I95" s="169" t="s">
        <v>147</v>
      </c>
      <c r="J95" s="168" t="s">
        <v>119</v>
      </c>
      <c r="K95" s="170" t="s">
        <v>148</v>
      </c>
      <c r="L95" s="171"/>
      <c r="M95" s="79" t="s">
        <v>149</v>
      </c>
      <c r="N95" s="80" t="s">
        <v>45</v>
      </c>
      <c r="O95" s="80" t="s">
        <v>150</v>
      </c>
      <c r="P95" s="80" t="s">
        <v>151</v>
      </c>
      <c r="Q95" s="80" t="s">
        <v>152</v>
      </c>
      <c r="R95" s="80" t="s">
        <v>153</v>
      </c>
      <c r="S95" s="80" t="s">
        <v>154</v>
      </c>
      <c r="T95" s="81" t="s">
        <v>155</v>
      </c>
    </row>
    <row r="96" spans="2:63" s="1" customFormat="1" ht="29.25" customHeight="1">
      <c r="B96" s="39"/>
      <c r="C96" s="85" t="s">
        <v>120</v>
      </c>
      <c r="D96" s="61"/>
      <c r="E96" s="61"/>
      <c r="F96" s="61"/>
      <c r="G96" s="61"/>
      <c r="H96" s="61"/>
      <c r="I96" s="163"/>
      <c r="J96" s="172">
        <f>BK96</f>
        <v>0</v>
      </c>
      <c r="K96" s="61"/>
      <c r="L96" s="59"/>
      <c r="M96" s="82"/>
      <c r="N96" s="83"/>
      <c r="O96" s="83"/>
      <c r="P96" s="173">
        <f>P97+P99+P101+P107+P111+P113+P115+P117+P122+P131+P133+P138+P147+P152+P155+P157+P161+P170+P173+P179</f>
        <v>0</v>
      </c>
      <c r="Q96" s="83"/>
      <c r="R96" s="173">
        <f>R97+R99+R101+R107+R111+R113+R115+R117+R122+R131+R133+R138+R147+R152+R155+R157+R161+R170+R173+R179</f>
        <v>0</v>
      </c>
      <c r="S96" s="83"/>
      <c r="T96" s="174">
        <f>T97+T99+T101+T107+T111+T113+T115+T117+T122+T131+T133+T138+T147+T152+T155+T157+T161+T170+T173+T179</f>
        <v>0</v>
      </c>
      <c r="AT96" s="22" t="s">
        <v>74</v>
      </c>
      <c r="AU96" s="22" t="s">
        <v>121</v>
      </c>
      <c r="BK96" s="175">
        <f>BK97+BK99+BK101+BK107+BK111+BK113+BK115+BK117+BK122+BK131+BK133+BK138+BK147+BK152+BK155+BK157+BK161+BK170+BK173+BK179</f>
        <v>0</v>
      </c>
    </row>
    <row r="97" spans="2:65" s="10" customFormat="1" ht="37.35" customHeight="1">
      <c r="B97" s="176"/>
      <c r="C97" s="177"/>
      <c r="D97" s="178" t="s">
        <v>74</v>
      </c>
      <c r="E97" s="179" t="s">
        <v>84</v>
      </c>
      <c r="F97" s="179" t="s">
        <v>156</v>
      </c>
      <c r="G97" s="177"/>
      <c r="H97" s="177"/>
      <c r="I97" s="180"/>
      <c r="J97" s="181">
        <f>BK97</f>
        <v>0</v>
      </c>
      <c r="K97" s="177"/>
      <c r="L97" s="182"/>
      <c r="M97" s="183"/>
      <c r="N97" s="184"/>
      <c r="O97" s="184"/>
      <c r="P97" s="185">
        <f>P98</f>
        <v>0</v>
      </c>
      <c r="Q97" s="184"/>
      <c r="R97" s="185">
        <f>R98</f>
        <v>0</v>
      </c>
      <c r="S97" s="184"/>
      <c r="T97" s="186">
        <f>T98</f>
        <v>0</v>
      </c>
      <c r="AR97" s="187" t="s">
        <v>24</v>
      </c>
      <c r="AT97" s="188" t="s">
        <v>74</v>
      </c>
      <c r="AU97" s="188" t="s">
        <v>75</v>
      </c>
      <c r="AY97" s="187" t="s">
        <v>157</v>
      </c>
      <c r="BK97" s="189">
        <f>BK98</f>
        <v>0</v>
      </c>
    </row>
    <row r="98" spans="2:65" s="1" customFormat="1" ht="22.5" customHeight="1">
      <c r="B98" s="39"/>
      <c r="C98" s="190" t="s">
        <v>24</v>
      </c>
      <c r="D98" s="190" t="s">
        <v>158</v>
      </c>
      <c r="E98" s="191" t="s">
        <v>159</v>
      </c>
      <c r="F98" s="192" t="s">
        <v>160</v>
      </c>
      <c r="G98" s="193" t="s">
        <v>161</v>
      </c>
      <c r="H98" s="194">
        <v>196.196</v>
      </c>
      <c r="I98" s="195"/>
      <c r="J98" s="196">
        <f>ROUND(I98*H98,2)</f>
        <v>0</v>
      </c>
      <c r="K98" s="192" t="s">
        <v>22</v>
      </c>
      <c r="L98" s="59"/>
      <c r="M98" s="197" t="s">
        <v>22</v>
      </c>
      <c r="N98" s="198" t="s">
        <v>46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96</v>
      </c>
      <c r="AT98" s="22" t="s">
        <v>158</v>
      </c>
      <c r="AU98" s="22" t="s">
        <v>24</v>
      </c>
      <c r="AY98" s="22" t="s">
        <v>157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24</v>
      </c>
      <c r="BK98" s="201">
        <f>ROUND(I98*H98,2)</f>
        <v>0</v>
      </c>
      <c r="BL98" s="22" t="s">
        <v>96</v>
      </c>
      <c r="BM98" s="22" t="s">
        <v>84</v>
      </c>
    </row>
    <row r="99" spans="2:65" s="10" customFormat="1" ht="37.35" customHeight="1">
      <c r="B99" s="176"/>
      <c r="C99" s="177"/>
      <c r="D99" s="178" t="s">
        <v>74</v>
      </c>
      <c r="E99" s="179" t="s">
        <v>93</v>
      </c>
      <c r="F99" s="179" t="s">
        <v>162</v>
      </c>
      <c r="G99" s="177"/>
      <c r="H99" s="177"/>
      <c r="I99" s="180"/>
      <c r="J99" s="181">
        <f>BK99</f>
        <v>0</v>
      </c>
      <c r="K99" s="177"/>
      <c r="L99" s="182"/>
      <c r="M99" s="183"/>
      <c r="N99" s="184"/>
      <c r="O99" s="184"/>
      <c r="P99" s="185">
        <f>P100</f>
        <v>0</v>
      </c>
      <c r="Q99" s="184"/>
      <c r="R99" s="185">
        <f>R100</f>
        <v>0</v>
      </c>
      <c r="S99" s="184"/>
      <c r="T99" s="186">
        <f>T100</f>
        <v>0</v>
      </c>
      <c r="AR99" s="187" t="s">
        <v>24</v>
      </c>
      <c r="AT99" s="188" t="s">
        <v>74</v>
      </c>
      <c r="AU99" s="188" t="s">
        <v>75</v>
      </c>
      <c r="AY99" s="187" t="s">
        <v>157</v>
      </c>
      <c r="BK99" s="189">
        <f>BK100</f>
        <v>0</v>
      </c>
    </row>
    <row r="100" spans="2:65" s="1" customFormat="1" ht="22.5" customHeight="1">
      <c r="B100" s="39"/>
      <c r="C100" s="190" t="s">
        <v>84</v>
      </c>
      <c r="D100" s="190" t="s">
        <v>158</v>
      </c>
      <c r="E100" s="191" t="s">
        <v>163</v>
      </c>
      <c r="F100" s="192" t="s">
        <v>164</v>
      </c>
      <c r="G100" s="193" t="s">
        <v>165</v>
      </c>
      <c r="H100" s="194">
        <v>0.48599999999999999</v>
      </c>
      <c r="I100" s="195"/>
      <c r="J100" s="196">
        <f>ROUND(I100*H100,2)</f>
        <v>0</v>
      </c>
      <c r="K100" s="192" t="s">
        <v>22</v>
      </c>
      <c r="L100" s="59"/>
      <c r="M100" s="197" t="s">
        <v>22</v>
      </c>
      <c r="N100" s="198" t="s">
        <v>46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96</v>
      </c>
      <c r="AT100" s="22" t="s">
        <v>158</v>
      </c>
      <c r="AU100" s="22" t="s">
        <v>24</v>
      </c>
      <c r="AY100" s="22" t="s">
        <v>157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24</v>
      </c>
      <c r="BK100" s="201">
        <f>ROUND(I100*H100,2)</f>
        <v>0</v>
      </c>
      <c r="BL100" s="22" t="s">
        <v>96</v>
      </c>
      <c r="BM100" s="22" t="s">
        <v>96</v>
      </c>
    </row>
    <row r="101" spans="2:65" s="10" customFormat="1" ht="37.35" customHeight="1">
      <c r="B101" s="176"/>
      <c r="C101" s="177"/>
      <c r="D101" s="178" t="s">
        <v>74</v>
      </c>
      <c r="E101" s="179" t="s">
        <v>166</v>
      </c>
      <c r="F101" s="179" t="s">
        <v>167</v>
      </c>
      <c r="G101" s="177"/>
      <c r="H101" s="177"/>
      <c r="I101" s="180"/>
      <c r="J101" s="181">
        <f>BK101</f>
        <v>0</v>
      </c>
      <c r="K101" s="177"/>
      <c r="L101" s="182"/>
      <c r="M101" s="183"/>
      <c r="N101" s="184"/>
      <c r="O101" s="184"/>
      <c r="P101" s="185">
        <f>SUM(P102:P106)</f>
        <v>0</v>
      </c>
      <c r="Q101" s="184"/>
      <c r="R101" s="185">
        <f>SUM(R102:R106)</f>
        <v>0</v>
      </c>
      <c r="S101" s="184"/>
      <c r="T101" s="186">
        <f>SUM(T102:T106)</f>
        <v>0</v>
      </c>
      <c r="AR101" s="187" t="s">
        <v>24</v>
      </c>
      <c r="AT101" s="188" t="s">
        <v>74</v>
      </c>
      <c r="AU101" s="188" t="s">
        <v>75</v>
      </c>
      <c r="AY101" s="187" t="s">
        <v>157</v>
      </c>
      <c r="BK101" s="189">
        <f>SUM(BK102:BK106)</f>
        <v>0</v>
      </c>
    </row>
    <row r="102" spans="2:65" s="1" customFormat="1" ht="22.5" customHeight="1">
      <c r="B102" s="39"/>
      <c r="C102" s="190" t="s">
        <v>93</v>
      </c>
      <c r="D102" s="190" t="s">
        <v>158</v>
      </c>
      <c r="E102" s="191" t="s">
        <v>168</v>
      </c>
      <c r="F102" s="192" t="s">
        <v>169</v>
      </c>
      <c r="G102" s="193" t="s">
        <v>161</v>
      </c>
      <c r="H102" s="194">
        <v>213.19399999999999</v>
      </c>
      <c r="I102" s="195"/>
      <c r="J102" s="196">
        <f>ROUND(I102*H102,2)</f>
        <v>0</v>
      </c>
      <c r="K102" s="192" t="s">
        <v>22</v>
      </c>
      <c r="L102" s="59"/>
      <c r="M102" s="197" t="s">
        <v>22</v>
      </c>
      <c r="N102" s="198" t="s">
        <v>46</v>
      </c>
      <c r="O102" s="40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AR102" s="22" t="s">
        <v>96</v>
      </c>
      <c r="AT102" s="22" t="s">
        <v>158</v>
      </c>
      <c r="AU102" s="22" t="s">
        <v>24</v>
      </c>
      <c r="AY102" s="22" t="s">
        <v>157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24</v>
      </c>
      <c r="BK102" s="201">
        <f>ROUND(I102*H102,2)</f>
        <v>0</v>
      </c>
      <c r="BL102" s="22" t="s">
        <v>96</v>
      </c>
      <c r="BM102" s="22" t="s">
        <v>170</v>
      </c>
    </row>
    <row r="103" spans="2:65" s="1" customFormat="1" ht="22.5" customHeight="1">
      <c r="B103" s="39"/>
      <c r="C103" s="190" t="s">
        <v>96</v>
      </c>
      <c r="D103" s="190" t="s">
        <v>158</v>
      </c>
      <c r="E103" s="191" t="s">
        <v>171</v>
      </c>
      <c r="F103" s="192" t="s">
        <v>172</v>
      </c>
      <c r="G103" s="193" t="s">
        <v>161</v>
      </c>
      <c r="H103" s="194">
        <v>213.19399999999999</v>
      </c>
      <c r="I103" s="195"/>
      <c r="J103" s="196">
        <f>ROUND(I103*H103,2)</f>
        <v>0</v>
      </c>
      <c r="K103" s="192" t="s">
        <v>22</v>
      </c>
      <c r="L103" s="59"/>
      <c r="M103" s="197" t="s">
        <v>22</v>
      </c>
      <c r="N103" s="198" t="s">
        <v>46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96</v>
      </c>
      <c r="AT103" s="22" t="s">
        <v>158</v>
      </c>
      <c r="AU103" s="22" t="s">
        <v>24</v>
      </c>
      <c r="AY103" s="22" t="s">
        <v>157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24</v>
      </c>
      <c r="BK103" s="201">
        <f>ROUND(I103*H103,2)</f>
        <v>0</v>
      </c>
      <c r="BL103" s="22" t="s">
        <v>96</v>
      </c>
      <c r="BM103" s="22" t="s">
        <v>173</v>
      </c>
    </row>
    <row r="104" spans="2:65" s="1" customFormat="1" ht="22.5" customHeight="1">
      <c r="B104" s="39"/>
      <c r="C104" s="190" t="s">
        <v>99</v>
      </c>
      <c r="D104" s="190" t="s">
        <v>158</v>
      </c>
      <c r="E104" s="191" t="s">
        <v>174</v>
      </c>
      <c r="F104" s="192" t="s">
        <v>175</v>
      </c>
      <c r="G104" s="193" t="s">
        <v>176</v>
      </c>
      <c r="H104" s="194">
        <v>4</v>
      </c>
      <c r="I104" s="195"/>
      <c r="J104" s="196">
        <f>ROUND(I104*H104,2)</f>
        <v>0</v>
      </c>
      <c r="K104" s="192" t="s">
        <v>22</v>
      </c>
      <c r="L104" s="59"/>
      <c r="M104" s="197" t="s">
        <v>22</v>
      </c>
      <c r="N104" s="198" t="s">
        <v>46</v>
      </c>
      <c r="O104" s="40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96</v>
      </c>
      <c r="AT104" s="22" t="s">
        <v>158</v>
      </c>
      <c r="AU104" s="22" t="s">
        <v>24</v>
      </c>
      <c r="AY104" s="22" t="s">
        <v>157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24</v>
      </c>
      <c r="BK104" s="201">
        <f>ROUND(I104*H104,2)</f>
        <v>0</v>
      </c>
      <c r="BL104" s="22" t="s">
        <v>96</v>
      </c>
      <c r="BM104" s="22" t="s">
        <v>29</v>
      </c>
    </row>
    <row r="105" spans="2:65" s="1" customFormat="1" ht="22.5" customHeight="1">
      <c r="B105" s="39"/>
      <c r="C105" s="190" t="s">
        <v>170</v>
      </c>
      <c r="D105" s="190" t="s">
        <v>158</v>
      </c>
      <c r="E105" s="191" t="s">
        <v>177</v>
      </c>
      <c r="F105" s="192" t="s">
        <v>178</v>
      </c>
      <c r="G105" s="193" t="s">
        <v>161</v>
      </c>
      <c r="H105" s="194">
        <v>435.92500000000001</v>
      </c>
      <c r="I105" s="195"/>
      <c r="J105" s="196">
        <f>ROUND(I105*H105,2)</f>
        <v>0</v>
      </c>
      <c r="K105" s="192" t="s">
        <v>22</v>
      </c>
      <c r="L105" s="59"/>
      <c r="M105" s="197" t="s">
        <v>22</v>
      </c>
      <c r="N105" s="198" t="s">
        <v>46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96</v>
      </c>
      <c r="AT105" s="22" t="s">
        <v>158</v>
      </c>
      <c r="AU105" s="22" t="s">
        <v>24</v>
      </c>
      <c r="AY105" s="22" t="s">
        <v>157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24</v>
      </c>
      <c r="BK105" s="201">
        <f>ROUND(I105*H105,2)</f>
        <v>0</v>
      </c>
      <c r="BL105" s="22" t="s">
        <v>96</v>
      </c>
      <c r="BM105" s="22" t="s">
        <v>179</v>
      </c>
    </row>
    <row r="106" spans="2:65" s="1" customFormat="1" ht="22.5" customHeight="1">
      <c r="B106" s="39"/>
      <c r="C106" s="190" t="s">
        <v>180</v>
      </c>
      <c r="D106" s="190" t="s">
        <v>158</v>
      </c>
      <c r="E106" s="191" t="s">
        <v>181</v>
      </c>
      <c r="F106" s="192" t="s">
        <v>182</v>
      </c>
      <c r="G106" s="193" t="s">
        <v>161</v>
      </c>
      <c r="H106" s="194">
        <v>435.92500000000001</v>
      </c>
      <c r="I106" s="195"/>
      <c r="J106" s="196">
        <f>ROUND(I106*H106,2)</f>
        <v>0</v>
      </c>
      <c r="K106" s="192" t="s">
        <v>22</v>
      </c>
      <c r="L106" s="59"/>
      <c r="M106" s="197" t="s">
        <v>22</v>
      </c>
      <c r="N106" s="198" t="s">
        <v>46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96</v>
      </c>
      <c r="AT106" s="22" t="s">
        <v>158</v>
      </c>
      <c r="AU106" s="22" t="s">
        <v>24</v>
      </c>
      <c r="AY106" s="22" t="s">
        <v>157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24</v>
      </c>
      <c r="BK106" s="201">
        <f>ROUND(I106*H106,2)</f>
        <v>0</v>
      </c>
      <c r="BL106" s="22" t="s">
        <v>96</v>
      </c>
      <c r="BM106" s="22" t="s">
        <v>183</v>
      </c>
    </row>
    <row r="107" spans="2:65" s="10" customFormat="1" ht="37.35" customHeight="1">
      <c r="B107" s="176"/>
      <c r="C107" s="177"/>
      <c r="D107" s="178" t="s">
        <v>74</v>
      </c>
      <c r="E107" s="179" t="s">
        <v>184</v>
      </c>
      <c r="F107" s="179" t="s">
        <v>185</v>
      </c>
      <c r="G107" s="177"/>
      <c r="H107" s="177"/>
      <c r="I107" s="180"/>
      <c r="J107" s="181">
        <f>BK107</f>
        <v>0</v>
      </c>
      <c r="K107" s="177"/>
      <c r="L107" s="182"/>
      <c r="M107" s="183"/>
      <c r="N107" s="184"/>
      <c r="O107" s="184"/>
      <c r="P107" s="185">
        <f>SUM(P108:P110)</f>
        <v>0</v>
      </c>
      <c r="Q107" s="184"/>
      <c r="R107" s="185">
        <f>SUM(R108:R110)</f>
        <v>0</v>
      </c>
      <c r="S107" s="184"/>
      <c r="T107" s="186">
        <f>SUM(T108:T110)</f>
        <v>0</v>
      </c>
      <c r="AR107" s="187" t="s">
        <v>24</v>
      </c>
      <c r="AT107" s="188" t="s">
        <v>74</v>
      </c>
      <c r="AU107" s="188" t="s">
        <v>75</v>
      </c>
      <c r="AY107" s="187" t="s">
        <v>157</v>
      </c>
      <c r="BK107" s="189">
        <f>SUM(BK108:BK110)</f>
        <v>0</v>
      </c>
    </row>
    <row r="108" spans="2:65" s="1" customFormat="1" ht="22.5" customHeight="1">
      <c r="B108" s="39"/>
      <c r="C108" s="190" t="s">
        <v>173</v>
      </c>
      <c r="D108" s="190" t="s">
        <v>158</v>
      </c>
      <c r="E108" s="191" t="s">
        <v>186</v>
      </c>
      <c r="F108" s="192" t="s">
        <v>187</v>
      </c>
      <c r="G108" s="193" t="s">
        <v>161</v>
      </c>
      <c r="H108" s="194">
        <v>30.82</v>
      </c>
      <c r="I108" s="195"/>
      <c r="J108" s="196">
        <f>ROUND(I108*H108,2)</f>
        <v>0</v>
      </c>
      <c r="K108" s="192" t="s">
        <v>22</v>
      </c>
      <c r="L108" s="59"/>
      <c r="M108" s="197" t="s">
        <v>22</v>
      </c>
      <c r="N108" s="198" t="s">
        <v>46</v>
      </c>
      <c r="O108" s="40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22" t="s">
        <v>96</v>
      </c>
      <c r="AT108" s="22" t="s">
        <v>158</v>
      </c>
      <c r="AU108" s="22" t="s">
        <v>24</v>
      </c>
      <c r="AY108" s="22" t="s">
        <v>157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24</v>
      </c>
      <c r="BK108" s="201">
        <f>ROUND(I108*H108,2)</f>
        <v>0</v>
      </c>
      <c r="BL108" s="22" t="s">
        <v>96</v>
      </c>
      <c r="BM108" s="22" t="s">
        <v>188</v>
      </c>
    </row>
    <row r="109" spans="2:65" s="1" customFormat="1" ht="22.5" customHeight="1">
      <c r="B109" s="39"/>
      <c r="C109" s="190" t="s">
        <v>189</v>
      </c>
      <c r="D109" s="190" t="s">
        <v>158</v>
      </c>
      <c r="E109" s="191" t="s">
        <v>190</v>
      </c>
      <c r="F109" s="192" t="s">
        <v>191</v>
      </c>
      <c r="G109" s="193" t="s">
        <v>161</v>
      </c>
      <c r="H109" s="194">
        <v>18.829000000000001</v>
      </c>
      <c r="I109" s="195"/>
      <c r="J109" s="196">
        <f>ROUND(I109*H109,2)</f>
        <v>0</v>
      </c>
      <c r="K109" s="192" t="s">
        <v>22</v>
      </c>
      <c r="L109" s="59"/>
      <c r="M109" s="197" t="s">
        <v>22</v>
      </c>
      <c r="N109" s="198" t="s">
        <v>46</v>
      </c>
      <c r="O109" s="40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96</v>
      </c>
      <c r="AT109" s="22" t="s">
        <v>158</v>
      </c>
      <c r="AU109" s="22" t="s">
        <v>24</v>
      </c>
      <c r="AY109" s="22" t="s">
        <v>157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24</v>
      </c>
      <c r="BK109" s="201">
        <f>ROUND(I109*H109,2)</f>
        <v>0</v>
      </c>
      <c r="BL109" s="22" t="s">
        <v>96</v>
      </c>
      <c r="BM109" s="22" t="s">
        <v>192</v>
      </c>
    </row>
    <row r="110" spans="2:65" s="1" customFormat="1" ht="22.5" customHeight="1">
      <c r="B110" s="39"/>
      <c r="C110" s="190" t="s">
        <v>29</v>
      </c>
      <c r="D110" s="190" t="s">
        <v>158</v>
      </c>
      <c r="E110" s="191" t="s">
        <v>193</v>
      </c>
      <c r="F110" s="192" t="s">
        <v>194</v>
      </c>
      <c r="G110" s="193" t="s">
        <v>161</v>
      </c>
      <c r="H110" s="194">
        <v>63.2</v>
      </c>
      <c r="I110" s="195"/>
      <c r="J110" s="196">
        <f>ROUND(I110*H110,2)</f>
        <v>0</v>
      </c>
      <c r="K110" s="192" t="s">
        <v>22</v>
      </c>
      <c r="L110" s="59"/>
      <c r="M110" s="197" t="s">
        <v>22</v>
      </c>
      <c r="N110" s="198" t="s">
        <v>46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96</v>
      </c>
      <c r="AT110" s="22" t="s">
        <v>158</v>
      </c>
      <c r="AU110" s="22" t="s">
        <v>24</v>
      </c>
      <c r="AY110" s="22" t="s">
        <v>157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24</v>
      </c>
      <c r="BK110" s="201">
        <f>ROUND(I110*H110,2)</f>
        <v>0</v>
      </c>
      <c r="BL110" s="22" t="s">
        <v>96</v>
      </c>
      <c r="BM110" s="22" t="s">
        <v>195</v>
      </c>
    </row>
    <row r="111" spans="2:65" s="10" customFormat="1" ht="37.35" customHeight="1">
      <c r="B111" s="176"/>
      <c r="C111" s="177"/>
      <c r="D111" s="178" t="s">
        <v>74</v>
      </c>
      <c r="E111" s="179" t="s">
        <v>173</v>
      </c>
      <c r="F111" s="179" t="s">
        <v>196</v>
      </c>
      <c r="G111" s="177"/>
      <c r="H111" s="177"/>
      <c r="I111" s="180"/>
      <c r="J111" s="181">
        <f>BK111</f>
        <v>0</v>
      </c>
      <c r="K111" s="177"/>
      <c r="L111" s="182"/>
      <c r="M111" s="183"/>
      <c r="N111" s="184"/>
      <c r="O111" s="184"/>
      <c r="P111" s="185">
        <f>P112</f>
        <v>0</v>
      </c>
      <c r="Q111" s="184"/>
      <c r="R111" s="185">
        <f>R112</f>
        <v>0</v>
      </c>
      <c r="S111" s="184"/>
      <c r="T111" s="186">
        <f>T112</f>
        <v>0</v>
      </c>
      <c r="AR111" s="187" t="s">
        <v>24</v>
      </c>
      <c r="AT111" s="188" t="s">
        <v>74</v>
      </c>
      <c r="AU111" s="188" t="s">
        <v>75</v>
      </c>
      <c r="AY111" s="187" t="s">
        <v>157</v>
      </c>
      <c r="BK111" s="189">
        <f>BK112</f>
        <v>0</v>
      </c>
    </row>
    <row r="112" spans="2:65" s="1" customFormat="1" ht="22.5" customHeight="1">
      <c r="B112" s="39"/>
      <c r="C112" s="190" t="s">
        <v>197</v>
      </c>
      <c r="D112" s="190" t="s">
        <v>158</v>
      </c>
      <c r="E112" s="191" t="s">
        <v>198</v>
      </c>
      <c r="F112" s="192" t="s">
        <v>199</v>
      </c>
      <c r="G112" s="193" t="s">
        <v>176</v>
      </c>
      <c r="H112" s="194">
        <v>13</v>
      </c>
      <c r="I112" s="195"/>
      <c r="J112" s="196">
        <f>ROUND(I112*H112,2)</f>
        <v>0</v>
      </c>
      <c r="K112" s="192" t="s">
        <v>22</v>
      </c>
      <c r="L112" s="59"/>
      <c r="M112" s="197" t="s">
        <v>22</v>
      </c>
      <c r="N112" s="198" t="s">
        <v>46</v>
      </c>
      <c r="O112" s="40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2" t="s">
        <v>96</v>
      </c>
      <c r="AT112" s="22" t="s">
        <v>158</v>
      </c>
      <c r="AU112" s="22" t="s">
        <v>24</v>
      </c>
      <c r="AY112" s="22" t="s">
        <v>157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24</v>
      </c>
      <c r="BK112" s="201">
        <f>ROUND(I112*H112,2)</f>
        <v>0</v>
      </c>
      <c r="BL112" s="22" t="s">
        <v>96</v>
      </c>
      <c r="BM112" s="22" t="s">
        <v>200</v>
      </c>
    </row>
    <row r="113" spans="2:65" s="10" customFormat="1" ht="37.35" customHeight="1">
      <c r="B113" s="176"/>
      <c r="C113" s="177"/>
      <c r="D113" s="178" t="s">
        <v>74</v>
      </c>
      <c r="E113" s="179" t="s">
        <v>201</v>
      </c>
      <c r="F113" s="179" t="s">
        <v>202</v>
      </c>
      <c r="G113" s="177"/>
      <c r="H113" s="177"/>
      <c r="I113" s="180"/>
      <c r="J113" s="181">
        <f>BK113</f>
        <v>0</v>
      </c>
      <c r="K113" s="177"/>
      <c r="L113" s="182"/>
      <c r="M113" s="183"/>
      <c r="N113" s="184"/>
      <c r="O113" s="184"/>
      <c r="P113" s="185">
        <f>P114</f>
        <v>0</v>
      </c>
      <c r="Q113" s="184"/>
      <c r="R113" s="185">
        <f>R114</f>
        <v>0</v>
      </c>
      <c r="S113" s="184"/>
      <c r="T113" s="186">
        <f>T114</f>
        <v>0</v>
      </c>
      <c r="AR113" s="187" t="s">
        <v>24</v>
      </c>
      <c r="AT113" s="188" t="s">
        <v>74</v>
      </c>
      <c r="AU113" s="188" t="s">
        <v>75</v>
      </c>
      <c r="AY113" s="187" t="s">
        <v>157</v>
      </c>
      <c r="BK113" s="189">
        <f>BK114</f>
        <v>0</v>
      </c>
    </row>
    <row r="114" spans="2:65" s="1" customFormat="1" ht="22.5" customHeight="1">
      <c r="B114" s="39"/>
      <c r="C114" s="190" t="s">
        <v>179</v>
      </c>
      <c r="D114" s="190" t="s">
        <v>158</v>
      </c>
      <c r="E114" s="191" t="s">
        <v>203</v>
      </c>
      <c r="F114" s="192" t="s">
        <v>204</v>
      </c>
      <c r="G114" s="193" t="s">
        <v>161</v>
      </c>
      <c r="H114" s="194">
        <v>197.2</v>
      </c>
      <c r="I114" s="195"/>
      <c r="J114" s="196">
        <f>ROUND(I114*H114,2)</f>
        <v>0</v>
      </c>
      <c r="K114" s="192" t="s">
        <v>22</v>
      </c>
      <c r="L114" s="59"/>
      <c r="M114" s="197" t="s">
        <v>22</v>
      </c>
      <c r="N114" s="198" t="s">
        <v>46</v>
      </c>
      <c r="O114" s="40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2" t="s">
        <v>96</v>
      </c>
      <c r="AT114" s="22" t="s">
        <v>158</v>
      </c>
      <c r="AU114" s="22" t="s">
        <v>24</v>
      </c>
      <c r="AY114" s="22" t="s">
        <v>157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24</v>
      </c>
      <c r="BK114" s="201">
        <f>ROUND(I114*H114,2)</f>
        <v>0</v>
      </c>
      <c r="BL114" s="22" t="s">
        <v>96</v>
      </c>
      <c r="BM114" s="22" t="s">
        <v>205</v>
      </c>
    </row>
    <row r="115" spans="2:65" s="10" customFormat="1" ht="37.35" customHeight="1">
      <c r="B115" s="176"/>
      <c r="C115" s="177"/>
      <c r="D115" s="178" t="s">
        <v>74</v>
      </c>
      <c r="E115" s="179" t="s">
        <v>206</v>
      </c>
      <c r="F115" s="179" t="s">
        <v>207</v>
      </c>
      <c r="G115" s="177"/>
      <c r="H115" s="177"/>
      <c r="I115" s="180"/>
      <c r="J115" s="181">
        <f>BK115</f>
        <v>0</v>
      </c>
      <c r="K115" s="177"/>
      <c r="L115" s="182"/>
      <c r="M115" s="183"/>
      <c r="N115" s="184"/>
      <c r="O115" s="184"/>
      <c r="P115" s="185">
        <f>P116</f>
        <v>0</v>
      </c>
      <c r="Q115" s="184"/>
      <c r="R115" s="185">
        <f>R116</f>
        <v>0</v>
      </c>
      <c r="S115" s="184"/>
      <c r="T115" s="186">
        <f>T116</f>
        <v>0</v>
      </c>
      <c r="AR115" s="187" t="s">
        <v>24</v>
      </c>
      <c r="AT115" s="188" t="s">
        <v>74</v>
      </c>
      <c r="AU115" s="188" t="s">
        <v>75</v>
      </c>
      <c r="AY115" s="187" t="s">
        <v>157</v>
      </c>
      <c r="BK115" s="189">
        <f>BK116</f>
        <v>0</v>
      </c>
    </row>
    <row r="116" spans="2:65" s="1" customFormat="1" ht="22.5" customHeight="1">
      <c r="B116" s="39"/>
      <c r="C116" s="190" t="s">
        <v>208</v>
      </c>
      <c r="D116" s="190" t="s">
        <v>158</v>
      </c>
      <c r="E116" s="191" t="s">
        <v>209</v>
      </c>
      <c r="F116" s="192" t="s">
        <v>210</v>
      </c>
      <c r="G116" s="193" t="s">
        <v>176</v>
      </c>
      <c r="H116" s="194">
        <v>15</v>
      </c>
      <c r="I116" s="195"/>
      <c r="J116" s="196">
        <f>ROUND(I116*H116,2)</f>
        <v>0</v>
      </c>
      <c r="K116" s="192" t="s">
        <v>22</v>
      </c>
      <c r="L116" s="59"/>
      <c r="M116" s="197" t="s">
        <v>22</v>
      </c>
      <c r="N116" s="198" t="s">
        <v>46</v>
      </c>
      <c r="O116" s="40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22" t="s">
        <v>96</v>
      </c>
      <c r="AT116" s="22" t="s">
        <v>158</v>
      </c>
      <c r="AU116" s="22" t="s">
        <v>24</v>
      </c>
      <c r="AY116" s="22" t="s">
        <v>157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2" t="s">
        <v>24</v>
      </c>
      <c r="BK116" s="201">
        <f>ROUND(I116*H116,2)</f>
        <v>0</v>
      </c>
      <c r="BL116" s="22" t="s">
        <v>96</v>
      </c>
      <c r="BM116" s="22" t="s">
        <v>211</v>
      </c>
    </row>
    <row r="117" spans="2:65" s="10" customFormat="1" ht="37.35" customHeight="1">
      <c r="B117" s="176"/>
      <c r="C117" s="177"/>
      <c r="D117" s="178" t="s">
        <v>74</v>
      </c>
      <c r="E117" s="179" t="s">
        <v>212</v>
      </c>
      <c r="F117" s="179" t="s">
        <v>213</v>
      </c>
      <c r="G117" s="177"/>
      <c r="H117" s="177"/>
      <c r="I117" s="180"/>
      <c r="J117" s="181">
        <f>BK117</f>
        <v>0</v>
      </c>
      <c r="K117" s="177"/>
      <c r="L117" s="182"/>
      <c r="M117" s="183"/>
      <c r="N117" s="184"/>
      <c r="O117" s="184"/>
      <c r="P117" s="185">
        <f>SUM(P118:P121)</f>
        <v>0</v>
      </c>
      <c r="Q117" s="184"/>
      <c r="R117" s="185">
        <f>SUM(R118:R121)</f>
        <v>0</v>
      </c>
      <c r="S117" s="184"/>
      <c r="T117" s="186">
        <f>SUM(T118:T121)</f>
        <v>0</v>
      </c>
      <c r="AR117" s="187" t="s">
        <v>24</v>
      </c>
      <c r="AT117" s="188" t="s">
        <v>74</v>
      </c>
      <c r="AU117" s="188" t="s">
        <v>75</v>
      </c>
      <c r="AY117" s="187" t="s">
        <v>157</v>
      </c>
      <c r="BK117" s="189">
        <f>SUM(BK118:BK121)</f>
        <v>0</v>
      </c>
    </row>
    <row r="118" spans="2:65" s="1" customFormat="1" ht="22.5" customHeight="1">
      <c r="B118" s="39"/>
      <c r="C118" s="190" t="s">
        <v>183</v>
      </c>
      <c r="D118" s="190" t="s">
        <v>158</v>
      </c>
      <c r="E118" s="191" t="s">
        <v>214</v>
      </c>
      <c r="F118" s="192" t="s">
        <v>215</v>
      </c>
      <c r="G118" s="193" t="s">
        <v>176</v>
      </c>
      <c r="H118" s="194">
        <v>4</v>
      </c>
      <c r="I118" s="195"/>
      <c r="J118" s="196">
        <f>ROUND(I118*H118,2)</f>
        <v>0</v>
      </c>
      <c r="K118" s="192" t="s">
        <v>22</v>
      </c>
      <c r="L118" s="59"/>
      <c r="M118" s="197" t="s">
        <v>22</v>
      </c>
      <c r="N118" s="198" t="s">
        <v>46</v>
      </c>
      <c r="O118" s="40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22" t="s">
        <v>96</v>
      </c>
      <c r="AT118" s="22" t="s">
        <v>158</v>
      </c>
      <c r="AU118" s="22" t="s">
        <v>24</v>
      </c>
      <c r="AY118" s="22" t="s">
        <v>157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2" t="s">
        <v>24</v>
      </c>
      <c r="BK118" s="201">
        <f>ROUND(I118*H118,2)</f>
        <v>0</v>
      </c>
      <c r="BL118" s="22" t="s">
        <v>96</v>
      </c>
      <c r="BM118" s="22" t="s">
        <v>216</v>
      </c>
    </row>
    <row r="119" spans="2:65" s="1" customFormat="1" ht="22.5" customHeight="1">
      <c r="B119" s="39"/>
      <c r="C119" s="190" t="s">
        <v>10</v>
      </c>
      <c r="D119" s="190" t="s">
        <v>158</v>
      </c>
      <c r="E119" s="191" t="s">
        <v>217</v>
      </c>
      <c r="F119" s="192" t="s">
        <v>218</v>
      </c>
      <c r="G119" s="193" t="s">
        <v>161</v>
      </c>
      <c r="H119" s="194">
        <v>1.7729999999999999</v>
      </c>
      <c r="I119" s="195"/>
      <c r="J119" s="196">
        <f>ROUND(I119*H119,2)</f>
        <v>0</v>
      </c>
      <c r="K119" s="192" t="s">
        <v>22</v>
      </c>
      <c r="L119" s="59"/>
      <c r="M119" s="197" t="s">
        <v>22</v>
      </c>
      <c r="N119" s="198" t="s">
        <v>46</v>
      </c>
      <c r="O119" s="40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2" t="s">
        <v>96</v>
      </c>
      <c r="AT119" s="22" t="s">
        <v>158</v>
      </c>
      <c r="AU119" s="22" t="s">
        <v>24</v>
      </c>
      <c r="AY119" s="22" t="s">
        <v>157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24</v>
      </c>
      <c r="BK119" s="201">
        <f>ROUND(I119*H119,2)</f>
        <v>0</v>
      </c>
      <c r="BL119" s="22" t="s">
        <v>96</v>
      </c>
      <c r="BM119" s="22" t="s">
        <v>219</v>
      </c>
    </row>
    <row r="120" spans="2:65" s="1" customFormat="1" ht="22.5" customHeight="1">
      <c r="B120" s="39"/>
      <c r="C120" s="190" t="s">
        <v>188</v>
      </c>
      <c r="D120" s="190" t="s">
        <v>158</v>
      </c>
      <c r="E120" s="191" t="s">
        <v>220</v>
      </c>
      <c r="F120" s="192" t="s">
        <v>221</v>
      </c>
      <c r="G120" s="193" t="s">
        <v>161</v>
      </c>
      <c r="H120" s="194">
        <v>2.8570000000000002</v>
      </c>
      <c r="I120" s="195"/>
      <c r="J120" s="196">
        <f>ROUND(I120*H120,2)</f>
        <v>0</v>
      </c>
      <c r="K120" s="192" t="s">
        <v>22</v>
      </c>
      <c r="L120" s="59"/>
      <c r="M120" s="197" t="s">
        <v>22</v>
      </c>
      <c r="N120" s="198" t="s">
        <v>46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96</v>
      </c>
      <c r="AT120" s="22" t="s">
        <v>158</v>
      </c>
      <c r="AU120" s="22" t="s">
        <v>24</v>
      </c>
      <c r="AY120" s="22" t="s">
        <v>157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24</v>
      </c>
      <c r="BK120" s="201">
        <f>ROUND(I120*H120,2)</f>
        <v>0</v>
      </c>
      <c r="BL120" s="22" t="s">
        <v>96</v>
      </c>
      <c r="BM120" s="22" t="s">
        <v>222</v>
      </c>
    </row>
    <row r="121" spans="2:65" s="1" customFormat="1" ht="31.5" customHeight="1">
      <c r="B121" s="39"/>
      <c r="C121" s="190" t="s">
        <v>223</v>
      </c>
      <c r="D121" s="190" t="s">
        <v>158</v>
      </c>
      <c r="E121" s="191" t="s">
        <v>224</v>
      </c>
      <c r="F121" s="192" t="s">
        <v>225</v>
      </c>
      <c r="G121" s="193" t="s">
        <v>165</v>
      </c>
      <c r="H121" s="194">
        <v>13.77</v>
      </c>
      <c r="I121" s="195"/>
      <c r="J121" s="196">
        <f>ROUND(I121*H121,2)</f>
        <v>0</v>
      </c>
      <c r="K121" s="192" t="s">
        <v>22</v>
      </c>
      <c r="L121" s="59"/>
      <c r="M121" s="197" t="s">
        <v>22</v>
      </c>
      <c r="N121" s="198" t="s">
        <v>46</v>
      </c>
      <c r="O121" s="40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AR121" s="22" t="s">
        <v>96</v>
      </c>
      <c r="AT121" s="22" t="s">
        <v>158</v>
      </c>
      <c r="AU121" s="22" t="s">
        <v>24</v>
      </c>
      <c r="AY121" s="22" t="s">
        <v>157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24</v>
      </c>
      <c r="BK121" s="201">
        <f>ROUND(I121*H121,2)</f>
        <v>0</v>
      </c>
      <c r="BL121" s="22" t="s">
        <v>96</v>
      </c>
      <c r="BM121" s="22" t="s">
        <v>226</v>
      </c>
    </row>
    <row r="122" spans="2:65" s="10" customFormat="1" ht="37.35" customHeight="1">
      <c r="B122" s="176"/>
      <c r="C122" s="177"/>
      <c r="D122" s="178" t="s">
        <v>74</v>
      </c>
      <c r="E122" s="179" t="s">
        <v>227</v>
      </c>
      <c r="F122" s="179" t="s">
        <v>228</v>
      </c>
      <c r="G122" s="177"/>
      <c r="H122" s="177"/>
      <c r="I122" s="180"/>
      <c r="J122" s="181">
        <f>BK122</f>
        <v>0</v>
      </c>
      <c r="K122" s="177"/>
      <c r="L122" s="182"/>
      <c r="M122" s="183"/>
      <c r="N122" s="184"/>
      <c r="O122" s="184"/>
      <c r="P122" s="185">
        <f>SUM(P123:P130)</f>
        <v>0</v>
      </c>
      <c r="Q122" s="184"/>
      <c r="R122" s="185">
        <f>SUM(R123:R130)</f>
        <v>0</v>
      </c>
      <c r="S122" s="184"/>
      <c r="T122" s="186">
        <f>SUM(T123:T130)</f>
        <v>0</v>
      </c>
      <c r="AR122" s="187" t="s">
        <v>24</v>
      </c>
      <c r="AT122" s="188" t="s">
        <v>74</v>
      </c>
      <c r="AU122" s="188" t="s">
        <v>75</v>
      </c>
      <c r="AY122" s="187" t="s">
        <v>157</v>
      </c>
      <c r="BK122" s="189">
        <f>SUM(BK123:BK130)</f>
        <v>0</v>
      </c>
    </row>
    <row r="123" spans="2:65" s="1" customFormat="1" ht="22.5" customHeight="1">
      <c r="B123" s="39"/>
      <c r="C123" s="190" t="s">
        <v>192</v>
      </c>
      <c r="D123" s="190" t="s">
        <v>158</v>
      </c>
      <c r="E123" s="191" t="s">
        <v>229</v>
      </c>
      <c r="F123" s="192" t="s">
        <v>230</v>
      </c>
      <c r="G123" s="193" t="s">
        <v>176</v>
      </c>
      <c r="H123" s="194">
        <v>2</v>
      </c>
      <c r="I123" s="195"/>
      <c r="J123" s="196">
        <f t="shared" ref="J123:J130" si="0">ROUND(I123*H123,2)</f>
        <v>0</v>
      </c>
      <c r="K123" s="192" t="s">
        <v>22</v>
      </c>
      <c r="L123" s="59"/>
      <c r="M123" s="197" t="s">
        <v>22</v>
      </c>
      <c r="N123" s="198" t="s">
        <v>46</v>
      </c>
      <c r="O123" s="40"/>
      <c r="P123" s="199">
        <f t="shared" ref="P123:P130" si="1">O123*H123</f>
        <v>0</v>
      </c>
      <c r="Q123" s="199">
        <v>0</v>
      </c>
      <c r="R123" s="199">
        <f t="shared" ref="R123:R130" si="2">Q123*H123</f>
        <v>0</v>
      </c>
      <c r="S123" s="199">
        <v>0</v>
      </c>
      <c r="T123" s="200">
        <f t="shared" ref="T123:T130" si="3">S123*H123</f>
        <v>0</v>
      </c>
      <c r="AR123" s="22" t="s">
        <v>96</v>
      </c>
      <c r="AT123" s="22" t="s">
        <v>158</v>
      </c>
      <c r="AU123" s="22" t="s">
        <v>24</v>
      </c>
      <c r="AY123" s="22" t="s">
        <v>157</v>
      </c>
      <c r="BE123" s="201">
        <f t="shared" ref="BE123:BE130" si="4">IF(N123="základní",J123,0)</f>
        <v>0</v>
      </c>
      <c r="BF123" s="201">
        <f t="shared" ref="BF123:BF130" si="5">IF(N123="snížená",J123,0)</f>
        <v>0</v>
      </c>
      <c r="BG123" s="201">
        <f t="shared" ref="BG123:BG130" si="6">IF(N123="zákl. přenesená",J123,0)</f>
        <v>0</v>
      </c>
      <c r="BH123" s="201">
        <f t="shared" ref="BH123:BH130" si="7">IF(N123="sníž. přenesená",J123,0)</f>
        <v>0</v>
      </c>
      <c r="BI123" s="201">
        <f t="shared" ref="BI123:BI130" si="8">IF(N123="nulová",J123,0)</f>
        <v>0</v>
      </c>
      <c r="BJ123" s="22" t="s">
        <v>24</v>
      </c>
      <c r="BK123" s="201">
        <f t="shared" ref="BK123:BK130" si="9">ROUND(I123*H123,2)</f>
        <v>0</v>
      </c>
      <c r="BL123" s="22" t="s">
        <v>96</v>
      </c>
      <c r="BM123" s="22" t="s">
        <v>231</v>
      </c>
    </row>
    <row r="124" spans="2:65" s="1" customFormat="1" ht="22.5" customHeight="1">
      <c r="B124" s="39"/>
      <c r="C124" s="190" t="s">
        <v>232</v>
      </c>
      <c r="D124" s="190" t="s">
        <v>158</v>
      </c>
      <c r="E124" s="191" t="s">
        <v>233</v>
      </c>
      <c r="F124" s="192" t="s">
        <v>234</v>
      </c>
      <c r="G124" s="193" t="s">
        <v>165</v>
      </c>
      <c r="H124" s="194">
        <v>4.4999999999999998E-2</v>
      </c>
      <c r="I124" s="195"/>
      <c r="J124" s="196">
        <f t="shared" si="0"/>
        <v>0</v>
      </c>
      <c r="K124" s="192" t="s">
        <v>22</v>
      </c>
      <c r="L124" s="59"/>
      <c r="M124" s="197" t="s">
        <v>22</v>
      </c>
      <c r="N124" s="198" t="s">
        <v>46</v>
      </c>
      <c r="O124" s="40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AR124" s="22" t="s">
        <v>96</v>
      </c>
      <c r="AT124" s="22" t="s">
        <v>158</v>
      </c>
      <c r="AU124" s="22" t="s">
        <v>24</v>
      </c>
      <c r="AY124" s="22" t="s">
        <v>157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22" t="s">
        <v>24</v>
      </c>
      <c r="BK124" s="201">
        <f t="shared" si="9"/>
        <v>0</v>
      </c>
      <c r="BL124" s="22" t="s">
        <v>96</v>
      </c>
      <c r="BM124" s="22" t="s">
        <v>235</v>
      </c>
    </row>
    <row r="125" spans="2:65" s="1" customFormat="1" ht="22.5" customHeight="1">
      <c r="B125" s="39"/>
      <c r="C125" s="190" t="s">
        <v>195</v>
      </c>
      <c r="D125" s="190" t="s">
        <v>158</v>
      </c>
      <c r="E125" s="191" t="s">
        <v>236</v>
      </c>
      <c r="F125" s="192" t="s">
        <v>237</v>
      </c>
      <c r="G125" s="193" t="s">
        <v>238</v>
      </c>
      <c r="H125" s="194">
        <v>3.3</v>
      </c>
      <c r="I125" s="195"/>
      <c r="J125" s="196">
        <f t="shared" si="0"/>
        <v>0</v>
      </c>
      <c r="K125" s="192" t="s">
        <v>22</v>
      </c>
      <c r="L125" s="59"/>
      <c r="M125" s="197" t="s">
        <v>22</v>
      </c>
      <c r="N125" s="198" t="s">
        <v>46</v>
      </c>
      <c r="O125" s="40"/>
      <c r="P125" s="199">
        <f t="shared" si="1"/>
        <v>0</v>
      </c>
      <c r="Q125" s="199">
        <v>0</v>
      </c>
      <c r="R125" s="199">
        <f t="shared" si="2"/>
        <v>0</v>
      </c>
      <c r="S125" s="199">
        <v>0</v>
      </c>
      <c r="T125" s="200">
        <f t="shared" si="3"/>
        <v>0</v>
      </c>
      <c r="AR125" s="22" t="s">
        <v>96</v>
      </c>
      <c r="AT125" s="22" t="s">
        <v>158</v>
      </c>
      <c r="AU125" s="22" t="s">
        <v>24</v>
      </c>
      <c r="AY125" s="22" t="s">
        <v>157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22" t="s">
        <v>24</v>
      </c>
      <c r="BK125" s="201">
        <f t="shared" si="9"/>
        <v>0</v>
      </c>
      <c r="BL125" s="22" t="s">
        <v>96</v>
      </c>
      <c r="BM125" s="22" t="s">
        <v>239</v>
      </c>
    </row>
    <row r="126" spans="2:65" s="1" customFormat="1" ht="22.5" customHeight="1">
      <c r="B126" s="39"/>
      <c r="C126" s="190" t="s">
        <v>9</v>
      </c>
      <c r="D126" s="190" t="s">
        <v>158</v>
      </c>
      <c r="E126" s="191" t="s">
        <v>240</v>
      </c>
      <c r="F126" s="192" t="s">
        <v>241</v>
      </c>
      <c r="G126" s="193" t="s">
        <v>176</v>
      </c>
      <c r="H126" s="194">
        <v>1</v>
      </c>
      <c r="I126" s="195"/>
      <c r="J126" s="196">
        <f t="shared" si="0"/>
        <v>0</v>
      </c>
      <c r="K126" s="192" t="s">
        <v>22</v>
      </c>
      <c r="L126" s="59"/>
      <c r="M126" s="197" t="s">
        <v>22</v>
      </c>
      <c r="N126" s="198" t="s">
        <v>46</v>
      </c>
      <c r="O126" s="40"/>
      <c r="P126" s="199">
        <f t="shared" si="1"/>
        <v>0</v>
      </c>
      <c r="Q126" s="199">
        <v>0</v>
      </c>
      <c r="R126" s="199">
        <f t="shared" si="2"/>
        <v>0</v>
      </c>
      <c r="S126" s="199">
        <v>0</v>
      </c>
      <c r="T126" s="200">
        <f t="shared" si="3"/>
        <v>0</v>
      </c>
      <c r="AR126" s="22" t="s">
        <v>96</v>
      </c>
      <c r="AT126" s="22" t="s">
        <v>158</v>
      </c>
      <c r="AU126" s="22" t="s">
        <v>24</v>
      </c>
      <c r="AY126" s="22" t="s">
        <v>157</v>
      </c>
      <c r="BE126" s="201">
        <f t="shared" si="4"/>
        <v>0</v>
      </c>
      <c r="BF126" s="201">
        <f t="shared" si="5"/>
        <v>0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22" t="s">
        <v>24</v>
      </c>
      <c r="BK126" s="201">
        <f t="shared" si="9"/>
        <v>0</v>
      </c>
      <c r="BL126" s="22" t="s">
        <v>96</v>
      </c>
      <c r="BM126" s="22" t="s">
        <v>242</v>
      </c>
    </row>
    <row r="127" spans="2:65" s="1" customFormat="1" ht="22.5" customHeight="1">
      <c r="B127" s="39"/>
      <c r="C127" s="190" t="s">
        <v>200</v>
      </c>
      <c r="D127" s="190" t="s">
        <v>158</v>
      </c>
      <c r="E127" s="191" t="s">
        <v>243</v>
      </c>
      <c r="F127" s="192" t="s">
        <v>244</v>
      </c>
      <c r="G127" s="193" t="s">
        <v>161</v>
      </c>
      <c r="H127" s="194">
        <v>213.19399999999999</v>
      </c>
      <c r="I127" s="195"/>
      <c r="J127" s="196">
        <f t="shared" si="0"/>
        <v>0</v>
      </c>
      <c r="K127" s="192" t="s">
        <v>22</v>
      </c>
      <c r="L127" s="59"/>
      <c r="M127" s="197" t="s">
        <v>22</v>
      </c>
      <c r="N127" s="198" t="s">
        <v>46</v>
      </c>
      <c r="O127" s="40"/>
      <c r="P127" s="199">
        <f t="shared" si="1"/>
        <v>0</v>
      </c>
      <c r="Q127" s="199">
        <v>0</v>
      </c>
      <c r="R127" s="199">
        <f t="shared" si="2"/>
        <v>0</v>
      </c>
      <c r="S127" s="199">
        <v>0</v>
      </c>
      <c r="T127" s="200">
        <f t="shared" si="3"/>
        <v>0</v>
      </c>
      <c r="AR127" s="22" t="s">
        <v>96</v>
      </c>
      <c r="AT127" s="22" t="s">
        <v>158</v>
      </c>
      <c r="AU127" s="22" t="s">
        <v>24</v>
      </c>
      <c r="AY127" s="22" t="s">
        <v>157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22" t="s">
        <v>24</v>
      </c>
      <c r="BK127" s="201">
        <f t="shared" si="9"/>
        <v>0</v>
      </c>
      <c r="BL127" s="22" t="s">
        <v>96</v>
      </c>
      <c r="BM127" s="22" t="s">
        <v>245</v>
      </c>
    </row>
    <row r="128" spans="2:65" s="1" customFormat="1" ht="22.5" customHeight="1">
      <c r="B128" s="39"/>
      <c r="C128" s="190" t="s">
        <v>246</v>
      </c>
      <c r="D128" s="190" t="s">
        <v>158</v>
      </c>
      <c r="E128" s="191" t="s">
        <v>247</v>
      </c>
      <c r="F128" s="192" t="s">
        <v>248</v>
      </c>
      <c r="G128" s="193" t="s">
        <v>161</v>
      </c>
      <c r="H128" s="194">
        <v>435.92500000000001</v>
      </c>
      <c r="I128" s="195"/>
      <c r="J128" s="196">
        <f t="shared" si="0"/>
        <v>0</v>
      </c>
      <c r="K128" s="192" t="s">
        <v>22</v>
      </c>
      <c r="L128" s="59"/>
      <c r="M128" s="197" t="s">
        <v>22</v>
      </c>
      <c r="N128" s="198" t="s">
        <v>46</v>
      </c>
      <c r="O128" s="40"/>
      <c r="P128" s="199">
        <f t="shared" si="1"/>
        <v>0</v>
      </c>
      <c r="Q128" s="199">
        <v>0</v>
      </c>
      <c r="R128" s="199">
        <f t="shared" si="2"/>
        <v>0</v>
      </c>
      <c r="S128" s="199">
        <v>0</v>
      </c>
      <c r="T128" s="200">
        <f t="shared" si="3"/>
        <v>0</v>
      </c>
      <c r="AR128" s="22" t="s">
        <v>96</v>
      </c>
      <c r="AT128" s="22" t="s">
        <v>158</v>
      </c>
      <c r="AU128" s="22" t="s">
        <v>24</v>
      </c>
      <c r="AY128" s="22" t="s">
        <v>157</v>
      </c>
      <c r="BE128" s="201">
        <f t="shared" si="4"/>
        <v>0</v>
      </c>
      <c r="BF128" s="201">
        <f t="shared" si="5"/>
        <v>0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22" t="s">
        <v>24</v>
      </c>
      <c r="BK128" s="201">
        <f t="shared" si="9"/>
        <v>0</v>
      </c>
      <c r="BL128" s="22" t="s">
        <v>96</v>
      </c>
      <c r="BM128" s="22" t="s">
        <v>249</v>
      </c>
    </row>
    <row r="129" spans="2:65" s="1" customFormat="1" ht="22.5" customHeight="1">
      <c r="B129" s="39"/>
      <c r="C129" s="190" t="s">
        <v>205</v>
      </c>
      <c r="D129" s="190" t="s">
        <v>158</v>
      </c>
      <c r="E129" s="191" t="s">
        <v>250</v>
      </c>
      <c r="F129" s="192" t="s">
        <v>251</v>
      </c>
      <c r="G129" s="193" t="s">
        <v>161</v>
      </c>
      <c r="H129" s="194">
        <v>19.329999999999998</v>
      </c>
      <c r="I129" s="195"/>
      <c r="J129" s="196">
        <f t="shared" si="0"/>
        <v>0</v>
      </c>
      <c r="K129" s="192" t="s">
        <v>22</v>
      </c>
      <c r="L129" s="59"/>
      <c r="M129" s="197" t="s">
        <v>22</v>
      </c>
      <c r="N129" s="198" t="s">
        <v>46</v>
      </c>
      <c r="O129" s="40"/>
      <c r="P129" s="199">
        <f t="shared" si="1"/>
        <v>0</v>
      </c>
      <c r="Q129" s="199">
        <v>0</v>
      </c>
      <c r="R129" s="199">
        <f t="shared" si="2"/>
        <v>0</v>
      </c>
      <c r="S129" s="199">
        <v>0</v>
      </c>
      <c r="T129" s="200">
        <f t="shared" si="3"/>
        <v>0</v>
      </c>
      <c r="AR129" s="22" t="s">
        <v>96</v>
      </c>
      <c r="AT129" s="22" t="s">
        <v>158</v>
      </c>
      <c r="AU129" s="22" t="s">
        <v>24</v>
      </c>
      <c r="AY129" s="22" t="s">
        <v>157</v>
      </c>
      <c r="BE129" s="201">
        <f t="shared" si="4"/>
        <v>0</v>
      </c>
      <c r="BF129" s="201">
        <f t="shared" si="5"/>
        <v>0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22" t="s">
        <v>24</v>
      </c>
      <c r="BK129" s="201">
        <f t="shared" si="9"/>
        <v>0</v>
      </c>
      <c r="BL129" s="22" t="s">
        <v>96</v>
      </c>
      <c r="BM129" s="22" t="s">
        <v>252</v>
      </c>
    </row>
    <row r="130" spans="2:65" s="1" customFormat="1" ht="22.5" customHeight="1">
      <c r="B130" s="39"/>
      <c r="C130" s="190" t="s">
        <v>253</v>
      </c>
      <c r="D130" s="190" t="s">
        <v>158</v>
      </c>
      <c r="E130" s="191" t="s">
        <v>254</v>
      </c>
      <c r="F130" s="192" t="s">
        <v>255</v>
      </c>
      <c r="G130" s="193" t="s">
        <v>256</v>
      </c>
      <c r="H130" s="194">
        <v>1</v>
      </c>
      <c r="I130" s="195"/>
      <c r="J130" s="196">
        <f t="shared" si="0"/>
        <v>0</v>
      </c>
      <c r="K130" s="192" t="s">
        <v>22</v>
      </c>
      <c r="L130" s="59"/>
      <c r="M130" s="197" t="s">
        <v>22</v>
      </c>
      <c r="N130" s="198" t="s">
        <v>46</v>
      </c>
      <c r="O130" s="40"/>
      <c r="P130" s="199">
        <f t="shared" si="1"/>
        <v>0</v>
      </c>
      <c r="Q130" s="199">
        <v>0</v>
      </c>
      <c r="R130" s="199">
        <f t="shared" si="2"/>
        <v>0</v>
      </c>
      <c r="S130" s="199">
        <v>0</v>
      </c>
      <c r="T130" s="200">
        <f t="shared" si="3"/>
        <v>0</v>
      </c>
      <c r="AR130" s="22" t="s">
        <v>96</v>
      </c>
      <c r="AT130" s="22" t="s">
        <v>158</v>
      </c>
      <c r="AU130" s="22" t="s">
        <v>24</v>
      </c>
      <c r="AY130" s="22" t="s">
        <v>157</v>
      </c>
      <c r="BE130" s="201">
        <f t="shared" si="4"/>
        <v>0</v>
      </c>
      <c r="BF130" s="201">
        <f t="shared" si="5"/>
        <v>0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22" t="s">
        <v>24</v>
      </c>
      <c r="BK130" s="201">
        <f t="shared" si="9"/>
        <v>0</v>
      </c>
      <c r="BL130" s="22" t="s">
        <v>96</v>
      </c>
      <c r="BM130" s="22" t="s">
        <v>257</v>
      </c>
    </row>
    <row r="131" spans="2:65" s="10" customFormat="1" ht="37.35" customHeight="1">
      <c r="B131" s="176"/>
      <c r="C131" s="177"/>
      <c r="D131" s="178" t="s">
        <v>74</v>
      </c>
      <c r="E131" s="179" t="s">
        <v>258</v>
      </c>
      <c r="F131" s="179" t="s">
        <v>259</v>
      </c>
      <c r="G131" s="177"/>
      <c r="H131" s="177"/>
      <c r="I131" s="180"/>
      <c r="J131" s="181">
        <f>BK131</f>
        <v>0</v>
      </c>
      <c r="K131" s="177"/>
      <c r="L131" s="182"/>
      <c r="M131" s="183"/>
      <c r="N131" s="184"/>
      <c r="O131" s="184"/>
      <c r="P131" s="185">
        <f>P132</f>
        <v>0</v>
      </c>
      <c r="Q131" s="184"/>
      <c r="R131" s="185">
        <f>R132</f>
        <v>0</v>
      </c>
      <c r="S131" s="184"/>
      <c r="T131" s="186">
        <f>T132</f>
        <v>0</v>
      </c>
      <c r="AR131" s="187" t="s">
        <v>24</v>
      </c>
      <c r="AT131" s="188" t="s">
        <v>74</v>
      </c>
      <c r="AU131" s="188" t="s">
        <v>75</v>
      </c>
      <c r="AY131" s="187" t="s">
        <v>157</v>
      </c>
      <c r="BK131" s="189">
        <f>BK132</f>
        <v>0</v>
      </c>
    </row>
    <row r="132" spans="2:65" s="1" customFormat="1" ht="22.5" customHeight="1">
      <c r="B132" s="39"/>
      <c r="C132" s="190" t="s">
        <v>211</v>
      </c>
      <c r="D132" s="190" t="s">
        <v>158</v>
      </c>
      <c r="E132" s="191" t="s">
        <v>260</v>
      </c>
      <c r="F132" s="192" t="s">
        <v>261</v>
      </c>
      <c r="G132" s="193" t="s">
        <v>262</v>
      </c>
      <c r="H132" s="194">
        <v>33.408999999999999</v>
      </c>
      <c r="I132" s="195"/>
      <c r="J132" s="196">
        <f>ROUND(I132*H132,2)</f>
        <v>0</v>
      </c>
      <c r="K132" s="192" t="s">
        <v>22</v>
      </c>
      <c r="L132" s="59"/>
      <c r="M132" s="197" t="s">
        <v>22</v>
      </c>
      <c r="N132" s="198" t="s">
        <v>46</v>
      </c>
      <c r="O132" s="4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AR132" s="22" t="s">
        <v>96</v>
      </c>
      <c r="AT132" s="22" t="s">
        <v>158</v>
      </c>
      <c r="AU132" s="22" t="s">
        <v>24</v>
      </c>
      <c r="AY132" s="22" t="s">
        <v>157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2" t="s">
        <v>24</v>
      </c>
      <c r="BK132" s="201">
        <f>ROUND(I132*H132,2)</f>
        <v>0</v>
      </c>
      <c r="BL132" s="22" t="s">
        <v>96</v>
      </c>
      <c r="BM132" s="22" t="s">
        <v>263</v>
      </c>
    </row>
    <row r="133" spans="2:65" s="10" customFormat="1" ht="37.35" customHeight="1">
      <c r="B133" s="176"/>
      <c r="C133" s="177"/>
      <c r="D133" s="178" t="s">
        <v>74</v>
      </c>
      <c r="E133" s="179" t="s">
        <v>264</v>
      </c>
      <c r="F133" s="179" t="s">
        <v>265</v>
      </c>
      <c r="G133" s="177"/>
      <c r="H133" s="177"/>
      <c r="I133" s="180"/>
      <c r="J133" s="181">
        <f>BK133</f>
        <v>0</v>
      </c>
      <c r="K133" s="177"/>
      <c r="L133" s="182"/>
      <c r="M133" s="183"/>
      <c r="N133" s="184"/>
      <c r="O133" s="184"/>
      <c r="P133" s="185">
        <f>SUM(P134:P137)</f>
        <v>0</v>
      </c>
      <c r="Q133" s="184"/>
      <c r="R133" s="185">
        <f>SUM(R134:R137)</f>
        <v>0</v>
      </c>
      <c r="S133" s="184"/>
      <c r="T133" s="186">
        <f>SUM(T134:T137)</f>
        <v>0</v>
      </c>
      <c r="AR133" s="187" t="s">
        <v>84</v>
      </c>
      <c r="AT133" s="188" t="s">
        <v>74</v>
      </c>
      <c r="AU133" s="188" t="s">
        <v>75</v>
      </c>
      <c r="AY133" s="187" t="s">
        <v>157</v>
      </c>
      <c r="BK133" s="189">
        <f>SUM(BK134:BK137)</f>
        <v>0</v>
      </c>
    </row>
    <row r="134" spans="2:65" s="1" customFormat="1" ht="22.5" customHeight="1">
      <c r="B134" s="39"/>
      <c r="C134" s="190" t="s">
        <v>266</v>
      </c>
      <c r="D134" s="190" t="s">
        <v>158</v>
      </c>
      <c r="E134" s="191" t="s">
        <v>267</v>
      </c>
      <c r="F134" s="192" t="s">
        <v>268</v>
      </c>
      <c r="G134" s="193" t="s">
        <v>161</v>
      </c>
      <c r="H134" s="194">
        <v>19.329999999999998</v>
      </c>
      <c r="I134" s="195"/>
      <c r="J134" s="196">
        <f>ROUND(I134*H134,2)</f>
        <v>0</v>
      </c>
      <c r="K134" s="192" t="s">
        <v>22</v>
      </c>
      <c r="L134" s="59"/>
      <c r="M134" s="197" t="s">
        <v>22</v>
      </c>
      <c r="N134" s="198" t="s">
        <v>46</v>
      </c>
      <c r="O134" s="4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AR134" s="22" t="s">
        <v>188</v>
      </c>
      <c r="AT134" s="22" t="s">
        <v>158</v>
      </c>
      <c r="AU134" s="22" t="s">
        <v>24</v>
      </c>
      <c r="AY134" s="22" t="s">
        <v>157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24</v>
      </c>
      <c r="BK134" s="201">
        <f>ROUND(I134*H134,2)</f>
        <v>0</v>
      </c>
      <c r="BL134" s="22" t="s">
        <v>188</v>
      </c>
      <c r="BM134" s="22" t="s">
        <v>269</v>
      </c>
    </row>
    <row r="135" spans="2:65" s="1" customFormat="1" ht="22.5" customHeight="1">
      <c r="B135" s="39"/>
      <c r="C135" s="190" t="s">
        <v>216</v>
      </c>
      <c r="D135" s="190" t="s">
        <v>158</v>
      </c>
      <c r="E135" s="191" t="s">
        <v>270</v>
      </c>
      <c r="F135" s="192" t="s">
        <v>271</v>
      </c>
      <c r="G135" s="193" t="s">
        <v>161</v>
      </c>
      <c r="H135" s="194">
        <v>0.33900000000000002</v>
      </c>
      <c r="I135" s="195"/>
      <c r="J135" s="196">
        <f>ROUND(I135*H135,2)</f>
        <v>0</v>
      </c>
      <c r="K135" s="192" t="s">
        <v>22</v>
      </c>
      <c r="L135" s="59"/>
      <c r="M135" s="197" t="s">
        <v>22</v>
      </c>
      <c r="N135" s="198" t="s">
        <v>46</v>
      </c>
      <c r="O135" s="4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AR135" s="22" t="s">
        <v>188</v>
      </c>
      <c r="AT135" s="22" t="s">
        <v>158</v>
      </c>
      <c r="AU135" s="22" t="s">
        <v>24</v>
      </c>
      <c r="AY135" s="22" t="s">
        <v>157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24</v>
      </c>
      <c r="BK135" s="201">
        <f>ROUND(I135*H135,2)</f>
        <v>0</v>
      </c>
      <c r="BL135" s="22" t="s">
        <v>188</v>
      </c>
      <c r="BM135" s="22" t="s">
        <v>272</v>
      </c>
    </row>
    <row r="136" spans="2:65" s="1" customFormat="1" ht="22.5" customHeight="1">
      <c r="B136" s="39"/>
      <c r="C136" s="202" t="s">
        <v>273</v>
      </c>
      <c r="D136" s="202" t="s">
        <v>274</v>
      </c>
      <c r="E136" s="203" t="s">
        <v>275</v>
      </c>
      <c r="F136" s="204" t="s">
        <v>276</v>
      </c>
      <c r="G136" s="205" t="s">
        <v>277</v>
      </c>
      <c r="H136" s="206">
        <v>1.119</v>
      </c>
      <c r="I136" s="207"/>
      <c r="J136" s="208">
        <f>ROUND(I136*H136,2)</f>
        <v>0</v>
      </c>
      <c r="K136" s="204" t="s">
        <v>22</v>
      </c>
      <c r="L136" s="209"/>
      <c r="M136" s="210" t="s">
        <v>22</v>
      </c>
      <c r="N136" s="211" t="s">
        <v>46</v>
      </c>
      <c r="O136" s="4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22" t="s">
        <v>222</v>
      </c>
      <c r="AT136" s="22" t="s">
        <v>274</v>
      </c>
      <c r="AU136" s="22" t="s">
        <v>24</v>
      </c>
      <c r="AY136" s="22" t="s">
        <v>157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24</v>
      </c>
      <c r="BK136" s="201">
        <f>ROUND(I136*H136,2)</f>
        <v>0</v>
      </c>
      <c r="BL136" s="22" t="s">
        <v>188</v>
      </c>
      <c r="BM136" s="22" t="s">
        <v>278</v>
      </c>
    </row>
    <row r="137" spans="2:65" s="1" customFormat="1" ht="22.5" customHeight="1">
      <c r="B137" s="39"/>
      <c r="C137" s="190" t="s">
        <v>219</v>
      </c>
      <c r="D137" s="190" t="s">
        <v>158</v>
      </c>
      <c r="E137" s="191" t="s">
        <v>279</v>
      </c>
      <c r="F137" s="192" t="s">
        <v>280</v>
      </c>
      <c r="G137" s="193" t="s">
        <v>262</v>
      </c>
      <c r="H137" s="194">
        <v>2.1000000000000001E-2</v>
      </c>
      <c r="I137" s="195"/>
      <c r="J137" s="196">
        <f>ROUND(I137*H137,2)</f>
        <v>0</v>
      </c>
      <c r="K137" s="192" t="s">
        <v>22</v>
      </c>
      <c r="L137" s="59"/>
      <c r="M137" s="197" t="s">
        <v>22</v>
      </c>
      <c r="N137" s="198" t="s">
        <v>46</v>
      </c>
      <c r="O137" s="4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AR137" s="22" t="s">
        <v>188</v>
      </c>
      <c r="AT137" s="22" t="s">
        <v>158</v>
      </c>
      <c r="AU137" s="22" t="s">
        <v>24</v>
      </c>
      <c r="AY137" s="22" t="s">
        <v>157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24</v>
      </c>
      <c r="BK137" s="201">
        <f>ROUND(I137*H137,2)</f>
        <v>0</v>
      </c>
      <c r="BL137" s="22" t="s">
        <v>188</v>
      </c>
      <c r="BM137" s="22" t="s">
        <v>281</v>
      </c>
    </row>
    <row r="138" spans="2:65" s="10" customFormat="1" ht="37.35" customHeight="1">
      <c r="B138" s="176"/>
      <c r="C138" s="177"/>
      <c r="D138" s="178" t="s">
        <v>74</v>
      </c>
      <c r="E138" s="179" t="s">
        <v>282</v>
      </c>
      <c r="F138" s="179" t="s">
        <v>283</v>
      </c>
      <c r="G138" s="177"/>
      <c r="H138" s="177"/>
      <c r="I138" s="180"/>
      <c r="J138" s="181">
        <f>BK138</f>
        <v>0</v>
      </c>
      <c r="K138" s="177"/>
      <c r="L138" s="182"/>
      <c r="M138" s="183"/>
      <c r="N138" s="184"/>
      <c r="O138" s="184"/>
      <c r="P138" s="185">
        <f>SUM(P139:P146)</f>
        <v>0</v>
      </c>
      <c r="Q138" s="184"/>
      <c r="R138" s="185">
        <f>SUM(R139:R146)</f>
        <v>0</v>
      </c>
      <c r="S138" s="184"/>
      <c r="T138" s="186">
        <f>SUM(T139:T146)</f>
        <v>0</v>
      </c>
      <c r="AR138" s="187" t="s">
        <v>84</v>
      </c>
      <c r="AT138" s="188" t="s">
        <v>74</v>
      </c>
      <c r="AU138" s="188" t="s">
        <v>75</v>
      </c>
      <c r="AY138" s="187" t="s">
        <v>157</v>
      </c>
      <c r="BK138" s="189">
        <f>SUM(BK139:BK146)</f>
        <v>0</v>
      </c>
    </row>
    <row r="139" spans="2:65" s="1" customFormat="1" ht="22.5" customHeight="1">
      <c r="B139" s="39"/>
      <c r="C139" s="190" t="s">
        <v>284</v>
      </c>
      <c r="D139" s="190" t="s">
        <v>158</v>
      </c>
      <c r="E139" s="191" t="s">
        <v>285</v>
      </c>
      <c r="F139" s="192" t="s">
        <v>286</v>
      </c>
      <c r="G139" s="193" t="s">
        <v>176</v>
      </c>
      <c r="H139" s="194">
        <v>2</v>
      </c>
      <c r="I139" s="195"/>
      <c r="J139" s="196">
        <f t="shared" ref="J139:J146" si="10">ROUND(I139*H139,2)</f>
        <v>0</v>
      </c>
      <c r="K139" s="192" t="s">
        <v>22</v>
      </c>
      <c r="L139" s="59"/>
      <c r="M139" s="197" t="s">
        <v>22</v>
      </c>
      <c r="N139" s="198" t="s">
        <v>46</v>
      </c>
      <c r="O139" s="40"/>
      <c r="P139" s="199">
        <f t="shared" ref="P139:P146" si="11">O139*H139</f>
        <v>0</v>
      </c>
      <c r="Q139" s="199">
        <v>0</v>
      </c>
      <c r="R139" s="199">
        <f t="shared" ref="R139:R146" si="12">Q139*H139</f>
        <v>0</v>
      </c>
      <c r="S139" s="199">
        <v>0</v>
      </c>
      <c r="T139" s="200">
        <f t="shared" ref="T139:T146" si="13">S139*H139</f>
        <v>0</v>
      </c>
      <c r="AR139" s="22" t="s">
        <v>188</v>
      </c>
      <c r="AT139" s="22" t="s">
        <v>158</v>
      </c>
      <c r="AU139" s="22" t="s">
        <v>24</v>
      </c>
      <c r="AY139" s="22" t="s">
        <v>157</v>
      </c>
      <c r="BE139" s="201">
        <f t="shared" ref="BE139:BE146" si="14">IF(N139="základní",J139,0)</f>
        <v>0</v>
      </c>
      <c r="BF139" s="201">
        <f t="shared" ref="BF139:BF146" si="15">IF(N139="snížená",J139,0)</f>
        <v>0</v>
      </c>
      <c r="BG139" s="201">
        <f t="shared" ref="BG139:BG146" si="16">IF(N139="zákl. přenesená",J139,0)</f>
        <v>0</v>
      </c>
      <c r="BH139" s="201">
        <f t="shared" ref="BH139:BH146" si="17">IF(N139="sníž. přenesená",J139,0)</f>
        <v>0</v>
      </c>
      <c r="BI139" s="201">
        <f t="shared" ref="BI139:BI146" si="18">IF(N139="nulová",J139,0)</f>
        <v>0</v>
      </c>
      <c r="BJ139" s="22" t="s">
        <v>24</v>
      </c>
      <c r="BK139" s="201">
        <f t="shared" ref="BK139:BK146" si="19">ROUND(I139*H139,2)</f>
        <v>0</v>
      </c>
      <c r="BL139" s="22" t="s">
        <v>188</v>
      </c>
      <c r="BM139" s="22" t="s">
        <v>287</v>
      </c>
    </row>
    <row r="140" spans="2:65" s="1" customFormat="1" ht="22.5" customHeight="1">
      <c r="B140" s="39"/>
      <c r="C140" s="190" t="s">
        <v>222</v>
      </c>
      <c r="D140" s="190" t="s">
        <v>158</v>
      </c>
      <c r="E140" s="191" t="s">
        <v>288</v>
      </c>
      <c r="F140" s="192" t="s">
        <v>289</v>
      </c>
      <c r="G140" s="193" t="s">
        <v>176</v>
      </c>
      <c r="H140" s="194">
        <v>2</v>
      </c>
      <c r="I140" s="195"/>
      <c r="J140" s="196">
        <f t="shared" si="10"/>
        <v>0</v>
      </c>
      <c r="K140" s="192" t="s">
        <v>22</v>
      </c>
      <c r="L140" s="59"/>
      <c r="M140" s="197" t="s">
        <v>22</v>
      </c>
      <c r="N140" s="198" t="s">
        <v>46</v>
      </c>
      <c r="O140" s="40"/>
      <c r="P140" s="199">
        <f t="shared" si="11"/>
        <v>0</v>
      </c>
      <c r="Q140" s="199">
        <v>0</v>
      </c>
      <c r="R140" s="199">
        <f t="shared" si="12"/>
        <v>0</v>
      </c>
      <c r="S140" s="199">
        <v>0</v>
      </c>
      <c r="T140" s="200">
        <f t="shared" si="13"/>
        <v>0</v>
      </c>
      <c r="AR140" s="22" t="s">
        <v>188</v>
      </c>
      <c r="AT140" s="22" t="s">
        <v>158</v>
      </c>
      <c r="AU140" s="22" t="s">
        <v>24</v>
      </c>
      <c r="AY140" s="22" t="s">
        <v>157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22" t="s">
        <v>24</v>
      </c>
      <c r="BK140" s="201">
        <f t="shared" si="19"/>
        <v>0</v>
      </c>
      <c r="BL140" s="22" t="s">
        <v>188</v>
      </c>
      <c r="BM140" s="22" t="s">
        <v>290</v>
      </c>
    </row>
    <row r="141" spans="2:65" s="1" customFormat="1" ht="22.5" customHeight="1">
      <c r="B141" s="39"/>
      <c r="C141" s="190" t="s">
        <v>291</v>
      </c>
      <c r="D141" s="190" t="s">
        <v>158</v>
      </c>
      <c r="E141" s="191" t="s">
        <v>292</v>
      </c>
      <c r="F141" s="192" t="s">
        <v>293</v>
      </c>
      <c r="G141" s="193" t="s">
        <v>176</v>
      </c>
      <c r="H141" s="194">
        <v>4</v>
      </c>
      <c r="I141" s="195"/>
      <c r="J141" s="196">
        <f t="shared" si="10"/>
        <v>0</v>
      </c>
      <c r="K141" s="192" t="s">
        <v>22</v>
      </c>
      <c r="L141" s="59"/>
      <c r="M141" s="197" t="s">
        <v>22</v>
      </c>
      <c r="N141" s="198" t="s">
        <v>46</v>
      </c>
      <c r="O141" s="40"/>
      <c r="P141" s="199">
        <f t="shared" si="11"/>
        <v>0</v>
      </c>
      <c r="Q141" s="199">
        <v>0</v>
      </c>
      <c r="R141" s="199">
        <f t="shared" si="12"/>
        <v>0</v>
      </c>
      <c r="S141" s="199">
        <v>0</v>
      </c>
      <c r="T141" s="200">
        <f t="shared" si="13"/>
        <v>0</v>
      </c>
      <c r="AR141" s="22" t="s">
        <v>188</v>
      </c>
      <c r="AT141" s="22" t="s">
        <v>158</v>
      </c>
      <c r="AU141" s="22" t="s">
        <v>24</v>
      </c>
      <c r="AY141" s="22" t="s">
        <v>157</v>
      </c>
      <c r="BE141" s="201">
        <f t="shared" si="14"/>
        <v>0</v>
      </c>
      <c r="BF141" s="201">
        <f t="shared" si="15"/>
        <v>0</v>
      </c>
      <c r="BG141" s="201">
        <f t="shared" si="16"/>
        <v>0</v>
      </c>
      <c r="BH141" s="201">
        <f t="shared" si="17"/>
        <v>0</v>
      </c>
      <c r="BI141" s="201">
        <f t="shared" si="18"/>
        <v>0</v>
      </c>
      <c r="BJ141" s="22" t="s">
        <v>24</v>
      </c>
      <c r="BK141" s="201">
        <f t="shared" si="19"/>
        <v>0</v>
      </c>
      <c r="BL141" s="22" t="s">
        <v>188</v>
      </c>
      <c r="BM141" s="22" t="s">
        <v>294</v>
      </c>
    </row>
    <row r="142" spans="2:65" s="1" customFormat="1" ht="31.5" customHeight="1">
      <c r="B142" s="39"/>
      <c r="C142" s="190" t="s">
        <v>226</v>
      </c>
      <c r="D142" s="190" t="s">
        <v>158</v>
      </c>
      <c r="E142" s="191" t="s">
        <v>295</v>
      </c>
      <c r="F142" s="192" t="s">
        <v>296</v>
      </c>
      <c r="G142" s="193" t="s">
        <v>176</v>
      </c>
      <c r="H142" s="194">
        <v>9</v>
      </c>
      <c r="I142" s="195"/>
      <c r="J142" s="196">
        <f t="shared" si="10"/>
        <v>0</v>
      </c>
      <c r="K142" s="192" t="s">
        <v>22</v>
      </c>
      <c r="L142" s="59"/>
      <c r="M142" s="197" t="s">
        <v>22</v>
      </c>
      <c r="N142" s="198" t="s">
        <v>46</v>
      </c>
      <c r="O142" s="40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AR142" s="22" t="s">
        <v>188</v>
      </c>
      <c r="AT142" s="22" t="s">
        <v>158</v>
      </c>
      <c r="AU142" s="22" t="s">
        <v>24</v>
      </c>
      <c r="AY142" s="22" t="s">
        <v>157</v>
      </c>
      <c r="BE142" s="201">
        <f t="shared" si="14"/>
        <v>0</v>
      </c>
      <c r="BF142" s="201">
        <f t="shared" si="15"/>
        <v>0</v>
      </c>
      <c r="BG142" s="201">
        <f t="shared" si="16"/>
        <v>0</v>
      </c>
      <c r="BH142" s="201">
        <f t="shared" si="17"/>
        <v>0</v>
      </c>
      <c r="BI142" s="201">
        <f t="shared" si="18"/>
        <v>0</v>
      </c>
      <c r="BJ142" s="22" t="s">
        <v>24</v>
      </c>
      <c r="BK142" s="201">
        <f t="shared" si="19"/>
        <v>0</v>
      </c>
      <c r="BL142" s="22" t="s">
        <v>188</v>
      </c>
      <c r="BM142" s="22" t="s">
        <v>297</v>
      </c>
    </row>
    <row r="143" spans="2:65" s="1" customFormat="1" ht="31.5" customHeight="1">
      <c r="B143" s="39"/>
      <c r="C143" s="190" t="s">
        <v>298</v>
      </c>
      <c r="D143" s="190" t="s">
        <v>158</v>
      </c>
      <c r="E143" s="191" t="s">
        <v>299</v>
      </c>
      <c r="F143" s="192" t="s">
        <v>300</v>
      </c>
      <c r="G143" s="193" t="s">
        <v>176</v>
      </c>
      <c r="H143" s="194">
        <v>9</v>
      </c>
      <c r="I143" s="195"/>
      <c r="J143" s="196">
        <f t="shared" si="10"/>
        <v>0</v>
      </c>
      <c r="K143" s="192" t="s">
        <v>22</v>
      </c>
      <c r="L143" s="59"/>
      <c r="M143" s="197" t="s">
        <v>22</v>
      </c>
      <c r="N143" s="198" t="s">
        <v>46</v>
      </c>
      <c r="O143" s="40"/>
      <c r="P143" s="199">
        <f t="shared" si="11"/>
        <v>0</v>
      </c>
      <c r="Q143" s="199">
        <v>0</v>
      </c>
      <c r="R143" s="199">
        <f t="shared" si="12"/>
        <v>0</v>
      </c>
      <c r="S143" s="199">
        <v>0</v>
      </c>
      <c r="T143" s="200">
        <f t="shared" si="13"/>
        <v>0</v>
      </c>
      <c r="AR143" s="22" t="s">
        <v>188</v>
      </c>
      <c r="AT143" s="22" t="s">
        <v>158</v>
      </c>
      <c r="AU143" s="22" t="s">
        <v>24</v>
      </c>
      <c r="AY143" s="22" t="s">
        <v>157</v>
      </c>
      <c r="BE143" s="201">
        <f t="shared" si="14"/>
        <v>0</v>
      </c>
      <c r="BF143" s="201">
        <f t="shared" si="15"/>
        <v>0</v>
      </c>
      <c r="BG143" s="201">
        <f t="shared" si="16"/>
        <v>0</v>
      </c>
      <c r="BH143" s="201">
        <f t="shared" si="17"/>
        <v>0</v>
      </c>
      <c r="BI143" s="201">
        <f t="shared" si="18"/>
        <v>0</v>
      </c>
      <c r="BJ143" s="22" t="s">
        <v>24</v>
      </c>
      <c r="BK143" s="201">
        <f t="shared" si="19"/>
        <v>0</v>
      </c>
      <c r="BL143" s="22" t="s">
        <v>188</v>
      </c>
      <c r="BM143" s="22" t="s">
        <v>301</v>
      </c>
    </row>
    <row r="144" spans="2:65" s="1" customFormat="1" ht="31.5" customHeight="1">
      <c r="B144" s="39"/>
      <c r="C144" s="190" t="s">
        <v>231</v>
      </c>
      <c r="D144" s="190" t="s">
        <v>158</v>
      </c>
      <c r="E144" s="191" t="s">
        <v>302</v>
      </c>
      <c r="F144" s="192" t="s">
        <v>303</v>
      </c>
      <c r="G144" s="193" t="s">
        <v>176</v>
      </c>
      <c r="H144" s="194">
        <v>2</v>
      </c>
      <c r="I144" s="195"/>
      <c r="J144" s="196">
        <f t="shared" si="10"/>
        <v>0</v>
      </c>
      <c r="K144" s="192" t="s">
        <v>22</v>
      </c>
      <c r="L144" s="59"/>
      <c r="M144" s="197" t="s">
        <v>22</v>
      </c>
      <c r="N144" s="198" t="s">
        <v>46</v>
      </c>
      <c r="O144" s="40"/>
      <c r="P144" s="199">
        <f t="shared" si="11"/>
        <v>0</v>
      </c>
      <c r="Q144" s="199">
        <v>0</v>
      </c>
      <c r="R144" s="199">
        <f t="shared" si="12"/>
        <v>0</v>
      </c>
      <c r="S144" s="199">
        <v>0</v>
      </c>
      <c r="T144" s="200">
        <f t="shared" si="13"/>
        <v>0</v>
      </c>
      <c r="AR144" s="22" t="s">
        <v>188</v>
      </c>
      <c r="AT144" s="22" t="s">
        <v>158</v>
      </c>
      <c r="AU144" s="22" t="s">
        <v>24</v>
      </c>
      <c r="AY144" s="22" t="s">
        <v>157</v>
      </c>
      <c r="BE144" s="201">
        <f t="shared" si="14"/>
        <v>0</v>
      </c>
      <c r="BF144" s="201">
        <f t="shared" si="15"/>
        <v>0</v>
      </c>
      <c r="BG144" s="201">
        <f t="shared" si="16"/>
        <v>0</v>
      </c>
      <c r="BH144" s="201">
        <f t="shared" si="17"/>
        <v>0</v>
      </c>
      <c r="BI144" s="201">
        <f t="shared" si="18"/>
        <v>0</v>
      </c>
      <c r="BJ144" s="22" t="s">
        <v>24</v>
      </c>
      <c r="BK144" s="201">
        <f t="shared" si="19"/>
        <v>0</v>
      </c>
      <c r="BL144" s="22" t="s">
        <v>188</v>
      </c>
      <c r="BM144" s="22" t="s">
        <v>304</v>
      </c>
    </row>
    <row r="145" spans="2:65" s="1" customFormat="1" ht="22.5" customHeight="1">
      <c r="B145" s="39"/>
      <c r="C145" s="190" t="s">
        <v>305</v>
      </c>
      <c r="D145" s="190" t="s">
        <v>158</v>
      </c>
      <c r="E145" s="191" t="s">
        <v>306</v>
      </c>
      <c r="F145" s="192" t="s">
        <v>307</v>
      </c>
      <c r="G145" s="193" t="s">
        <v>176</v>
      </c>
      <c r="H145" s="194">
        <v>464</v>
      </c>
      <c r="I145" s="195"/>
      <c r="J145" s="196">
        <f t="shared" si="10"/>
        <v>0</v>
      </c>
      <c r="K145" s="192" t="s">
        <v>22</v>
      </c>
      <c r="L145" s="59"/>
      <c r="M145" s="197" t="s">
        <v>22</v>
      </c>
      <c r="N145" s="198" t="s">
        <v>46</v>
      </c>
      <c r="O145" s="40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AR145" s="22" t="s">
        <v>188</v>
      </c>
      <c r="AT145" s="22" t="s">
        <v>158</v>
      </c>
      <c r="AU145" s="22" t="s">
        <v>24</v>
      </c>
      <c r="AY145" s="22" t="s">
        <v>157</v>
      </c>
      <c r="BE145" s="201">
        <f t="shared" si="14"/>
        <v>0</v>
      </c>
      <c r="BF145" s="201">
        <f t="shared" si="15"/>
        <v>0</v>
      </c>
      <c r="BG145" s="201">
        <f t="shared" si="16"/>
        <v>0</v>
      </c>
      <c r="BH145" s="201">
        <f t="shared" si="17"/>
        <v>0</v>
      </c>
      <c r="BI145" s="201">
        <f t="shared" si="18"/>
        <v>0</v>
      </c>
      <c r="BJ145" s="22" t="s">
        <v>24</v>
      </c>
      <c r="BK145" s="201">
        <f t="shared" si="19"/>
        <v>0</v>
      </c>
      <c r="BL145" s="22" t="s">
        <v>188</v>
      </c>
      <c r="BM145" s="22" t="s">
        <v>308</v>
      </c>
    </row>
    <row r="146" spans="2:65" s="1" customFormat="1" ht="22.5" customHeight="1">
      <c r="B146" s="39"/>
      <c r="C146" s="190" t="s">
        <v>235</v>
      </c>
      <c r="D146" s="190" t="s">
        <v>158</v>
      </c>
      <c r="E146" s="191" t="s">
        <v>309</v>
      </c>
      <c r="F146" s="192" t="s">
        <v>310</v>
      </c>
      <c r="G146" s="193" t="s">
        <v>262</v>
      </c>
      <c r="H146" s="194">
        <v>0.248</v>
      </c>
      <c r="I146" s="195"/>
      <c r="J146" s="196">
        <f t="shared" si="10"/>
        <v>0</v>
      </c>
      <c r="K146" s="192" t="s">
        <v>22</v>
      </c>
      <c r="L146" s="59"/>
      <c r="M146" s="197" t="s">
        <v>22</v>
      </c>
      <c r="N146" s="198" t="s">
        <v>46</v>
      </c>
      <c r="O146" s="40"/>
      <c r="P146" s="199">
        <f t="shared" si="11"/>
        <v>0</v>
      </c>
      <c r="Q146" s="199">
        <v>0</v>
      </c>
      <c r="R146" s="199">
        <f t="shared" si="12"/>
        <v>0</v>
      </c>
      <c r="S146" s="199">
        <v>0</v>
      </c>
      <c r="T146" s="200">
        <f t="shared" si="13"/>
        <v>0</v>
      </c>
      <c r="AR146" s="22" t="s">
        <v>188</v>
      </c>
      <c r="AT146" s="22" t="s">
        <v>158</v>
      </c>
      <c r="AU146" s="22" t="s">
        <v>24</v>
      </c>
      <c r="AY146" s="22" t="s">
        <v>157</v>
      </c>
      <c r="BE146" s="201">
        <f t="shared" si="14"/>
        <v>0</v>
      </c>
      <c r="BF146" s="201">
        <f t="shared" si="15"/>
        <v>0</v>
      </c>
      <c r="BG146" s="201">
        <f t="shared" si="16"/>
        <v>0</v>
      </c>
      <c r="BH146" s="201">
        <f t="shared" si="17"/>
        <v>0</v>
      </c>
      <c r="BI146" s="201">
        <f t="shared" si="18"/>
        <v>0</v>
      </c>
      <c r="BJ146" s="22" t="s">
        <v>24</v>
      </c>
      <c r="BK146" s="201">
        <f t="shared" si="19"/>
        <v>0</v>
      </c>
      <c r="BL146" s="22" t="s">
        <v>188</v>
      </c>
      <c r="BM146" s="22" t="s">
        <v>311</v>
      </c>
    </row>
    <row r="147" spans="2:65" s="10" customFormat="1" ht="37.35" customHeight="1">
      <c r="B147" s="176"/>
      <c r="C147" s="177"/>
      <c r="D147" s="178" t="s">
        <v>74</v>
      </c>
      <c r="E147" s="179" t="s">
        <v>312</v>
      </c>
      <c r="F147" s="179" t="s">
        <v>313</v>
      </c>
      <c r="G147" s="177"/>
      <c r="H147" s="177"/>
      <c r="I147" s="180"/>
      <c r="J147" s="181">
        <f>BK147</f>
        <v>0</v>
      </c>
      <c r="K147" s="177"/>
      <c r="L147" s="182"/>
      <c r="M147" s="183"/>
      <c r="N147" s="184"/>
      <c r="O147" s="184"/>
      <c r="P147" s="185">
        <f>SUM(P148:P151)</f>
        <v>0</v>
      </c>
      <c r="Q147" s="184"/>
      <c r="R147" s="185">
        <f>SUM(R148:R151)</f>
        <v>0</v>
      </c>
      <c r="S147" s="184"/>
      <c r="T147" s="186">
        <f>SUM(T148:T151)</f>
        <v>0</v>
      </c>
      <c r="AR147" s="187" t="s">
        <v>84</v>
      </c>
      <c r="AT147" s="188" t="s">
        <v>74</v>
      </c>
      <c r="AU147" s="188" t="s">
        <v>75</v>
      </c>
      <c r="AY147" s="187" t="s">
        <v>157</v>
      </c>
      <c r="BK147" s="189">
        <f>SUM(BK148:BK151)</f>
        <v>0</v>
      </c>
    </row>
    <row r="148" spans="2:65" s="1" customFormat="1" ht="22.5" customHeight="1">
      <c r="B148" s="39"/>
      <c r="C148" s="190" t="s">
        <v>314</v>
      </c>
      <c r="D148" s="190" t="s">
        <v>158</v>
      </c>
      <c r="E148" s="191" t="s">
        <v>315</v>
      </c>
      <c r="F148" s="192" t="s">
        <v>316</v>
      </c>
      <c r="G148" s="193" t="s">
        <v>161</v>
      </c>
      <c r="H148" s="194">
        <v>1.62</v>
      </c>
      <c r="I148" s="195"/>
      <c r="J148" s="196">
        <f>ROUND(I148*H148,2)</f>
        <v>0</v>
      </c>
      <c r="K148" s="192" t="s">
        <v>22</v>
      </c>
      <c r="L148" s="59"/>
      <c r="M148" s="197" t="s">
        <v>22</v>
      </c>
      <c r="N148" s="198" t="s">
        <v>46</v>
      </c>
      <c r="O148" s="40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AR148" s="22" t="s">
        <v>188</v>
      </c>
      <c r="AT148" s="22" t="s">
        <v>158</v>
      </c>
      <c r="AU148" s="22" t="s">
        <v>24</v>
      </c>
      <c r="AY148" s="22" t="s">
        <v>157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2" t="s">
        <v>24</v>
      </c>
      <c r="BK148" s="201">
        <f>ROUND(I148*H148,2)</f>
        <v>0</v>
      </c>
      <c r="BL148" s="22" t="s">
        <v>188</v>
      </c>
      <c r="BM148" s="22" t="s">
        <v>317</v>
      </c>
    </row>
    <row r="149" spans="2:65" s="1" customFormat="1" ht="31.5" customHeight="1">
      <c r="B149" s="39"/>
      <c r="C149" s="190" t="s">
        <v>239</v>
      </c>
      <c r="D149" s="190" t="s">
        <v>158</v>
      </c>
      <c r="E149" s="191" t="s">
        <v>318</v>
      </c>
      <c r="F149" s="192" t="s">
        <v>319</v>
      </c>
      <c r="G149" s="193" t="s">
        <v>176</v>
      </c>
      <c r="H149" s="194">
        <v>1</v>
      </c>
      <c r="I149" s="195"/>
      <c r="J149" s="196">
        <f>ROUND(I149*H149,2)</f>
        <v>0</v>
      </c>
      <c r="K149" s="192" t="s">
        <v>22</v>
      </c>
      <c r="L149" s="59"/>
      <c r="M149" s="197" t="s">
        <v>22</v>
      </c>
      <c r="N149" s="198" t="s">
        <v>46</v>
      </c>
      <c r="O149" s="4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22" t="s">
        <v>188</v>
      </c>
      <c r="AT149" s="22" t="s">
        <v>158</v>
      </c>
      <c r="AU149" s="22" t="s">
        <v>24</v>
      </c>
      <c r="AY149" s="22" t="s">
        <v>157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24</v>
      </c>
      <c r="BK149" s="201">
        <f>ROUND(I149*H149,2)</f>
        <v>0</v>
      </c>
      <c r="BL149" s="22" t="s">
        <v>188</v>
      </c>
      <c r="BM149" s="22" t="s">
        <v>320</v>
      </c>
    </row>
    <row r="150" spans="2:65" s="1" customFormat="1" ht="22.5" customHeight="1">
      <c r="B150" s="39"/>
      <c r="C150" s="190" t="s">
        <v>321</v>
      </c>
      <c r="D150" s="190" t="s">
        <v>158</v>
      </c>
      <c r="E150" s="191" t="s">
        <v>322</v>
      </c>
      <c r="F150" s="192" t="s">
        <v>323</v>
      </c>
      <c r="G150" s="193" t="s">
        <v>277</v>
      </c>
      <c r="H150" s="194">
        <v>18.803000000000001</v>
      </c>
      <c r="I150" s="195"/>
      <c r="J150" s="196">
        <f>ROUND(I150*H150,2)</f>
        <v>0</v>
      </c>
      <c r="K150" s="192" t="s">
        <v>22</v>
      </c>
      <c r="L150" s="59"/>
      <c r="M150" s="197" t="s">
        <v>22</v>
      </c>
      <c r="N150" s="198" t="s">
        <v>46</v>
      </c>
      <c r="O150" s="4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AR150" s="22" t="s">
        <v>188</v>
      </c>
      <c r="AT150" s="22" t="s">
        <v>158</v>
      </c>
      <c r="AU150" s="22" t="s">
        <v>24</v>
      </c>
      <c r="AY150" s="22" t="s">
        <v>157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2" t="s">
        <v>24</v>
      </c>
      <c r="BK150" s="201">
        <f>ROUND(I150*H150,2)</f>
        <v>0</v>
      </c>
      <c r="BL150" s="22" t="s">
        <v>188</v>
      </c>
      <c r="BM150" s="22" t="s">
        <v>324</v>
      </c>
    </row>
    <row r="151" spans="2:65" s="1" customFormat="1" ht="22.5" customHeight="1">
      <c r="B151" s="39"/>
      <c r="C151" s="190" t="s">
        <v>242</v>
      </c>
      <c r="D151" s="190" t="s">
        <v>158</v>
      </c>
      <c r="E151" s="191" t="s">
        <v>325</v>
      </c>
      <c r="F151" s="192" t="s">
        <v>326</v>
      </c>
      <c r="G151" s="193" t="s">
        <v>262</v>
      </c>
      <c r="H151" s="194">
        <v>0.20300000000000001</v>
      </c>
      <c r="I151" s="195"/>
      <c r="J151" s="196">
        <f>ROUND(I151*H151,2)</f>
        <v>0</v>
      </c>
      <c r="K151" s="192" t="s">
        <v>22</v>
      </c>
      <c r="L151" s="59"/>
      <c r="M151" s="197" t="s">
        <v>22</v>
      </c>
      <c r="N151" s="198" t="s">
        <v>46</v>
      </c>
      <c r="O151" s="4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AR151" s="22" t="s">
        <v>188</v>
      </c>
      <c r="AT151" s="22" t="s">
        <v>158</v>
      </c>
      <c r="AU151" s="22" t="s">
        <v>24</v>
      </c>
      <c r="AY151" s="22" t="s">
        <v>157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2" t="s">
        <v>24</v>
      </c>
      <c r="BK151" s="201">
        <f>ROUND(I151*H151,2)</f>
        <v>0</v>
      </c>
      <c r="BL151" s="22" t="s">
        <v>188</v>
      </c>
      <c r="BM151" s="22" t="s">
        <v>327</v>
      </c>
    </row>
    <row r="152" spans="2:65" s="10" customFormat="1" ht="37.35" customHeight="1">
      <c r="B152" s="176"/>
      <c r="C152" s="177"/>
      <c r="D152" s="178" t="s">
        <v>74</v>
      </c>
      <c r="E152" s="179" t="s">
        <v>328</v>
      </c>
      <c r="F152" s="179" t="s">
        <v>329</v>
      </c>
      <c r="G152" s="177"/>
      <c r="H152" s="177"/>
      <c r="I152" s="180"/>
      <c r="J152" s="181">
        <f>BK152</f>
        <v>0</v>
      </c>
      <c r="K152" s="177"/>
      <c r="L152" s="182"/>
      <c r="M152" s="183"/>
      <c r="N152" s="184"/>
      <c r="O152" s="184"/>
      <c r="P152" s="185">
        <f>SUM(P153:P154)</f>
        <v>0</v>
      </c>
      <c r="Q152" s="184"/>
      <c r="R152" s="185">
        <f>SUM(R153:R154)</f>
        <v>0</v>
      </c>
      <c r="S152" s="184"/>
      <c r="T152" s="186">
        <f>SUM(T153:T154)</f>
        <v>0</v>
      </c>
      <c r="AR152" s="187" t="s">
        <v>84</v>
      </c>
      <c r="AT152" s="188" t="s">
        <v>74</v>
      </c>
      <c r="AU152" s="188" t="s">
        <v>75</v>
      </c>
      <c r="AY152" s="187" t="s">
        <v>157</v>
      </c>
      <c r="BK152" s="189">
        <f>SUM(BK153:BK154)</f>
        <v>0</v>
      </c>
    </row>
    <row r="153" spans="2:65" s="1" customFormat="1" ht="31.5" customHeight="1">
      <c r="B153" s="39"/>
      <c r="C153" s="190" t="s">
        <v>330</v>
      </c>
      <c r="D153" s="190" t="s">
        <v>158</v>
      </c>
      <c r="E153" s="191" t="s">
        <v>331</v>
      </c>
      <c r="F153" s="192" t="s">
        <v>332</v>
      </c>
      <c r="G153" s="193" t="s">
        <v>176</v>
      </c>
      <c r="H153" s="194">
        <v>1</v>
      </c>
      <c r="I153" s="195"/>
      <c r="J153" s="196">
        <f>ROUND(I153*H153,2)</f>
        <v>0</v>
      </c>
      <c r="K153" s="192" t="s">
        <v>22</v>
      </c>
      <c r="L153" s="59"/>
      <c r="M153" s="197" t="s">
        <v>22</v>
      </c>
      <c r="N153" s="198" t="s">
        <v>46</v>
      </c>
      <c r="O153" s="4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22" t="s">
        <v>188</v>
      </c>
      <c r="AT153" s="22" t="s">
        <v>158</v>
      </c>
      <c r="AU153" s="22" t="s">
        <v>24</v>
      </c>
      <c r="AY153" s="22" t="s">
        <v>157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2" t="s">
        <v>24</v>
      </c>
      <c r="BK153" s="201">
        <f>ROUND(I153*H153,2)</f>
        <v>0</v>
      </c>
      <c r="BL153" s="22" t="s">
        <v>188</v>
      </c>
      <c r="BM153" s="22" t="s">
        <v>333</v>
      </c>
    </row>
    <row r="154" spans="2:65" s="1" customFormat="1" ht="31.5" customHeight="1">
      <c r="B154" s="39"/>
      <c r="C154" s="190" t="s">
        <v>245</v>
      </c>
      <c r="D154" s="190" t="s">
        <v>158</v>
      </c>
      <c r="E154" s="191" t="s">
        <v>334</v>
      </c>
      <c r="F154" s="192" t="s">
        <v>335</v>
      </c>
      <c r="G154" s="193" t="s">
        <v>176</v>
      </c>
      <c r="H154" s="194">
        <v>1</v>
      </c>
      <c r="I154" s="195"/>
      <c r="J154" s="196">
        <f>ROUND(I154*H154,2)</f>
        <v>0</v>
      </c>
      <c r="K154" s="192" t="s">
        <v>22</v>
      </c>
      <c r="L154" s="59"/>
      <c r="M154" s="197" t="s">
        <v>22</v>
      </c>
      <c r="N154" s="198" t="s">
        <v>46</v>
      </c>
      <c r="O154" s="4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AR154" s="22" t="s">
        <v>188</v>
      </c>
      <c r="AT154" s="22" t="s">
        <v>158</v>
      </c>
      <c r="AU154" s="22" t="s">
        <v>24</v>
      </c>
      <c r="AY154" s="22" t="s">
        <v>157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24</v>
      </c>
      <c r="BK154" s="201">
        <f>ROUND(I154*H154,2)</f>
        <v>0</v>
      </c>
      <c r="BL154" s="22" t="s">
        <v>188</v>
      </c>
      <c r="BM154" s="22" t="s">
        <v>336</v>
      </c>
    </row>
    <row r="155" spans="2:65" s="10" customFormat="1" ht="37.35" customHeight="1">
      <c r="B155" s="176"/>
      <c r="C155" s="177"/>
      <c r="D155" s="178" t="s">
        <v>74</v>
      </c>
      <c r="E155" s="179" t="s">
        <v>337</v>
      </c>
      <c r="F155" s="179" t="s">
        <v>338</v>
      </c>
      <c r="G155" s="177"/>
      <c r="H155" s="177"/>
      <c r="I155" s="180"/>
      <c r="J155" s="181">
        <f>BK155</f>
        <v>0</v>
      </c>
      <c r="K155" s="177"/>
      <c r="L155" s="182"/>
      <c r="M155" s="183"/>
      <c r="N155" s="184"/>
      <c r="O155" s="184"/>
      <c r="P155" s="185">
        <f>P156</f>
        <v>0</v>
      </c>
      <c r="Q155" s="184"/>
      <c r="R155" s="185">
        <f>R156</f>
        <v>0</v>
      </c>
      <c r="S155" s="184"/>
      <c r="T155" s="186">
        <f>T156</f>
        <v>0</v>
      </c>
      <c r="AR155" s="187" t="s">
        <v>84</v>
      </c>
      <c r="AT155" s="188" t="s">
        <v>74</v>
      </c>
      <c r="AU155" s="188" t="s">
        <v>75</v>
      </c>
      <c r="AY155" s="187" t="s">
        <v>157</v>
      </c>
      <c r="BK155" s="189">
        <f>BK156</f>
        <v>0</v>
      </c>
    </row>
    <row r="156" spans="2:65" s="1" customFormat="1" ht="22.5" customHeight="1">
      <c r="B156" s="39"/>
      <c r="C156" s="190" t="s">
        <v>339</v>
      </c>
      <c r="D156" s="190" t="s">
        <v>158</v>
      </c>
      <c r="E156" s="191" t="s">
        <v>340</v>
      </c>
      <c r="F156" s="192" t="s">
        <v>341</v>
      </c>
      <c r="G156" s="193" t="s">
        <v>161</v>
      </c>
      <c r="H156" s="194">
        <v>70.8</v>
      </c>
      <c r="I156" s="195"/>
      <c r="J156" s="196">
        <f>ROUND(I156*H156,2)</f>
        <v>0</v>
      </c>
      <c r="K156" s="192" t="s">
        <v>22</v>
      </c>
      <c r="L156" s="59"/>
      <c r="M156" s="197" t="s">
        <v>22</v>
      </c>
      <c r="N156" s="198" t="s">
        <v>46</v>
      </c>
      <c r="O156" s="4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AR156" s="22" t="s">
        <v>188</v>
      </c>
      <c r="AT156" s="22" t="s">
        <v>158</v>
      </c>
      <c r="AU156" s="22" t="s">
        <v>24</v>
      </c>
      <c r="AY156" s="22" t="s">
        <v>157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24</v>
      </c>
      <c r="BK156" s="201">
        <f>ROUND(I156*H156,2)</f>
        <v>0</v>
      </c>
      <c r="BL156" s="22" t="s">
        <v>188</v>
      </c>
      <c r="BM156" s="22" t="s">
        <v>342</v>
      </c>
    </row>
    <row r="157" spans="2:65" s="10" customFormat="1" ht="37.35" customHeight="1">
      <c r="B157" s="176"/>
      <c r="C157" s="177"/>
      <c r="D157" s="178" t="s">
        <v>74</v>
      </c>
      <c r="E157" s="179" t="s">
        <v>343</v>
      </c>
      <c r="F157" s="179" t="s">
        <v>344</v>
      </c>
      <c r="G157" s="177"/>
      <c r="H157" s="177"/>
      <c r="I157" s="180"/>
      <c r="J157" s="181">
        <f>BK157</f>
        <v>0</v>
      </c>
      <c r="K157" s="177"/>
      <c r="L157" s="182"/>
      <c r="M157" s="183"/>
      <c r="N157" s="184"/>
      <c r="O157" s="184"/>
      <c r="P157" s="185">
        <f>SUM(P158:P160)</f>
        <v>0</v>
      </c>
      <c r="Q157" s="184"/>
      <c r="R157" s="185">
        <f>SUM(R158:R160)</f>
        <v>0</v>
      </c>
      <c r="S157" s="184"/>
      <c r="T157" s="186">
        <f>SUM(T158:T160)</f>
        <v>0</v>
      </c>
      <c r="AR157" s="187" t="s">
        <v>84</v>
      </c>
      <c r="AT157" s="188" t="s">
        <v>74</v>
      </c>
      <c r="AU157" s="188" t="s">
        <v>75</v>
      </c>
      <c r="AY157" s="187" t="s">
        <v>157</v>
      </c>
      <c r="BK157" s="189">
        <f>SUM(BK158:BK160)</f>
        <v>0</v>
      </c>
    </row>
    <row r="158" spans="2:65" s="1" customFormat="1" ht="22.5" customHeight="1">
      <c r="B158" s="39"/>
      <c r="C158" s="190" t="s">
        <v>249</v>
      </c>
      <c r="D158" s="190" t="s">
        <v>158</v>
      </c>
      <c r="E158" s="191" t="s">
        <v>345</v>
      </c>
      <c r="F158" s="192" t="s">
        <v>346</v>
      </c>
      <c r="G158" s="193" t="s">
        <v>161</v>
      </c>
      <c r="H158" s="194">
        <v>63.073999999999998</v>
      </c>
      <c r="I158" s="195"/>
      <c r="J158" s="196">
        <f>ROUND(I158*H158,2)</f>
        <v>0</v>
      </c>
      <c r="K158" s="192" t="s">
        <v>22</v>
      </c>
      <c r="L158" s="59"/>
      <c r="M158" s="197" t="s">
        <v>22</v>
      </c>
      <c r="N158" s="198" t="s">
        <v>46</v>
      </c>
      <c r="O158" s="4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AR158" s="22" t="s">
        <v>188</v>
      </c>
      <c r="AT158" s="22" t="s">
        <v>158</v>
      </c>
      <c r="AU158" s="22" t="s">
        <v>24</v>
      </c>
      <c r="AY158" s="22" t="s">
        <v>157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22" t="s">
        <v>24</v>
      </c>
      <c r="BK158" s="201">
        <f>ROUND(I158*H158,2)</f>
        <v>0</v>
      </c>
      <c r="BL158" s="22" t="s">
        <v>188</v>
      </c>
      <c r="BM158" s="22" t="s">
        <v>347</v>
      </c>
    </row>
    <row r="159" spans="2:65" s="1" customFormat="1" ht="22.5" customHeight="1">
      <c r="B159" s="39"/>
      <c r="C159" s="190" t="s">
        <v>348</v>
      </c>
      <c r="D159" s="190" t="s">
        <v>158</v>
      </c>
      <c r="E159" s="191" t="s">
        <v>349</v>
      </c>
      <c r="F159" s="192" t="s">
        <v>350</v>
      </c>
      <c r="G159" s="193" t="s">
        <v>238</v>
      </c>
      <c r="H159" s="194">
        <v>158.16</v>
      </c>
      <c r="I159" s="195"/>
      <c r="J159" s="196">
        <f>ROUND(I159*H159,2)</f>
        <v>0</v>
      </c>
      <c r="K159" s="192" t="s">
        <v>22</v>
      </c>
      <c r="L159" s="59"/>
      <c r="M159" s="197" t="s">
        <v>22</v>
      </c>
      <c r="N159" s="198" t="s">
        <v>46</v>
      </c>
      <c r="O159" s="40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AR159" s="22" t="s">
        <v>188</v>
      </c>
      <c r="AT159" s="22" t="s">
        <v>158</v>
      </c>
      <c r="AU159" s="22" t="s">
        <v>24</v>
      </c>
      <c r="AY159" s="22" t="s">
        <v>157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24</v>
      </c>
      <c r="BK159" s="201">
        <f>ROUND(I159*H159,2)</f>
        <v>0</v>
      </c>
      <c r="BL159" s="22" t="s">
        <v>188</v>
      </c>
      <c r="BM159" s="22" t="s">
        <v>201</v>
      </c>
    </row>
    <row r="160" spans="2:65" s="1" customFormat="1" ht="22.5" customHeight="1">
      <c r="B160" s="39"/>
      <c r="C160" s="190" t="s">
        <v>252</v>
      </c>
      <c r="D160" s="190" t="s">
        <v>158</v>
      </c>
      <c r="E160" s="191" t="s">
        <v>351</v>
      </c>
      <c r="F160" s="192" t="s">
        <v>352</v>
      </c>
      <c r="G160" s="193" t="s">
        <v>262</v>
      </c>
      <c r="H160" s="194">
        <v>0.61499999999999999</v>
      </c>
      <c r="I160" s="195"/>
      <c r="J160" s="196">
        <f>ROUND(I160*H160,2)</f>
        <v>0</v>
      </c>
      <c r="K160" s="192" t="s">
        <v>22</v>
      </c>
      <c r="L160" s="59"/>
      <c r="M160" s="197" t="s">
        <v>22</v>
      </c>
      <c r="N160" s="198" t="s">
        <v>46</v>
      </c>
      <c r="O160" s="4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AR160" s="22" t="s">
        <v>188</v>
      </c>
      <c r="AT160" s="22" t="s">
        <v>158</v>
      </c>
      <c r="AU160" s="22" t="s">
        <v>24</v>
      </c>
      <c r="AY160" s="22" t="s">
        <v>157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2" t="s">
        <v>24</v>
      </c>
      <c r="BK160" s="201">
        <f>ROUND(I160*H160,2)</f>
        <v>0</v>
      </c>
      <c r="BL160" s="22" t="s">
        <v>188</v>
      </c>
      <c r="BM160" s="22" t="s">
        <v>212</v>
      </c>
    </row>
    <row r="161" spans="2:65" s="10" customFormat="1" ht="37.35" customHeight="1">
      <c r="B161" s="176"/>
      <c r="C161" s="177"/>
      <c r="D161" s="178" t="s">
        <v>74</v>
      </c>
      <c r="E161" s="179" t="s">
        <v>353</v>
      </c>
      <c r="F161" s="179" t="s">
        <v>354</v>
      </c>
      <c r="G161" s="177"/>
      <c r="H161" s="177"/>
      <c r="I161" s="180"/>
      <c r="J161" s="181">
        <f>BK161</f>
        <v>0</v>
      </c>
      <c r="K161" s="177"/>
      <c r="L161" s="182"/>
      <c r="M161" s="183"/>
      <c r="N161" s="184"/>
      <c r="O161" s="184"/>
      <c r="P161" s="185">
        <f>SUM(P162:P169)</f>
        <v>0</v>
      </c>
      <c r="Q161" s="184"/>
      <c r="R161" s="185">
        <f>SUM(R162:R169)</f>
        <v>0</v>
      </c>
      <c r="S161" s="184"/>
      <c r="T161" s="186">
        <f>SUM(T162:T169)</f>
        <v>0</v>
      </c>
      <c r="AR161" s="187" t="s">
        <v>84</v>
      </c>
      <c r="AT161" s="188" t="s">
        <v>74</v>
      </c>
      <c r="AU161" s="188" t="s">
        <v>75</v>
      </c>
      <c r="AY161" s="187" t="s">
        <v>157</v>
      </c>
      <c r="BK161" s="189">
        <f>SUM(BK162:BK169)</f>
        <v>0</v>
      </c>
    </row>
    <row r="162" spans="2:65" s="1" customFormat="1" ht="22.5" customHeight="1">
      <c r="B162" s="39"/>
      <c r="C162" s="190" t="s">
        <v>355</v>
      </c>
      <c r="D162" s="190" t="s">
        <v>158</v>
      </c>
      <c r="E162" s="191" t="s">
        <v>356</v>
      </c>
      <c r="F162" s="192" t="s">
        <v>357</v>
      </c>
      <c r="G162" s="193" t="s">
        <v>161</v>
      </c>
      <c r="H162" s="194">
        <v>1.2150000000000001</v>
      </c>
      <c r="I162" s="195"/>
      <c r="J162" s="196">
        <f t="shared" ref="J162:J169" si="20">ROUND(I162*H162,2)</f>
        <v>0</v>
      </c>
      <c r="K162" s="192" t="s">
        <v>22</v>
      </c>
      <c r="L162" s="59"/>
      <c r="M162" s="197" t="s">
        <v>22</v>
      </c>
      <c r="N162" s="198" t="s">
        <v>46</v>
      </c>
      <c r="O162" s="40"/>
      <c r="P162" s="199">
        <f t="shared" ref="P162:P169" si="21">O162*H162</f>
        <v>0</v>
      </c>
      <c r="Q162" s="199">
        <v>0</v>
      </c>
      <c r="R162" s="199">
        <f t="shared" ref="R162:R169" si="22">Q162*H162</f>
        <v>0</v>
      </c>
      <c r="S162" s="199">
        <v>0</v>
      </c>
      <c r="T162" s="200">
        <f t="shared" ref="T162:T169" si="23">S162*H162</f>
        <v>0</v>
      </c>
      <c r="AR162" s="22" t="s">
        <v>188</v>
      </c>
      <c r="AT162" s="22" t="s">
        <v>158</v>
      </c>
      <c r="AU162" s="22" t="s">
        <v>24</v>
      </c>
      <c r="AY162" s="22" t="s">
        <v>157</v>
      </c>
      <c r="BE162" s="201">
        <f t="shared" ref="BE162:BE169" si="24">IF(N162="základní",J162,0)</f>
        <v>0</v>
      </c>
      <c r="BF162" s="201">
        <f t="shared" ref="BF162:BF169" si="25">IF(N162="snížená",J162,0)</f>
        <v>0</v>
      </c>
      <c r="BG162" s="201">
        <f t="shared" ref="BG162:BG169" si="26">IF(N162="zákl. přenesená",J162,0)</f>
        <v>0</v>
      </c>
      <c r="BH162" s="201">
        <f t="shared" ref="BH162:BH169" si="27">IF(N162="sníž. přenesená",J162,0)</f>
        <v>0</v>
      </c>
      <c r="BI162" s="201">
        <f t="shared" ref="BI162:BI169" si="28">IF(N162="nulová",J162,0)</f>
        <v>0</v>
      </c>
      <c r="BJ162" s="22" t="s">
        <v>24</v>
      </c>
      <c r="BK162" s="201">
        <f t="shared" ref="BK162:BK169" si="29">ROUND(I162*H162,2)</f>
        <v>0</v>
      </c>
      <c r="BL162" s="22" t="s">
        <v>188</v>
      </c>
      <c r="BM162" s="22" t="s">
        <v>358</v>
      </c>
    </row>
    <row r="163" spans="2:65" s="1" customFormat="1" ht="22.5" customHeight="1">
      <c r="B163" s="39"/>
      <c r="C163" s="190" t="s">
        <v>257</v>
      </c>
      <c r="D163" s="190" t="s">
        <v>158</v>
      </c>
      <c r="E163" s="191" t="s">
        <v>359</v>
      </c>
      <c r="F163" s="192" t="s">
        <v>360</v>
      </c>
      <c r="G163" s="193" t="s">
        <v>161</v>
      </c>
      <c r="H163" s="194">
        <v>2.431</v>
      </c>
      <c r="I163" s="195"/>
      <c r="J163" s="196">
        <f t="shared" si="20"/>
        <v>0</v>
      </c>
      <c r="K163" s="192" t="s">
        <v>22</v>
      </c>
      <c r="L163" s="59"/>
      <c r="M163" s="197" t="s">
        <v>22</v>
      </c>
      <c r="N163" s="198" t="s">
        <v>46</v>
      </c>
      <c r="O163" s="40"/>
      <c r="P163" s="199">
        <f t="shared" si="21"/>
        <v>0</v>
      </c>
      <c r="Q163" s="199">
        <v>0</v>
      </c>
      <c r="R163" s="199">
        <f t="shared" si="22"/>
        <v>0</v>
      </c>
      <c r="S163" s="199">
        <v>0</v>
      </c>
      <c r="T163" s="200">
        <f t="shared" si="23"/>
        <v>0</v>
      </c>
      <c r="AR163" s="22" t="s">
        <v>188</v>
      </c>
      <c r="AT163" s="22" t="s">
        <v>158</v>
      </c>
      <c r="AU163" s="22" t="s">
        <v>24</v>
      </c>
      <c r="AY163" s="22" t="s">
        <v>157</v>
      </c>
      <c r="BE163" s="201">
        <f t="shared" si="24"/>
        <v>0</v>
      </c>
      <c r="BF163" s="201">
        <f t="shared" si="25"/>
        <v>0</v>
      </c>
      <c r="BG163" s="201">
        <f t="shared" si="26"/>
        <v>0</v>
      </c>
      <c r="BH163" s="201">
        <f t="shared" si="27"/>
        <v>0</v>
      </c>
      <c r="BI163" s="201">
        <f t="shared" si="28"/>
        <v>0</v>
      </c>
      <c r="BJ163" s="22" t="s">
        <v>24</v>
      </c>
      <c r="BK163" s="201">
        <f t="shared" si="29"/>
        <v>0</v>
      </c>
      <c r="BL163" s="22" t="s">
        <v>188</v>
      </c>
      <c r="BM163" s="22" t="s">
        <v>30</v>
      </c>
    </row>
    <row r="164" spans="2:65" s="1" customFormat="1" ht="22.5" customHeight="1">
      <c r="B164" s="39"/>
      <c r="C164" s="190" t="s">
        <v>361</v>
      </c>
      <c r="D164" s="190" t="s">
        <v>158</v>
      </c>
      <c r="E164" s="191" t="s">
        <v>362</v>
      </c>
      <c r="F164" s="192" t="s">
        <v>363</v>
      </c>
      <c r="G164" s="193" t="s">
        <v>161</v>
      </c>
      <c r="H164" s="194">
        <v>12.521000000000001</v>
      </c>
      <c r="I164" s="195"/>
      <c r="J164" s="196">
        <f t="shared" si="20"/>
        <v>0</v>
      </c>
      <c r="K164" s="192" t="s">
        <v>22</v>
      </c>
      <c r="L164" s="59"/>
      <c r="M164" s="197" t="s">
        <v>22</v>
      </c>
      <c r="N164" s="198" t="s">
        <v>46</v>
      </c>
      <c r="O164" s="40"/>
      <c r="P164" s="199">
        <f t="shared" si="21"/>
        <v>0</v>
      </c>
      <c r="Q164" s="199">
        <v>0</v>
      </c>
      <c r="R164" s="199">
        <f t="shared" si="22"/>
        <v>0</v>
      </c>
      <c r="S164" s="199">
        <v>0</v>
      </c>
      <c r="T164" s="200">
        <f t="shared" si="23"/>
        <v>0</v>
      </c>
      <c r="AR164" s="22" t="s">
        <v>188</v>
      </c>
      <c r="AT164" s="22" t="s">
        <v>158</v>
      </c>
      <c r="AU164" s="22" t="s">
        <v>24</v>
      </c>
      <c r="AY164" s="22" t="s">
        <v>157</v>
      </c>
      <c r="BE164" s="201">
        <f t="shared" si="24"/>
        <v>0</v>
      </c>
      <c r="BF164" s="201">
        <f t="shared" si="25"/>
        <v>0</v>
      </c>
      <c r="BG164" s="201">
        <f t="shared" si="26"/>
        <v>0</v>
      </c>
      <c r="BH164" s="201">
        <f t="shared" si="27"/>
        <v>0</v>
      </c>
      <c r="BI164" s="201">
        <f t="shared" si="28"/>
        <v>0</v>
      </c>
      <c r="BJ164" s="22" t="s">
        <v>24</v>
      </c>
      <c r="BK164" s="201">
        <f t="shared" si="29"/>
        <v>0</v>
      </c>
      <c r="BL164" s="22" t="s">
        <v>188</v>
      </c>
      <c r="BM164" s="22" t="s">
        <v>364</v>
      </c>
    </row>
    <row r="165" spans="2:65" s="1" customFormat="1" ht="22.5" customHeight="1">
      <c r="B165" s="39"/>
      <c r="C165" s="190" t="s">
        <v>263</v>
      </c>
      <c r="D165" s="190" t="s">
        <v>158</v>
      </c>
      <c r="E165" s="191" t="s">
        <v>365</v>
      </c>
      <c r="F165" s="192" t="s">
        <v>366</v>
      </c>
      <c r="G165" s="193" t="s">
        <v>161</v>
      </c>
      <c r="H165" s="194">
        <v>183.67400000000001</v>
      </c>
      <c r="I165" s="195"/>
      <c r="J165" s="196">
        <f t="shared" si="20"/>
        <v>0</v>
      </c>
      <c r="K165" s="192" t="s">
        <v>22</v>
      </c>
      <c r="L165" s="59"/>
      <c r="M165" s="197" t="s">
        <v>22</v>
      </c>
      <c r="N165" s="198" t="s">
        <v>46</v>
      </c>
      <c r="O165" s="40"/>
      <c r="P165" s="199">
        <f t="shared" si="21"/>
        <v>0</v>
      </c>
      <c r="Q165" s="199">
        <v>0</v>
      </c>
      <c r="R165" s="199">
        <f t="shared" si="22"/>
        <v>0</v>
      </c>
      <c r="S165" s="199">
        <v>0</v>
      </c>
      <c r="T165" s="200">
        <f t="shared" si="23"/>
        <v>0</v>
      </c>
      <c r="AR165" s="22" t="s">
        <v>188</v>
      </c>
      <c r="AT165" s="22" t="s">
        <v>158</v>
      </c>
      <c r="AU165" s="22" t="s">
        <v>24</v>
      </c>
      <c r="AY165" s="22" t="s">
        <v>157</v>
      </c>
      <c r="BE165" s="201">
        <f t="shared" si="24"/>
        <v>0</v>
      </c>
      <c r="BF165" s="201">
        <f t="shared" si="25"/>
        <v>0</v>
      </c>
      <c r="BG165" s="201">
        <f t="shared" si="26"/>
        <v>0</v>
      </c>
      <c r="BH165" s="201">
        <f t="shared" si="27"/>
        <v>0</v>
      </c>
      <c r="BI165" s="201">
        <f t="shared" si="28"/>
        <v>0</v>
      </c>
      <c r="BJ165" s="22" t="s">
        <v>24</v>
      </c>
      <c r="BK165" s="201">
        <f t="shared" si="29"/>
        <v>0</v>
      </c>
      <c r="BL165" s="22" t="s">
        <v>188</v>
      </c>
      <c r="BM165" s="22" t="s">
        <v>367</v>
      </c>
    </row>
    <row r="166" spans="2:65" s="1" customFormat="1" ht="22.5" customHeight="1">
      <c r="B166" s="39"/>
      <c r="C166" s="190" t="s">
        <v>368</v>
      </c>
      <c r="D166" s="190" t="s">
        <v>158</v>
      </c>
      <c r="E166" s="191" t="s">
        <v>369</v>
      </c>
      <c r="F166" s="192" t="s">
        <v>370</v>
      </c>
      <c r="G166" s="193" t="s">
        <v>161</v>
      </c>
      <c r="H166" s="194">
        <v>49.649000000000001</v>
      </c>
      <c r="I166" s="195"/>
      <c r="J166" s="196">
        <f t="shared" si="20"/>
        <v>0</v>
      </c>
      <c r="K166" s="192" t="s">
        <v>22</v>
      </c>
      <c r="L166" s="59"/>
      <c r="M166" s="197" t="s">
        <v>22</v>
      </c>
      <c r="N166" s="198" t="s">
        <v>46</v>
      </c>
      <c r="O166" s="40"/>
      <c r="P166" s="199">
        <f t="shared" si="21"/>
        <v>0</v>
      </c>
      <c r="Q166" s="199">
        <v>0</v>
      </c>
      <c r="R166" s="199">
        <f t="shared" si="22"/>
        <v>0</v>
      </c>
      <c r="S166" s="199">
        <v>0</v>
      </c>
      <c r="T166" s="200">
        <f t="shared" si="23"/>
        <v>0</v>
      </c>
      <c r="AR166" s="22" t="s">
        <v>188</v>
      </c>
      <c r="AT166" s="22" t="s">
        <v>158</v>
      </c>
      <c r="AU166" s="22" t="s">
        <v>24</v>
      </c>
      <c r="AY166" s="22" t="s">
        <v>157</v>
      </c>
      <c r="BE166" s="201">
        <f t="shared" si="24"/>
        <v>0</v>
      </c>
      <c r="BF166" s="201">
        <f t="shared" si="25"/>
        <v>0</v>
      </c>
      <c r="BG166" s="201">
        <f t="shared" si="26"/>
        <v>0</v>
      </c>
      <c r="BH166" s="201">
        <f t="shared" si="27"/>
        <v>0</v>
      </c>
      <c r="BI166" s="201">
        <f t="shared" si="28"/>
        <v>0</v>
      </c>
      <c r="BJ166" s="22" t="s">
        <v>24</v>
      </c>
      <c r="BK166" s="201">
        <f t="shared" si="29"/>
        <v>0</v>
      </c>
      <c r="BL166" s="22" t="s">
        <v>188</v>
      </c>
      <c r="BM166" s="22" t="s">
        <v>371</v>
      </c>
    </row>
    <row r="167" spans="2:65" s="1" customFormat="1" ht="22.5" customHeight="1">
      <c r="B167" s="39"/>
      <c r="C167" s="190" t="s">
        <v>269</v>
      </c>
      <c r="D167" s="190" t="s">
        <v>158</v>
      </c>
      <c r="E167" s="191" t="s">
        <v>372</v>
      </c>
      <c r="F167" s="192" t="s">
        <v>373</v>
      </c>
      <c r="G167" s="193" t="s">
        <v>161</v>
      </c>
      <c r="H167" s="194">
        <v>133.12100000000001</v>
      </c>
      <c r="I167" s="195"/>
      <c r="J167" s="196">
        <f t="shared" si="20"/>
        <v>0</v>
      </c>
      <c r="K167" s="192" t="s">
        <v>22</v>
      </c>
      <c r="L167" s="59"/>
      <c r="M167" s="197" t="s">
        <v>22</v>
      </c>
      <c r="N167" s="198" t="s">
        <v>46</v>
      </c>
      <c r="O167" s="40"/>
      <c r="P167" s="199">
        <f t="shared" si="21"/>
        <v>0</v>
      </c>
      <c r="Q167" s="199">
        <v>0</v>
      </c>
      <c r="R167" s="199">
        <f t="shared" si="22"/>
        <v>0</v>
      </c>
      <c r="S167" s="199">
        <v>0</v>
      </c>
      <c r="T167" s="200">
        <f t="shared" si="23"/>
        <v>0</v>
      </c>
      <c r="AR167" s="22" t="s">
        <v>188</v>
      </c>
      <c r="AT167" s="22" t="s">
        <v>158</v>
      </c>
      <c r="AU167" s="22" t="s">
        <v>24</v>
      </c>
      <c r="AY167" s="22" t="s">
        <v>157</v>
      </c>
      <c r="BE167" s="201">
        <f t="shared" si="24"/>
        <v>0</v>
      </c>
      <c r="BF167" s="201">
        <f t="shared" si="25"/>
        <v>0</v>
      </c>
      <c r="BG167" s="201">
        <f t="shared" si="26"/>
        <v>0</v>
      </c>
      <c r="BH167" s="201">
        <f t="shared" si="27"/>
        <v>0</v>
      </c>
      <c r="BI167" s="201">
        <f t="shared" si="28"/>
        <v>0</v>
      </c>
      <c r="BJ167" s="22" t="s">
        <v>24</v>
      </c>
      <c r="BK167" s="201">
        <f t="shared" si="29"/>
        <v>0</v>
      </c>
      <c r="BL167" s="22" t="s">
        <v>188</v>
      </c>
      <c r="BM167" s="22" t="s">
        <v>374</v>
      </c>
    </row>
    <row r="168" spans="2:65" s="1" customFormat="1" ht="22.5" customHeight="1">
      <c r="B168" s="39"/>
      <c r="C168" s="190" t="s">
        <v>375</v>
      </c>
      <c r="D168" s="190" t="s">
        <v>158</v>
      </c>
      <c r="E168" s="191" t="s">
        <v>376</v>
      </c>
      <c r="F168" s="192" t="s">
        <v>377</v>
      </c>
      <c r="G168" s="193" t="s">
        <v>161</v>
      </c>
      <c r="H168" s="194">
        <v>7.1</v>
      </c>
      <c r="I168" s="195"/>
      <c r="J168" s="196">
        <f t="shared" si="20"/>
        <v>0</v>
      </c>
      <c r="K168" s="192" t="s">
        <v>22</v>
      </c>
      <c r="L168" s="59"/>
      <c r="M168" s="197" t="s">
        <v>22</v>
      </c>
      <c r="N168" s="198" t="s">
        <v>46</v>
      </c>
      <c r="O168" s="40"/>
      <c r="P168" s="199">
        <f t="shared" si="21"/>
        <v>0</v>
      </c>
      <c r="Q168" s="199">
        <v>0</v>
      </c>
      <c r="R168" s="199">
        <f t="shared" si="22"/>
        <v>0</v>
      </c>
      <c r="S168" s="199">
        <v>0</v>
      </c>
      <c r="T168" s="200">
        <f t="shared" si="23"/>
        <v>0</v>
      </c>
      <c r="AR168" s="22" t="s">
        <v>188</v>
      </c>
      <c r="AT168" s="22" t="s">
        <v>158</v>
      </c>
      <c r="AU168" s="22" t="s">
        <v>24</v>
      </c>
      <c r="AY168" s="22" t="s">
        <v>157</v>
      </c>
      <c r="BE168" s="201">
        <f t="shared" si="24"/>
        <v>0</v>
      </c>
      <c r="BF168" s="201">
        <f t="shared" si="25"/>
        <v>0</v>
      </c>
      <c r="BG168" s="201">
        <f t="shared" si="26"/>
        <v>0</v>
      </c>
      <c r="BH168" s="201">
        <f t="shared" si="27"/>
        <v>0</v>
      </c>
      <c r="BI168" s="201">
        <f t="shared" si="28"/>
        <v>0</v>
      </c>
      <c r="BJ168" s="22" t="s">
        <v>24</v>
      </c>
      <c r="BK168" s="201">
        <f t="shared" si="29"/>
        <v>0</v>
      </c>
      <c r="BL168" s="22" t="s">
        <v>188</v>
      </c>
      <c r="BM168" s="22" t="s">
        <v>378</v>
      </c>
    </row>
    <row r="169" spans="2:65" s="1" customFormat="1" ht="22.5" customHeight="1">
      <c r="B169" s="39"/>
      <c r="C169" s="190" t="s">
        <v>272</v>
      </c>
      <c r="D169" s="190" t="s">
        <v>158</v>
      </c>
      <c r="E169" s="191" t="s">
        <v>379</v>
      </c>
      <c r="F169" s="192" t="s">
        <v>380</v>
      </c>
      <c r="G169" s="193" t="s">
        <v>161</v>
      </c>
      <c r="H169" s="194">
        <v>148.185</v>
      </c>
      <c r="I169" s="195"/>
      <c r="J169" s="196">
        <f t="shared" si="20"/>
        <v>0</v>
      </c>
      <c r="K169" s="192" t="s">
        <v>22</v>
      </c>
      <c r="L169" s="59"/>
      <c r="M169" s="197" t="s">
        <v>22</v>
      </c>
      <c r="N169" s="198" t="s">
        <v>46</v>
      </c>
      <c r="O169" s="40"/>
      <c r="P169" s="199">
        <f t="shared" si="21"/>
        <v>0</v>
      </c>
      <c r="Q169" s="199">
        <v>0</v>
      </c>
      <c r="R169" s="199">
        <f t="shared" si="22"/>
        <v>0</v>
      </c>
      <c r="S169" s="199">
        <v>0</v>
      </c>
      <c r="T169" s="200">
        <f t="shared" si="23"/>
        <v>0</v>
      </c>
      <c r="AR169" s="22" t="s">
        <v>188</v>
      </c>
      <c r="AT169" s="22" t="s">
        <v>158</v>
      </c>
      <c r="AU169" s="22" t="s">
        <v>24</v>
      </c>
      <c r="AY169" s="22" t="s">
        <v>157</v>
      </c>
      <c r="BE169" s="201">
        <f t="shared" si="24"/>
        <v>0</v>
      </c>
      <c r="BF169" s="201">
        <f t="shared" si="25"/>
        <v>0</v>
      </c>
      <c r="BG169" s="201">
        <f t="shared" si="26"/>
        <v>0</v>
      </c>
      <c r="BH169" s="201">
        <f t="shared" si="27"/>
        <v>0</v>
      </c>
      <c r="BI169" s="201">
        <f t="shared" si="28"/>
        <v>0</v>
      </c>
      <c r="BJ169" s="22" t="s">
        <v>24</v>
      </c>
      <c r="BK169" s="201">
        <f t="shared" si="29"/>
        <v>0</v>
      </c>
      <c r="BL169" s="22" t="s">
        <v>188</v>
      </c>
      <c r="BM169" s="22" t="s">
        <v>381</v>
      </c>
    </row>
    <row r="170" spans="2:65" s="10" customFormat="1" ht="37.35" customHeight="1">
      <c r="B170" s="176"/>
      <c r="C170" s="177"/>
      <c r="D170" s="178" t="s">
        <v>74</v>
      </c>
      <c r="E170" s="179" t="s">
        <v>382</v>
      </c>
      <c r="F170" s="179" t="s">
        <v>383</v>
      </c>
      <c r="G170" s="177"/>
      <c r="H170" s="177"/>
      <c r="I170" s="180"/>
      <c r="J170" s="181">
        <f>BK170</f>
        <v>0</v>
      </c>
      <c r="K170" s="177"/>
      <c r="L170" s="182"/>
      <c r="M170" s="183"/>
      <c r="N170" s="184"/>
      <c r="O170" s="184"/>
      <c r="P170" s="185">
        <f>SUM(P171:P172)</f>
        <v>0</v>
      </c>
      <c r="Q170" s="184"/>
      <c r="R170" s="185">
        <f>SUM(R171:R172)</f>
        <v>0</v>
      </c>
      <c r="S170" s="184"/>
      <c r="T170" s="186">
        <f>SUM(T171:T172)</f>
        <v>0</v>
      </c>
      <c r="AR170" s="187" t="s">
        <v>84</v>
      </c>
      <c r="AT170" s="188" t="s">
        <v>74</v>
      </c>
      <c r="AU170" s="188" t="s">
        <v>75</v>
      </c>
      <c r="AY170" s="187" t="s">
        <v>157</v>
      </c>
      <c r="BK170" s="189">
        <f>SUM(BK171:BK172)</f>
        <v>0</v>
      </c>
    </row>
    <row r="171" spans="2:65" s="1" customFormat="1" ht="22.5" customHeight="1">
      <c r="B171" s="39"/>
      <c r="C171" s="190" t="s">
        <v>384</v>
      </c>
      <c r="D171" s="190" t="s">
        <v>158</v>
      </c>
      <c r="E171" s="191" t="s">
        <v>385</v>
      </c>
      <c r="F171" s="192" t="s">
        <v>386</v>
      </c>
      <c r="G171" s="193" t="s">
        <v>161</v>
      </c>
      <c r="H171" s="194">
        <v>649.11900000000003</v>
      </c>
      <c r="I171" s="195"/>
      <c r="J171" s="196">
        <f>ROUND(I171*H171,2)</f>
        <v>0</v>
      </c>
      <c r="K171" s="192" t="s">
        <v>22</v>
      </c>
      <c r="L171" s="59"/>
      <c r="M171" s="197" t="s">
        <v>22</v>
      </c>
      <c r="N171" s="198" t="s">
        <v>46</v>
      </c>
      <c r="O171" s="40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AR171" s="22" t="s">
        <v>188</v>
      </c>
      <c r="AT171" s="22" t="s">
        <v>158</v>
      </c>
      <c r="AU171" s="22" t="s">
        <v>24</v>
      </c>
      <c r="AY171" s="22" t="s">
        <v>157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2" t="s">
        <v>24</v>
      </c>
      <c r="BK171" s="201">
        <f>ROUND(I171*H171,2)</f>
        <v>0</v>
      </c>
      <c r="BL171" s="22" t="s">
        <v>188</v>
      </c>
      <c r="BM171" s="22" t="s">
        <v>387</v>
      </c>
    </row>
    <row r="172" spans="2:65" s="1" customFormat="1" ht="22.5" customHeight="1">
      <c r="B172" s="39"/>
      <c r="C172" s="190" t="s">
        <v>278</v>
      </c>
      <c r="D172" s="190" t="s">
        <v>158</v>
      </c>
      <c r="E172" s="191" t="s">
        <v>388</v>
      </c>
      <c r="F172" s="192" t="s">
        <v>389</v>
      </c>
      <c r="G172" s="193" t="s">
        <v>161</v>
      </c>
      <c r="H172" s="194">
        <v>649.11900000000003</v>
      </c>
      <c r="I172" s="195"/>
      <c r="J172" s="196">
        <f>ROUND(I172*H172,2)</f>
        <v>0</v>
      </c>
      <c r="K172" s="192" t="s">
        <v>22</v>
      </c>
      <c r="L172" s="59"/>
      <c r="M172" s="197" t="s">
        <v>22</v>
      </c>
      <c r="N172" s="198" t="s">
        <v>46</v>
      </c>
      <c r="O172" s="40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AR172" s="22" t="s">
        <v>188</v>
      </c>
      <c r="AT172" s="22" t="s">
        <v>158</v>
      </c>
      <c r="AU172" s="22" t="s">
        <v>24</v>
      </c>
      <c r="AY172" s="22" t="s">
        <v>157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24</v>
      </c>
      <c r="BK172" s="201">
        <f>ROUND(I172*H172,2)</f>
        <v>0</v>
      </c>
      <c r="BL172" s="22" t="s">
        <v>188</v>
      </c>
      <c r="BM172" s="22" t="s">
        <v>390</v>
      </c>
    </row>
    <row r="173" spans="2:65" s="10" customFormat="1" ht="37.35" customHeight="1">
      <c r="B173" s="176"/>
      <c r="C173" s="177"/>
      <c r="D173" s="178" t="s">
        <v>74</v>
      </c>
      <c r="E173" s="179" t="s">
        <v>391</v>
      </c>
      <c r="F173" s="179" t="s">
        <v>392</v>
      </c>
      <c r="G173" s="177"/>
      <c r="H173" s="177"/>
      <c r="I173" s="180"/>
      <c r="J173" s="181">
        <f>BK173</f>
        <v>0</v>
      </c>
      <c r="K173" s="177"/>
      <c r="L173" s="182"/>
      <c r="M173" s="183"/>
      <c r="N173" s="184"/>
      <c r="O173" s="184"/>
      <c r="P173" s="185">
        <f>SUM(P174:P178)</f>
        <v>0</v>
      </c>
      <c r="Q173" s="184"/>
      <c r="R173" s="185">
        <f>SUM(R174:R178)</f>
        <v>0</v>
      </c>
      <c r="S173" s="184"/>
      <c r="T173" s="186">
        <f>SUM(T174:T178)</f>
        <v>0</v>
      </c>
      <c r="AR173" s="187" t="s">
        <v>24</v>
      </c>
      <c r="AT173" s="188" t="s">
        <v>74</v>
      </c>
      <c r="AU173" s="188" t="s">
        <v>75</v>
      </c>
      <c r="AY173" s="187" t="s">
        <v>157</v>
      </c>
      <c r="BK173" s="189">
        <f>SUM(BK174:BK178)</f>
        <v>0</v>
      </c>
    </row>
    <row r="174" spans="2:65" s="1" customFormat="1" ht="31.5" customHeight="1">
      <c r="B174" s="39"/>
      <c r="C174" s="190" t="s">
        <v>393</v>
      </c>
      <c r="D174" s="190" t="s">
        <v>158</v>
      </c>
      <c r="E174" s="191" t="s">
        <v>394</v>
      </c>
      <c r="F174" s="192" t="s">
        <v>395</v>
      </c>
      <c r="G174" s="193" t="s">
        <v>238</v>
      </c>
      <c r="H174" s="194">
        <v>0.4</v>
      </c>
      <c r="I174" s="195"/>
      <c r="J174" s="196">
        <f>ROUND(I174*H174,2)</f>
        <v>0</v>
      </c>
      <c r="K174" s="192" t="s">
        <v>22</v>
      </c>
      <c r="L174" s="59"/>
      <c r="M174" s="197" t="s">
        <v>22</v>
      </c>
      <c r="N174" s="198" t="s">
        <v>46</v>
      </c>
      <c r="O174" s="40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AR174" s="22" t="s">
        <v>96</v>
      </c>
      <c r="AT174" s="22" t="s">
        <v>158</v>
      </c>
      <c r="AU174" s="22" t="s">
        <v>24</v>
      </c>
      <c r="AY174" s="22" t="s">
        <v>157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22" t="s">
        <v>24</v>
      </c>
      <c r="BK174" s="201">
        <f>ROUND(I174*H174,2)</f>
        <v>0</v>
      </c>
      <c r="BL174" s="22" t="s">
        <v>96</v>
      </c>
      <c r="BM174" s="22" t="s">
        <v>396</v>
      </c>
    </row>
    <row r="175" spans="2:65" s="1" customFormat="1" ht="22.5" customHeight="1">
      <c r="B175" s="39"/>
      <c r="C175" s="190" t="s">
        <v>281</v>
      </c>
      <c r="D175" s="190" t="s">
        <v>158</v>
      </c>
      <c r="E175" s="191" t="s">
        <v>397</v>
      </c>
      <c r="F175" s="192" t="s">
        <v>398</v>
      </c>
      <c r="G175" s="193" t="s">
        <v>176</v>
      </c>
      <c r="H175" s="194">
        <v>4</v>
      </c>
      <c r="I175" s="195"/>
      <c r="J175" s="196">
        <f>ROUND(I175*H175,2)</f>
        <v>0</v>
      </c>
      <c r="K175" s="192" t="s">
        <v>22</v>
      </c>
      <c r="L175" s="59"/>
      <c r="M175" s="197" t="s">
        <v>22</v>
      </c>
      <c r="N175" s="198" t="s">
        <v>46</v>
      </c>
      <c r="O175" s="4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22" t="s">
        <v>96</v>
      </c>
      <c r="AT175" s="22" t="s">
        <v>158</v>
      </c>
      <c r="AU175" s="22" t="s">
        <v>24</v>
      </c>
      <c r="AY175" s="22" t="s">
        <v>157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2" t="s">
        <v>24</v>
      </c>
      <c r="BK175" s="201">
        <f>ROUND(I175*H175,2)</f>
        <v>0</v>
      </c>
      <c r="BL175" s="22" t="s">
        <v>96</v>
      </c>
      <c r="BM175" s="22" t="s">
        <v>399</v>
      </c>
    </row>
    <row r="176" spans="2:65" s="1" customFormat="1" ht="22.5" customHeight="1">
      <c r="B176" s="39"/>
      <c r="C176" s="190" t="s">
        <v>166</v>
      </c>
      <c r="D176" s="190" t="s">
        <v>158</v>
      </c>
      <c r="E176" s="191" t="s">
        <v>400</v>
      </c>
      <c r="F176" s="192" t="s">
        <v>401</v>
      </c>
      <c r="G176" s="193" t="s">
        <v>176</v>
      </c>
      <c r="H176" s="194">
        <v>2</v>
      </c>
      <c r="I176" s="195"/>
      <c r="J176" s="196">
        <f>ROUND(I176*H176,2)</f>
        <v>0</v>
      </c>
      <c r="K176" s="192" t="s">
        <v>22</v>
      </c>
      <c r="L176" s="59"/>
      <c r="M176" s="197" t="s">
        <v>22</v>
      </c>
      <c r="N176" s="198" t="s">
        <v>46</v>
      </c>
      <c r="O176" s="40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AR176" s="22" t="s">
        <v>96</v>
      </c>
      <c r="AT176" s="22" t="s">
        <v>158</v>
      </c>
      <c r="AU176" s="22" t="s">
        <v>24</v>
      </c>
      <c r="AY176" s="22" t="s">
        <v>157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22" t="s">
        <v>24</v>
      </c>
      <c r="BK176" s="201">
        <f>ROUND(I176*H176,2)</f>
        <v>0</v>
      </c>
      <c r="BL176" s="22" t="s">
        <v>96</v>
      </c>
      <c r="BM176" s="22" t="s">
        <v>402</v>
      </c>
    </row>
    <row r="177" spans="2:65" s="1" customFormat="1" ht="31.5" customHeight="1">
      <c r="B177" s="39"/>
      <c r="C177" s="202" t="s">
        <v>287</v>
      </c>
      <c r="D177" s="202" t="s">
        <v>274</v>
      </c>
      <c r="E177" s="203" t="s">
        <v>403</v>
      </c>
      <c r="F177" s="204" t="s">
        <v>404</v>
      </c>
      <c r="G177" s="205" t="s">
        <v>176</v>
      </c>
      <c r="H177" s="206">
        <v>2</v>
      </c>
      <c r="I177" s="207"/>
      <c r="J177" s="208">
        <f>ROUND(I177*H177,2)</f>
        <v>0</v>
      </c>
      <c r="K177" s="204" t="s">
        <v>22</v>
      </c>
      <c r="L177" s="209"/>
      <c r="M177" s="210" t="s">
        <v>22</v>
      </c>
      <c r="N177" s="211" t="s">
        <v>46</v>
      </c>
      <c r="O177" s="40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AR177" s="22" t="s">
        <v>173</v>
      </c>
      <c r="AT177" s="22" t="s">
        <v>274</v>
      </c>
      <c r="AU177" s="22" t="s">
        <v>24</v>
      </c>
      <c r="AY177" s="22" t="s">
        <v>157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2" t="s">
        <v>24</v>
      </c>
      <c r="BK177" s="201">
        <f>ROUND(I177*H177,2)</f>
        <v>0</v>
      </c>
      <c r="BL177" s="22" t="s">
        <v>96</v>
      </c>
      <c r="BM177" s="22" t="s">
        <v>405</v>
      </c>
    </row>
    <row r="178" spans="2:65" s="1" customFormat="1" ht="22.5" customHeight="1">
      <c r="B178" s="39"/>
      <c r="C178" s="202" t="s">
        <v>184</v>
      </c>
      <c r="D178" s="202" t="s">
        <v>274</v>
      </c>
      <c r="E178" s="203" t="s">
        <v>406</v>
      </c>
      <c r="F178" s="204" t="s">
        <v>407</v>
      </c>
      <c r="G178" s="205" t="s">
        <v>176</v>
      </c>
      <c r="H178" s="206">
        <v>4</v>
      </c>
      <c r="I178" s="207"/>
      <c r="J178" s="208">
        <f>ROUND(I178*H178,2)</f>
        <v>0</v>
      </c>
      <c r="K178" s="204" t="s">
        <v>22</v>
      </c>
      <c r="L178" s="209"/>
      <c r="M178" s="210" t="s">
        <v>22</v>
      </c>
      <c r="N178" s="211" t="s">
        <v>46</v>
      </c>
      <c r="O178" s="40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AR178" s="22" t="s">
        <v>173</v>
      </c>
      <c r="AT178" s="22" t="s">
        <v>274</v>
      </c>
      <c r="AU178" s="22" t="s">
        <v>24</v>
      </c>
      <c r="AY178" s="22" t="s">
        <v>157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24</v>
      </c>
      <c r="BK178" s="201">
        <f>ROUND(I178*H178,2)</f>
        <v>0</v>
      </c>
      <c r="BL178" s="22" t="s">
        <v>96</v>
      </c>
      <c r="BM178" s="22" t="s">
        <v>408</v>
      </c>
    </row>
    <row r="179" spans="2:65" s="10" customFormat="1" ht="37.35" customHeight="1">
      <c r="B179" s="176"/>
      <c r="C179" s="177"/>
      <c r="D179" s="178" t="s">
        <v>74</v>
      </c>
      <c r="E179" s="179" t="s">
        <v>409</v>
      </c>
      <c r="F179" s="179" t="s">
        <v>410</v>
      </c>
      <c r="G179" s="177"/>
      <c r="H179" s="177"/>
      <c r="I179" s="180"/>
      <c r="J179" s="181">
        <f>BK179</f>
        <v>0</v>
      </c>
      <c r="K179" s="177"/>
      <c r="L179" s="182"/>
      <c r="M179" s="183"/>
      <c r="N179" s="184"/>
      <c r="O179" s="184"/>
      <c r="P179" s="185">
        <f>SUM(P180:P185)</f>
        <v>0</v>
      </c>
      <c r="Q179" s="184"/>
      <c r="R179" s="185">
        <f>SUM(R180:R185)</f>
        <v>0</v>
      </c>
      <c r="S179" s="184"/>
      <c r="T179" s="186">
        <f>SUM(T180:T185)</f>
        <v>0</v>
      </c>
      <c r="AR179" s="187" t="s">
        <v>24</v>
      </c>
      <c r="AT179" s="188" t="s">
        <v>74</v>
      </c>
      <c r="AU179" s="188" t="s">
        <v>75</v>
      </c>
      <c r="AY179" s="187" t="s">
        <v>157</v>
      </c>
      <c r="BK179" s="189">
        <f>SUM(BK180:BK185)</f>
        <v>0</v>
      </c>
    </row>
    <row r="180" spans="2:65" s="1" customFormat="1" ht="22.5" customHeight="1">
      <c r="B180" s="39"/>
      <c r="C180" s="190" t="s">
        <v>290</v>
      </c>
      <c r="D180" s="190" t="s">
        <v>158</v>
      </c>
      <c r="E180" s="191" t="s">
        <v>411</v>
      </c>
      <c r="F180" s="192" t="s">
        <v>412</v>
      </c>
      <c r="G180" s="193" t="s">
        <v>262</v>
      </c>
      <c r="H180" s="194">
        <v>384.58</v>
      </c>
      <c r="I180" s="195"/>
      <c r="J180" s="196">
        <f t="shared" ref="J180:J185" si="30">ROUND(I180*H180,2)</f>
        <v>0</v>
      </c>
      <c r="K180" s="192" t="s">
        <v>22</v>
      </c>
      <c r="L180" s="59"/>
      <c r="M180" s="197" t="s">
        <v>22</v>
      </c>
      <c r="N180" s="198" t="s">
        <v>46</v>
      </c>
      <c r="O180" s="40"/>
      <c r="P180" s="199">
        <f t="shared" ref="P180:P185" si="31">O180*H180</f>
        <v>0</v>
      </c>
      <c r="Q180" s="199">
        <v>0</v>
      </c>
      <c r="R180" s="199">
        <f t="shared" ref="R180:R185" si="32">Q180*H180</f>
        <v>0</v>
      </c>
      <c r="S180" s="199">
        <v>0</v>
      </c>
      <c r="T180" s="200">
        <f t="shared" ref="T180:T185" si="33">S180*H180</f>
        <v>0</v>
      </c>
      <c r="AR180" s="22" t="s">
        <v>96</v>
      </c>
      <c r="AT180" s="22" t="s">
        <v>158</v>
      </c>
      <c r="AU180" s="22" t="s">
        <v>24</v>
      </c>
      <c r="AY180" s="22" t="s">
        <v>157</v>
      </c>
      <c r="BE180" s="201">
        <f t="shared" ref="BE180:BE185" si="34">IF(N180="základní",J180,0)</f>
        <v>0</v>
      </c>
      <c r="BF180" s="201">
        <f t="shared" ref="BF180:BF185" si="35">IF(N180="snížená",J180,0)</f>
        <v>0</v>
      </c>
      <c r="BG180" s="201">
        <f t="shared" ref="BG180:BG185" si="36">IF(N180="zákl. přenesená",J180,0)</f>
        <v>0</v>
      </c>
      <c r="BH180" s="201">
        <f t="shared" ref="BH180:BH185" si="37">IF(N180="sníž. přenesená",J180,0)</f>
        <v>0</v>
      </c>
      <c r="BI180" s="201">
        <f t="shared" ref="BI180:BI185" si="38">IF(N180="nulová",J180,0)</f>
        <v>0</v>
      </c>
      <c r="BJ180" s="22" t="s">
        <v>24</v>
      </c>
      <c r="BK180" s="201">
        <f t="shared" ref="BK180:BK185" si="39">ROUND(I180*H180,2)</f>
        <v>0</v>
      </c>
      <c r="BL180" s="22" t="s">
        <v>96</v>
      </c>
      <c r="BM180" s="22" t="s">
        <v>413</v>
      </c>
    </row>
    <row r="181" spans="2:65" s="1" customFormat="1" ht="22.5" customHeight="1">
      <c r="B181" s="39"/>
      <c r="C181" s="190" t="s">
        <v>414</v>
      </c>
      <c r="D181" s="190" t="s">
        <v>158</v>
      </c>
      <c r="E181" s="191" t="s">
        <v>415</v>
      </c>
      <c r="F181" s="192" t="s">
        <v>416</v>
      </c>
      <c r="G181" s="193" t="s">
        <v>262</v>
      </c>
      <c r="H181" s="194">
        <v>219.72300000000001</v>
      </c>
      <c r="I181" s="195"/>
      <c r="J181" s="196">
        <f t="shared" si="30"/>
        <v>0</v>
      </c>
      <c r="K181" s="192" t="s">
        <v>22</v>
      </c>
      <c r="L181" s="59"/>
      <c r="M181" s="197" t="s">
        <v>22</v>
      </c>
      <c r="N181" s="198" t="s">
        <v>46</v>
      </c>
      <c r="O181" s="40"/>
      <c r="P181" s="199">
        <f t="shared" si="31"/>
        <v>0</v>
      </c>
      <c r="Q181" s="199">
        <v>0</v>
      </c>
      <c r="R181" s="199">
        <f t="shared" si="32"/>
        <v>0</v>
      </c>
      <c r="S181" s="199">
        <v>0</v>
      </c>
      <c r="T181" s="200">
        <f t="shared" si="33"/>
        <v>0</v>
      </c>
      <c r="AR181" s="22" t="s">
        <v>96</v>
      </c>
      <c r="AT181" s="22" t="s">
        <v>158</v>
      </c>
      <c r="AU181" s="22" t="s">
        <v>24</v>
      </c>
      <c r="AY181" s="22" t="s">
        <v>157</v>
      </c>
      <c r="BE181" s="201">
        <f t="shared" si="34"/>
        <v>0</v>
      </c>
      <c r="BF181" s="201">
        <f t="shared" si="35"/>
        <v>0</v>
      </c>
      <c r="BG181" s="201">
        <f t="shared" si="36"/>
        <v>0</v>
      </c>
      <c r="BH181" s="201">
        <f t="shared" si="37"/>
        <v>0</v>
      </c>
      <c r="BI181" s="201">
        <f t="shared" si="38"/>
        <v>0</v>
      </c>
      <c r="BJ181" s="22" t="s">
        <v>24</v>
      </c>
      <c r="BK181" s="201">
        <f t="shared" si="39"/>
        <v>0</v>
      </c>
      <c r="BL181" s="22" t="s">
        <v>96</v>
      </c>
      <c r="BM181" s="22" t="s">
        <v>417</v>
      </c>
    </row>
    <row r="182" spans="2:65" s="1" customFormat="1" ht="22.5" customHeight="1">
      <c r="B182" s="39"/>
      <c r="C182" s="190" t="s">
        <v>294</v>
      </c>
      <c r="D182" s="190" t="s">
        <v>158</v>
      </c>
      <c r="E182" s="191" t="s">
        <v>418</v>
      </c>
      <c r="F182" s="192" t="s">
        <v>419</v>
      </c>
      <c r="G182" s="193" t="s">
        <v>262</v>
      </c>
      <c r="H182" s="194">
        <v>27.465</v>
      </c>
      <c r="I182" s="195"/>
      <c r="J182" s="196">
        <f t="shared" si="30"/>
        <v>0</v>
      </c>
      <c r="K182" s="192" t="s">
        <v>22</v>
      </c>
      <c r="L182" s="59"/>
      <c r="M182" s="197" t="s">
        <v>22</v>
      </c>
      <c r="N182" s="198" t="s">
        <v>46</v>
      </c>
      <c r="O182" s="40"/>
      <c r="P182" s="199">
        <f t="shared" si="31"/>
        <v>0</v>
      </c>
      <c r="Q182" s="199">
        <v>0</v>
      </c>
      <c r="R182" s="199">
        <f t="shared" si="32"/>
        <v>0</v>
      </c>
      <c r="S182" s="199">
        <v>0</v>
      </c>
      <c r="T182" s="200">
        <f t="shared" si="33"/>
        <v>0</v>
      </c>
      <c r="AR182" s="22" t="s">
        <v>96</v>
      </c>
      <c r="AT182" s="22" t="s">
        <v>158</v>
      </c>
      <c r="AU182" s="22" t="s">
        <v>24</v>
      </c>
      <c r="AY182" s="22" t="s">
        <v>157</v>
      </c>
      <c r="BE182" s="201">
        <f t="shared" si="34"/>
        <v>0</v>
      </c>
      <c r="BF182" s="201">
        <f t="shared" si="35"/>
        <v>0</v>
      </c>
      <c r="BG182" s="201">
        <f t="shared" si="36"/>
        <v>0</v>
      </c>
      <c r="BH182" s="201">
        <f t="shared" si="37"/>
        <v>0</v>
      </c>
      <c r="BI182" s="201">
        <f t="shared" si="38"/>
        <v>0</v>
      </c>
      <c r="BJ182" s="22" t="s">
        <v>24</v>
      </c>
      <c r="BK182" s="201">
        <f t="shared" si="39"/>
        <v>0</v>
      </c>
      <c r="BL182" s="22" t="s">
        <v>96</v>
      </c>
      <c r="BM182" s="22" t="s">
        <v>420</v>
      </c>
    </row>
    <row r="183" spans="2:65" s="1" customFormat="1" ht="22.5" customHeight="1">
      <c r="B183" s="39"/>
      <c r="C183" s="190" t="s">
        <v>421</v>
      </c>
      <c r="D183" s="190" t="s">
        <v>158</v>
      </c>
      <c r="E183" s="191" t="s">
        <v>422</v>
      </c>
      <c r="F183" s="192" t="s">
        <v>423</v>
      </c>
      <c r="G183" s="193" t="s">
        <v>262</v>
      </c>
      <c r="H183" s="194">
        <v>27.465</v>
      </c>
      <c r="I183" s="195"/>
      <c r="J183" s="196">
        <f t="shared" si="30"/>
        <v>0</v>
      </c>
      <c r="K183" s="192" t="s">
        <v>22</v>
      </c>
      <c r="L183" s="59"/>
      <c r="M183" s="197" t="s">
        <v>22</v>
      </c>
      <c r="N183" s="198" t="s">
        <v>46</v>
      </c>
      <c r="O183" s="40"/>
      <c r="P183" s="199">
        <f t="shared" si="31"/>
        <v>0</v>
      </c>
      <c r="Q183" s="199">
        <v>0</v>
      </c>
      <c r="R183" s="199">
        <f t="shared" si="32"/>
        <v>0</v>
      </c>
      <c r="S183" s="199">
        <v>0</v>
      </c>
      <c r="T183" s="200">
        <f t="shared" si="33"/>
        <v>0</v>
      </c>
      <c r="AR183" s="22" t="s">
        <v>96</v>
      </c>
      <c r="AT183" s="22" t="s">
        <v>158</v>
      </c>
      <c r="AU183" s="22" t="s">
        <v>24</v>
      </c>
      <c r="AY183" s="22" t="s">
        <v>157</v>
      </c>
      <c r="BE183" s="201">
        <f t="shared" si="34"/>
        <v>0</v>
      </c>
      <c r="BF183" s="201">
        <f t="shared" si="35"/>
        <v>0</v>
      </c>
      <c r="BG183" s="201">
        <f t="shared" si="36"/>
        <v>0</v>
      </c>
      <c r="BH183" s="201">
        <f t="shared" si="37"/>
        <v>0</v>
      </c>
      <c r="BI183" s="201">
        <f t="shared" si="38"/>
        <v>0</v>
      </c>
      <c r="BJ183" s="22" t="s">
        <v>24</v>
      </c>
      <c r="BK183" s="201">
        <f t="shared" si="39"/>
        <v>0</v>
      </c>
      <c r="BL183" s="22" t="s">
        <v>96</v>
      </c>
      <c r="BM183" s="22" t="s">
        <v>424</v>
      </c>
    </row>
    <row r="184" spans="2:65" s="1" customFormat="1" ht="22.5" customHeight="1">
      <c r="B184" s="39"/>
      <c r="C184" s="190" t="s">
        <v>297</v>
      </c>
      <c r="D184" s="190" t="s">
        <v>158</v>
      </c>
      <c r="E184" s="191" t="s">
        <v>425</v>
      </c>
      <c r="F184" s="192" t="s">
        <v>426</v>
      </c>
      <c r="G184" s="193" t="s">
        <v>262</v>
      </c>
      <c r="H184" s="194">
        <v>27.465</v>
      </c>
      <c r="I184" s="195"/>
      <c r="J184" s="196">
        <f t="shared" si="30"/>
        <v>0</v>
      </c>
      <c r="K184" s="192" t="s">
        <v>22</v>
      </c>
      <c r="L184" s="59"/>
      <c r="M184" s="197" t="s">
        <v>22</v>
      </c>
      <c r="N184" s="198" t="s">
        <v>46</v>
      </c>
      <c r="O184" s="40"/>
      <c r="P184" s="199">
        <f t="shared" si="31"/>
        <v>0</v>
      </c>
      <c r="Q184" s="199">
        <v>0</v>
      </c>
      <c r="R184" s="199">
        <f t="shared" si="32"/>
        <v>0</v>
      </c>
      <c r="S184" s="199">
        <v>0</v>
      </c>
      <c r="T184" s="200">
        <f t="shared" si="33"/>
        <v>0</v>
      </c>
      <c r="AR184" s="22" t="s">
        <v>96</v>
      </c>
      <c r="AT184" s="22" t="s">
        <v>158</v>
      </c>
      <c r="AU184" s="22" t="s">
        <v>24</v>
      </c>
      <c r="AY184" s="22" t="s">
        <v>157</v>
      </c>
      <c r="BE184" s="201">
        <f t="shared" si="34"/>
        <v>0</v>
      </c>
      <c r="BF184" s="201">
        <f t="shared" si="35"/>
        <v>0</v>
      </c>
      <c r="BG184" s="201">
        <f t="shared" si="36"/>
        <v>0</v>
      </c>
      <c r="BH184" s="201">
        <f t="shared" si="37"/>
        <v>0</v>
      </c>
      <c r="BI184" s="201">
        <f t="shared" si="38"/>
        <v>0</v>
      </c>
      <c r="BJ184" s="22" t="s">
        <v>24</v>
      </c>
      <c r="BK184" s="201">
        <f t="shared" si="39"/>
        <v>0</v>
      </c>
      <c r="BL184" s="22" t="s">
        <v>96</v>
      </c>
      <c r="BM184" s="22" t="s">
        <v>427</v>
      </c>
    </row>
    <row r="185" spans="2:65" s="1" customFormat="1" ht="22.5" customHeight="1">
      <c r="B185" s="39"/>
      <c r="C185" s="190" t="s">
        <v>428</v>
      </c>
      <c r="D185" s="190" t="s">
        <v>158</v>
      </c>
      <c r="E185" s="191" t="s">
        <v>429</v>
      </c>
      <c r="F185" s="192" t="s">
        <v>430</v>
      </c>
      <c r="G185" s="193" t="s">
        <v>262</v>
      </c>
      <c r="H185" s="194">
        <v>27.465</v>
      </c>
      <c r="I185" s="195"/>
      <c r="J185" s="196">
        <f t="shared" si="30"/>
        <v>0</v>
      </c>
      <c r="K185" s="192" t="s">
        <v>22</v>
      </c>
      <c r="L185" s="59"/>
      <c r="M185" s="197" t="s">
        <v>22</v>
      </c>
      <c r="N185" s="212" t="s">
        <v>46</v>
      </c>
      <c r="O185" s="213"/>
      <c r="P185" s="214">
        <f t="shared" si="31"/>
        <v>0</v>
      </c>
      <c r="Q185" s="214">
        <v>0</v>
      </c>
      <c r="R185" s="214">
        <f t="shared" si="32"/>
        <v>0</v>
      </c>
      <c r="S185" s="214">
        <v>0</v>
      </c>
      <c r="T185" s="215">
        <f t="shared" si="33"/>
        <v>0</v>
      </c>
      <c r="AR185" s="22" t="s">
        <v>96</v>
      </c>
      <c r="AT185" s="22" t="s">
        <v>158</v>
      </c>
      <c r="AU185" s="22" t="s">
        <v>24</v>
      </c>
      <c r="AY185" s="22" t="s">
        <v>157</v>
      </c>
      <c r="BE185" s="201">
        <f t="shared" si="34"/>
        <v>0</v>
      </c>
      <c r="BF185" s="201">
        <f t="shared" si="35"/>
        <v>0</v>
      </c>
      <c r="BG185" s="201">
        <f t="shared" si="36"/>
        <v>0</v>
      </c>
      <c r="BH185" s="201">
        <f t="shared" si="37"/>
        <v>0</v>
      </c>
      <c r="BI185" s="201">
        <f t="shared" si="38"/>
        <v>0</v>
      </c>
      <c r="BJ185" s="22" t="s">
        <v>24</v>
      </c>
      <c r="BK185" s="201">
        <f t="shared" si="39"/>
        <v>0</v>
      </c>
      <c r="BL185" s="22" t="s">
        <v>96</v>
      </c>
      <c r="BM185" s="22" t="s">
        <v>431</v>
      </c>
    </row>
    <row r="186" spans="2:65" s="1" customFormat="1" ht="6.95" customHeight="1">
      <c r="B186" s="54"/>
      <c r="C186" s="55"/>
      <c r="D186" s="55"/>
      <c r="E186" s="55"/>
      <c r="F186" s="55"/>
      <c r="G186" s="55"/>
      <c r="H186" s="55"/>
      <c r="I186" s="146"/>
      <c r="J186" s="55"/>
      <c r="K186" s="55"/>
      <c r="L186" s="59"/>
    </row>
  </sheetData>
  <sheetProtection algorithmName="SHA-512" hashValue="34qUqJkmCgEGpmmEKpofjR3uHieJpsZAI4P80OlEw8IKGMCkJ08LJHn4K6MM14ZlA+hUw6FfSIsMHrya6b0tVw==" saltValue="jlLn7Ca4aTb/n2SdGob07Q==" spinCount="100000" sheet="1" objects="1" scenarios="1" formatCells="0" formatColumns="0" formatRows="0" sort="0" autoFilter="0"/>
  <autoFilter ref="C95:K185"/>
  <mergeCells count="9">
    <mergeCell ref="E86:H86"/>
    <mergeCell ref="E88:H8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90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432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434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ROUND(J91,2)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ROUND(SUM(BE91:BE243), 2)</f>
        <v>0</v>
      </c>
      <c r="G32" s="40"/>
      <c r="H32" s="40"/>
      <c r="I32" s="138">
        <v>0.21</v>
      </c>
      <c r="J32" s="137">
        <f>ROUND(ROUND((SUM(BE91:BE243)),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ROUND(SUM(BF91:BF243), 2)</f>
        <v>0</v>
      </c>
      <c r="G33" s="40"/>
      <c r="H33" s="40"/>
      <c r="I33" s="138">
        <v>0.15</v>
      </c>
      <c r="J33" s="137">
        <f>ROUND(ROUND((SUM(BF91:BF243)),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ROUND(SUM(BG91:BG243),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ROUND(SUM(BH91:BH243),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ROUND(SUM(BI91:BI243),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432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1 - RH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J91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435</v>
      </c>
      <c r="E61" s="159"/>
      <c r="F61" s="159"/>
      <c r="G61" s="159"/>
      <c r="H61" s="159"/>
      <c r="I61" s="160"/>
      <c r="J61" s="161">
        <f>J92</f>
        <v>0</v>
      </c>
      <c r="K61" s="162"/>
    </row>
    <row r="62" spans="2:47" s="11" customFormat="1" ht="19.899999999999999" customHeight="1">
      <c r="B62" s="216"/>
      <c r="C62" s="217"/>
      <c r="D62" s="218" t="s">
        <v>436</v>
      </c>
      <c r="E62" s="219"/>
      <c r="F62" s="219"/>
      <c r="G62" s="219"/>
      <c r="H62" s="219"/>
      <c r="I62" s="220"/>
      <c r="J62" s="221">
        <f>J93</f>
        <v>0</v>
      </c>
      <c r="K62" s="222"/>
    </row>
    <row r="63" spans="2:47" s="8" customFormat="1" ht="24.95" customHeight="1">
      <c r="B63" s="156"/>
      <c r="C63" s="157"/>
      <c r="D63" s="158" t="s">
        <v>437</v>
      </c>
      <c r="E63" s="159"/>
      <c r="F63" s="159"/>
      <c r="G63" s="159"/>
      <c r="H63" s="159"/>
      <c r="I63" s="160"/>
      <c r="J63" s="161">
        <f>J214</f>
        <v>0</v>
      </c>
      <c r="K63" s="162"/>
    </row>
    <row r="64" spans="2:47" s="8" customFormat="1" ht="24.95" customHeight="1">
      <c r="B64" s="156"/>
      <c r="C64" s="157"/>
      <c r="D64" s="158" t="s">
        <v>438</v>
      </c>
      <c r="E64" s="159"/>
      <c r="F64" s="159"/>
      <c r="G64" s="159"/>
      <c r="H64" s="159"/>
      <c r="I64" s="160"/>
      <c r="J64" s="161">
        <f>J219</f>
        <v>0</v>
      </c>
      <c r="K64" s="162"/>
    </row>
    <row r="65" spans="2:12" s="11" customFormat="1" ht="19.899999999999999" customHeight="1">
      <c r="B65" s="216"/>
      <c r="C65" s="217"/>
      <c r="D65" s="218" t="s">
        <v>439</v>
      </c>
      <c r="E65" s="219"/>
      <c r="F65" s="219"/>
      <c r="G65" s="219"/>
      <c r="H65" s="219"/>
      <c r="I65" s="220"/>
      <c r="J65" s="221">
        <f>J220</f>
        <v>0</v>
      </c>
      <c r="K65" s="222"/>
    </row>
    <row r="66" spans="2:12" s="11" customFormat="1" ht="19.899999999999999" customHeight="1">
      <c r="B66" s="216"/>
      <c r="C66" s="217"/>
      <c r="D66" s="218" t="s">
        <v>440</v>
      </c>
      <c r="E66" s="219"/>
      <c r="F66" s="219"/>
      <c r="G66" s="219"/>
      <c r="H66" s="219"/>
      <c r="I66" s="220"/>
      <c r="J66" s="221">
        <f>J223</f>
        <v>0</v>
      </c>
      <c r="K66" s="222"/>
    </row>
    <row r="67" spans="2:12" s="11" customFormat="1" ht="19.899999999999999" customHeight="1">
      <c r="B67" s="216"/>
      <c r="C67" s="217"/>
      <c r="D67" s="218" t="s">
        <v>441</v>
      </c>
      <c r="E67" s="219"/>
      <c r="F67" s="219"/>
      <c r="G67" s="219"/>
      <c r="H67" s="219"/>
      <c r="I67" s="220"/>
      <c r="J67" s="221">
        <f>J225</f>
        <v>0</v>
      </c>
      <c r="K67" s="222"/>
    </row>
    <row r="68" spans="2:12" s="11" customFormat="1" ht="19.899999999999999" customHeight="1">
      <c r="B68" s="216"/>
      <c r="C68" s="217"/>
      <c r="D68" s="218" t="s">
        <v>442</v>
      </c>
      <c r="E68" s="219"/>
      <c r="F68" s="219"/>
      <c r="G68" s="219"/>
      <c r="H68" s="219"/>
      <c r="I68" s="220"/>
      <c r="J68" s="221">
        <f>J227</f>
        <v>0</v>
      </c>
      <c r="K68" s="222"/>
    </row>
    <row r="69" spans="2:12" s="11" customFormat="1" ht="19.899999999999999" customHeight="1">
      <c r="B69" s="216"/>
      <c r="C69" s="217"/>
      <c r="D69" s="218" t="s">
        <v>443</v>
      </c>
      <c r="E69" s="219"/>
      <c r="F69" s="219"/>
      <c r="G69" s="219"/>
      <c r="H69" s="219"/>
      <c r="I69" s="220"/>
      <c r="J69" s="221">
        <f>J231</f>
        <v>0</v>
      </c>
      <c r="K69" s="222"/>
    </row>
    <row r="70" spans="2:12" s="1" customFormat="1" ht="21.75" customHeight="1">
      <c r="B70" s="39"/>
      <c r="C70" s="40"/>
      <c r="D70" s="40"/>
      <c r="E70" s="40"/>
      <c r="F70" s="40"/>
      <c r="G70" s="40"/>
      <c r="H70" s="40"/>
      <c r="I70" s="125"/>
      <c r="J70" s="40"/>
      <c r="K70" s="4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46"/>
      <c r="J71" s="55"/>
      <c r="K71" s="5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49"/>
      <c r="J75" s="58"/>
      <c r="K75" s="58"/>
      <c r="L75" s="59"/>
    </row>
    <row r="76" spans="2:12" s="1" customFormat="1" ht="36.950000000000003" customHeight="1">
      <c r="B76" s="39"/>
      <c r="C76" s="60" t="s">
        <v>142</v>
      </c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63"/>
      <c r="J77" s="61"/>
      <c r="K77" s="61"/>
      <c r="L77" s="59"/>
    </row>
    <row r="78" spans="2:12" s="1" customFormat="1" ht="14.45" customHeight="1">
      <c r="B78" s="39"/>
      <c r="C78" s="63" t="s">
        <v>18</v>
      </c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22.5" customHeight="1">
      <c r="B79" s="39"/>
      <c r="C79" s="61"/>
      <c r="D79" s="61"/>
      <c r="E79" s="362" t="str">
        <f>E7</f>
        <v>Rekonstrukce rozvodny v budově dílen EKOVA Elektric v Areálu dílny Martinov</v>
      </c>
      <c r="F79" s="363"/>
      <c r="G79" s="363"/>
      <c r="H79" s="363"/>
      <c r="I79" s="163"/>
      <c r="J79" s="61"/>
      <c r="K79" s="61"/>
      <c r="L79" s="59"/>
    </row>
    <row r="80" spans="2:12" ht="15">
      <c r="B80" s="26"/>
      <c r="C80" s="63" t="s">
        <v>115</v>
      </c>
      <c r="D80" s="223"/>
      <c r="E80" s="223"/>
      <c r="F80" s="223"/>
      <c r="G80" s="223"/>
      <c r="H80" s="223"/>
      <c r="J80" s="223"/>
      <c r="K80" s="223"/>
      <c r="L80" s="224"/>
    </row>
    <row r="81" spans="2:65" s="1" customFormat="1" ht="22.5" customHeight="1">
      <c r="B81" s="39"/>
      <c r="C81" s="61"/>
      <c r="D81" s="61"/>
      <c r="E81" s="362" t="s">
        <v>432</v>
      </c>
      <c r="F81" s="364"/>
      <c r="G81" s="364"/>
      <c r="H81" s="364"/>
      <c r="I81" s="163"/>
      <c r="J81" s="61"/>
      <c r="K81" s="61"/>
      <c r="L81" s="59"/>
    </row>
    <row r="82" spans="2:65" s="1" customFormat="1" ht="14.45" customHeight="1">
      <c r="B82" s="39"/>
      <c r="C82" s="63" t="s">
        <v>433</v>
      </c>
      <c r="D82" s="61"/>
      <c r="E82" s="61"/>
      <c r="F82" s="61"/>
      <c r="G82" s="61"/>
      <c r="H82" s="61"/>
      <c r="I82" s="163"/>
      <c r="J82" s="61"/>
      <c r="K82" s="61"/>
      <c r="L82" s="59"/>
    </row>
    <row r="83" spans="2:65" s="1" customFormat="1" ht="23.25" customHeight="1">
      <c r="B83" s="39"/>
      <c r="C83" s="61"/>
      <c r="D83" s="61"/>
      <c r="E83" s="330" t="str">
        <f>E11</f>
        <v>1 - RH</v>
      </c>
      <c r="F83" s="364"/>
      <c r="G83" s="364"/>
      <c r="H83" s="364"/>
      <c r="I83" s="163"/>
      <c r="J83" s="61"/>
      <c r="K83" s="61"/>
      <c r="L83" s="59"/>
    </row>
    <row r="84" spans="2:65" s="1" customFormat="1" ht="6.95" customHeight="1">
      <c r="B84" s="39"/>
      <c r="C84" s="61"/>
      <c r="D84" s="61"/>
      <c r="E84" s="61"/>
      <c r="F84" s="61"/>
      <c r="G84" s="61"/>
      <c r="H84" s="61"/>
      <c r="I84" s="163"/>
      <c r="J84" s="61"/>
      <c r="K84" s="61"/>
      <c r="L84" s="59"/>
    </row>
    <row r="85" spans="2:65" s="1" customFormat="1" ht="18" customHeight="1">
      <c r="B85" s="39"/>
      <c r="C85" s="63" t="s">
        <v>25</v>
      </c>
      <c r="D85" s="61"/>
      <c r="E85" s="61"/>
      <c r="F85" s="164" t="str">
        <f>F14</f>
        <v>Ostrava</v>
      </c>
      <c r="G85" s="61"/>
      <c r="H85" s="61"/>
      <c r="I85" s="165" t="s">
        <v>27</v>
      </c>
      <c r="J85" s="71" t="str">
        <f>IF(J14="","",J14)</f>
        <v>7. 3. 2018</v>
      </c>
      <c r="K85" s="61"/>
      <c r="L85" s="59"/>
    </row>
    <row r="86" spans="2:65" s="1" customFormat="1" ht="6.95" customHeight="1">
      <c r="B86" s="39"/>
      <c r="C86" s="61"/>
      <c r="D86" s="61"/>
      <c r="E86" s="61"/>
      <c r="F86" s="61"/>
      <c r="G86" s="61"/>
      <c r="H86" s="61"/>
      <c r="I86" s="163"/>
      <c r="J86" s="61"/>
      <c r="K86" s="61"/>
      <c r="L86" s="59"/>
    </row>
    <row r="87" spans="2:65" s="1" customFormat="1" ht="15">
      <c r="B87" s="39"/>
      <c r="C87" s="63" t="s">
        <v>31</v>
      </c>
      <c r="D87" s="61"/>
      <c r="E87" s="61"/>
      <c r="F87" s="164" t="str">
        <f>E17</f>
        <v>Dopravní podnik Ostrava a.s.</v>
      </c>
      <c r="G87" s="61"/>
      <c r="H87" s="61"/>
      <c r="I87" s="165" t="s">
        <v>37</v>
      </c>
      <c r="J87" s="164" t="str">
        <f>E23</f>
        <v xml:space="preserve"> </v>
      </c>
      <c r="K87" s="61"/>
      <c r="L87" s="59"/>
    </row>
    <row r="88" spans="2:65" s="1" customFormat="1" ht="14.45" customHeight="1">
      <c r="B88" s="39"/>
      <c r="C88" s="63" t="s">
        <v>35</v>
      </c>
      <c r="D88" s="61"/>
      <c r="E88" s="61"/>
      <c r="F88" s="164" t="str">
        <f>IF(E20="","",E20)</f>
        <v/>
      </c>
      <c r="G88" s="61"/>
      <c r="H88" s="61"/>
      <c r="I88" s="163"/>
      <c r="J88" s="61"/>
      <c r="K88" s="61"/>
      <c r="L88" s="59"/>
    </row>
    <row r="89" spans="2:65" s="1" customFormat="1" ht="10.35" customHeight="1">
      <c r="B89" s="39"/>
      <c r="C89" s="61"/>
      <c r="D89" s="61"/>
      <c r="E89" s="61"/>
      <c r="F89" s="61"/>
      <c r="G89" s="61"/>
      <c r="H89" s="61"/>
      <c r="I89" s="163"/>
      <c r="J89" s="61"/>
      <c r="K89" s="61"/>
      <c r="L89" s="59"/>
    </row>
    <row r="90" spans="2:65" s="9" customFormat="1" ht="29.25" customHeight="1">
      <c r="B90" s="166"/>
      <c r="C90" s="167" t="s">
        <v>143</v>
      </c>
      <c r="D90" s="168" t="s">
        <v>60</v>
      </c>
      <c r="E90" s="168" t="s">
        <v>56</v>
      </c>
      <c r="F90" s="168" t="s">
        <v>144</v>
      </c>
      <c r="G90" s="168" t="s">
        <v>145</v>
      </c>
      <c r="H90" s="168" t="s">
        <v>146</v>
      </c>
      <c r="I90" s="169" t="s">
        <v>147</v>
      </c>
      <c r="J90" s="168" t="s">
        <v>119</v>
      </c>
      <c r="K90" s="170" t="s">
        <v>148</v>
      </c>
      <c r="L90" s="171"/>
      <c r="M90" s="79" t="s">
        <v>149</v>
      </c>
      <c r="N90" s="80" t="s">
        <v>45</v>
      </c>
      <c r="O90" s="80" t="s">
        <v>150</v>
      </c>
      <c r="P90" s="80" t="s">
        <v>151</v>
      </c>
      <c r="Q90" s="80" t="s">
        <v>152</v>
      </c>
      <c r="R90" s="80" t="s">
        <v>153</v>
      </c>
      <c r="S90" s="80" t="s">
        <v>154</v>
      </c>
      <c r="T90" s="81" t="s">
        <v>155</v>
      </c>
    </row>
    <row r="91" spans="2:65" s="1" customFormat="1" ht="29.25" customHeight="1">
      <c r="B91" s="39"/>
      <c r="C91" s="85" t="s">
        <v>120</v>
      </c>
      <c r="D91" s="61"/>
      <c r="E91" s="61"/>
      <c r="F91" s="61"/>
      <c r="G91" s="61"/>
      <c r="H91" s="61"/>
      <c r="I91" s="163"/>
      <c r="J91" s="172">
        <f>BK91</f>
        <v>0</v>
      </c>
      <c r="K91" s="61"/>
      <c r="L91" s="59"/>
      <c r="M91" s="82"/>
      <c r="N91" s="83"/>
      <c r="O91" s="83"/>
      <c r="P91" s="173">
        <f>P92+P214+P219</f>
        <v>0</v>
      </c>
      <c r="Q91" s="83"/>
      <c r="R91" s="173">
        <f>R92+R214+R219</f>
        <v>0.94430000000000025</v>
      </c>
      <c r="S91" s="83"/>
      <c r="T91" s="174">
        <f>T92+T214+T219</f>
        <v>0</v>
      </c>
      <c r="AT91" s="22" t="s">
        <v>74</v>
      </c>
      <c r="AU91" s="22" t="s">
        <v>121</v>
      </c>
      <c r="BK91" s="175">
        <f>BK92+BK214+BK219</f>
        <v>0</v>
      </c>
    </row>
    <row r="92" spans="2:65" s="10" customFormat="1" ht="37.35" customHeight="1">
      <c r="B92" s="176"/>
      <c r="C92" s="177"/>
      <c r="D92" s="225" t="s">
        <v>74</v>
      </c>
      <c r="E92" s="226" t="s">
        <v>274</v>
      </c>
      <c r="F92" s="226" t="s">
        <v>444</v>
      </c>
      <c r="G92" s="177"/>
      <c r="H92" s="177"/>
      <c r="I92" s="180"/>
      <c r="J92" s="227">
        <f>BK92</f>
        <v>0</v>
      </c>
      <c r="K92" s="177"/>
      <c r="L92" s="182"/>
      <c r="M92" s="183"/>
      <c r="N92" s="184"/>
      <c r="O92" s="184"/>
      <c r="P92" s="185">
        <f>P93</f>
        <v>0</v>
      </c>
      <c r="Q92" s="184"/>
      <c r="R92" s="185">
        <f>R93</f>
        <v>0.94430000000000025</v>
      </c>
      <c r="S92" s="184"/>
      <c r="T92" s="186">
        <f>T93</f>
        <v>0</v>
      </c>
      <c r="AR92" s="187" t="s">
        <v>93</v>
      </c>
      <c r="AT92" s="188" t="s">
        <v>74</v>
      </c>
      <c r="AU92" s="188" t="s">
        <v>75</v>
      </c>
      <c r="AY92" s="187" t="s">
        <v>157</v>
      </c>
      <c r="BK92" s="189">
        <f>BK93</f>
        <v>0</v>
      </c>
    </row>
    <row r="93" spans="2:65" s="10" customFormat="1" ht="19.899999999999999" customHeight="1">
      <c r="B93" s="176"/>
      <c r="C93" s="177"/>
      <c r="D93" s="178" t="s">
        <v>74</v>
      </c>
      <c r="E93" s="228" t="s">
        <v>445</v>
      </c>
      <c r="F93" s="228" t="s">
        <v>446</v>
      </c>
      <c r="G93" s="177"/>
      <c r="H93" s="177"/>
      <c r="I93" s="180"/>
      <c r="J93" s="229">
        <f>BK93</f>
        <v>0</v>
      </c>
      <c r="K93" s="177"/>
      <c r="L93" s="182"/>
      <c r="M93" s="183"/>
      <c r="N93" s="184"/>
      <c r="O93" s="184"/>
      <c r="P93" s="185">
        <f>SUM(P94:P213)</f>
        <v>0</v>
      </c>
      <c r="Q93" s="184"/>
      <c r="R93" s="185">
        <f>SUM(R94:R213)</f>
        <v>0.94430000000000025</v>
      </c>
      <c r="S93" s="184"/>
      <c r="T93" s="186">
        <f>SUM(T94:T213)</f>
        <v>0</v>
      </c>
      <c r="AR93" s="187" t="s">
        <v>93</v>
      </c>
      <c r="AT93" s="188" t="s">
        <v>74</v>
      </c>
      <c r="AU93" s="188" t="s">
        <v>24</v>
      </c>
      <c r="AY93" s="187" t="s">
        <v>157</v>
      </c>
      <c r="BK93" s="189">
        <f>SUM(BK94:BK213)</f>
        <v>0</v>
      </c>
    </row>
    <row r="94" spans="2:65" s="1" customFormat="1" ht="22.5" customHeight="1">
      <c r="B94" s="39"/>
      <c r="C94" s="202" t="s">
        <v>24</v>
      </c>
      <c r="D94" s="202" t="s">
        <v>274</v>
      </c>
      <c r="E94" s="203" t="s">
        <v>447</v>
      </c>
      <c r="F94" s="204" t="s">
        <v>448</v>
      </c>
      <c r="G94" s="205" t="s">
        <v>449</v>
      </c>
      <c r="H94" s="206">
        <v>1</v>
      </c>
      <c r="I94" s="207"/>
      <c r="J94" s="208">
        <f t="shared" ref="J94:J125" si="0">ROUND(I94*H94,2)</f>
        <v>0</v>
      </c>
      <c r="K94" s="204" t="s">
        <v>22</v>
      </c>
      <c r="L94" s="209"/>
      <c r="M94" s="210" t="s">
        <v>22</v>
      </c>
      <c r="N94" s="211" t="s">
        <v>46</v>
      </c>
      <c r="O94" s="40"/>
      <c r="P94" s="199">
        <f t="shared" ref="P94:P125" si="1">O94*H94</f>
        <v>0</v>
      </c>
      <c r="Q94" s="199">
        <v>0</v>
      </c>
      <c r="R94" s="199">
        <f t="shared" ref="R94:R125" si="2">Q94*H94</f>
        <v>0</v>
      </c>
      <c r="S94" s="199">
        <v>0</v>
      </c>
      <c r="T94" s="200">
        <f t="shared" ref="T94:T125" si="3">S94*H94</f>
        <v>0</v>
      </c>
      <c r="AR94" s="22" t="s">
        <v>413</v>
      </c>
      <c r="AT94" s="22" t="s">
        <v>274</v>
      </c>
      <c r="AU94" s="22" t="s">
        <v>84</v>
      </c>
      <c r="AY94" s="22" t="s">
        <v>157</v>
      </c>
      <c r="BE94" s="201">
        <f t="shared" ref="BE94:BE125" si="4">IF(N94="základní",J94,0)</f>
        <v>0</v>
      </c>
      <c r="BF94" s="201">
        <f t="shared" ref="BF94:BF125" si="5">IF(N94="snížená",J94,0)</f>
        <v>0</v>
      </c>
      <c r="BG94" s="201">
        <f t="shared" ref="BG94:BG125" si="6">IF(N94="zákl. přenesená",J94,0)</f>
        <v>0</v>
      </c>
      <c r="BH94" s="201">
        <f t="shared" ref="BH94:BH125" si="7">IF(N94="sníž. přenesená",J94,0)</f>
        <v>0</v>
      </c>
      <c r="BI94" s="201">
        <f t="shared" ref="BI94:BI125" si="8">IF(N94="nulová",J94,0)</f>
        <v>0</v>
      </c>
      <c r="BJ94" s="22" t="s">
        <v>24</v>
      </c>
      <c r="BK94" s="201">
        <f t="shared" ref="BK94:BK125" si="9">ROUND(I94*H94,2)</f>
        <v>0</v>
      </c>
      <c r="BL94" s="22" t="s">
        <v>413</v>
      </c>
      <c r="BM94" s="22" t="s">
        <v>450</v>
      </c>
    </row>
    <row r="95" spans="2:65" s="1" customFormat="1" ht="44.25" customHeight="1">
      <c r="B95" s="39"/>
      <c r="C95" s="190" t="s">
        <v>84</v>
      </c>
      <c r="D95" s="190" t="s">
        <v>158</v>
      </c>
      <c r="E95" s="191" t="s">
        <v>451</v>
      </c>
      <c r="F95" s="192" t="s">
        <v>452</v>
      </c>
      <c r="G95" s="193" t="s">
        <v>449</v>
      </c>
      <c r="H95" s="194">
        <v>1</v>
      </c>
      <c r="I95" s="195"/>
      <c r="J95" s="196">
        <f t="shared" si="0"/>
        <v>0</v>
      </c>
      <c r="K95" s="192" t="s">
        <v>22</v>
      </c>
      <c r="L95" s="59"/>
      <c r="M95" s="197" t="s">
        <v>22</v>
      </c>
      <c r="N95" s="198" t="s">
        <v>46</v>
      </c>
      <c r="O95" s="40"/>
      <c r="P95" s="199">
        <f t="shared" si="1"/>
        <v>0</v>
      </c>
      <c r="Q95" s="199">
        <v>0</v>
      </c>
      <c r="R95" s="199">
        <f t="shared" si="2"/>
        <v>0</v>
      </c>
      <c r="S95" s="199">
        <v>0</v>
      </c>
      <c r="T95" s="200">
        <f t="shared" si="3"/>
        <v>0</v>
      </c>
      <c r="AR95" s="22" t="s">
        <v>290</v>
      </c>
      <c r="AT95" s="22" t="s">
        <v>158</v>
      </c>
      <c r="AU95" s="22" t="s">
        <v>84</v>
      </c>
      <c r="AY95" s="22" t="s">
        <v>157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22" t="s">
        <v>24</v>
      </c>
      <c r="BK95" s="201">
        <f t="shared" si="9"/>
        <v>0</v>
      </c>
      <c r="BL95" s="22" t="s">
        <v>290</v>
      </c>
      <c r="BM95" s="22" t="s">
        <v>453</v>
      </c>
    </row>
    <row r="96" spans="2:65" s="1" customFormat="1" ht="22.5" customHeight="1">
      <c r="B96" s="39"/>
      <c r="C96" s="202" t="s">
        <v>93</v>
      </c>
      <c r="D96" s="202" t="s">
        <v>274</v>
      </c>
      <c r="E96" s="203" t="s">
        <v>454</v>
      </c>
      <c r="F96" s="204" t="s">
        <v>448</v>
      </c>
      <c r="G96" s="205" t="s">
        <v>449</v>
      </c>
      <c r="H96" s="206">
        <v>1</v>
      </c>
      <c r="I96" s="207"/>
      <c r="J96" s="208">
        <f t="shared" si="0"/>
        <v>0</v>
      </c>
      <c r="K96" s="204" t="s">
        <v>22</v>
      </c>
      <c r="L96" s="209"/>
      <c r="M96" s="210" t="s">
        <v>22</v>
      </c>
      <c r="N96" s="211" t="s">
        <v>46</v>
      </c>
      <c r="O96" s="40"/>
      <c r="P96" s="199">
        <f t="shared" si="1"/>
        <v>0</v>
      </c>
      <c r="Q96" s="199">
        <v>0</v>
      </c>
      <c r="R96" s="199">
        <f t="shared" si="2"/>
        <v>0</v>
      </c>
      <c r="S96" s="199">
        <v>0</v>
      </c>
      <c r="T96" s="200">
        <f t="shared" si="3"/>
        <v>0</v>
      </c>
      <c r="AR96" s="22" t="s">
        <v>413</v>
      </c>
      <c r="AT96" s="22" t="s">
        <v>274</v>
      </c>
      <c r="AU96" s="22" t="s">
        <v>84</v>
      </c>
      <c r="AY96" s="22" t="s">
        <v>157</v>
      </c>
      <c r="BE96" s="201">
        <f t="shared" si="4"/>
        <v>0</v>
      </c>
      <c r="BF96" s="201">
        <f t="shared" si="5"/>
        <v>0</v>
      </c>
      <c r="BG96" s="201">
        <f t="shared" si="6"/>
        <v>0</v>
      </c>
      <c r="BH96" s="201">
        <f t="shared" si="7"/>
        <v>0</v>
      </c>
      <c r="BI96" s="201">
        <f t="shared" si="8"/>
        <v>0</v>
      </c>
      <c r="BJ96" s="22" t="s">
        <v>24</v>
      </c>
      <c r="BK96" s="201">
        <f t="shared" si="9"/>
        <v>0</v>
      </c>
      <c r="BL96" s="22" t="s">
        <v>413</v>
      </c>
      <c r="BM96" s="22" t="s">
        <v>455</v>
      </c>
    </row>
    <row r="97" spans="2:65" s="1" customFormat="1" ht="31.5" customHeight="1">
      <c r="B97" s="39"/>
      <c r="C97" s="190" t="s">
        <v>96</v>
      </c>
      <c r="D97" s="190" t="s">
        <v>158</v>
      </c>
      <c r="E97" s="191" t="s">
        <v>456</v>
      </c>
      <c r="F97" s="192" t="s">
        <v>457</v>
      </c>
      <c r="G97" s="193" t="s">
        <v>176</v>
      </c>
      <c r="H97" s="194">
        <v>1055</v>
      </c>
      <c r="I97" s="195"/>
      <c r="J97" s="196">
        <f t="shared" si="0"/>
        <v>0</v>
      </c>
      <c r="K97" s="192" t="s">
        <v>458</v>
      </c>
      <c r="L97" s="59"/>
      <c r="M97" s="197" t="s">
        <v>22</v>
      </c>
      <c r="N97" s="198" t="s">
        <v>46</v>
      </c>
      <c r="O97" s="40"/>
      <c r="P97" s="199">
        <f t="shared" si="1"/>
        <v>0</v>
      </c>
      <c r="Q97" s="199">
        <v>0</v>
      </c>
      <c r="R97" s="199">
        <f t="shared" si="2"/>
        <v>0</v>
      </c>
      <c r="S97" s="199">
        <v>0</v>
      </c>
      <c r="T97" s="200">
        <f t="shared" si="3"/>
        <v>0</v>
      </c>
      <c r="AR97" s="22" t="s">
        <v>290</v>
      </c>
      <c r="AT97" s="22" t="s">
        <v>158</v>
      </c>
      <c r="AU97" s="22" t="s">
        <v>84</v>
      </c>
      <c r="AY97" s="22" t="s">
        <v>157</v>
      </c>
      <c r="BE97" s="201">
        <f t="shared" si="4"/>
        <v>0</v>
      </c>
      <c r="BF97" s="201">
        <f t="shared" si="5"/>
        <v>0</v>
      </c>
      <c r="BG97" s="201">
        <f t="shared" si="6"/>
        <v>0</v>
      </c>
      <c r="BH97" s="201">
        <f t="shared" si="7"/>
        <v>0</v>
      </c>
      <c r="BI97" s="201">
        <f t="shared" si="8"/>
        <v>0</v>
      </c>
      <c r="BJ97" s="22" t="s">
        <v>24</v>
      </c>
      <c r="BK97" s="201">
        <f t="shared" si="9"/>
        <v>0</v>
      </c>
      <c r="BL97" s="22" t="s">
        <v>290</v>
      </c>
      <c r="BM97" s="22" t="s">
        <v>459</v>
      </c>
    </row>
    <row r="98" spans="2:65" s="1" customFormat="1" ht="22.5" customHeight="1">
      <c r="B98" s="39"/>
      <c r="C98" s="202" t="s">
        <v>99</v>
      </c>
      <c r="D98" s="202" t="s">
        <v>274</v>
      </c>
      <c r="E98" s="203" t="s">
        <v>460</v>
      </c>
      <c r="F98" s="204" t="s">
        <v>461</v>
      </c>
      <c r="G98" s="205" t="s">
        <v>176</v>
      </c>
      <c r="H98" s="206">
        <v>1055</v>
      </c>
      <c r="I98" s="207"/>
      <c r="J98" s="208">
        <f t="shared" si="0"/>
        <v>0</v>
      </c>
      <c r="K98" s="204" t="s">
        <v>22</v>
      </c>
      <c r="L98" s="209"/>
      <c r="M98" s="210" t="s">
        <v>22</v>
      </c>
      <c r="N98" s="211" t="s">
        <v>46</v>
      </c>
      <c r="O98" s="40"/>
      <c r="P98" s="199">
        <f t="shared" si="1"/>
        <v>0</v>
      </c>
      <c r="Q98" s="199">
        <v>1.2E-4</v>
      </c>
      <c r="R98" s="199">
        <f t="shared" si="2"/>
        <v>0.12659999999999999</v>
      </c>
      <c r="S98" s="199">
        <v>0</v>
      </c>
      <c r="T98" s="200">
        <f t="shared" si="3"/>
        <v>0</v>
      </c>
      <c r="AR98" s="22" t="s">
        <v>413</v>
      </c>
      <c r="AT98" s="22" t="s">
        <v>274</v>
      </c>
      <c r="AU98" s="22" t="s">
        <v>84</v>
      </c>
      <c r="AY98" s="22" t="s">
        <v>157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22" t="s">
        <v>24</v>
      </c>
      <c r="BK98" s="201">
        <f t="shared" si="9"/>
        <v>0</v>
      </c>
      <c r="BL98" s="22" t="s">
        <v>413</v>
      </c>
      <c r="BM98" s="22" t="s">
        <v>462</v>
      </c>
    </row>
    <row r="99" spans="2:65" s="1" customFormat="1" ht="31.5" customHeight="1">
      <c r="B99" s="39"/>
      <c r="C99" s="190" t="s">
        <v>170</v>
      </c>
      <c r="D99" s="190" t="s">
        <v>158</v>
      </c>
      <c r="E99" s="191" t="s">
        <v>463</v>
      </c>
      <c r="F99" s="192" t="s">
        <v>464</v>
      </c>
      <c r="G99" s="193" t="s">
        <v>176</v>
      </c>
      <c r="H99" s="194">
        <v>50</v>
      </c>
      <c r="I99" s="195"/>
      <c r="J99" s="196">
        <f t="shared" si="0"/>
        <v>0</v>
      </c>
      <c r="K99" s="192" t="s">
        <v>22</v>
      </c>
      <c r="L99" s="59"/>
      <c r="M99" s="197" t="s">
        <v>22</v>
      </c>
      <c r="N99" s="198" t="s">
        <v>46</v>
      </c>
      <c r="O99" s="40"/>
      <c r="P99" s="199">
        <f t="shared" si="1"/>
        <v>0</v>
      </c>
      <c r="Q99" s="199">
        <v>0</v>
      </c>
      <c r="R99" s="199">
        <f t="shared" si="2"/>
        <v>0</v>
      </c>
      <c r="S99" s="199">
        <v>0</v>
      </c>
      <c r="T99" s="200">
        <f t="shared" si="3"/>
        <v>0</v>
      </c>
      <c r="AR99" s="22" t="s">
        <v>290</v>
      </c>
      <c r="AT99" s="22" t="s">
        <v>158</v>
      </c>
      <c r="AU99" s="22" t="s">
        <v>84</v>
      </c>
      <c r="AY99" s="22" t="s">
        <v>157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22" t="s">
        <v>24</v>
      </c>
      <c r="BK99" s="201">
        <f t="shared" si="9"/>
        <v>0</v>
      </c>
      <c r="BL99" s="22" t="s">
        <v>290</v>
      </c>
      <c r="BM99" s="22" t="s">
        <v>465</v>
      </c>
    </row>
    <row r="100" spans="2:65" s="1" customFormat="1" ht="22.5" customHeight="1">
      <c r="B100" s="39"/>
      <c r="C100" s="202" t="s">
        <v>180</v>
      </c>
      <c r="D100" s="202" t="s">
        <v>274</v>
      </c>
      <c r="E100" s="203" t="s">
        <v>466</v>
      </c>
      <c r="F100" s="204" t="s">
        <v>467</v>
      </c>
      <c r="G100" s="205" t="s">
        <v>176</v>
      </c>
      <c r="H100" s="206">
        <v>50</v>
      </c>
      <c r="I100" s="207"/>
      <c r="J100" s="208">
        <f t="shared" si="0"/>
        <v>0</v>
      </c>
      <c r="K100" s="204" t="s">
        <v>22</v>
      </c>
      <c r="L100" s="209"/>
      <c r="M100" s="210" t="s">
        <v>22</v>
      </c>
      <c r="N100" s="211" t="s">
        <v>46</v>
      </c>
      <c r="O100" s="40"/>
      <c r="P100" s="199">
        <f t="shared" si="1"/>
        <v>0</v>
      </c>
      <c r="Q100" s="199">
        <v>4.0000000000000002E-4</v>
      </c>
      <c r="R100" s="199">
        <f t="shared" si="2"/>
        <v>0.02</v>
      </c>
      <c r="S100" s="199">
        <v>0</v>
      </c>
      <c r="T100" s="200">
        <f t="shared" si="3"/>
        <v>0</v>
      </c>
      <c r="AR100" s="22" t="s">
        <v>413</v>
      </c>
      <c r="AT100" s="22" t="s">
        <v>274</v>
      </c>
      <c r="AU100" s="22" t="s">
        <v>84</v>
      </c>
      <c r="AY100" s="22" t="s">
        <v>157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413</v>
      </c>
      <c r="BM100" s="22" t="s">
        <v>468</v>
      </c>
    </row>
    <row r="101" spans="2:65" s="1" customFormat="1" ht="31.5" customHeight="1">
      <c r="B101" s="39"/>
      <c r="C101" s="190" t="s">
        <v>173</v>
      </c>
      <c r="D101" s="190" t="s">
        <v>158</v>
      </c>
      <c r="E101" s="191" t="s">
        <v>469</v>
      </c>
      <c r="F101" s="192" t="s">
        <v>464</v>
      </c>
      <c r="G101" s="193" t="s">
        <v>176</v>
      </c>
      <c r="H101" s="194">
        <v>37</v>
      </c>
      <c r="I101" s="195"/>
      <c r="J101" s="196">
        <f t="shared" si="0"/>
        <v>0</v>
      </c>
      <c r="K101" s="192" t="s">
        <v>458</v>
      </c>
      <c r="L101" s="59"/>
      <c r="M101" s="197" t="s">
        <v>22</v>
      </c>
      <c r="N101" s="198" t="s">
        <v>46</v>
      </c>
      <c r="O101" s="40"/>
      <c r="P101" s="199">
        <f t="shared" si="1"/>
        <v>0</v>
      </c>
      <c r="Q101" s="199">
        <v>0</v>
      </c>
      <c r="R101" s="199">
        <f t="shared" si="2"/>
        <v>0</v>
      </c>
      <c r="S101" s="199">
        <v>0</v>
      </c>
      <c r="T101" s="200">
        <f t="shared" si="3"/>
        <v>0</v>
      </c>
      <c r="AR101" s="22" t="s">
        <v>290</v>
      </c>
      <c r="AT101" s="22" t="s">
        <v>158</v>
      </c>
      <c r="AU101" s="22" t="s">
        <v>84</v>
      </c>
      <c r="AY101" s="22" t="s">
        <v>157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290</v>
      </c>
      <c r="BM101" s="22" t="s">
        <v>470</v>
      </c>
    </row>
    <row r="102" spans="2:65" s="1" customFormat="1" ht="22.5" customHeight="1">
      <c r="B102" s="39"/>
      <c r="C102" s="202" t="s">
        <v>189</v>
      </c>
      <c r="D102" s="202" t="s">
        <v>274</v>
      </c>
      <c r="E102" s="203" t="s">
        <v>471</v>
      </c>
      <c r="F102" s="204" t="s">
        <v>472</v>
      </c>
      <c r="G102" s="205" t="s">
        <v>176</v>
      </c>
      <c r="H102" s="206">
        <v>37</v>
      </c>
      <c r="I102" s="207"/>
      <c r="J102" s="208">
        <f t="shared" si="0"/>
        <v>0</v>
      </c>
      <c r="K102" s="204" t="s">
        <v>22</v>
      </c>
      <c r="L102" s="209"/>
      <c r="M102" s="210" t="s">
        <v>22</v>
      </c>
      <c r="N102" s="211" t="s">
        <v>46</v>
      </c>
      <c r="O102" s="40"/>
      <c r="P102" s="199">
        <f t="shared" si="1"/>
        <v>0</v>
      </c>
      <c r="Q102" s="199">
        <v>4.0000000000000002E-4</v>
      </c>
      <c r="R102" s="199">
        <f t="shared" si="2"/>
        <v>1.4800000000000001E-2</v>
      </c>
      <c r="S102" s="199">
        <v>0</v>
      </c>
      <c r="T102" s="200">
        <f t="shared" si="3"/>
        <v>0</v>
      </c>
      <c r="AR102" s="22" t="s">
        <v>413</v>
      </c>
      <c r="AT102" s="22" t="s">
        <v>274</v>
      </c>
      <c r="AU102" s="22" t="s">
        <v>84</v>
      </c>
      <c r="AY102" s="22" t="s">
        <v>157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24</v>
      </c>
      <c r="BK102" s="201">
        <f t="shared" si="9"/>
        <v>0</v>
      </c>
      <c r="BL102" s="22" t="s">
        <v>413</v>
      </c>
      <c r="BM102" s="22" t="s">
        <v>473</v>
      </c>
    </row>
    <row r="103" spans="2:65" s="1" customFormat="1" ht="31.5" customHeight="1">
      <c r="B103" s="39"/>
      <c r="C103" s="190" t="s">
        <v>29</v>
      </c>
      <c r="D103" s="190" t="s">
        <v>158</v>
      </c>
      <c r="E103" s="191" t="s">
        <v>474</v>
      </c>
      <c r="F103" s="192" t="s">
        <v>475</v>
      </c>
      <c r="G103" s="193" t="s">
        <v>176</v>
      </c>
      <c r="H103" s="194">
        <v>14</v>
      </c>
      <c r="I103" s="195"/>
      <c r="J103" s="196">
        <f t="shared" si="0"/>
        <v>0</v>
      </c>
      <c r="K103" s="192" t="s">
        <v>458</v>
      </c>
      <c r="L103" s="59"/>
      <c r="M103" s="197" t="s">
        <v>22</v>
      </c>
      <c r="N103" s="198" t="s">
        <v>46</v>
      </c>
      <c r="O103" s="40"/>
      <c r="P103" s="199">
        <f t="shared" si="1"/>
        <v>0</v>
      </c>
      <c r="Q103" s="199">
        <v>0</v>
      </c>
      <c r="R103" s="199">
        <f t="shared" si="2"/>
        <v>0</v>
      </c>
      <c r="S103" s="199">
        <v>0</v>
      </c>
      <c r="T103" s="200">
        <f t="shared" si="3"/>
        <v>0</v>
      </c>
      <c r="AR103" s="22" t="s">
        <v>290</v>
      </c>
      <c r="AT103" s="22" t="s">
        <v>158</v>
      </c>
      <c r="AU103" s="22" t="s">
        <v>84</v>
      </c>
      <c r="AY103" s="22" t="s">
        <v>157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24</v>
      </c>
      <c r="BK103" s="201">
        <f t="shared" si="9"/>
        <v>0</v>
      </c>
      <c r="BL103" s="22" t="s">
        <v>290</v>
      </c>
      <c r="BM103" s="22" t="s">
        <v>476</v>
      </c>
    </row>
    <row r="104" spans="2:65" s="1" customFormat="1" ht="31.5" customHeight="1">
      <c r="B104" s="39"/>
      <c r="C104" s="202" t="s">
        <v>197</v>
      </c>
      <c r="D104" s="202" t="s">
        <v>274</v>
      </c>
      <c r="E104" s="203" t="s">
        <v>477</v>
      </c>
      <c r="F104" s="204" t="s">
        <v>478</v>
      </c>
      <c r="G104" s="205" t="s">
        <v>176</v>
      </c>
      <c r="H104" s="206">
        <v>14</v>
      </c>
      <c r="I104" s="207"/>
      <c r="J104" s="208">
        <f t="shared" si="0"/>
        <v>0</v>
      </c>
      <c r="K104" s="204" t="s">
        <v>22</v>
      </c>
      <c r="L104" s="209"/>
      <c r="M104" s="210" t="s">
        <v>22</v>
      </c>
      <c r="N104" s="211" t="s">
        <v>46</v>
      </c>
      <c r="O104" s="40"/>
      <c r="P104" s="199">
        <f t="shared" si="1"/>
        <v>0</v>
      </c>
      <c r="Q104" s="199">
        <v>1E-3</v>
      </c>
      <c r="R104" s="199">
        <f t="shared" si="2"/>
        <v>1.4E-2</v>
      </c>
      <c r="S104" s="199">
        <v>0</v>
      </c>
      <c r="T104" s="200">
        <f t="shared" si="3"/>
        <v>0</v>
      </c>
      <c r="AR104" s="22" t="s">
        <v>413</v>
      </c>
      <c r="AT104" s="22" t="s">
        <v>274</v>
      </c>
      <c r="AU104" s="22" t="s">
        <v>84</v>
      </c>
      <c r="AY104" s="22" t="s">
        <v>157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24</v>
      </c>
      <c r="BK104" s="201">
        <f t="shared" si="9"/>
        <v>0</v>
      </c>
      <c r="BL104" s="22" t="s">
        <v>413</v>
      </c>
      <c r="BM104" s="22" t="s">
        <v>479</v>
      </c>
    </row>
    <row r="105" spans="2:65" s="1" customFormat="1" ht="31.5" customHeight="1">
      <c r="B105" s="39"/>
      <c r="C105" s="190" t="s">
        <v>179</v>
      </c>
      <c r="D105" s="190" t="s">
        <v>158</v>
      </c>
      <c r="E105" s="191" t="s">
        <v>480</v>
      </c>
      <c r="F105" s="192" t="s">
        <v>481</v>
      </c>
      <c r="G105" s="193" t="s">
        <v>176</v>
      </c>
      <c r="H105" s="194">
        <v>15</v>
      </c>
      <c r="I105" s="195"/>
      <c r="J105" s="196">
        <f t="shared" si="0"/>
        <v>0</v>
      </c>
      <c r="K105" s="192" t="s">
        <v>458</v>
      </c>
      <c r="L105" s="59"/>
      <c r="M105" s="197" t="s">
        <v>22</v>
      </c>
      <c r="N105" s="198" t="s">
        <v>46</v>
      </c>
      <c r="O105" s="40"/>
      <c r="P105" s="199">
        <f t="shared" si="1"/>
        <v>0</v>
      </c>
      <c r="Q105" s="199">
        <v>0</v>
      </c>
      <c r="R105" s="199">
        <f t="shared" si="2"/>
        <v>0</v>
      </c>
      <c r="S105" s="199">
        <v>0</v>
      </c>
      <c r="T105" s="200">
        <f t="shared" si="3"/>
        <v>0</v>
      </c>
      <c r="AR105" s="22" t="s">
        <v>290</v>
      </c>
      <c r="AT105" s="22" t="s">
        <v>158</v>
      </c>
      <c r="AU105" s="22" t="s">
        <v>84</v>
      </c>
      <c r="AY105" s="22" t="s">
        <v>157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24</v>
      </c>
      <c r="BK105" s="201">
        <f t="shared" si="9"/>
        <v>0</v>
      </c>
      <c r="BL105" s="22" t="s">
        <v>290</v>
      </c>
      <c r="BM105" s="22" t="s">
        <v>482</v>
      </c>
    </row>
    <row r="106" spans="2:65" s="1" customFormat="1" ht="57" customHeight="1">
      <c r="B106" s="39"/>
      <c r="C106" s="202" t="s">
        <v>208</v>
      </c>
      <c r="D106" s="202" t="s">
        <v>274</v>
      </c>
      <c r="E106" s="203" t="s">
        <v>483</v>
      </c>
      <c r="F106" s="204" t="s">
        <v>484</v>
      </c>
      <c r="G106" s="205" t="s">
        <v>176</v>
      </c>
      <c r="H106" s="206">
        <v>15</v>
      </c>
      <c r="I106" s="207"/>
      <c r="J106" s="208">
        <f t="shared" si="0"/>
        <v>0</v>
      </c>
      <c r="K106" s="204" t="s">
        <v>458</v>
      </c>
      <c r="L106" s="209"/>
      <c r="M106" s="210" t="s">
        <v>22</v>
      </c>
      <c r="N106" s="211" t="s">
        <v>46</v>
      </c>
      <c r="O106" s="40"/>
      <c r="P106" s="199">
        <f t="shared" si="1"/>
        <v>0</v>
      </c>
      <c r="Q106" s="199">
        <v>5.9000000000000003E-4</v>
      </c>
      <c r="R106" s="199">
        <f t="shared" si="2"/>
        <v>8.8500000000000002E-3</v>
      </c>
      <c r="S106" s="199">
        <v>0</v>
      </c>
      <c r="T106" s="200">
        <f t="shared" si="3"/>
        <v>0</v>
      </c>
      <c r="AR106" s="22" t="s">
        <v>413</v>
      </c>
      <c r="AT106" s="22" t="s">
        <v>274</v>
      </c>
      <c r="AU106" s="22" t="s">
        <v>84</v>
      </c>
      <c r="AY106" s="22" t="s">
        <v>157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24</v>
      </c>
      <c r="BK106" s="201">
        <f t="shared" si="9"/>
        <v>0</v>
      </c>
      <c r="BL106" s="22" t="s">
        <v>413</v>
      </c>
      <c r="BM106" s="22" t="s">
        <v>485</v>
      </c>
    </row>
    <row r="107" spans="2:65" s="1" customFormat="1" ht="31.5" customHeight="1">
      <c r="B107" s="39"/>
      <c r="C107" s="190" t="s">
        <v>183</v>
      </c>
      <c r="D107" s="190" t="s">
        <v>158</v>
      </c>
      <c r="E107" s="191" t="s">
        <v>480</v>
      </c>
      <c r="F107" s="192" t="s">
        <v>481</v>
      </c>
      <c r="G107" s="193" t="s">
        <v>176</v>
      </c>
      <c r="H107" s="194">
        <v>6</v>
      </c>
      <c r="I107" s="195"/>
      <c r="J107" s="196">
        <f t="shared" si="0"/>
        <v>0</v>
      </c>
      <c r="K107" s="192" t="s">
        <v>458</v>
      </c>
      <c r="L107" s="59"/>
      <c r="M107" s="197" t="s">
        <v>22</v>
      </c>
      <c r="N107" s="198" t="s">
        <v>46</v>
      </c>
      <c r="O107" s="40"/>
      <c r="P107" s="199">
        <f t="shared" si="1"/>
        <v>0</v>
      </c>
      <c r="Q107" s="199">
        <v>0</v>
      </c>
      <c r="R107" s="199">
        <f t="shared" si="2"/>
        <v>0</v>
      </c>
      <c r="S107" s="199">
        <v>0</v>
      </c>
      <c r="T107" s="200">
        <f t="shared" si="3"/>
        <v>0</v>
      </c>
      <c r="AR107" s="22" t="s">
        <v>290</v>
      </c>
      <c r="AT107" s="22" t="s">
        <v>158</v>
      </c>
      <c r="AU107" s="22" t="s">
        <v>84</v>
      </c>
      <c r="AY107" s="22" t="s">
        <v>157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24</v>
      </c>
      <c r="BK107" s="201">
        <f t="shared" si="9"/>
        <v>0</v>
      </c>
      <c r="BL107" s="22" t="s">
        <v>290</v>
      </c>
      <c r="BM107" s="22" t="s">
        <v>486</v>
      </c>
    </row>
    <row r="108" spans="2:65" s="1" customFormat="1" ht="57" customHeight="1">
      <c r="B108" s="39"/>
      <c r="C108" s="202" t="s">
        <v>10</v>
      </c>
      <c r="D108" s="202" t="s">
        <v>274</v>
      </c>
      <c r="E108" s="203" t="s">
        <v>487</v>
      </c>
      <c r="F108" s="204" t="s">
        <v>488</v>
      </c>
      <c r="G108" s="205" t="s">
        <v>176</v>
      </c>
      <c r="H108" s="206">
        <v>6</v>
      </c>
      <c r="I108" s="207"/>
      <c r="J108" s="208">
        <f t="shared" si="0"/>
        <v>0</v>
      </c>
      <c r="K108" s="204" t="s">
        <v>458</v>
      </c>
      <c r="L108" s="209"/>
      <c r="M108" s="210" t="s">
        <v>22</v>
      </c>
      <c r="N108" s="211" t="s">
        <v>46</v>
      </c>
      <c r="O108" s="40"/>
      <c r="P108" s="199">
        <f t="shared" si="1"/>
        <v>0</v>
      </c>
      <c r="Q108" s="199">
        <v>5.9000000000000003E-4</v>
      </c>
      <c r="R108" s="199">
        <f t="shared" si="2"/>
        <v>3.5400000000000002E-3</v>
      </c>
      <c r="S108" s="199">
        <v>0</v>
      </c>
      <c r="T108" s="200">
        <f t="shared" si="3"/>
        <v>0</v>
      </c>
      <c r="AR108" s="22" t="s">
        <v>413</v>
      </c>
      <c r="AT108" s="22" t="s">
        <v>274</v>
      </c>
      <c r="AU108" s="22" t="s">
        <v>84</v>
      </c>
      <c r="AY108" s="22" t="s">
        <v>157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2" t="s">
        <v>24</v>
      </c>
      <c r="BK108" s="201">
        <f t="shared" si="9"/>
        <v>0</v>
      </c>
      <c r="BL108" s="22" t="s">
        <v>413</v>
      </c>
      <c r="BM108" s="22" t="s">
        <v>489</v>
      </c>
    </row>
    <row r="109" spans="2:65" s="1" customFormat="1" ht="31.5" customHeight="1">
      <c r="B109" s="39"/>
      <c r="C109" s="190" t="s">
        <v>188</v>
      </c>
      <c r="D109" s="190" t="s">
        <v>158</v>
      </c>
      <c r="E109" s="191" t="s">
        <v>480</v>
      </c>
      <c r="F109" s="192" t="s">
        <v>481</v>
      </c>
      <c r="G109" s="193" t="s">
        <v>176</v>
      </c>
      <c r="H109" s="194">
        <v>6</v>
      </c>
      <c r="I109" s="195"/>
      <c r="J109" s="196">
        <f t="shared" si="0"/>
        <v>0</v>
      </c>
      <c r="K109" s="192" t="s">
        <v>458</v>
      </c>
      <c r="L109" s="59"/>
      <c r="M109" s="197" t="s">
        <v>22</v>
      </c>
      <c r="N109" s="198" t="s">
        <v>46</v>
      </c>
      <c r="O109" s="40"/>
      <c r="P109" s="199">
        <f t="shared" si="1"/>
        <v>0</v>
      </c>
      <c r="Q109" s="199">
        <v>0</v>
      </c>
      <c r="R109" s="199">
        <f t="shared" si="2"/>
        <v>0</v>
      </c>
      <c r="S109" s="199">
        <v>0</v>
      </c>
      <c r="T109" s="200">
        <f t="shared" si="3"/>
        <v>0</v>
      </c>
      <c r="AR109" s="22" t="s">
        <v>290</v>
      </c>
      <c r="AT109" s="22" t="s">
        <v>158</v>
      </c>
      <c r="AU109" s="22" t="s">
        <v>84</v>
      </c>
      <c r="AY109" s="22" t="s">
        <v>157</v>
      </c>
      <c r="BE109" s="201">
        <f t="shared" si="4"/>
        <v>0</v>
      </c>
      <c r="BF109" s="201">
        <f t="shared" si="5"/>
        <v>0</v>
      </c>
      <c r="BG109" s="201">
        <f t="shared" si="6"/>
        <v>0</v>
      </c>
      <c r="BH109" s="201">
        <f t="shared" si="7"/>
        <v>0</v>
      </c>
      <c r="BI109" s="201">
        <f t="shared" si="8"/>
        <v>0</v>
      </c>
      <c r="BJ109" s="22" t="s">
        <v>24</v>
      </c>
      <c r="BK109" s="201">
        <f t="shared" si="9"/>
        <v>0</v>
      </c>
      <c r="BL109" s="22" t="s">
        <v>290</v>
      </c>
      <c r="BM109" s="22" t="s">
        <v>490</v>
      </c>
    </row>
    <row r="110" spans="2:65" s="1" customFormat="1" ht="57" customHeight="1">
      <c r="B110" s="39"/>
      <c r="C110" s="202" t="s">
        <v>223</v>
      </c>
      <c r="D110" s="202" t="s">
        <v>274</v>
      </c>
      <c r="E110" s="203" t="s">
        <v>491</v>
      </c>
      <c r="F110" s="204" t="s">
        <v>492</v>
      </c>
      <c r="G110" s="205" t="s">
        <v>176</v>
      </c>
      <c r="H110" s="206">
        <v>6</v>
      </c>
      <c r="I110" s="207"/>
      <c r="J110" s="208">
        <f t="shared" si="0"/>
        <v>0</v>
      </c>
      <c r="K110" s="204" t="s">
        <v>458</v>
      </c>
      <c r="L110" s="209"/>
      <c r="M110" s="210" t="s">
        <v>22</v>
      </c>
      <c r="N110" s="211" t="s">
        <v>46</v>
      </c>
      <c r="O110" s="40"/>
      <c r="P110" s="199">
        <f t="shared" si="1"/>
        <v>0</v>
      </c>
      <c r="Q110" s="199">
        <v>6.0999999999999997E-4</v>
      </c>
      <c r="R110" s="199">
        <f t="shared" si="2"/>
        <v>3.6600000000000001E-3</v>
      </c>
      <c r="S110" s="199">
        <v>0</v>
      </c>
      <c r="T110" s="200">
        <f t="shared" si="3"/>
        <v>0</v>
      </c>
      <c r="AR110" s="22" t="s">
        <v>413</v>
      </c>
      <c r="AT110" s="22" t="s">
        <v>274</v>
      </c>
      <c r="AU110" s="22" t="s">
        <v>84</v>
      </c>
      <c r="AY110" s="22" t="s">
        <v>157</v>
      </c>
      <c r="BE110" s="201">
        <f t="shared" si="4"/>
        <v>0</v>
      </c>
      <c r="BF110" s="201">
        <f t="shared" si="5"/>
        <v>0</v>
      </c>
      <c r="BG110" s="201">
        <f t="shared" si="6"/>
        <v>0</v>
      </c>
      <c r="BH110" s="201">
        <f t="shared" si="7"/>
        <v>0</v>
      </c>
      <c r="BI110" s="201">
        <f t="shared" si="8"/>
        <v>0</v>
      </c>
      <c r="BJ110" s="22" t="s">
        <v>24</v>
      </c>
      <c r="BK110" s="201">
        <f t="shared" si="9"/>
        <v>0</v>
      </c>
      <c r="BL110" s="22" t="s">
        <v>413</v>
      </c>
      <c r="BM110" s="22" t="s">
        <v>493</v>
      </c>
    </row>
    <row r="111" spans="2:65" s="1" customFormat="1" ht="31.5" customHeight="1">
      <c r="B111" s="39"/>
      <c r="C111" s="190" t="s">
        <v>192</v>
      </c>
      <c r="D111" s="190" t="s">
        <v>158</v>
      </c>
      <c r="E111" s="191" t="s">
        <v>480</v>
      </c>
      <c r="F111" s="192" t="s">
        <v>481</v>
      </c>
      <c r="G111" s="193" t="s">
        <v>176</v>
      </c>
      <c r="H111" s="194">
        <v>6</v>
      </c>
      <c r="I111" s="195"/>
      <c r="J111" s="196">
        <f t="shared" si="0"/>
        <v>0</v>
      </c>
      <c r="K111" s="192" t="s">
        <v>458</v>
      </c>
      <c r="L111" s="59"/>
      <c r="M111" s="197" t="s">
        <v>22</v>
      </c>
      <c r="N111" s="198" t="s">
        <v>46</v>
      </c>
      <c r="O111" s="40"/>
      <c r="P111" s="199">
        <f t="shared" si="1"/>
        <v>0</v>
      </c>
      <c r="Q111" s="199">
        <v>0</v>
      </c>
      <c r="R111" s="199">
        <f t="shared" si="2"/>
        <v>0</v>
      </c>
      <c r="S111" s="199">
        <v>0</v>
      </c>
      <c r="T111" s="200">
        <f t="shared" si="3"/>
        <v>0</v>
      </c>
      <c r="AR111" s="22" t="s">
        <v>290</v>
      </c>
      <c r="AT111" s="22" t="s">
        <v>158</v>
      </c>
      <c r="AU111" s="22" t="s">
        <v>84</v>
      </c>
      <c r="AY111" s="22" t="s">
        <v>157</v>
      </c>
      <c r="BE111" s="201">
        <f t="shared" si="4"/>
        <v>0</v>
      </c>
      <c r="BF111" s="201">
        <f t="shared" si="5"/>
        <v>0</v>
      </c>
      <c r="BG111" s="201">
        <f t="shared" si="6"/>
        <v>0</v>
      </c>
      <c r="BH111" s="201">
        <f t="shared" si="7"/>
        <v>0</v>
      </c>
      <c r="BI111" s="201">
        <f t="shared" si="8"/>
        <v>0</v>
      </c>
      <c r="BJ111" s="22" t="s">
        <v>24</v>
      </c>
      <c r="BK111" s="201">
        <f t="shared" si="9"/>
        <v>0</v>
      </c>
      <c r="BL111" s="22" t="s">
        <v>290</v>
      </c>
      <c r="BM111" s="22" t="s">
        <v>494</v>
      </c>
    </row>
    <row r="112" spans="2:65" s="1" customFormat="1" ht="57" customHeight="1">
      <c r="B112" s="39"/>
      <c r="C112" s="202" t="s">
        <v>232</v>
      </c>
      <c r="D112" s="202" t="s">
        <v>274</v>
      </c>
      <c r="E112" s="203" t="s">
        <v>495</v>
      </c>
      <c r="F112" s="204" t="s">
        <v>496</v>
      </c>
      <c r="G112" s="205" t="s">
        <v>176</v>
      </c>
      <c r="H112" s="206">
        <v>6</v>
      </c>
      <c r="I112" s="207"/>
      <c r="J112" s="208">
        <f t="shared" si="0"/>
        <v>0</v>
      </c>
      <c r="K112" s="204" t="s">
        <v>458</v>
      </c>
      <c r="L112" s="209"/>
      <c r="M112" s="210" t="s">
        <v>22</v>
      </c>
      <c r="N112" s="211" t="s">
        <v>46</v>
      </c>
      <c r="O112" s="40"/>
      <c r="P112" s="199">
        <f t="shared" si="1"/>
        <v>0</v>
      </c>
      <c r="Q112" s="199">
        <v>6.0999999999999997E-4</v>
      </c>
      <c r="R112" s="199">
        <f t="shared" si="2"/>
        <v>3.6600000000000001E-3</v>
      </c>
      <c r="S112" s="199">
        <v>0</v>
      </c>
      <c r="T112" s="200">
        <f t="shared" si="3"/>
        <v>0</v>
      </c>
      <c r="AR112" s="22" t="s">
        <v>413</v>
      </c>
      <c r="AT112" s="22" t="s">
        <v>274</v>
      </c>
      <c r="AU112" s="22" t="s">
        <v>84</v>
      </c>
      <c r="AY112" s="22" t="s">
        <v>157</v>
      </c>
      <c r="BE112" s="201">
        <f t="shared" si="4"/>
        <v>0</v>
      </c>
      <c r="BF112" s="201">
        <f t="shared" si="5"/>
        <v>0</v>
      </c>
      <c r="BG112" s="201">
        <f t="shared" si="6"/>
        <v>0</v>
      </c>
      <c r="BH112" s="201">
        <f t="shared" si="7"/>
        <v>0</v>
      </c>
      <c r="BI112" s="201">
        <f t="shared" si="8"/>
        <v>0</v>
      </c>
      <c r="BJ112" s="22" t="s">
        <v>24</v>
      </c>
      <c r="BK112" s="201">
        <f t="shared" si="9"/>
        <v>0</v>
      </c>
      <c r="BL112" s="22" t="s">
        <v>413</v>
      </c>
      <c r="BM112" s="22" t="s">
        <v>497</v>
      </c>
    </row>
    <row r="113" spans="2:65" s="1" customFormat="1" ht="31.5" customHeight="1">
      <c r="B113" s="39"/>
      <c r="C113" s="190" t="s">
        <v>195</v>
      </c>
      <c r="D113" s="190" t="s">
        <v>158</v>
      </c>
      <c r="E113" s="191" t="s">
        <v>480</v>
      </c>
      <c r="F113" s="192" t="s">
        <v>481</v>
      </c>
      <c r="G113" s="193" t="s">
        <v>176</v>
      </c>
      <c r="H113" s="194">
        <v>9</v>
      </c>
      <c r="I113" s="195"/>
      <c r="J113" s="196">
        <f t="shared" si="0"/>
        <v>0</v>
      </c>
      <c r="K113" s="192" t="s">
        <v>458</v>
      </c>
      <c r="L113" s="59"/>
      <c r="M113" s="197" t="s">
        <v>22</v>
      </c>
      <c r="N113" s="198" t="s">
        <v>46</v>
      </c>
      <c r="O113" s="40"/>
      <c r="P113" s="199">
        <f t="shared" si="1"/>
        <v>0</v>
      </c>
      <c r="Q113" s="199">
        <v>0</v>
      </c>
      <c r="R113" s="199">
        <f t="shared" si="2"/>
        <v>0</v>
      </c>
      <c r="S113" s="199">
        <v>0</v>
      </c>
      <c r="T113" s="200">
        <f t="shared" si="3"/>
        <v>0</v>
      </c>
      <c r="AR113" s="22" t="s">
        <v>290</v>
      </c>
      <c r="AT113" s="22" t="s">
        <v>158</v>
      </c>
      <c r="AU113" s="22" t="s">
        <v>84</v>
      </c>
      <c r="AY113" s="22" t="s">
        <v>157</v>
      </c>
      <c r="BE113" s="201">
        <f t="shared" si="4"/>
        <v>0</v>
      </c>
      <c r="BF113" s="201">
        <f t="shared" si="5"/>
        <v>0</v>
      </c>
      <c r="BG113" s="201">
        <f t="shared" si="6"/>
        <v>0</v>
      </c>
      <c r="BH113" s="201">
        <f t="shared" si="7"/>
        <v>0</v>
      </c>
      <c r="BI113" s="201">
        <f t="shared" si="8"/>
        <v>0</v>
      </c>
      <c r="BJ113" s="22" t="s">
        <v>24</v>
      </c>
      <c r="BK113" s="201">
        <f t="shared" si="9"/>
        <v>0</v>
      </c>
      <c r="BL113" s="22" t="s">
        <v>290</v>
      </c>
      <c r="BM113" s="22" t="s">
        <v>498</v>
      </c>
    </row>
    <row r="114" spans="2:65" s="1" customFormat="1" ht="57" customHeight="1">
      <c r="B114" s="39"/>
      <c r="C114" s="202" t="s">
        <v>9</v>
      </c>
      <c r="D114" s="202" t="s">
        <v>274</v>
      </c>
      <c r="E114" s="203" t="s">
        <v>499</v>
      </c>
      <c r="F114" s="204" t="s">
        <v>496</v>
      </c>
      <c r="G114" s="205" t="s">
        <v>176</v>
      </c>
      <c r="H114" s="206">
        <v>9</v>
      </c>
      <c r="I114" s="207"/>
      <c r="J114" s="208">
        <f t="shared" si="0"/>
        <v>0</v>
      </c>
      <c r="K114" s="204" t="s">
        <v>22</v>
      </c>
      <c r="L114" s="209"/>
      <c r="M114" s="210" t="s">
        <v>22</v>
      </c>
      <c r="N114" s="211" t="s">
        <v>46</v>
      </c>
      <c r="O114" s="40"/>
      <c r="P114" s="199">
        <f t="shared" si="1"/>
        <v>0</v>
      </c>
      <c r="Q114" s="199">
        <v>6.0999999999999997E-4</v>
      </c>
      <c r="R114" s="199">
        <f t="shared" si="2"/>
        <v>5.4900000000000001E-3</v>
      </c>
      <c r="S114" s="199">
        <v>0</v>
      </c>
      <c r="T114" s="200">
        <f t="shared" si="3"/>
        <v>0</v>
      </c>
      <c r="AR114" s="22" t="s">
        <v>413</v>
      </c>
      <c r="AT114" s="22" t="s">
        <v>274</v>
      </c>
      <c r="AU114" s="22" t="s">
        <v>84</v>
      </c>
      <c r="AY114" s="22" t="s">
        <v>157</v>
      </c>
      <c r="BE114" s="201">
        <f t="shared" si="4"/>
        <v>0</v>
      </c>
      <c r="BF114" s="201">
        <f t="shared" si="5"/>
        <v>0</v>
      </c>
      <c r="BG114" s="201">
        <f t="shared" si="6"/>
        <v>0</v>
      </c>
      <c r="BH114" s="201">
        <f t="shared" si="7"/>
        <v>0</v>
      </c>
      <c r="BI114" s="201">
        <f t="shared" si="8"/>
        <v>0</v>
      </c>
      <c r="BJ114" s="22" t="s">
        <v>24</v>
      </c>
      <c r="BK114" s="201">
        <f t="shared" si="9"/>
        <v>0</v>
      </c>
      <c r="BL114" s="22" t="s">
        <v>413</v>
      </c>
      <c r="BM114" s="22" t="s">
        <v>500</v>
      </c>
    </row>
    <row r="115" spans="2:65" s="1" customFormat="1" ht="31.5" customHeight="1">
      <c r="B115" s="39"/>
      <c r="C115" s="190" t="s">
        <v>200</v>
      </c>
      <c r="D115" s="190" t="s">
        <v>158</v>
      </c>
      <c r="E115" s="191" t="s">
        <v>501</v>
      </c>
      <c r="F115" s="192" t="s">
        <v>481</v>
      </c>
      <c r="G115" s="193" t="s">
        <v>176</v>
      </c>
      <c r="H115" s="194">
        <v>161</v>
      </c>
      <c r="I115" s="195"/>
      <c r="J115" s="196">
        <f t="shared" si="0"/>
        <v>0</v>
      </c>
      <c r="K115" s="192" t="s">
        <v>22</v>
      </c>
      <c r="L115" s="59"/>
      <c r="M115" s="197" t="s">
        <v>22</v>
      </c>
      <c r="N115" s="198" t="s">
        <v>46</v>
      </c>
      <c r="O115" s="40"/>
      <c r="P115" s="199">
        <f t="shared" si="1"/>
        <v>0</v>
      </c>
      <c r="Q115" s="199">
        <v>0</v>
      </c>
      <c r="R115" s="199">
        <f t="shared" si="2"/>
        <v>0</v>
      </c>
      <c r="S115" s="199">
        <v>0</v>
      </c>
      <c r="T115" s="200">
        <f t="shared" si="3"/>
        <v>0</v>
      </c>
      <c r="AR115" s="22" t="s">
        <v>290</v>
      </c>
      <c r="AT115" s="22" t="s">
        <v>158</v>
      </c>
      <c r="AU115" s="22" t="s">
        <v>84</v>
      </c>
      <c r="AY115" s="22" t="s">
        <v>157</v>
      </c>
      <c r="BE115" s="201">
        <f t="shared" si="4"/>
        <v>0</v>
      </c>
      <c r="BF115" s="201">
        <f t="shared" si="5"/>
        <v>0</v>
      </c>
      <c r="BG115" s="201">
        <f t="shared" si="6"/>
        <v>0</v>
      </c>
      <c r="BH115" s="201">
        <f t="shared" si="7"/>
        <v>0</v>
      </c>
      <c r="BI115" s="201">
        <f t="shared" si="8"/>
        <v>0</v>
      </c>
      <c r="BJ115" s="22" t="s">
        <v>24</v>
      </c>
      <c r="BK115" s="201">
        <f t="shared" si="9"/>
        <v>0</v>
      </c>
      <c r="BL115" s="22" t="s">
        <v>290</v>
      </c>
      <c r="BM115" s="22" t="s">
        <v>502</v>
      </c>
    </row>
    <row r="116" spans="2:65" s="1" customFormat="1" ht="57" customHeight="1">
      <c r="B116" s="39"/>
      <c r="C116" s="202" t="s">
        <v>246</v>
      </c>
      <c r="D116" s="202" t="s">
        <v>274</v>
      </c>
      <c r="E116" s="203" t="s">
        <v>503</v>
      </c>
      <c r="F116" s="204" t="s">
        <v>504</v>
      </c>
      <c r="G116" s="205" t="s">
        <v>176</v>
      </c>
      <c r="H116" s="206">
        <v>161</v>
      </c>
      <c r="I116" s="207"/>
      <c r="J116" s="208">
        <f t="shared" si="0"/>
        <v>0</v>
      </c>
      <c r="K116" s="204" t="s">
        <v>22</v>
      </c>
      <c r="L116" s="209"/>
      <c r="M116" s="210" t="s">
        <v>22</v>
      </c>
      <c r="N116" s="211" t="s">
        <v>46</v>
      </c>
      <c r="O116" s="40"/>
      <c r="P116" s="199">
        <f t="shared" si="1"/>
        <v>0</v>
      </c>
      <c r="Q116" s="199">
        <v>1.4999999999999999E-4</v>
      </c>
      <c r="R116" s="199">
        <f t="shared" si="2"/>
        <v>2.4149999999999998E-2</v>
      </c>
      <c r="S116" s="199">
        <v>0</v>
      </c>
      <c r="T116" s="200">
        <f t="shared" si="3"/>
        <v>0</v>
      </c>
      <c r="AR116" s="22" t="s">
        <v>413</v>
      </c>
      <c r="AT116" s="22" t="s">
        <v>274</v>
      </c>
      <c r="AU116" s="22" t="s">
        <v>84</v>
      </c>
      <c r="AY116" s="22" t="s">
        <v>157</v>
      </c>
      <c r="BE116" s="201">
        <f t="shared" si="4"/>
        <v>0</v>
      </c>
      <c r="BF116" s="201">
        <f t="shared" si="5"/>
        <v>0</v>
      </c>
      <c r="BG116" s="201">
        <f t="shared" si="6"/>
        <v>0</v>
      </c>
      <c r="BH116" s="201">
        <f t="shared" si="7"/>
        <v>0</v>
      </c>
      <c r="BI116" s="201">
        <f t="shared" si="8"/>
        <v>0</v>
      </c>
      <c r="BJ116" s="22" t="s">
        <v>24</v>
      </c>
      <c r="BK116" s="201">
        <f t="shared" si="9"/>
        <v>0</v>
      </c>
      <c r="BL116" s="22" t="s">
        <v>413</v>
      </c>
      <c r="BM116" s="22" t="s">
        <v>505</v>
      </c>
    </row>
    <row r="117" spans="2:65" s="1" customFormat="1" ht="22.5" customHeight="1">
      <c r="B117" s="39"/>
      <c r="C117" s="190" t="s">
        <v>205</v>
      </c>
      <c r="D117" s="190" t="s">
        <v>158</v>
      </c>
      <c r="E117" s="191" t="s">
        <v>506</v>
      </c>
      <c r="F117" s="192" t="s">
        <v>507</v>
      </c>
      <c r="G117" s="193" t="s">
        <v>176</v>
      </c>
      <c r="H117" s="194">
        <v>2</v>
      </c>
      <c r="I117" s="195"/>
      <c r="J117" s="196">
        <f t="shared" si="0"/>
        <v>0</v>
      </c>
      <c r="K117" s="192" t="s">
        <v>458</v>
      </c>
      <c r="L117" s="59"/>
      <c r="M117" s="197" t="s">
        <v>22</v>
      </c>
      <c r="N117" s="198" t="s">
        <v>46</v>
      </c>
      <c r="O117" s="40"/>
      <c r="P117" s="199">
        <f t="shared" si="1"/>
        <v>0</v>
      </c>
      <c r="Q117" s="199">
        <v>0</v>
      </c>
      <c r="R117" s="199">
        <f t="shared" si="2"/>
        <v>0</v>
      </c>
      <c r="S117" s="199">
        <v>0</v>
      </c>
      <c r="T117" s="200">
        <f t="shared" si="3"/>
        <v>0</v>
      </c>
      <c r="AR117" s="22" t="s">
        <v>290</v>
      </c>
      <c r="AT117" s="22" t="s">
        <v>158</v>
      </c>
      <c r="AU117" s="22" t="s">
        <v>84</v>
      </c>
      <c r="AY117" s="22" t="s">
        <v>157</v>
      </c>
      <c r="BE117" s="201">
        <f t="shared" si="4"/>
        <v>0</v>
      </c>
      <c r="BF117" s="201">
        <f t="shared" si="5"/>
        <v>0</v>
      </c>
      <c r="BG117" s="201">
        <f t="shared" si="6"/>
        <v>0</v>
      </c>
      <c r="BH117" s="201">
        <f t="shared" si="7"/>
        <v>0</v>
      </c>
      <c r="BI117" s="201">
        <f t="shared" si="8"/>
        <v>0</v>
      </c>
      <c r="BJ117" s="22" t="s">
        <v>24</v>
      </c>
      <c r="BK117" s="201">
        <f t="shared" si="9"/>
        <v>0</v>
      </c>
      <c r="BL117" s="22" t="s">
        <v>290</v>
      </c>
      <c r="BM117" s="22" t="s">
        <v>508</v>
      </c>
    </row>
    <row r="118" spans="2:65" s="1" customFormat="1" ht="22.5" customHeight="1">
      <c r="B118" s="39"/>
      <c r="C118" s="202" t="s">
        <v>253</v>
      </c>
      <c r="D118" s="202" t="s">
        <v>274</v>
      </c>
      <c r="E118" s="203" t="s">
        <v>509</v>
      </c>
      <c r="F118" s="204" t="s">
        <v>510</v>
      </c>
      <c r="G118" s="205" t="s">
        <v>176</v>
      </c>
      <c r="H118" s="206">
        <v>2</v>
      </c>
      <c r="I118" s="207"/>
      <c r="J118" s="208">
        <f t="shared" si="0"/>
        <v>0</v>
      </c>
      <c r="K118" s="204" t="s">
        <v>22</v>
      </c>
      <c r="L118" s="209"/>
      <c r="M118" s="210" t="s">
        <v>22</v>
      </c>
      <c r="N118" s="211" t="s">
        <v>46</v>
      </c>
      <c r="O118" s="40"/>
      <c r="P118" s="199">
        <f t="shared" si="1"/>
        <v>0</v>
      </c>
      <c r="Q118" s="199">
        <v>4.0000000000000002E-4</v>
      </c>
      <c r="R118" s="199">
        <f t="shared" si="2"/>
        <v>8.0000000000000004E-4</v>
      </c>
      <c r="S118" s="199">
        <v>0</v>
      </c>
      <c r="T118" s="200">
        <f t="shared" si="3"/>
        <v>0</v>
      </c>
      <c r="AR118" s="22" t="s">
        <v>413</v>
      </c>
      <c r="AT118" s="22" t="s">
        <v>274</v>
      </c>
      <c r="AU118" s="22" t="s">
        <v>84</v>
      </c>
      <c r="AY118" s="22" t="s">
        <v>157</v>
      </c>
      <c r="BE118" s="201">
        <f t="shared" si="4"/>
        <v>0</v>
      </c>
      <c r="BF118" s="201">
        <f t="shared" si="5"/>
        <v>0</v>
      </c>
      <c r="BG118" s="201">
        <f t="shared" si="6"/>
        <v>0</v>
      </c>
      <c r="BH118" s="201">
        <f t="shared" si="7"/>
        <v>0</v>
      </c>
      <c r="BI118" s="201">
        <f t="shared" si="8"/>
        <v>0</v>
      </c>
      <c r="BJ118" s="22" t="s">
        <v>24</v>
      </c>
      <c r="BK118" s="201">
        <f t="shared" si="9"/>
        <v>0</v>
      </c>
      <c r="BL118" s="22" t="s">
        <v>413</v>
      </c>
      <c r="BM118" s="22" t="s">
        <v>511</v>
      </c>
    </row>
    <row r="119" spans="2:65" s="1" customFormat="1" ht="22.5" customHeight="1">
      <c r="B119" s="39"/>
      <c r="C119" s="190" t="s">
        <v>211</v>
      </c>
      <c r="D119" s="190" t="s">
        <v>158</v>
      </c>
      <c r="E119" s="191" t="s">
        <v>506</v>
      </c>
      <c r="F119" s="192" t="s">
        <v>507</v>
      </c>
      <c r="G119" s="193" t="s">
        <v>176</v>
      </c>
      <c r="H119" s="194">
        <v>84</v>
      </c>
      <c r="I119" s="195"/>
      <c r="J119" s="196">
        <f t="shared" si="0"/>
        <v>0</v>
      </c>
      <c r="K119" s="192" t="s">
        <v>458</v>
      </c>
      <c r="L119" s="59"/>
      <c r="M119" s="197" t="s">
        <v>22</v>
      </c>
      <c r="N119" s="198" t="s">
        <v>46</v>
      </c>
      <c r="O119" s="40"/>
      <c r="P119" s="199">
        <f t="shared" si="1"/>
        <v>0</v>
      </c>
      <c r="Q119" s="199">
        <v>0</v>
      </c>
      <c r="R119" s="199">
        <f t="shared" si="2"/>
        <v>0</v>
      </c>
      <c r="S119" s="199">
        <v>0</v>
      </c>
      <c r="T119" s="200">
        <f t="shared" si="3"/>
        <v>0</v>
      </c>
      <c r="AR119" s="22" t="s">
        <v>290</v>
      </c>
      <c r="AT119" s="22" t="s">
        <v>158</v>
      </c>
      <c r="AU119" s="22" t="s">
        <v>84</v>
      </c>
      <c r="AY119" s="22" t="s">
        <v>157</v>
      </c>
      <c r="BE119" s="201">
        <f t="shared" si="4"/>
        <v>0</v>
      </c>
      <c r="BF119" s="201">
        <f t="shared" si="5"/>
        <v>0</v>
      </c>
      <c r="BG119" s="201">
        <f t="shared" si="6"/>
        <v>0</v>
      </c>
      <c r="BH119" s="201">
        <f t="shared" si="7"/>
        <v>0</v>
      </c>
      <c r="BI119" s="201">
        <f t="shared" si="8"/>
        <v>0</v>
      </c>
      <c r="BJ119" s="22" t="s">
        <v>24</v>
      </c>
      <c r="BK119" s="201">
        <f t="shared" si="9"/>
        <v>0</v>
      </c>
      <c r="BL119" s="22" t="s">
        <v>290</v>
      </c>
      <c r="BM119" s="22" t="s">
        <v>512</v>
      </c>
    </row>
    <row r="120" spans="2:65" s="1" customFormat="1" ht="22.5" customHeight="1">
      <c r="B120" s="39"/>
      <c r="C120" s="202" t="s">
        <v>266</v>
      </c>
      <c r="D120" s="202" t="s">
        <v>274</v>
      </c>
      <c r="E120" s="203" t="s">
        <v>513</v>
      </c>
      <c r="F120" s="204" t="s">
        <v>514</v>
      </c>
      <c r="G120" s="205" t="s">
        <v>176</v>
      </c>
      <c r="H120" s="206">
        <v>84</v>
      </c>
      <c r="I120" s="207"/>
      <c r="J120" s="208">
        <f t="shared" si="0"/>
        <v>0</v>
      </c>
      <c r="K120" s="204" t="s">
        <v>458</v>
      </c>
      <c r="L120" s="209"/>
      <c r="M120" s="210" t="s">
        <v>22</v>
      </c>
      <c r="N120" s="211" t="s">
        <v>46</v>
      </c>
      <c r="O120" s="40"/>
      <c r="P120" s="199">
        <f t="shared" si="1"/>
        <v>0</v>
      </c>
      <c r="Q120" s="199">
        <v>4.0000000000000002E-4</v>
      </c>
      <c r="R120" s="199">
        <f t="shared" si="2"/>
        <v>3.3600000000000005E-2</v>
      </c>
      <c r="S120" s="199">
        <v>0</v>
      </c>
      <c r="T120" s="200">
        <f t="shared" si="3"/>
        <v>0</v>
      </c>
      <c r="AR120" s="22" t="s">
        <v>413</v>
      </c>
      <c r="AT120" s="22" t="s">
        <v>274</v>
      </c>
      <c r="AU120" s="22" t="s">
        <v>84</v>
      </c>
      <c r="AY120" s="22" t="s">
        <v>157</v>
      </c>
      <c r="BE120" s="201">
        <f t="shared" si="4"/>
        <v>0</v>
      </c>
      <c r="BF120" s="201">
        <f t="shared" si="5"/>
        <v>0</v>
      </c>
      <c r="BG120" s="201">
        <f t="shared" si="6"/>
        <v>0</v>
      </c>
      <c r="BH120" s="201">
        <f t="shared" si="7"/>
        <v>0</v>
      </c>
      <c r="BI120" s="201">
        <f t="shared" si="8"/>
        <v>0</v>
      </c>
      <c r="BJ120" s="22" t="s">
        <v>24</v>
      </c>
      <c r="BK120" s="201">
        <f t="shared" si="9"/>
        <v>0</v>
      </c>
      <c r="BL120" s="22" t="s">
        <v>413</v>
      </c>
      <c r="BM120" s="22" t="s">
        <v>515</v>
      </c>
    </row>
    <row r="121" spans="2:65" s="1" customFormat="1" ht="22.5" customHeight="1">
      <c r="B121" s="39"/>
      <c r="C121" s="190" t="s">
        <v>216</v>
      </c>
      <c r="D121" s="190" t="s">
        <v>158</v>
      </c>
      <c r="E121" s="191" t="s">
        <v>506</v>
      </c>
      <c r="F121" s="192" t="s">
        <v>507</v>
      </c>
      <c r="G121" s="193" t="s">
        <v>176</v>
      </c>
      <c r="H121" s="194">
        <v>2</v>
      </c>
      <c r="I121" s="195"/>
      <c r="J121" s="196">
        <f t="shared" si="0"/>
        <v>0</v>
      </c>
      <c r="K121" s="192" t="s">
        <v>458</v>
      </c>
      <c r="L121" s="59"/>
      <c r="M121" s="197" t="s">
        <v>22</v>
      </c>
      <c r="N121" s="198" t="s">
        <v>46</v>
      </c>
      <c r="O121" s="40"/>
      <c r="P121" s="199">
        <f t="shared" si="1"/>
        <v>0</v>
      </c>
      <c r="Q121" s="199">
        <v>0</v>
      </c>
      <c r="R121" s="199">
        <f t="shared" si="2"/>
        <v>0</v>
      </c>
      <c r="S121" s="199">
        <v>0</v>
      </c>
      <c r="T121" s="200">
        <f t="shared" si="3"/>
        <v>0</v>
      </c>
      <c r="AR121" s="22" t="s">
        <v>290</v>
      </c>
      <c r="AT121" s="22" t="s">
        <v>158</v>
      </c>
      <c r="AU121" s="22" t="s">
        <v>84</v>
      </c>
      <c r="AY121" s="22" t="s">
        <v>157</v>
      </c>
      <c r="BE121" s="201">
        <f t="shared" si="4"/>
        <v>0</v>
      </c>
      <c r="BF121" s="201">
        <f t="shared" si="5"/>
        <v>0</v>
      </c>
      <c r="BG121" s="201">
        <f t="shared" si="6"/>
        <v>0</v>
      </c>
      <c r="BH121" s="201">
        <f t="shared" si="7"/>
        <v>0</v>
      </c>
      <c r="BI121" s="201">
        <f t="shared" si="8"/>
        <v>0</v>
      </c>
      <c r="BJ121" s="22" t="s">
        <v>24</v>
      </c>
      <c r="BK121" s="201">
        <f t="shared" si="9"/>
        <v>0</v>
      </c>
      <c r="BL121" s="22" t="s">
        <v>290</v>
      </c>
      <c r="BM121" s="22" t="s">
        <v>516</v>
      </c>
    </row>
    <row r="122" spans="2:65" s="1" customFormat="1" ht="22.5" customHeight="1">
      <c r="B122" s="39"/>
      <c r="C122" s="202" t="s">
        <v>273</v>
      </c>
      <c r="D122" s="202" t="s">
        <v>274</v>
      </c>
      <c r="E122" s="203" t="s">
        <v>517</v>
      </c>
      <c r="F122" s="204" t="s">
        <v>518</v>
      </c>
      <c r="G122" s="205" t="s">
        <v>176</v>
      </c>
      <c r="H122" s="206">
        <v>2</v>
      </c>
      <c r="I122" s="207"/>
      <c r="J122" s="208">
        <f t="shared" si="0"/>
        <v>0</v>
      </c>
      <c r="K122" s="204" t="s">
        <v>458</v>
      </c>
      <c r="L122" s="209"/>
      <c r="M122" s="210" t="s">
        <v>22</v>
      </c>
      <c r="N122" s="211" t="s">
        <v>46</v>
      </c>
      <c r="O122" s="40"/>
      <c r="P122" s="199">
        <f t="shared" si="1"/>
        <v>0</v>
      </c>
      <c r="Q122" s="199">
        <v>4.0000000000000002E-4</v>
      </c>
      <c r="R122" s="199">
        <f t="shared" si="2"/>
        <v>8.0000000000000004E-4</v>
      </c>
      <c r="S122" s="199">
        <v>0</v>
      </c>
      <c r="T122" s="200">
        <f t="shared" si="3"/>
        <v>0</v>
      </c>
      <c r="AR122" s="22" t="s">
        <v>413</v>
      </c>
      <c r="AT122" s="22" t="s">
        <v>274</v>
      </c>
      <c r="AU122" s="22" t="s">
        <v>84</v>
      </c>
      <c r="AY122" s="22" t="s">
        <v>157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22" t="s">
        <v>24</v>
      </c>
      <c r="BK122" s="201">
        <f t="shared" si="9"/>
        <v>0</v>
      </c>
      <c r="BL122" s="22" t="s">
        <v>413</v>
      </c>
      <c r="BM122" s="22" t="s">
        <v>519</v>
      </c>
    </row>
    <row r="123" spans="2:65" s="1" customFormat="1" ht="22.5" customHeight="1">
      <c r="B123" s="39"/>
      <c r="C123" s="190" t="s">
        <v>219</v>
      </c>
      <c r="D123" s="190" t="s">
        <v>158</v>
      </c>
      <c r="E123" s="191" t="s">
        <v>520</v>
      </c>
      <c r="F123" s="192" t="s">
        <v>521</v>
      </c>
      <c r="G123" s="193" t="s">
        <v>176</v>
      </c>
      <c r="H123" s="194">
        <v>1</v>
      </c>
      <c r="I123" s="195"/>
      <c r="J123" s="196">
        <f t="shared" si="0"/>
        <v>0</v>
      </c>
      <c r="K123" s="192" t="s">
        <v>22</v>
      </c>
      <c r="L123" s="59"/>
      <c r="M123" s="197" t="s">
        <v>22</v>
      </c>
      <c r="N123" s="198" t="s">
        <v>46</v>
      </c>
      <c r="O123" s="40"/>
      <c r="P123" s="199">
        <f t="shared" si="1"/>
        <v>0</v>
      </c>
      <c r="Q123" s="199">
        <v>0</v>
      </c>
      <c r="R123" s="199">
        <f t="shared" si="2"/>
        <v>0</v>
      </c>
      <c r="S123" s="199">
        <v>0</v>
      </c>
      <c r="T123" s="200">
        <f t="shared" si="3"/>
        <v>0</v>
      </c>
      <c r="AR123" s="22" t="s">
        <v>290</v>
      </c>
      <c r="AT123" s="22" t="s">
        <v>158</v>
      </c>
      <c r="AU123" s="22" t="s">
        <v>84</v>
      </c>
      <c r="AY123" s="22" t="s">
        <v>157</v>
      </c>
      <c r="BE123" s="201">
        <f t="shared" si="4"/>
        <v>0</v>
      </c>
      <c r="BF123" s="201">
        <f t="shared" si="5"/>
        <v>0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22" t="s">
        <v>24</v>
      </c>
      <c r="BK123" s="201">
        <f t="shared" si="9"/>
        <v>0</v>
      </c>
      <c r="BL123" s="22" t="s">
        <v>290</v>
      </c>
      <c r="BM123" s="22" t="s">
        <v>522</v>
      </c>
    </row>
    <row r="124" spans="2:65" s="1" customFormat="1" ht="22.5" customHeight="1">
      <c r="B124" s="39"/>
      <c r="C124" s="202" t="s">
        <v>284</v>
      </c>
      <c r="D124" s="202" t="s">
        <v>274</v>
      </c>
      <c r="E124" s="203" t="s">
        <v>523</v>
      </c>
      <c r="F124" s="204" t="s">
        <v>524</v>
      </c>
      <c r="G124" s="205" t="s">
        <v>176</v>
      </c>
      <c r="H124" s="206">
        <v>1</v>
      </c>
      <c r="I124" s="207"/>
      <c r="J124" s="208">
        <f t="shared" si="0"/>
        <v>0</v>
      </c>
      <c r="K124" s="204" t="s">
        <v>22</v>
      </c>
      <c r="L124" s="209"/>
      <c r="M124" s="210" t="s">
        <v>22</v>
      </c>
      <c r="N124" s="211" t="s">
        <v>46</v>
      </c>
      <c r="O124" s="40"/>
      <c r="P124" s="199">
        <f t="shared" si="1"/>
        <v>0</v>
      </c>
      <c r="Q124" s="199">
        <v>4.0000000000000002E-4</v>
      </c>
      <c r="R124" s="199">
        <f t="shared" si="2"/>
        <v>4.0000000000000002E-4</v>
      </c>
      <c r="S124" s="199">
        <v>0</v>
      </c>
      <c r="T124" s="200">
        <f t="shared" si="3"/>
        <v>0</v>
      </c>
      <c r="AR124" s="22" t="s">
        <v>413</v>
      </c>
      <c r="AT124" s="22" t="s">
        <v>274</v>
      </c>
      <c r="AU124" s="22" t="s">
        <v>84</v>
      </c>
      <c r="AY124" s="22" t="s">
        <v>157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22" t="s">
        <v>24</v>
      </c>
      <c r="BK124" s="201">
        <f t="shared" si="9"/>
        <v>0</v>
      </c>
      <c r="BL124" s="22" t="s">
        <v>413</v>
      </c>
      <c r="BM124" s="22" t="s">
        <v>525</v>
      </c>
    </row>
    <row r="125" spans="2:65" s="1" customFormat="1" ht="22.5" customHeight="1">
      <c r="B125" s="39"/>
      <c r="C125" s="190" t="s">
        <v>222</v>
      </c>
      <c r="D125" s="190" t="s">
        <v>158</v>
      </c>
      <c r="E125" s="191" t="s">
        <v>506</v>
      </c>
      <c r="F125" s="192" t="s">
        <v>507</v>
      </c>
      <c r="G125" s="193" t="s">
        <v>176</v>
      </c>
      <c r="H125" s="194">
        <v>1</v>
      </c>
      <c r="I125" s="195"/>
      <c r="J125" s="196">
        <f t="shared" si="0"/>
        <v>0</v>
      </c>
      <c r="K125" s="192" t="s">
        <v>458</v>
      </c>
      <c r="L125" s="59"/>
      <c r="M125" s="197" t="s">
        <v>22</v>
      </c>
      <c r="N125" s="198" t="s">
        <v>46</v>
      </c>
      <c r="O125" s="40"/>
      <c r="P125" s="199">
        <f t="shared" si="1"/>
        <v>0</v>
      </c>
      <c r="Q125" s="199">
        <v>0</v>
      </c>
      <c r="R125" s="199">
        <f t="shared" si="2"/>
        <v>0</v>
      </c>
      <c r="S125" s="199">
        <v>0</v>
      </c>
      <c r="T125" s="200">
        <f t="shared" si="3"/>
        <v>0</v>
      </c>
      <c r="AR125" s="22" t="s">
        <v>290</v>
      </c>
      <c r="AT125" s="22" t="s">
        <v>158</v>
      </c>
      <c r="AU125" s="22" t="s">
        <v>84</v>
      </c>
      <c r="AY125" s="22" t="s">
        <v>157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22" t="s">
        <v>24</v>
      </c>
      <c r="BK125" s="201">
        <f t="shared" si="9"/>
        <v>0</v>
      </c>
      <c r="BL125" s="22" t="s">
        <v>290</v>
      </c>
      <c r="BM125" s="22" t="s">
        <v>526</v>
      </c>
    </row>
    <row r="126" spans="2:65" s="1" customFormat="1" ht="22.5" customHeight="1">
      <c r="B126" s="39"/>
      <c r="C126" s="202" t="s">
        <v>291</v>
      </c>
      <c r="D126" s="202" t="s">
        <v>274</v>
      </c>
      <c r="E126" s="203" t="s">
        <v>527</v>
      </c>
      <c r="F126" s="204" t="s">
        <v>528</v>
      </c>
      <c r="G126" s="205" t="s">
        <v>176</v>
      </c>
      <c r="H126" s="206">
        <v>1</v>
      </c>
      <c r="I126" s="207"/>
      <c r="J126" s="208">
        <f t="shared" ref="J126:J157" si="10">ROUND(I126*H126,2)</f>
        <v>0</v>
      </c>
      <c r="K126" s="204" t="s">
        <v>458</v>
      </c>
      <c r="L126" s="209"/>
      <c r="M126" s="210" t="s">
        <v>22</v>
      </c>
      <c r="N126" s="211" t="s">
        <v>46</v>
      </c>
      <c r="O126" s="40"/>
      <c r="P126" s="199">
        <f t="shared" ref="P126:P157" si="11">O126*H126</f>
        <v>0</v>
      </c>
      <c r="Q126" s="199">
        <v>4.0000000000000002E-4</v>
      </c>
      <c r="R126" s="199">
        <f t="shared" ref="R126:R157" si="12">Q126*H126</f>
        <v>4.0000000000000002E-4</v>
      </c>
      <c r="S126" s="199">
        <v>0</v>
      </c>
      <c r="T126" s="200">
        <f t="shared" ref="T126:T157" si="13">S126*H126</f>
        <v>0</v>
      </c>
      <c r="AR126" s="22" t="s">
        <v>413</v>
      </c>
      <c r="AT126" s="22" t="s">
        <v>274</v>
      </c>
      <c r="AU126" s="22" t="s">
        <v>84</v>
      </c>
      <c r="AY126" s="22" t="s">
        <v>157</v>
      </c>
      <c r="BE126" s="201">
        <f t="shared" ref="BE126:BE157" si="14">IF(N126="základní",J126,0)</f>
        <v>0</v>
      </c>
      <c r="BF126" s="201">
        <f t="shared" ref="BF126:BF157" si="15">IF(N126="snížená",J126,0)</f>
        <v>0</v>
      </c>
      <c r="BG126" s="201">
        <f t="shared" ref="BG126:BG157" si="16">IF(N126="zákl. přenesená",J126,0)</f>
        <v>0</v>
      </c>
      <c r="BH126" s="201">
        <f t="shared" ref="BH126:BH157" si="17">IF(N126="sníž. přenesená",J126,0)</f>
        <v>0</v>
      </c>
      <c r="BI126" s="201">
        <f t="shared" ref="BI126:BI157" si="18">IF(N126="nulová",J126,0)</f>
        <v>0</v>
      </c>
      <c r="BJ126" s="22" t="s">
        <v>24</v>
      </c>
      <c r="BK126" s="201">
        <f t="shared" ref="BK126:BK157" si="19">ROUND(I126*H126,2)</f>
        <v>0</v>
      </c>
      <c r="BL126" s="22" t="s">
        <v>413</v>
      </c>
      <c r="BM126" s="22" t="s">
        <v>529</v>
      </c>
    </row>
    <row r="127" spans="2:65" s="1" customFormat="1" ht="31.5" customHeight="1">
      <c r="B127" s="39"/>
      <c r="C127" s="190" t="s">
        <v>226</v>
      </c>
      <c r="D127" s="190" t="s">
        <v>158</v>
      </c>
      <c r="E127" s="191" t="s">
        <v>530</v>
      </c>
      <c r="F127" s="192" t="s">
        <v>531</v>
      </c>
      <c r="G127" s="193" t="s">
        <v>176</v>
      </c>
      <c r="H127" s="194">
        <v>2</v>
      </c>
      <c r="I127" s="195"/>
      <c r="J127" s="196">
        <f t="shared" si="10"/>
        <v>0</v>
      </c>
      <c r="K127" s="192" t="s">
        <v>22</v>
      </c>
      <c r="L127" s="59"/>
      <c r="M127" s="197" t="s">
        <v>22</v>
      </c>
      <c r="N127" s="198" t="s">
        <v>46</v>
      </c>
      <c r="O127" s="40"/>
      <c r="P127" s="199">
        <f t="shared" si="11"/>
        <v>0</v>
      </c>
      <c r="Q127" s="199">
        <v>0</v>
      </c>
      <c r="R127" s="199">
        <f t="shared" si="12"/>
        <v>0</v>
      </c>
      <c r="S127" s="199">
        <v>0</v>
      </c>
      <c r="T127" s="200">
        <f t="shared" si="13"/>
        <v>0</v>
      </c>
      <c r="AR127" s="22" t="s">
        <v>290</v>
      </c>
      <c r="AT127" s="22" t="s">
        <v>158</v>
      </c>
      <c r="AU127" s="22" t="s">
        <v>84</v>
      </c>
      <c r="AY127" s="22" t="s">
        <v>157</v>
      </c>
      <c r="BE127" s="201">
        <f t="shared" si="14"/>
        <v>0</v>
      </c>
      <c r="BF127" s="201">
        <f t="shared" si="15"/>
        <v>0</v>
      </c>
      <c r="BG127" s="201">
        <f t="shared" si="16"/>
        <v>0</v>
      </c>
      <c r="BH127" s="201">
        <f t="shared" si="17"/>
        <v>0</v>
      </c>
      <c r="BI127" s="201">
        <f t="shared" si="18"/>
        <v>0</v>
      </c>
      <c r="BJ127" s="22" t="s">
        <v>24</v>
      </c>
      <c r="BK127" s="201">
        <f t="shared" si="19"/>
        <v>0</v>
      </c>
      <c r="BL127" s="22" t="s">
        <v>290</v>
      </c>
      <c r="BM127" s="22" t="s">
        <v>532</v>
      </c>
    </row>
    <row r="128" spans="2:65" s="1" customFormat="1" ht="44.25" customHeight="1">
      <c r="B128" s="39"/>
      <c r="C128" s="202" t="s">
        <v>298</v>
      </c>
      <c r="D128" s="202" t="s">
        <v>274</v>
      </c>
      <c r="E128" s="203" t="s">
        <v>533</v>
      </c>
      <c r="F128" s="204" t="s">
        <v>534</v>
      </c>
      <c r="G128" s="205" t="s">
        <v>176</v>
      </c>
      <c r="H128" s="206">
        <v>2</v>
      </c>
      <c r="I128" s="207"/>
      <c r="J128" s="208">
        <f t="shared" si="10"/>
        <v>0</v>
      </c>
      <c r="K128" s="204" t="s">
        <v>22</v>
      </c>
      <c r="L128" s="209"/>
      <c r="M128" s="210" t="s">
        <v>22</v>
      </c>
      <c r="N128" s="211" t="s">
        <v>46</v>
      </c>
      <c r="O128" s="40"/>
      <c r="P128" s="199">
        <f t="shared" si="11"/>
        <v>0</v>
      </c>
      <c r="Q128" s="199">
        <v>1E-3</v>
      </c>
      <c r="R128" s="199">
        <f t="shared" si="12"/>
        <v>2E-3</v>
      </c>
      <c r="S128" s="199">
        <v>0</v>
      </c>
      <c r="T128" s="200">
        <f t="shared" si="13"/>
        <v>0</v>
      </c>
      <c r="AR128" s="22" t="s">
        <v>413</v>
      </c>
      <c r="AT128" s="22" t="s">
        <v>274</v>
      </c>
      <c r="AU128" s="22" t="s">
        <v>84</v>
      </c>
      <c r="AY128" s="22" t="s">
        <v>157</v>
      </c>
      <c r="BE128" s="201">
        <f t="shared" si="14"/>
        <v>0</v>
      </c>
      <c r="BF128" s="201">
        <f t="shared" si="15"/>
        <v>0</v>
      </c>
      <c r="BG128" s="201">
        <f t="shared" si="16"/>
        <v>0</v>
      </c>
      <c r="BH128" s="201">
        <f t="shared" si="17"/>
        <v>0</v>
      </c>
      <c r="BI128" s="201">
        <f t="shared" si="18"/>
        <v>0</v>
      </c>
      <c r="BJ128" s="22" t="s">
        <v>24</v>
      </c>
      <c r="BK128" s="201">
        <f t="shared" si="19"/>
        <v>0</v>
      </c>
      <c r="BL128" s="22" t="s">
        <v>413</v>
      </c>
      <c r="BM128" s="22" t="s">
        <v>535</v>
      </c>
    </row>
    <row r="129" spans="2:65" s="1" customFormat="1" ht="31.5" customHeight="1">
      <c r="B129" s="39"/>
      <c r="C129" s="190" t="s">
        <v>231</v>
      </c>
      <c r="D129" s="190" t="s">
        <v>158</v>
      </c>
      <c r="E129" s="191" t="s">
        <v>530</v>
      </c>
      <c r="F129" s="192" t="s">
        <v>531</v>
      </c>
      <c r="G129" s="193" t="s">
        <v>176</v>
      </c>
      <c r="H129" s="194">
        <v>4</v>
      </c>
      <c r="I129" s="195"/>
      <c r="J129" s="196">
        <f t="shared" si="10"/>
        <v>0</v>
      </c>
      <c r="K129" s="192" t="s">
        <v>22</v>
      </c>
      <c r="L129" s="59"/>
      <c r="M129" s="197" t="s">
        <v>22</v>
      </c>
      <c r="N129" s="198" t="s">
        <v>46</v>
      </c>
      <c r="O129" s="40"/>
      <c r="P129" s="199">
        <f t="shared" si="11"/>
        <v>0</v>
      </c>
      <c r="Q129" s="199">
        <v>0</v>
      </c>
      <c r="R129" s="199">
        <f t="shared" si="12"/>
        <v>0</v>
      </c>
      <c r="S129" s="199">
        <v>0</v>
      </c>
      <c r="T129" s="200">
        <f t="shared" si="13"/>
        <v>0</v>
      </c>
      <c r="AR129" s="22" t="s">
        <v>290</v>
      </c>
      <c r="AT129" s="22" t="s">
        <v>158</v>
      </c>
      <c r="AU129" s="22" t="s">
        <v>84</v>
      </c>
      <c r="AY129" s="22" t="s">
        <v>157</v>
      </c>
      <c r="BE129" s="201">
        <f t="shared" si="14"/>
        <v>0</v>
      </c>
      <c r="BF129" s="201">
        <f t="shared" si="15"/>
        <v>0</v>
      </c>
      <c r="BG129" s="201">
        <f t="shared" si="16"/>
        <v>0</v>
      </c>
      <c r="BH129" s="201">
        <f t="shared" si="17"/>
        <v>0</v>
      </c>
      <c r="BI129" s="201">
        <f t="shared" si="18"/>
        <v>0</v>
      </c>
      <c r="BJ129" s="22" t="s">
        <v>24</v>
      </c>
      <c r="BK129" s="201">
        <f t="shared" si="19"/>
        <v>0</v>
      </c>
      <c r="BL129" s="22" t="s">
        <v>290</v>
      </c>
      <c r="BM129" s="22" t="s">
        <v>536</v>
      </c>
    </row>
    <row r="130" spans="2:65" s="1" customFormat="1" ht="44.25" customHeight="1">
      <c r="B130" s="39"/>
      <c r="C130" s="202" t="s">
        <v>305</v>
      </c>
      <c r="D130" s="202" t="s">
        <v>274</v>
      </c>
      <c r="E130" s="203" t="s">
        <v>537</v>
      </c>
      <c r="F130" s="204" t="s">
        <v>538</v>
      </c>
      <c r="G130" s="205" t="s">
        <v>176</v>
      </c>
      <c r="H130" s="206">
        <v>4</v>
      </c>
      <c r="I130" s="207"/>
      <c r="J130" s="208">
        <f t="shared" si="10"/>
        <v>0</v>
      </c>
      <c r="K130" s="204" t="s">
        <v>458</v>
      </c>
      <c r="L130" s="209"/>
      <c r="M130" s="210" t="s">
        <v>22</v>
      </c>
      <c r="N130" s="211" t="s">
        <v>46</v>
      </c>
      <c r="O130" s="40"/>
      <c r="P130" s="199">
        <f t="shared" si="11"/>
        <v>0</v>
      </c>
      <c r="Q130" s="199">
        <v>1E-3</v>
      </c>
      <c r="R130" s="199">
        <f t="shared" si="12"/>
        <v>4.0000000000000001E-3</v>
      </c>
      <c r="S130" s="199">
        <v>0</v>
      </c>
      <c r="T130" s="200">
        <f t="shared" si="13"/>
        <v>0</v>
      </c>
      <c r="AR130" s="22" t="s">
        <v>413</v>
      </c>
      <c r="AT130" s="22" t="s">
        <v>274</v>
      </c>
      <c r="AU130" s="22" t="s">
        <v>84</v>
      </c>
      <c r="AY130" s="22" t="s">
        <v>157</v>
      </c>
      <c r="BE130" s="201">
        <f t="shared" si="14"/>
        <v>0</v>
      </c>
      <c r="BF130" s="201">
        <f t="shared" si="15"/>
        <v>0</v>
      </c>
      <c r="BG130" s="201">
        <f t="shared" si="16"/>
        <v>0</v>
      </c>
      <c r="BH130" s="201">
        <f t="shared" si="17"/>
        <v>0</v>
      </c>
      <c r="BI130" s="201">
        <f t="shared" si="18"/>
        <v>0</v>
      </c>
      <c r="BJ130" s="22" t="s">
        <v>24</v>
      </c>
      <c r="BK130" s="201">
        <f t="shared" si="19"/>
        <v>0</v>
      </c>
      <c r="BL130" s="22" t="s">
        <v>413</v>
      </c>
      <c r="BM130" s="22" t="s">
        <v>539</v>
      </c>
    </row>
    <row r="131" spans="2:65" s="1" customFormat="1" ht="31.5" customHeight="1">
      <c r="B131" s="39"/>
      <c r="C131" s="190" t="s">
        <v>235</v>
      </c>
      <c r="D131" s="190" t="s">
        <v>158</v>
      </c>
      <c r="E131" s="191" t="s">
        <v>530</v>
      </c>
      <c r="F131" s="192" t="s">
        <v>531</v>
      </c>
      <c r="G131" s="193" t="s">
        <v>176</v>
      </c>
      <c r="H131" s="194">
        <v>10</v>
      </c>
      <c r="I131" s="195"/>
      <c r="J131" s="196">
        <f t="shared" si="10"/>
        <v>0</v>
      </c>
      <c r="K131" s="192" t="s">
        <v>22</v>
      </c>
      <c r="L131" s="59"/>
      <c r="M131" s="197" t="s">
        <v>22</v>
      </c>
      <c r="N131" s="198" t="s">
        <v>46</v>
      </c>
      <c r="O131" s="40"/>
      <c r="P131" s="199">
        <f t="shared" si="11"/>
        <v>0</v>
      </c>
      <c r="Q131" s="199">
        <v>0</v>
      </c>
      <c r="R131" s="199">
        <f t="shared" si="12"/>
        <v>0</v>
      </c>
      <c r="S131" s="199">
        <v>0</v>
      </c>
      <c r="T131" s="200">
        <f t="shared" si="13"/>
        <v>0</v>
      </c>
      <c r="AR131" s="22" t="s">
        <v>290</v>
      </c>
      <c r="AT131" s="22" t="s">
        <v>158</v>
      </c>
      <c r="AU131" s="22" t="s">
        <v>84</v>
      </c>
      <c r="AY131" s="22" t="s">
        <v>157</v>
      </c>
      <c r="BE131" s="201">
        <f t="shared" si="14"/>
        <v>0</v>
      </c>
      <c r="BF131" s="201">
        <f t="shared" si="15"/>
        <v>0</v>
      </c>
      <c r="BG131" s="201">
        <f t="shared" si="16"/>
        <v>0</v>
      </c>
      <c r="BH131" s="201">
        <f t="shared" si="17"/>
        <v>0</v>
      </c>
      <c r="BI131" s="201">
        <f t="shared" si="18"/>
        <v>0</v>
      </c>
      <c r="BJ131" s="22" t="s">
        <v>24</v>
      </c>
      <c r="BK131" s="201">
        <f t="shared" si="19"/>
        <v>0</v>
      </c>
      <c r="BL131" s="22" t="s">
        <v>290</v>
      </c>
      <c r="BM131" s="22" t="s">
        <v>540</v>
      </c>
    </row>
    <row r="132" spans="2:65" s="1" customFormat="1" ht="44.25" customHeight="1">
      <c r="B132" s="39"/>
      <c r="C132" s="202" t="s">
        <v>314</v>
      </c>
      <c r="D132" s="202" t="s">
        <v>274</v>
      </c>
      <c r="E132" s="203" t="s">
        <v>541</v>
      </c>
      <c r="F132" s="204" t="s">
        <v>542</v>
      </c>
      <c r="G132" s="205" t="s">
        <v>176</v>
      </c>
      <c r="H132" s="206">
        <v>10</v>
      </c>
      <c r="I132" s="207"/>
      <c r="J132" s="208">
        <f t="shared" si="10"/>
        <v>0</v>
      </c>
      <c r="K132" s="204" t="s">
        <v>22</v>
      </c>
      <c r="L132" s="209"/>
      <c r="M132" s="210" t="s">
        <v>22</v>
      </c>
      <c r="N132" s="211" t="s">
        <v>46</v>
      </c>
      <c r="O132" s="40"/>
      <c r="P132" s="199">
        <f t="shared" si="11"/>
        <v>0</v>
      </c>
      <c r="Q132" s="199">
        <v>1E-3</v>
      </c>
      <c r="R132" s="199">
        <f t="shared" si="12"/>
        <v>0.01</v>
      </c>
      <c r="S132" s="199">
        <v>0</v>
      </c>
      <c r="T132" s="200">
        <f t="shared" si="13"/>
        <v>0</v>
      </c>
      <c r="AR132" s="22" t="s">
        <v>413</v>
      </c>
      <c r="AT132" s="22" t="s">
        <v>274</v>
      </c>
      <c r="AU132" s="22" t="s">
        <v>84</v>
      </c>
      <c r="AY132" s="22" t="s">
        <v>157</v>
      </c>
      <c r="BE132" s="201">
        <f t="shared" si="14"/>
        <v>0</v>
      </c>
      <c r="BF132" s="201">
        <f t="shared" si="15"/>
        <v>0</v>
      </c>
      <c r="BG132" s="201">
        <f t="shared" si="16"/>
        <v>0</v>
      </c>
      <c r="BH132" s="201">
        <f t="shared" si="17"/>
        <v>0</v>
      </c>
      <c r="BI132" s="201">
        <f t="shared" si="18"/>
        <v>0</v>
      </c>
      <c r="BJ132" s="22" t="s">
        <v>24</v>
      </c>
      <c r="BK132" s="201">
        <f t="shared" si="19"/>
        <v>0</v>
      </c>
      <c r="BL132" s="22" t="s">
        <v>413</v>
      </c>
      <c r="BM132" s="22" t="s">
        <v>543</v>
      </c>
    </row>
    <row r="133" spans="2:65" s="1" customFormat="1" ht="31.5" customHeight="1">
      <c r="B133" s="39"/>
      <c r="C133" s="190" t="s">
        <v>239</v>
      </c>
      <c r="D133" s="190" t="s">
        <v>158</v>
      </c>
      <c r="E133" s="191" t="s">
        <v>530</v>
      </c>
      <c r="F133" s="192" t="s">
        <v>531</v>
      </c>
      <c r="G133" s="193" t="s">
        <v>176</v>
      </c>
      <c r="H133" s="194">
        <v>11</v>
      </c>
      <c r="I133" s="195"/>
      <c r="J133" s="196">
        <f t="shared" si="10"/>
        <v>0</v>
      </c>
      <c r="K133" s="192" t="s">
        <v>22</v>
      </c>
      <c r="L133" s="59"/>
      <c r="M133" s="197" t="s">
        <v>22</v>
      </c>
      <c r="N133" s="198" t="s">
        <v>46</v>
      </c>
      <c r="O133" s="40"/>
      <c r="P133" s="199">
        <f t="shared" si="11"/>
        <v>0</v>
      </c>
      <c r="Q133" s="199">
        <v>0</v>
      </c>
      <c r="R133" s="199">
        <f t="shared" si="12"/>
        <v>0</v>
      </c>
      <c r="S133" s="199">
        <v>0</v>
      </c>
      <c r="T133" s="200">
        <f t="shared" si="13"/>
        <v>0</v>
      </c>
      <c r="AR133" s="22" t="s">
        <v>290</v>
      </c>
      <c r="AT133" s="22" t="s">
        <v>158</v>
      </c>
      <c r="AU133" s="22" t="s">
        <v>84</v>
      </c>
      <c r="AY133" s="22" t="s">
        <v>157</v>
      </c>
      <c r="BE133" s="201">
        <f t="shared" si="14"/>
        <v>0</v>
      </c>
      <c r="BF133" s="201">
        <f t="shared" si="15"/>
        <v>0</v>
      </c>
      <c r="BG133" s="201">
        <f t="shared" si="16"/>
        <v>0</v>
      </c>
      <c r="BH133" s="201">
        <f t="shared" si="17"/>
        <v>0</v>
      </c>
      <c r="BI133" s="201">
        <f t="shared" si="18"/>
        <v>0</v>
      </c>
      <c r="BJ133" s="22" t="s">
        <v>24</v>
      </c>
      <c r="BK133" s="201">
        <f t="shared" si="19"/>
        <v>0</v>
      </c>
      <c r="BL133" s="22" t="s">
        <v>290</v>
      </c>
      <c r="BM133" s="22" t="s">
        <v>544</v>
      </c>
    </row>
    <row r="134" spans="2:65" s="1" customFormat="1" ht="44.25" customHeight="1">
      <c r="B134" s="39"/>
      <c r="C134" s="202" t="s">
        <v>321</v>
      </c>
      <c r="D134" s="202" t="s">
        <v>274</v>
      </c>
      <c r="E134" s="203" t="s">
        <v>545</v>
      </c>
      <c r="F134" s="204" t="s">
        <v>546</v>
      </c>
      <c r="G134" s="205" t="s">
        <v>176</v>
      </c>
      <c r="H134" s="206">
        <v>11</v>
      </c>
      <c r="I134" s="207"/>
      <c r="J134" s="208">
        <f t="shared" si="10"/>
        <v>0</v>
      </c>
      <c r="K134" s="204" t="s">
        <v>22</v>
      </c>
      <c r="L134" s="209"/>
      <c r="M134" s="210" t="s">
        <v>22</v>
      </c>
      <c r="N134" s="211" t="s">
        <v>46</v>
      </c>
      <c r="O134" s="40"/>
      <c r="P134" s="199">
        <f t="shared" si="11"/>
        <v>0</v>
      </c>
      <c r="Q134" s="199">
        <v>1E-3</v>
      </c>
      <c r="R134" s="199">
        <f t="shared" si="12"/>
        <v>1.0999999999999999E-2</v>
      </c>
      <c r="S134" s="199">
        <v>0</v>
      </c>
      <c r="T134" s="200">
        <f t="shared" si="13"/>
        <v>0</v>
      </c>
      <c r="AR134" s="22" t="s">
        <v>413</v>
      </c>
      <c r="AT134" s="22" t="s">
        <v>274</v>
      </c>
      <c r="AU134" s="22" t="s">
        <v>84</v>
      </c>
      <c r="AY134" s="22" t="s">
        <v>157</v>
      </c>
      <c r="BE134" s="201">
        <f t="shared" si="14"/>
        <v>0</v>
      </c>
      <c r="BF134" s="201">
        <f t="shared" si="15"/>
        <v>0</v>
      </c>
      <c r="BG134" s="201">
        <f t="shared" si="16"/>
        <v>0</v>
      </c>
      <c r="BH134" s="201">
        <f t="shared" si="17"/>
        <v>0</v>
      </c>
      <c r="BI134" s="201">
        <f t="shared" si="18"/>
        <v>0</v>
      </c>
      <c r="BJ134" s="22" t="s">
        <v>24</v>
      </c>
      <c r="BK134" s="201">
        <f t="shared" si="19"/>
        <v>0</v>
      </c>
      <c r="BL134" s="22" t="s">
        <v>413</v>
      </c>
      <c r="BM134" s="22" t="s">
        <v>547</v>
      </c>
    </row>
    <row r="135" spans="2:65" s="1" customFormat="1" ht="31.5" customHeight="1">
      <c r="B135" s="39"/>
      <c r="C135" s="190" t="s">
        <v>242</v>
      </c>
      <c r="D135" s="190" t="s">
        <v>158</v>
      </c>
      <c r="E135" s="191" t="s">
        <v>530</v>
      </c>
      <c r="F135" s="192" t="s">
        <v>531</v>
      </c>
      <c r="G135" s="193" t="s">
        <v>176</v>
      </c>
      <c r="H135" s="194">
        <v>3</v>
      </c>
      <c r="I135" s="195"/>
      <c r="J135" s="196">
        <f t="shared" si="10"/>
        <v>0</v>
      </c>
      <c r="K135" s="192" t="s">
        <v>22</v>
      </c>
      <c r="L135" s="59"/>
      <c r="M135" s="197" t="s">
        <v>22</v>
      </c>
      <c r="N135" s="198" t="s">
        <v>46</v>
      </c>
      <c r="O135" s="40"/>
      <c r="P135" s="199">
        <f t="shared" si="11"/>
        <v>0</v>
      </c>
      <c r="Q135" s="199">
        <v>0</v>
      </c>
      <c r="R135" s="199">
        <f t="shared" si="12"/>
        <v>0</v>
      </c>
      <c r="S135" s="199">
        <v>0</v>
      </c>
      <c r="T135" s="200">
        <f t="shared" si="13"/>
        <v>0</v>
      </c>
      <c r="AR135" s="22" t="s">
        <v>290</v>
      </c>
      <c r="AT135" s="22" t="s">
        <v>158</v>
      </c>
      <c r="AU135" s="22" t="s">
        <v>84</v>
      </c>
      <c r="AY135" s="22" t="s">
        <v>157</v>
      </c>
      <c r="BE135" s="201">
        <f t="shared" si="14"/>
        <v>0</v>
      </c>
      <c r="BF135" s="201">
        <f t="shared" si="15"/>
        <v>0</v>
      </c>
      <c r="BG135" s="201">
        <f t="shared" si="16"/>
        <v>0</v>
      </c>
      <c r="BH135" s="201">
        <f t="shared" si="17"/>
        <v>0</v>
      </c>
      <c r="BI135" s="201">
        <f t="shared" si="18"/>
        <v>0</v>
      </c>
      <c r="BJ135" s="22" t="s">
        <v>24</v>
      </c>
      <c r="BK135" s="201">
        <f t="shared" si="19"/>
        <v>0</v>
      </c>
      <c r="BL135" s="22" t="s">
        <v>290</v>
      </c>
      <c r="BM135" s="22" t="s">
        <v>548</v>
      </c>
    </row>
    <row r="136" spans="2:65" s="1" customFormat="1" ht="44.25" customHeight="1">
      <c r="B136" s="39"/>
      <c r="C136" s="202" t="s">
        <v>330</v>
      </c>
      <c r="D136" s="202" t="s">
        <v>274</v>
      </c>
      <c r="E136" s="203" t="s">
        <v>549</v>
      </c>
      <c r="F136" s="204" t="s">
        <v>550</v>
      </c>
      <c r="G136" s="205" t="s">
        <v>176</v>
      </c>
      <c r="H136" s="206">
        <v>3</v>
      </c>
      <c r="I136" s="207"/>
      <c r="J136" s="208">
        <f t="shared" si="10"/>
        <v>0</v>
      </c>
      <c r="K136" s="204" t="s">
        <v>458</v>
      </c>
      <c r="L136" s="209"/>
      <c r="M136" s="210" t="s">
        <v>22</v>
      </c>
      <c r="N136" s="211" t="s">
        <v>46</v>
      </c>
      <c r="O136" s="40"/>
      <c r="P136" s="199">
        <f t="shared" si="11"/>
        <v>0</v>
      </c>
      <c r="Q136" s="199">
        <v>1E-3</v>
      </c>
      <c r="R136" s="199">
        <f t="shared" si="12"/>
        <v>3.0000000000000001E-3</v>
      </c>
      <c r="S136" s="199">
        <v>0</v>
      </c>
      <c r="T136" s="200">
        <f t="shared" si="13"/>
        <v>0</v>
      </c>
      <c r="AR136" s="22" t="s">
        <v>413</v>
      </c>
      <c r="AT136" s="22" t="s">
        <v>274</v>
      </c>
      <c r="AU136" s="22" t="s">
        <v>84</v>
      </c>
      <c r="AY136" s="22" t="s">
        <v>157</v>
      </c>
      <c r="BE136" s="201">
        <f t="shared" si="14"/>
        <v>0</v>
      </c>
      <c r="BF136" s="201">
        <f t="shared" si="15"/>
        <v>0</v>
      </c>
      <c r="BG136" s="201">
        <f t="shared" si="16"/>
        <v>0</v>
      </c>
      <c r="BH136" s="201">
        <f t="shared" si="17"/>
        <v>0</v>
      </c>
      <c r="BI136" s="201">
        <f t="shared" si="18"/>
        <v>0</v>
      </c>
      <c r="BJ136" s="22" t="s">
        <v>24</v>
      </c>
      <c r="BK136" s="201">
        <f t="shared" si="19"/>
        <v>0</v>
      </c>
      <c r="BL136" s="22" t="s">
        <v>413</v>
      </c>
      <c r="BM136" s="22" t="s">
        <v>551</v>
      </c>
    </row>
    <row r="137" spans="2:65" s="1" customFormat="1" ht="31.5" customHeight="1">
      <c r="B137" s="39"/>
      <c r="C137" s="190" t="s">
        <v>245</v>
      </c>
      <c r="D137" s="190" t="s">
        <v>158</v>
      </c>
      <c r="E137" s="191" t="s">
        <v>552</v>
      </c>
      <c r="F137" s="192" t="s">
        <v>553</v>
      </c>
      <c r="G137" s="193" t="s">
        <v>176</v>
      </c>
      <c r="H137" s="194">
        <v>8</v>
      </c>
      <c r="I137" s="195"/>
      <c r="J137" s="196">
        <f t="shared" si="10"/>
        <v>0</v>
      </c>
      <c r="K137" s="192" t="s">
        <v>458</v>
      </c>
      <c r="L137" s="59"/>
      <c r="M137" s="197" t="s">
        <v>22</v>
      </c>
      <c r="N137" s="198" t="s">
        <v>46</v>
      </c>
      <c r="O137" s="40"/>
      <c r="P137" s="199">
        <f t="shared" si="11"/>
        <v>0</v>
      </c>
      <c r="Q137" s="199">
        <v>0</v>
      </c>
      <c r="R137" s="199">
        <f t="shared" si="12"/>
        <v>0</v>
      </c>
      <c r="S137" s="199">
        <v>0</v>
      </c>
      <c r="T137" s="200">
        <f t="shared" si="13"/>
        <v>0</v>
      </c>
      <c r="AR137" s="22" t="s">
        <v>290</v>
      </c>
      <c r="AT137" s="22" t="s">
        <v>158</v>
      </c>
      <c r="AU137" s="22" t="s">
        <v>84</v>
      </c>
      <c r="AY137" s="22" t="s">
        <v>157</v>
      </c>
      <c r="BE137" s="201">
        <f t="shared" si="14"/>
        <v>0</v>
      </c>
      <c r="BF137" s="201">
        <f t="shared" si="15"/>
        <v>0</v>
      </c>
      <c r="BG137" s="201">
        <f t="shared" si="16"/>
        <v>0</v>
      </c>
      <c r="BH137" s="201">
        <f t="shared" si="17"/>
        <v>0</v>
      </c>
      <c r="BI137" s="201">
        <f t="shared" si="18"/>
        <v>0</v>
      </c>
      <c r="BJ137" s="22" t="s">
        <v>24</v>
      </c>
      <c r="BK137" s="201">
        <f t="shared" si="19"/>
        <v>0</v>
      </c>
      <c r="BL137" s="22" t="s">
        <v>290</v>
      </c>
      <c r="BM137" s="22" t="s">
        <v>554</v>
      </c>
    </row>
    <row r="138" spans="2:65" s="1" customFormat="1" ht="44.25" customHeight="1">
      <c r="B138" s="39"/>
      <c r="C138" s="202" t="s">
        <v>339</v>
      </c>
      <c r="D138" s="202" t="s">
        <v>274</v>
      </c>
      <c r="E138" s="203" t="s">
        <v>555</v>
      </c>
      <c r="F138" s="204" t="s">
        <v>556</v>
      </c>
      <c r="G138" s="205" t="s">
        <v>176</v>
      </c>
      <c r="H138" s="206">
        <v>8</v>
      </c>
      <c r="I138" s="207"/>
      <c r="J138" s="208">
        <f t="shared" si="10"/>
        <v>0</v>
      </c>
      <c r="K138" s="204" t="s">
        <v>22</v>
      </c>
      <c r="L138" s="209"/>
      <c r="M138" s="210" t="s">
        <v>22</v>
      </c>
      <c r="N138" s="211" t="s">
        <v>46</v>
      </c>
      <c r="O138" s="40"/>
      <c r="P138" s="199">
        <f t="shared" si="11"/>
        <v>0</v>
      </c>
      <c r="Q138" s="199">
        <v>1E-3</v>
      </c>
      <c r="R138" s="199">
        <f t="shared" si="12"/>
        <v>8.0000000000000002E-3</v>
      </c>
      <c r="S138" s="199">
        <v>0</v>
      </c>
      <c r="T138" s="200">
        <f t="shared" si="13"/>
        <v>0</v>
      </c>
      <c r="AR138" s="22" t="s">
        <v>413</v>
      </c>
      <c r="AT138" s="22" t="s">
        <v>274</v>
      </c>
      <c r="AU138" s="22" t="s">
        <v>84</v>
      </c>
      <c r="AY138" s="22" t="s">
        <v>157</v>
      </c>
      <c r="BE138" s="201">
        <f t="shared" si="14"/>
        <v>0</v>
      </c>
      <c r="BF138" s="201">
        <f t="shared" si="15"/>
        <v>0</v>
      </c>
      <c r="BG138" s="201">
        <f t="shared" si="16"/>
        <v>0</v>
      </c>
      <c r="BH138" s="201">
        <f t="shared" si="17"/>
        <v>0</v>
      </c>
      <c r="BI138" s="201">
        <f t="shared" si="18"/>
        <v>0</v>
      </c>
      <c r="BJ138" s="22" t="s">
        <v>24</v>
      </c>
      <c r="BK138" s="201">
        <f t="shared" si="19"/>
        <v>0</v>
      </c>
      <c r="BL138" s="22" t="s">
        <v>413</v>
      </c>
      <c r="BM138" s="22" t="s">
        <v>557</v>
      </c>
    </row>
    <row r="139" spans="2:65" s="1" customFormat="1" ht="31.5" customHeight="1">
      <c r="B139" s="39"/>
      <c r="C139" s="190" t="s">
        <v>249</v>
      </c>
      <c r="D139" s="190" t="s">
        <v>158</v>
      </c>
      <c r="E139" s="191" t="s">
        <v>552</v>
      </c>
      <c r="F139" s="192" t="s">
        <v>553</v>
      </c>
      <c r="G139" s="193" t="s">
        <v>176</v>
      </c>
      <c r="H139" s="194">
        <v>2</v>
      </c>
      <c r="I139" s="195"/>
      <c r="J139" s="196">
        <f t="shared" si="10"/>
        <v>0</v>
      </c>
      <c r="K139" s="192" t="s">
        <v>458</v>
      </c>
      <c r="L139" s="59"/>
      <c r="M139" s="197" t="s">
        <v>22</v>
      </c>
      <c r="N139" s="198" t="s">
        <v>46</v>
      </c>
      <c r="O139" s="40"/>
      <c r="P139" s="199">
        <f t="shared" si="11"/>
        <v>0</v>
      </c>
      <c r="Q139" s="199">
        <v>0</v>
      </c>
      <c r="R139" s="199">
        <f t="shared" si="12"/>
        <v>0</v>
      </c>
      <c r="S139" s="199">
        <v>0</v>
      </c>
      <c r="T139" s="200">
        <f t="shared" si="13"/>
        <v>0</v>
      </c>
      <c r="AR139" s="22" t="s">
        <v>290</v>
      </c>
      <c r="AT139" s="22" t="s">
        <v>158</v>
      </c>
      <c r="AU139" s="22" t="s">
        <v>84</v>
      </c>
      <c r="AY139" s="22" t="s">
        <v>157</v>
      </c>
      <c r="BE139" s="201">
        <f t="shared" si="14"/>
        <v>0</v>
      </c>
      <c r="BF139" s="201">
        <f t="shared" si="15"/>
        <v>0</v>
      </c>
      <c r="BG139" s="201">
        <f t="shared" si="16"/>
        <v>0</v>
      </c>
      <c r="BH139" s="201">
        <f t="shared" si="17"/>
        <v>0</v>
      </c>
      <c r="BI139" s="201">
        <f t="shared" si="18"/>
        <v>0</v>
      </c>
      <c r="BJ139" s="22" t="s">
        <v>24</v>
      </c>
      <c r="BK139" s="201">
        <f t="shared" si="19"/>
        <v>0</v>
      </c>
      <c r="BL139" s="22" t="s">
        <v>290</v>
      </c>
      <c r="BM139" s="22" t="s">
        <v>558</v>
      </c>
    </row>
    <row r="140" spans="2:65" s="1" customFormat="1" ht="44.25" customHeight="1">
      <c r="B140" s="39"/>
      <c r="C140" s="202" t="s">
        <v>348</v>
      </c>
      <c r="D140" s="202" t="s">
        <v>274</v>
      </c>
      <c r="E140" s="203" t="s">
        <v>559</v>
      </c>
      <c r="F140" s="204" t="s">
        <v>556</v>
      </c>
      <c r="G140" s="205" t="s">
        <v>176</v>
      </c>
      <c r="H140" s="206">
        <v>2</v>
      </c>
      <c r="I140" s="207"/>
      <c r="J140" s="208">
        <f t="shared" si="10"/>
        <v>0</v>
      </c>
      <c r="K140" s="204" t="s">
        <v>22</v>
      </c>
      <c r="L140" s="209"/>
      <c r="M140" s="210" t="s">
        <v>22</v>
      </c>
      <c r="N140" s="211" t="s">
        <v>46</v>
      </c>
      <c r="O140" s="40"/>
      <c r="P140" s="199">
        <f t="shared" si="11"/>
        <v>0</v>
      </c>
      <c r="Q140" s="199">
        <v>1E-3</v>
      </c>
      <c r="R140" s="199">
        <f t="shared" si="12"/>
        <v>2E-3</v>
      </c>
      <c r="S140" s="199">
        <v>0</v>
      </c>
      <c r="T140" s="200">
        <f t="shared" si="13"/>
        <v>0</v>
      </c>
      <c r="AR140" s="22" t="s">
        <v>413</v>
      </c>
      <c r="AT140" s="22" t="s">
        <v>274</v>
      </c>
      <c r="AU140" s="22" t="s">
        <v>84</v>
      </c>
      <c r="AY140" s="22" t="s">
        <v>157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22" t="s">
        <v>24</v>
      </c>
      <c r="BK140" s="201">
        <f t="shared" si="19"/>
        <v>0</v>
      </c>
      <c r="BL140" s="22" t="s">
        <v>413</v>
      </c>
      <c r="BM140" s="22" t="s">
        <v>560</v>
      </c>
    </row>
    <row r="141" spans="2:65" s="1" customFormat="1" ht="31.5" customHeight="1">
      <c r="B141" s="39"/>
      <c r="C141" s="190" t="s">
        <v>252</v>
      </c>
      <c r="D141" s="190" t="s">
        <v>158</v>
      </c>
      <c r="E141" s="191" t="s">
        <v>552</v>
      </c>
      <c r="F141" s="192" t="s">
        <v>553</v>
      </c>
      <c r="G141" s="193" t="s">
        <v>176</v>
      </c>
      <c r="H141" s="194">
        <v>4</v>
      </c>
      <c r="I141" s="195"/>
      <c r="J141" s="196">
        <f t="shared" si="10"/>
        <v>0</v>
      </c>
      <c r="K141" s="192" t="s">
        <v>458</v>
      </c>
      <c r="L141" s="59"/>
      <c r="M141" s="197" t="s">
        <v>22</v>
      </c>
      <c r="N141" s="198" t="s">
        <v>46</v>
      </c>
      <c r="O141" s="40"/>
      <c r="P141" s="199">
        <f t="shared" si="11"/>
        <v>0</v>
      </c>
      <c r="Q141" s="199">
        <v>0</v>
      </c>
      <c r="R141" s="199">
        <f t="shared" si="12"/>
        <v>0</v>
      </c>
      <c r="S141" s="199">
        <v>0</v>
      </c>
      <c r="T141" s="200">
        <f t="shared" si="13"/>
        <v>0</v>
      </c>
      <c r="AR141" s="22" t="s">
        <v>290</v>
      </c>
      <c r="AT141" s="22" t="s">
        <v>158</v>
      </c>
      <c r="AU141" s="22" t="s">
        <v>84</v>
      </c>
      <c r="AY141" s="22" t="s">
        <v>157</v>
      </c>
      <c r="BE141" s="201">
        <f t="shared" si="14"/>
        <v>0</v>
      </c>
      <c r="BF141" s="201">
        <f t="shared" si="15"/>
        <v>0</v>
      </c>
      <c r="BG141" s="201">
        <f t="shared" si="16"/>
        <v>0</v>
      </c>
      <c r="BH141" s="201">
        <f t="shared" si="17"/>
        <v>0</v>
      </c>
      <c r="BI141" s="201">
        <f t="shared" si="18"/>
        <v>0</v>
      </c>
      <c r="BJ141" s="22" t="s">
        <v>24</v>
      </c>
      <c r="BK141" s="201">
        <f t="shared" si="19"/>
        <v>0</v>
      </c>
      <c r="BL141" s="22" t="s">
        <v>290</v>
      </c>
      <c r="BM141" s="22" t="s">
        <v>561</v>
      </c>
    </row>
    <row r="142" spans="2:65" s="1" customFormat="1" ht="44.25" customHeight="1">
      <c r="B142" s="39"/>
      <c r="C142" s="202" t="s">
        <v>355</v>
      </c>
      <c r="D142" s="202" t="s">
        <v>274</v>
      </c>
      <c r="E142" s="203" t="s">
        <v>562</v>
      </c>
      <c r="F142" s="204" t="s">
        <v>556</v>
      </c>
      <c r="G142" s="205" t="s">
        <v>176</v>
      </c>
      <c r="H142" s="206">
        <v>4</v>
      </c>
      <c r="I142" s="207"/>
      <c r="J142" s="208">
        <f t="shared" si="10"/>
        <v>0</v>
      </c>
      <c r="K142" s="204" t="s">
        <v>22</v>
      </c>
      <c r="L142" s="209"/>
      <c r="M142" s="210" t="s">
        <v>22</v>
      </c>
      <c r="N142" s="211" t="s">
        <v>46</v>
      </c>
      <c r="O142" s="40"/>
      <c r="P142" s="199">
        <f t="shared" si="11"/>
        <v>0</v>
      </c>
      <c r="Q142" s="199">
        <v>1E-3</v>
      </c>
      <c r="R142" s="199">
        <f t="shared" si="12"/>
        <v>4.0000000000000001E-3</v>
      </c>
      <c r="S142" s="199">
        <v>0</v>
      </c>
      <c r="T142" s="200">
        <f t="shared" si="13"/>
        <v>0</v>
      </c>
      <c r="AR142" s="22" t="s">
        <v>413</v>
      </c>
      <c r="AT142" s="22" t="s">
        <v>274</v>
      </c>
      <c r="AU142" s="22" t="s">
        <v>84</v>
      </c>
      <c r="AY142" s="22" t="s">
        <v>157</v>
      </c>
      <c r="BE142" s="201">
        <f t="shared" si="14"/>
        <v>0</v>
      </c>
      <c r="BF142" s="201">
        <f t="shared" si="15"/>
        <v>0</v>
      </c>
      <c r="BG142" s="201">
        <f t="shared" si="16"/>
        <v>0</v>
      </c>
      <c r="BH142" s="201">
        <f t="shared" si="17"/>
        <v>0</v>
      </c>
      <c r="BI142" s="201">
        <f t="shared" si="18"/>
        <v>0</v>
      </c>
      <c r="BJ142" s="22" t="s">
        <v>24</v>
      </c>
      <c r="BK142" s="201">
        <f t="shared" si="19"/>
        <v>0</v>
      </c>
      <c r="BL142" s="22" t="s">
        <v>413</v>
      </c>
      <c r="BM142" s="22" t="s">
        <v>563</v>
      </c>
    </row>
    <row r="143" spans="2:65" s="1" customFormat="1" ht="31.5" customHeight="1">
      <c r="B143" s="39"/>
      <c r="C143" s="190" t="s">
        <v>257</v>
      </c>
      <c r="D143" s="190" t="s">
        <v>158</v>
      </c>
      <c r="E143" s="191" t="s">
        <v>552</v>
      </c>
      <c r="F143" s="192" t="s">
        <v>553</v>
      </c>
      <c r="G143" s="193" t="s">
        <v>176</v>
      </c>
      <c r="H143" s="194">
        <v>6</v>
      </c>
      <c r="I143" s="195"/>
      <c r="J143" s="196">
        <f t="shared" si="10"/>
        <v>0</v>
      </c>
      <c r="K143" s="192" t="s">
        <v>458</v>
      </c>
      <c r="L143" s="59"/>
      <c r="M143" s="197" t="s">
        <v>22</v>
      </c>
      <c r="N143" s="198" t="s">
        <v>46</v>
      </c>
      <c r="O143" s="40"/>
      <c r="P143" s="199">
        <f t="shared" si="11"/>
        <v>0</v>
      </c>
      <c r="Q143" s="199">
        <v>0</v>
      </c>
      <c r="R143" s="199">
        <f t="shared" si="12"/>
        <v>0</v>
      </c>
      <c r="S143" s="199">
        <v>0</v>
      </c>
      <c r="T143" s="200">
        <f t="shared" si="13"/>
        <v>0</v>
      </c>
      <c r="AR143" s="22" t="s">
        <v>290</v>
      </c>
      <c r="AT143" s="22" t="s">
        <v>158</v>
      </c>
      <c r="AU143" s="22" t="s">
        <v>84</v>
      </c>
      <c r="AY143" s="22" t="s">
        <v>157</v>
      </c>
      <c r="BE143" s="201">
        <f t="shared" si="14"/>
        <v>0</v>
      </c>
      <c r="BF143" s="201">
        <f t="shared" si="15"/>
        <v>0</v>
      </c>
      <c r="BG143" s="201">
        <f t="shared" si="16"/>
        <v>0</v>
      </c>
      <c r="BH143" s="201">
        <f t="shared" si="17"/>
        <v>0</v>
      </c>
      <c r="BI143" s="201">
        <f t="shared" si="18"/>
        <v>0</v>
      </c>
      <c r="BJ143" s="22" t="s">
        <v>24</v>
      </c>
      <c r="BK143" s="201">
        <f t="shared" si="19"/>
        <v>0</v>
      </c>
      <c r="BL143" s="22" t="s">
        <v>290</v>
      </c>
      <c r="BM143" s="22" t="s">
        <v>564</v>
      </c>
    </row>
    <row r="144" spans="2:65" s="1" customFormat="1" ht="44.25" customHeight="1">
      <c r="B144" s="39"/>
      <c r="C144" s="202" t="s">
        <v>361</v>
      </c>
      <c r="D144" s="202" t="s">
        <v>274</v>
      </c>
      <c r="E144" s="203" t="s">
        <v>565</v>
      </c>
      <c r="F144" s="204" t="s">
        <v>556</v>
      </c>
      <c r="G144" s="205" t="s">
        <v>176</v>
      </c>
      <c r="H144" s="206">
        <v>6</v>
      </c>
      <c r="I144" s="207"/>
      <c r="J144" s="208">
        <f t="shared" si="10"/>
        <v>0</v>
      </c>
      <c r="K144" s="204" t="s">
        <v>22</v>
      </c>
      <c r="L144" s="209"/>
      <c r="M144" s="210" t="s">
        <v>22</v>
      </c>
      <c r="N144" s="211" t="s">
        <v>46</v>
      </c>
      <c r="O144" s="40"/>
      <c r="P144" s="199">
        <f t="shared" si="11"/>
        <v>0</v>
      </c>
      <c r="Q144" s="199">
        <v>1E-3</v>
      </c>
      <c r="R144" s="199">
        <f t="shared" si="12"/>
        <v>6.0000000000000001E-3</v>
      </c>
      <c r="S144" s="199">
        <v>0</v>
      </c>
      <c r="T144" s="200">
        <f t="shared" si="13"/>
        <v>0</v>
      </c>
      <c r="AR144" s="22" t="s">
        <v>413</v>
      </c>
      <c r="AT144" s="22" t="s">
        <v>274</v>
      </c>
      <c r="AU144" s="22" t="s">
        <v>84</v>
      </c>
      <c r="AY144" s="22" t="s">
        <v>157</v>
      </c>
      <c r="BE144" s="201">
        <f t="shared" si="14"/>
        <v>0</v>
      </c>
      <c r="BF144" s="201">
        <f t="shared" si="15"/>
        <v>0</v>
      </c>
      <c r="BG144" s="201">
        <f t="shared" si="16"/>
        <v>0</v>
      </c>
      <c r="BH144" s="201">
        <f t="shared" si="17"/>
        <v>0</v>
      </c>
      <c r="BI144" s="201">
        <f t="shared" si="18"/>
        <v>0</v>
      </c>
      <c r="BJ144" s="22" t="s">
        <v>24</v>
      </c>
      <c r="BK144" s="201">
        <f t="shared" si="19"/>
        <v>0</v>
      </c>
      <c r="BL144" s="22" t="s">
        <v>413</v>
      </c>
      <c r="BM144" s="22" t="s">
        <v>566</v>
      </c>
    </row>
    <row r="145" spans="2:65" s="1" customFormat="1" ht="31.5" customHeight="1">
      <c r="B145" s="39"/>
      <c r="C145" s="190" t="s">
        <v>263</v>
      </c>
      <c r="D145" s="190" t="s">
        <v>158</v>
      </c>
      <c r="E145" s="191" t="s">
        <v>552</v>
      </c>
      <c r="F145" s="192" t="s">
        <v>553</v>
      </c>
      <c r="G145" s="193" t="s">
        <v>176</v>
      </c>
      <c r="H145" s="194">
        <v>6</v>
      </c>
      <c r="I145" s="195"/>
      <c r="J145" s="196">
        <f t="shared" si="10"/>
        <v>0</v>
      </c>
      <c r="K145" s="192" t="s">
        <v>458</v>
      </c>
      <c r="L145" s="59"/>
      <c r="M145" s="197" t="s">
        <v>22</v>
      </c>
      <c r="N145" s="198" t="s">
        <v>46</v>
      </c>
      <c r="O145" s="40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AR145" s="22" t="s">
        <v>290</v>
      </c>
      <c r="AT145" s="22" t="s">
        <v>158</v>
      </c>
      <c r="AU145" s="22" t="s">
        <v>84</v>
      </c>
      <c r="AY145" s="22" t="s">
        <v>157</v>
      </c>
      <c r="BE145" s="201">
        <f t="shared" si="14"/>
        <v>0</v>
      </c>
      <c r="BF145" s="201">
        <f t="shared" si="15"/>
        <v>0</v>
      </c>
      <c r="BG145" s="201">
        <f t="shared" si="16"/>
        <v>0</v>
      </c>
      <c r="BH145" s="201">
        <f t="shared" si="17"/>
        <v>0</v>
      </c>
      <c r="BI145" s="201">
        <f t="shared" si="18"/>
        <v>0</v>
      </c>
      <c r="BJ145" s="22" t="s">
        <v>24</v>
      </c>
      <c r="BK145" s="201">
        <f t="shared" si="19"/>
        <v>0</v>
      </c>
      <c r="BL145" s="22" t="s">
        <v>290</v>
      </c>
      <c r="BM145" s="22" t="s">
        <v>567</v>
      </c>
    </row>
    <row r="146" spans="2:65" s="1" customFormat="1" ht="44.25" customHeight="1">
      <c r="B146" s="39"/>
      <c r="C146" s="202" t="s">
        <v>368</v>
      </c>
      <c r="D146" s="202" t="s">
        <v>274</v>
      </c>
      <c r="E146" s="203" t="s">
        <v>568</v>
      </c>
      <c r="F146" s="204" t="s">
        <v>556</v>
      </c>
      <c r="G146" s="205" t="s">
        <v>176</v>
      </c>
      <c r="H146" s="206">
        <v>6</v>
      </c>
      <c r="I146" s="207"/>
      <c r="J146" s="208">
        <f t="shared" si="10"/>
        <v>0</v>
      </c>
      <c r="K146" s="204" t="s">
        <v>22</v>
      </c>
      <c r="L146" s="209"/>
      <c r="M146" s="210" t="s">
        <v>22</v>
      </c>
      <c r="N146" s="211" t="s">
        <v>46</v>
      </c>
      <c r="O146" s="40"/>
      <c r="P146" s="199">
        <f t="shared" si="11"/>
        <v>0</v>
      </c>
      <c r="Q146" s="199">
        <v>1E-3</v>
      </c>
      <c r="R146" s="199">
        <f t="shared" si="12"/>
        <v>6.0000000000000001E-3</v>
      </c>
      <c r="S146" s="199">
        <v>0</v>
      </c>
      <c r="T146" s="200">
        <f t="shared" si="13"/>
        <v>0</v>
      </c>
      <c r="AR146" s="22" t="s">
        <v>413</v>
      </c>
      <c r="AT146" s="22" t="s">
        <v>274</v>
      </c>
      <c r="AU146" s="22" t="s">
        <v>84</v>
      </c>
      <c r="AY146" s="22" t="s">
        <v>157</v>
      </c>
      <c r="BE146" s="201">
        <f t="shared" si="14"/>
        <v>0</v>
      </c>
      <c r="BF146" s="201">
        <f t="shared" si="15"/>
        <v>0</v>
      </c>
      <c r="BG146" s="201">
        <f t="shared" si="16"/>
        <v>0</v>
      </c>
      <c r="BH146" s="201">
        <f t="shared" si="17"/>
        <v>0</v>
      </c>
      <c r="BI146" s="201">
        <f t="shared" si="18"/>
        <v>0</v>
      </c>
      <c r="BJ146" s="22" t="s">
        <v>24</v>
      </c>
      <c r="BK146" s="201">
        <f t="shared" si="19"/>
        <v>0</v>
      </c>
      <c r="BL146" s="22" t="s">
        <v>413</v>
      </c>
      <c r="BM146" s="22" t="s">
        <v>569</v>
      </c>
    </row>
    <row r="147" spans="2:65" s="1" customFormat="1" ht="31.5" customHeight="1">
      <c r="B147" s="39"/>
      <c r="C147" s="190" t="s">
        <v>269</v>
      </c>
      <c r="D147" s="190" t="s">
        <v>158</v>
      </c>
      <c r="E147" s="191" t="s">
        <v>552</v>
      </c>
      <c r="F147" s="192" t="s">
        <v>553</v>
      </c>
      <c r="G147" s="193" t="s">
        <v>176</v>
      </c>
      <c r="H147" s="194">
        <v>8</v>
      </c>
      <c r="I147" s="195"/>
      <c r="J147" s="196">
        <f t="shared" si="10"/>
        <v>0</v>
      </c>
      <c r="K147" s="192" t="s">
        <v>458</v>
      </c>
      <c r="L147" s="59"/>
      <c r="M147" s="197" t="s">
        <v>22</v>
      </c>
      <c r="N147" s="198" t="s">
        <v>46</v>
      </c>
      <c r="O147" s="40"/>
      <c r="P147" s="199">
        <f t="shared" si="11"/>
        <v>0</v>
      </c>
      <c r="Q147" s="199">
        <v>0</v>
      </c>
      <c r="R147" s="199">
        <f t="shared" si="12"/>
        <v>0</v>
      </c>
      <c r="S147" s="199">
        <v>0</v>
      </c>
      <c r="T147" s="200">
        <f t="shared" si="13"/>
        <v>0</v>
      </c>
      <c r="AR147" s="22" t="s">
        <v>290</v>
      </c>
      <c r="AT147" s="22" t="s">
        <v>158</v>
      </c>
      <c r="AU147" s="22" t="s">
        <v>84</v>
      </c>
      <c r="AY147" s="22" t="s">
        <v>157</v>
      </c>
      <c r="BE147" s="201">
        <f t="shared" si="14"/>
        <v>0</v>
      </c>
      <c r="BF147" s="201">
        <f t="shared" si="15"/>
        <v>0</v>
      </c>
      <c r="BG147" s="201">
        <f t="shared" si="16"/>
        <v>0</v>
      </c>
      <c r="BH147" s="201">
        <f t="shared" si="17"/>
        <v>0</v>
      </c>
      <c r="BI147" s="201">
        <f t="shared" si="18"/>
        <v>0</v>
      </c>
      <c r="BJ147" s="22" t="s">
        <v>24</v>
      </c>
      <c r="BK147" s="201">
        <f t="shared" si="19"/>
        <v>0</v>
      </c>
      <c r="BL147" s="22" t="s">
        <v>290</v>
      </c>
      <c r="BM147" s="22" t="s">
        <v>570</v>
      </c>
    </row>
    <row r="148" spans="2:65" s="1" customFormat="1" ht="44.25" customHeight="1">
      <c r="B148" s="39"/>
      <c r="C148" s="202" t="s">
        <v>375</v>
      </c>
      <c r="D148" s="202" t="s">
        <v>274</v>
      </c>
      <c r="E148" s="203" t="s">
        <v>571</v>
      </c>
      <c r="F148" s="204" t="s">
        <v>556</v>
      </c>
      <c r="G148" s="205" t="s">
        <v>176</v>
      </c>
      <c r="H148" s="206">
        <v>8</v>
      </c>
      <c r="I148" s="207"/>
      <c r="J148" s="208">
        <f t="shared" si="10"/>
        <v>0</v>
      </c>
      <c r="K148" s="204" t="s">
        <v>22</v>
      </c>
      <c r="L148" s="209"/>
      <c r="M148" s="210" t="s">
        <v>22</v>
      </c>
      <c r="N148" s="211" t="s">
        <v>46</v>
      </c>
      <c r="O148" s="40"/>
      <c r="P148" s="199">
        <f t="shared" si="11"/>
        <v>0</v>
      </c>
      <c r="Q148" s="199">
        <v>1E-3</v>
      </c>
      <c r="R148" s="199">
        <f t="shared" si="12"/>
        <v>8.0000000000000002E-3</v>
      </c>
      <c r="S148" s="199">
        <v>0</v>
      </c>
      <c r="T148" s="200">
        <f t="shared" si="13"/>
        <v>0</v>
      </c>
      <c r="AR148" s="22" t="s">
        <v>413</v>
      </c>
      <c r="AT148" s="22" t="s">
        <v>274</v>
      </c>
      <c r="AU148" s="22" t="s">
        <v>84</v>
      </c>
      <c r="AY148" s="22" t="s">
        <v>157</v>
      </c>
      <c r="BE148" s="201">
        <f t="shared" si="14"/>
        <v>0</v>
      </c>
      <c r="BF148" s="201">
        <f t="shared" si="15"/>
        <v>0</v>
      </c>
      <c r="BG148" s="201">
        <f t="shared" si="16"/>
        <v>0</v>
      </c>
      <c r="BH148" s="201">
        <f t="shared" si="17"/>
        <v>0</v>
      </c>
      <c r="BI148" s="201">
        <f t="shared" si="18"/>
        <v>0</v>
      </c>
      <c r="BJ148" s="22" t="s">
        <v>24</v>
      </c>
      <c r="BK148" s="201">
        <f t="shared" si="19"/>
        <v>0</v>
      </c>
      <c r="BL148" s="22" t="s">
        <v>413</v>
      </c>
      <c r="BM148" s="22" t="s">
        <v>572</v>
      </c>
    </row>
    <row r="149" spans="2:65" s="1" customFormat="1" ht="31.5" customHeight="1">
      <c r="B149" s="39"/>
      <c r="C149" s="190" t="s">
        <v>272</v>
      </c>
      <c r="D149" s="190" t="s">
        <v>158</v>
      </c>
      <c r="E149" s="191" t="s">
        <v>573</v>
      </c>
      <c r="F149" s="192" t="s">
        <v>574</v>
      </c>
      <c r="G149" s="193" t="s">
        <v>176</v>
      </c>
      <c r="H149" s="194">
        <v>4</v>
      </c>
      <c r="I149" s="195"/>
      <c r="J149" s="196">
        <f t="shared" si="10"/>
        <v>0</v>
      </c>
      <c r="K149" s="192" t="s">
        <v>22</v>
      </c>
      <c r="L149" s="59"/>
      <c r="M149" s="197" t="s">
        <v>22</v>
      </c>
      <c r="N149" s="198" t="s">
        <v>46</v>
      </c>
      <c r="O149" s="40"/>
      <c r="P149" s="199">
        <f t="shared" si="11"/>
        <v>0</v>
      </c>
      <c r="Q149" s="199">
        <v>0</v>
      </c>
      <c r="R149" s="199">
        <f t="shared" si="12"/>
        <v>0</v>
      </c>
      <c r="S149" s="199">
        <v>0</v>
      </c>
      <c r="T149" s="200">
        <f t="shared" si="13"/>
        <v>0</v>
      </c>
      <c r="AR149" s="22" t="s">
        <v>290</v>
      </c>
      <c r="AT149" s="22" t="s">
        <v>158</v>
      </c>
      <c r="AU149" s="22" t="s">
        <v>84</v>
      </c>
      <c r="AY149" s="22" t="s">
        <v>157</v>
      </c>
      <c r="BE149" s="201">
        <f t="shared" si="14"/>
        <v>0</v>
      </c>
      <c r="BF149" s="201">
        <f t="shared" si="15"/>
        <v>0</v>
      </c>
      <c r="BG149" s="201">
        <f t="shared" si="16"/>
        <v>0</v>
      </c>
      <c r="BH149" s="201">
        <f t="shared" si="17"/>
        <v>0</v>
      </c>
      <c r="BI149" s="201">
        <f t="shared" si="18"/>
        <v>0</v>
      </c>
      <c r="BJ149" s="22" t="s">
        <v>24</v>
      </c>
      <c r="BK149" s="201">
        <f t="shared" si="19"/>
        <v>0</v>
      </c>
      <c r="BL149" s="22" t="s">
        <v>290</v>
      </c>
      <c r="BM149" s="22" t="s">
        <v>575</v>
      </c>
    </row>
    <row r="150" spans="2:65" s="1" customFormat="1" ht="44.25" customHeight="1">
      <c r="B150" s="39"/>
      <c r="C150" s="202" t="s">
        <v>384</v>
      </c>
      <c r="D150" s="202" t="s">
        <v>274</v>
      </c>
      <c r="E150" s="203" t="s">
        <v>576</v>
      </c>
      <c r="F150" s="204" t="s">
        <v>577</v>
      </c>
      <c r="G150" s="205" t="s">
        <v>176</v>
      </c>
      <c r="H150" s="206">
        <v>4</v>
      </c>
      <c r="I150" s="207"/>
      <c r="J150" s="208">
        <f t="shared" si="10"/>
        <v>0</v>
      </c>
      <c r="K150" s="204" t="s">
        <v>458</v>
      </c>
      <c r="L150" s="209"/>
      <c r="M150" s="210" t="s">
        <v>22</v>
      </c>
      <c r="N150" s="211" t="s">
        <v>46</v>
      </c>
      <c r="O150" s="40"/>
      <c r="P150" s="199">
        <f t="shared" si="11"/>
        <v>0</v>
      </c>
      <c r="Q150" s="199">
        <v>3.5E-4</v>
      </c>
      <c r="R150" s="199">
        <f t="shared" si="12"/>
        <v>1.4E-3</v>
      </c>
      <c r="S150" s="199">
        <v>0</v>
      </c>
      <c r="T150" s="200">
        <f t="shared" si="13"/>
        <v>0</v>
      </c>
      <c r="AR150" s="22" t="s">
        <v>413</v>
      </c>
      <c r="AT150" s="22" t="s">
        <v>274</v>
      </c>
      <c r="AU150" s="22" t="s">
        <v>84</v>
      </c>
      <c r="AY150" s="22" t="s">
        <v>157</v>
      </c>
      <c r="BE150" s="201">
        <f t="shared" si="14"/>
        <v>0</v>
      </c>
      <c r="BF150" s="201">
        <f t="shared" si="15"/>
        <v>0</v>
      </c>
      <c r="BG150" s="201">
        <f t="shared" si="16"/>
        <v>0</v>
      </c>
      <c r="BH150" s="201">
        <f t="shared" si="17"/>
        <v>0</v>
      </c>
      <c r="BI150" s="201">
        <f t="shared" si="18"/>
        <v>0</v>
      </c>
      <c r="BJ150" s="22" t="s">
        <v>24</v>
      </c>
      <c r="BK150" s="201">
        <f t="shared" si="19"/>
        <v>0</v>
      </c>
      <c r="BL150" s="22" t="s">
        <v>413</v>
      </c>
      <c r="BM150" s="22" t="s">
        <v>578</v>
      </c>
    </row>
    <row r="151" spans="2:65" s="1" customFormat="1" ht="31.5" customHeight="1">
      <c r="B151" s="39"/>
      <c r="C151" s="190" t="s">
        <v>278</v>
      </c>
      <c r="D151" s="190" t="s">
        <v>158</v>
      </c>
      <c r="E151" s="191" t="s">
        <v>579</v>
      </c>
      <c r="F151" s="192" t="s">
        <v>580</v>
      </c>
      <c r="G151" s="193" t="s">
        <v>176</v>
      </c>
      <c r="H151" s="194">
        <v>4</v>
      </c>
      <c r="I151" s="195"/>
      <c r="J151" s="196">
        <f t="shared" si="10"/>
        <v>0</v>
      </c>
      <c r="K151" s="192" t="s">
        <v>22</v>
      </c>
      <c r="L151" s="59"/>
      <c r="M151" s="197" t="s">
        <v>22</v>
      </c>
      <c r="N151" s="198" t="s">
        <v>46</v>
      </c>
      <c r="O151" s="40"/>
      <c r="P151" s="199">
        <f t="shared" si="11"/>
        <v>0</v>
      </c>
      <c r="Q151" s="199">
        <v>0</v>
      </c>
      <c r="R151" s="199">
        <f t="shared" si="12"/>
        <v>0</v>
      </c>
      <c r="S151" s="199">
        <v>0</v>
      </c>
      <c r="T151" s="200">
        <f t="shared" si="13"/>
        <v>0</v>
      </c>
      <c r="AR151" s="22" t="s">
        <v>290</v>
      </c>
      <c r="AT151" s="22" t="s">
        <v>158</v>
      </c>
      <c r="AU151" s="22" t="s">
        <v>84</v>
      </c>
      <c r="AY151" s="22" t="s">
        <v>157</v>
      </c>
      <c r="BE151" s="201">
        <f t="shared" si="14"/>
        <v>0</v>
      </c>
      <c r="BF151" s="201">
        <f t="shared" si="15"/>
        <v>0</v>
      </c>
      <c r="BG151" s="201">
        <f t="shared" si="16"/>
        <v>0</v>
      </c>
      <c r="BH151" s="201">
        <f t="shared" si="17"/>
        <v>0</v>
      </c>
      <c r="BI151" s="201">
        <f t="shared" si="18"/>
        <v>0</v>
      </c>
      <c r="BJ151" s="22" t="s">
        <v>24</v>
      </c>
      <c r="BK151" s="201">
        <f t="shared" si="19"/>
        <v>0</v>
      </c>
      <c r="BL151" s="22" t="s">
        <v>290</v>
      </c>
      <c r="BM151" s="22" t="s">
        <v>581</v>
      </c>
    </row>
    <row r="152" spans="2:65" s="1" customFormat="1" ht="44.25" customHeight="1">
      <c r="B152" s="39"/>
      <c r="C152" s="202" t="s">
        <v>393</v>
      </c>
      <c r="D152" s="202" t="s">
        <v>274</v>
      </c>
      <c r="E152" s="203" t="s">
        <v>582</v>
      </c>
      <c r="F152" s="204" t="s">
        <v>583</v>
      </c>
      <c r="G152" s="205" t="s">
        <v>176</v>
      </c>
      <c r="H152" s="206">
        <v>4</v>
      </c>
      <c r="I152" s="207"/>
      <c r="J152" s="208">
        <f t="shared" si="10"/>
        <v>0</v>
      </c>
      <c r="K152" s="204" t="s">
        <v>458</v>
      </c>
      <c r="L152" s="209"/>
      <c r="M152" s="210" t="s">
        <v>22</v>
      </c>
      <c r="N152" s="211" t="s">
        <v>46</v>
      </c>
      <c r="O152" s="40"/>
      <c r="P152" s="199">
        <f t="shared" si="11"/>
        <v>0</v>
      </c>
      <c r="Q152" s="199">
        <v>3.5E-4</v>
      </c>
      <c r="R152" s="199">
        <f t="shared" si="12"/>
        <v>1.4E-3</v>
      </c>
      <c r="S152" s="199">
        <v>0</v>
      </c>
      <c r="T152" s="200">
        <f t="shared" si="13"/>
        <v>0</v>
      </c>
      <c r="AR152" s="22" t="s">
        <v>413</v>
      </c>
      <c r="AT152" s="22" t="s">
        <v>274</v>
      </c>
      <c r="AU152" s="22" t="s">
        <v>84</v>
      </c>
      <c r="AY152" s="22" t="s">
        <v>157</v>
      </c>
      <c r="BE152" s="201">
        <f t="shared" si="14"/>
        <v>0</v>
      </c>
      <c r="BF152" s="201">
        <f t="shared" si="15"/>
        <v>0</v>
      </c>
      <c r="BG152" s="201">
        <f t="shared" si="16"/>
        <v>0</v>
      </c>
      <c r="BH152" s="201">
        <f t="shared" si="17"/>
        <v>0</v>
      </c>
      <c r="BI152" s="201">
        <f t="shared" si="18"/>
        <v>0</v>
      </c>
      <c r="BJ152" s="22" t="s">
        <v>24</v>
      </c>
      <c r="BK152" s="201">
        <f t="shared" si="19"/>
        <v>0</v>
      </c>
      <c r="BL152" s="22" t="s">
        <v>413</v>
      </c>
      <c r="BM152" s="22" t="s">
        <v>584</v>
      </c>
    </row>
    <row r="153" spans="2:65" s="1" customFormat="1" ht="31.5" customHeight="1">
      <c r="B153" s="39"/>
      <c r="C153" s="190" t="s">
        <v>281</v>
      </c>
      <c r="D153" s="190" t="s">
        <v>158</v>
      </c>
      <c r="E153" s="191" t="s">
        <v>579</v>
      </c>
      <c r="F153" s="192" t="s">
        <v>580</v>
      </c>
      <c r="G153" s="193" t="s">
        <v>176</v>
      </c>
      <c r="H153" s="194">
        <v>2</v>
      </c>
      <c r="I153" s="195"/>
      <c r="J153" s="196">
        <f t="shared" si="10"/>
        <v>0</v>
      </c>
      <c r="K153" s="192" t="s">
        <v>22</v>
      </c>
      <c r="L153" s="59"/>
      <c r="M153" s="197" t="s">
        <v>22</v>
      </c>
      <c r="N153" s="198" t="s">
        <v>46</v>
      </c>
      <c r="O153" s="40"/>
      <c r="P153" s="199">
        <f t="shared" si="11"/>
        <v>0</v>
      </c>
      <c r="Q153" s="199">
        <v>0</v>
      </c>
      <c r="R153" s="199">
        <f t="shared" si="12"/>
        <v>0</v>
      </c>
      <c r="S153" s="199">
        <v>0</v>
      </c>
      <c r="T153" s="200">
        <f t="shared" si="13"/>
        <v>0</v>
      </c>
      <c r="AR153" s="22" t="s">
        <v>290</v>
      </c>
      <c r="AT153" s="22" t="s">
        <v>158</v>
      </c>
      <c r="AU153" s="22" t="s">
        <v>84</v>
      </c>
      <c r="AY153" s="22" t="s">
        <v>157</v>
      </c>
      <c r="BE153" s="201">
        <f t="shared" si="14"/>
        <v>0</v>
      </c>
      <c r="BF153" s="201">
        <f t="shared" si="15"/>
        <v>0</v>
      </c>
      <c r="BG153" s="201">
        <f t="shared" si="16"/>
        <v>0</v>
      </c>
      <c r="BH153" s="201">
        <f t="shared" si="17"/>
        <v>0</v>
      </c>
      <c r="BI153" s="201">
        <f t="shared" si="18"/>
        <v>0</v>
      </c>
      <c r="BJ153" s="22" t="s">
        <v>24</v>
      </c>
      <c r="BK153" s="201">
        <f t="shared" si="19"/>
        <v>0</v>
      </c>
      <c r="BL153" s="22" t="s">
        <v>290</v>
      </c>
      <c r="BM153" s="22" t="s">
        <v>585</v>
      </c>
    </row>
    <row r="154" spans="2:65" s="1" customFormat="1" ht="44.25" customHeight="1">
      <c r="B154" s="39"/>
      <c r="C154" s="202" t="s">
        <v>166</v>
      </c>
      <c r="D154" s="202" t="s">
        <v>274</v>
      </c>
      <c r="E154" s="203" t="s">
        <v>586</v>
      </c>
      <c r="F154" s="204" t="s">
        <v>583</v>
      </c>
      <c r="G154" s="205" t="s">
        <v>176</v>
      </c>
      <c r="H154" s="206">
        <v>2</v>
      </c>
      <c r="I154" s="207"/>
      <c r="J154" s="208">
        <f t="shared" si="10"/>
        <v>0</v>
      </c>
      <c r="K154" s="204" t="s">
        <v>22</v>
      </c>
      <c r="L154" s="209"/>
      <c r="M154" s="210" t="s">
        <v>22</v>
      </c>
      <c r="N154" s="211" t="s">
        <v>46</v>
      </c>
      <c r="O154" s="40"/>
      <c r="P154" s="199">
        <f t="shared" si="11"/>
        <v>0</v>
      </c>
      <c r="Q154" s="199">
        <v>3.5E-4</v>
      </c>
      <c r="R154" s="199">
        <f t="shared" si="12"/>
        <v>6.9999999999999999E-4</v>
      </c>
      <c r="S154" s="199">
        <v>0</v>
      </c>
      <c r="T154" s="200">
        <f t="shared" si="13"/>
        <v>0</v>
      </c>
      <c r="AR154" s="22" t="s">
        <v>413</v>
      </c>
      <c r="AT154" s="22" t="s">
        <v>274</v>
      </c>
      <c r="AU154" s="22" t="s">
        <v>84</v>
      </c>
      <c r="AY154" s="22" t="s">
        <v>157</v>
      </c>
      <c r="BE154" s="201">
        <f t="shared" si="14"/>
        <v>0</v>
      </c>
      <c r="BF154" s="201">
        <f t="shared" si="15"/>
        <v>0</v>
      </c>
      <c r="BG154" s="201">
        <f t="shared" si="16"/>
        <v>0</v>
      </c>
      <c r="BH154" s="201">
        <f t="shared" si="17"/>
        <v>0</v>
      </c>
      <c r="BI154" s="201">
        <f t="shared" si="18"/>
        <v>0</v>
      </c>
      <c r="BJ154" s="22" t="s">
        <v>24</v>
      </c>
      <c r="BK154" s="201">
        <f t="shared" si="19"/>
        <v>0</v>
      </c>
      <c r="BL154" s="22" t="s">
        <v>413</v>
      </c>
      <c r="BM154" s="22" t="s">
        <v>587</v>
      </c>
    </row>
    <row r="155" spans="2:65" s="1" customFormat="1" ht="31.5" customHeight="1">
      <c r="B155" s="39"/>
      <c r="C155" s="190" t="s">
        <v>287</v>
      </c>
      <c r="D155" s="190" t="s">
        <v>158</v>
      </c>
      <c r="E155" s="191" t="s">
        <v>588</v>
      </c>
      <c r="F155" s="192" t="s">
        <v>589</v>
      </c>
      <c r="G155" s="193" t="s">
        <v>176</v>
      </c>
      <c r="H155" s="194">
        <v>2</v>
      </c>
      <c r="I155" s="195"/>
      <c r="J155" s="196">
        <f t="shared" si="10"/>
        <v>0</v>
      </c>
      <c r="K155" s="192" t="s">
        <v>22</v>
      </c>
      <c r="L155" s="59"/>
      <c r="M155" s="197" t="s">
        <v>22</v>
      </c>
      <c r="N155" s="198" t="s">
        <v>46</v>
      </c>
      <c r="O155" s="40"/>
      <c r="P155" s="199">
        <f t="shared" si="11"/>
        <v>0</v>
      </c>
      <c r="Q155" s="199">
        <v>0</v>
      </c>
      <c r="R155" s="199">
        <f t="shared" si="12"/>
        <v>0</v>
      </c>
      <c r="S155" s="199">
        <v>0</v>
      </c>
      <c r="T155" s="200">
        <f t="shared" si="13"/>
        <v>0</v>
      </c>
      <c r="AR155" s="22" t="s">
        <v>290</v>
      </c>
      <c r="AT155" s="22" t="s">
        <v>158</v>
      </c>
      <c r="AU155" s="22" t="s">
        <v>84</v>
      </c>
      <c r="AY155" s="22" t="s">
        <v>157</v>
      </c>
      <c r="BE155" s="201">
        <f t="shared" si="14"/>
        <v>0</v>
      </c>
      <c r="BF155" s="201">
        <f t="shared" si="15"/>
        <v>0</v>
      </c>
      <c r="BG155" s="201">
        <f t="shared" si="16"/>
        <v>0</v>
      </c>
      <c r="BH155" s="201">
        <f t="shared" si="17"/>
        <v>0</v>
      </c>
      <c r="BI155" s="201">
        <f t="shared" si="18"/>
        <v>0</v>
      </c>
      <c r="BJ155" s="22" t="s">
        <v>24</v>
      </c>
      <c r="BK155" s="201">
        <f t="shared" si="19"/>
        <v>0</v>
      </c>
      <c r="BL155" s="22" t="s">
        <v>290</v>
      </c>
      <c r="BM155" s="22" t="s">
        <v>590</v>
      </c>
    </row>
    <row r="156" spans="2:65" s="1" customFormat="1" ht="31.5" customHeight="1">
      <c r="B156" s="39"/>
      <c r="C156" s="202" t="s">
        <v>184</v>
      </c>
      <c r="D156" s="202" t="s">
        <v>274</v>
      </c>
      <c r="E156" s="203" t="s">
        <v>591</v>
      </c>
      <c r="F156" s="204" t="s">
        <v>592</v>
      </c>
      <c r="G156" s="205" t="s">
        <v>176</v>
      </c>
      <c r="H156" s="206">
        <v>2</v>
      </c>
      <c r="I156" s="207"/>
      <c r="J156" s="208">
        <f t="shared" si="10"/>
        <v>0</v>
      </c>
      <c r="K156" s="204" t="s">
        <v>22</v>
      </c>
      <c r="L156" s="209"/>
      <c r="M156" s="210" t="s">
        <v>22</v>
      </c>
      <c r="N156" s="211" t="s">
        <v>46</v>
      </c>
      <c r="O156" s="40"/>
      <c r="P156" s="199">
        <f t="shared" si="11"/>
        <v>0</v>
      </c>
      <c r="Q156" s="199">
        <v>6.4999999999999997E-3</v>
      </c>
      <c r="R156" s="199">
        <f t="shared" si="12"/>
        <v>1.2999999999999999E-2</v>
      </c>
      <c r="S156" s="199">
        <v>0</v>
      </c>
      <c r="T156" s="200">
        <f t="shared" si="13"/>
        <v>0</v>
      </c>
      <c r="AR156" s="22" t="s">
        <v>413</v>
      </c>
      <c r="AT156" s="22" t="s">
        <v>274</v>
      </c>
      <c r="AU156" s="22" t="s">
        <v>84</v>
      </c>
      <c r="AY156" s="22" t="s">
        <v>157</v>
      </c>
      <c r="BE156" s="201">
        <f t="shared" si="14"/>
        <v>0</v>
      </c>
      <c r="BF156" s="201">
        <f t="shared" si="15"/>
        <v>0</v>
      </c>
      <c r="BG156" s="201">
        <f t="shared" si="16"/>
        <v>0</v>
      </c>
      <c r="BH156" s="201">
        <f t="shared" si="17"/>
        <v>0</v>
      </c>
      <c r="BI156" s="201">
        <f t="shared" si="18"/>
        <v>0</v>
      </c>
      <c r="BJ156" s="22" t="s">
        <v>24</v>
      </c>
      <c r="BK156" s="201">
        <f t="shared" si="19"/>
        <v>0</v>
      </c>
      <c r="BL156" s="22" t="s">
        <v>413</v>
      </c>
      <c r="BM156" s="22" t="s">
        <v>593</v>
      </c>
    </row>
    <row r="157" spans="2:65" s="1" customFormat="1" ht="31.5" customHeight="1">
      <c r="B157" s="39"/>
      <c r="C157" s="190" t="s">
        <v>290</v>
      </c>
      <c r="D157" s="190" t="s">
        <v>158</v>
      </c>
      <c r="E157" s="191" t="s">
        <v>594</v>
      </c>
      <c r="F157" s="192" t="s">
        <v>595</v>
      </c>
      <c r="G157" s="193" t="s">
        <v>176</v>
      </c>
      <c r="H157" s="194">
        <v>6</v>
      </c>
      <c r="I157" s="195"/>
      <c r="J157" s="196">
        <f t="shared" si="10"/>
        <v>0</v>
      </c>
      <c r="K157" s="192" t="s">
        <v>22</v>
      </c>
      <c r="L157" s="59"/>
      <c r="M157" s="197" t="s">
        <v>22</v>
      </c>
      <c r="N157" s="198" t="s">
        <v>46</v>
      </c>
      <c r="O157" s="40"/>
      <c r="P157" s="199">
        <f t="shared" si="11"/>
        <v>0</v>
      </c>
      <c r="Q157" s="199">
        <v>0</v>
      </c>
      <c r="R157" s="199">
        <f t="shared" si="12"/>
        <v>0</v>
      </c>
      <c r="S157" s="199">
        <v>0</v>
      </c>
      <c r="T157" s="200">
        <f t="shared" si="13"/>
        <v>0</v>
      </c>
      <c r="AR157" s="22" t="s">
        <v>290</v>
      </c>
      <c r="AT157" s="22" t="s">
        <v>158</v>
      </c>
      <c r="AU157" s="22" t="s">
        <v>84</v>
      </c>
      <c r="AY157" s="22" t="s">
        <v>157</v>
      </c>
      <c r="BE157" s="201">
        <f t="shared" si="14"/>
        <v>0</v>
      </c>
      <c r="BF157" s="201">
        <f t="shared" si="15"/>
        <v>0</v>
      </c>
      <c r="BG157" s="201">
        <f t="shared" si="16"/>
        <v>0</v>
      </c>
      <c r="BH157" s="201">
        <f t="shared" si="17"/>
        <v>0</v>
      </c>
      <c r="BI157" s="201">
        <f t="shared" si="18"/>
        <v>0</v>
      </c>
      <c r="BJ157" s="22" t="s">
        <v>24</v>
      </c>
      <c r="BK157" s="201">
        <f t="shared" si="19"/>
        <v>0</v>
      </c>
      <c r="BL157" s="22" t="s">
        <v>290</v>
      </c>
      <c r="BM157" s="22" t="s">
        <v>596</v>
      </c>
    </row>
    <row r="158" spans="2:65" s="1" customFormat="1" ht="31.5" customHeight="1">
      <c r="B158" s="39"/>
      <c r="C158" s="202" t="s">
        <v>414</v>
      </c>
      <c r="D158" s="202" t="s">
        <v>274</v>
      </c>
      <c r="E158" s="203" t="s">
        <v>597</v>
      </c>
      <c r="F158" s="204" t="s">
        <v>592</v>
      </c>
      <c r="G158" s="205" t="s">
        <v>176</v>
      </c>
      <c r="H158" s="206">
        <v>2</v>
      </c>
      <c r="I158" s="207"/>
      <c r="J158" s="208">
        <f t="shared" ref="J158:J189" si="20">ROUND(I158*H158,2)</f>
        <v>0</v>
      </c>
      <c r="K158" s="204" t="s">
        <v>22</v>
      </c>
      <c r="L158" s="209"/>
      <c r="M158" s="210" t="s">
        <v>22</v>
      </c>
      <c r="N158" s="211" t="s">
        <v>46</v>
      </c>
      <c r="O158" s="40"/>
      <c r="P158" s="199">
        <f t="shared" ref="P158:P189" si="21">O158*H158</f>
        <v>0</v>
      </c>
      <c r="Q158" s="199">
        <v>6.4999999999999997E-3</v>
      </c>
      <c r="R158" s="199">
        <f t="shared" ref="R158:R189" si="22">Q158*H158</f>
        <v>1.2999999999999999E-2</v>
      </c>
      <c r="S158" s="199">
        <v>0</v>
      </c>
      <c r="T158" s="200">
        <f t="shared" ref="T158:T189" si="23">S158*H158</f>
        <v>0</v>
      </c>
      <c r="AR158" s="22" t="s">
        <v>413</v>
      </c>
      <c r="AT158" s="22" t="s">
        <v>274</v>
      </c>
      <c r="AU158" s="22" t="s">
        <v>84</v>
      </c>
      <c r="AY158" s="22" t="s">
        <v>157</v>
      </c>
      <c r="BE158" s="201">
        <f t="shared" ref="BE158:BE189" si="24">IF(N158="základní",J158,0)</f>
        <v>0</v>
      </c>
      <c r="BF158" s="201">
        <f t="shared" ref="BF158:BF189" si="25">IF(N158="snížená",J158,0)</f>
        <v>0</v>
      </c>
      <c r="BG158" s="201">
        <f t="shared" ref="BG158:BG189" si="26">IF(N158="zákl. přenesená",J158,0)</f>
        <v>0</v>
      </c>
      <c r="BH158" s="201">
        <f t="shared" ref="BH158:BH189" si="27">IF(N158="sníž. přenesená",J158,0)</f>
        <v>0</v>
      </c>
      <c r="BI158" s="201">
        <f t="shared" ref="BI158:BI189" si="28">IF(N158="nulová",J158,0)</f>
        <v>0</v>
      </c>
      <c r="BJ158" s="22" t="s">
        <v>24</v>
      </c>
      <c r="BK158" s="201">
        <f t="shared" ref="BK158:BK189" si="29">ROUND(I158*H158,2)</f>
        <v>0</v>
      </c>
      <c r="BL158" s="22" t="s">
        <v>413</v>
      </c>
      <c r="BM158" s="22" t="s">
        <v>598</v>
      </c>
    </row>
    <row r="159" spans="2:65" s="1" customFormat="1" ht="31.5" customHeight="1">
      <c r="B159" s="39"/>
      <c r="C159" s="202" t="s">
        <v>294</v>
      </c>
      <c r="D159" s="202" t="s">
        <v>274</v>
      </c>
      <c r="E159" s="203" t="s">
        <v>599</v>
      </c>
      <c r="F159" s="204" t="s">
        <v>592</v>
      </c>
      <c r="G159" s="205" t="s">
        <v>176</v>
      </c>
      <c r="H159" s="206">
        <v>4</v>
      </c>
      <c r="I159" s="207"/>
      <c r="J159" s="208">
        <f t="shared" si="20"/>
        <v>0</v>
      </c>
      <c r="K159" s="204" t="s">
        <v>22</v>
      </c>
      <c r="L159" s="209"/>
      <c r="M159" s="210" t="s">
        <v>22</v>
      </c>
      <c r="N159" s="211" t="s">
        <v>46</v>
      </c>
      <c r="O159" s="40"/>
      <c r="P159" s="199">
        <f t="shared" si="21"/>
        <v>0</v>
      </c>
      <c r="Q159" s="199">
        <v>6.4999999999999997E-3</v>
      </c>
      <c r="R159" s="199">
        <f t="shared" si="22"/>
        <v>2.5999999999999999E-2</v>
      </c>
      <c r="S159" s="199">
        <v>0</v>
      </c>
      <c r="T159" s="200">
        <f t="shared" si="23"/>
        <v>0</v>
      </c>
      <c r="AR159" s="22" t="s">
        <v>413</v>
      </c>
      <c r="AT159" s="22" t="s">
        <v>274</v>
      </c>
      <c r="AU159" s="22" t="s">
        <v>84</v>
      </c>
      <c r="AY159" s="22" t="s">
        <v>157</v>
      </c>
      <c r="BE159" s="201">
        <f t="shared" si="24"/>
        <v>0</v>
      </c>
      <c r="BF159" s="201">
        <f t="shared" si="25"/>
        <v>0</v>
      </c>
      <c r="BG159" s="201">
        <f t="shared" si="26"/>
        <v>0</v>
      </c>
      <c r="BH159" s="201">
        <f t="shared" si="27"/>
        <v>0</v>
      </c>
      <c r="BI159" s="201">
        <f t="shared" si="28"/>
        <v>0</v>
      </c>
      <c r="BJ159" s="22" t="s">
        <v>24</v>
      </c>
      <c r="BK159" s="201">
        <f t="shared" si="29"/>
        <v>0</v>
      </c>
      <c r="BL159" s="22" t="s">
        <v>413</v>
      </c>
      <c r="BM159" s="22" t="s">
        <v>600</v>
      </c>
    </row>
    <row r="160" spans="2:65" s="1" customFormat="1" ht="31.5" customHeight="1">
      <c r="B160" s="39"/>
      <c r="C160" s="190" t="s">
        <v>421</v>
      </c>
      <c r="D160" s="190" t="s">
        <v>158</v>
      </c>
      <c r="E160" s="191" t="s">
        <v>601</v>
      </c>
      <c r="F160" s="192" t="s">
        <v>602</v>
      </c>
      <c r="G160" s="193" t="s">
        <v>176</v>
      </c>
      <c r="H160" s="194">
        <v>2</v>
      </c>
      <c r="I160" s="195"/>
      <c r="J160" s="196">
        <f t="shared" si="20"/>
        <v>0</v>
      </c>
      <c r="K160" s="192" t="s">
        <v>22</v>
      </c>
      <c r="L160" s="59"/>
      <c r="M160" s="197" t="s">
        <v>22</v>
      </c>
      <c r="N160" s="198" t="s">
        <v>46</v>
      </c>
      <c r="O160" s="40"/>
      <c r="P160" s="199">
        <f t="shared" si="21"/>
        <v>0</v>
      </c>
      <c r="Q160" s="199">
        <v>0</v>
      </c>
      <c r="R160" s="199">
        <f t="shared" si="22"/>
        <v>0</v>
      </c>
      <c r="S160" s="199">
        <v>0</v>
      </c>
      <c r="T160" s="200">
        <f t="shared" si="23"/>
        <v>0</v>
      </c>
      <c r="AR160" s="22" t="s">
        <v>290</v>
      </c>
      <c r="AT160" s="22" t="s">
        <v>158</v>
      </c>
      <c r="AU160" s="22" t="s">
        <v>84</v>
      </c>
      <c r="AY160" s="22" t="s">
        <v>157</v>
      </c>
      <c r="BE160" s="201">
        <f t="shared" si="24"/>
        <v>0</v>
      </c>
      <c r="BF160" s="201">
        <f t="shared" si="25"/>
        <v>0</v>
      </c>
      <c r="BG160" s="201">
        <f t="shared" si="26"/>
        <v>0</v>
      </c>
      <c r="BH160" s="201">
        <f t="shared" si="27"/>
        <v>0</v>
      </c>
      <c r="BI160" s="201">
        <f t="shared" si="28"/>
        <v>0</v>
      </c>
      <c r="BJ160" s="22" t="s">
        <v>24</v>
      </c>
      <c r="BK160" s="201">
        <f t="shared" si="29"/>
        <v>0</v>
      </c>
      <c r="BL160" s="22" t="s">
        <v>290</v>
      </c>
      <c r="BM160" s="22" t="s">
        <v>603</v>
      </c>
    </row>
    <row r="161" spans="2:65" s="1" customFormat="1" ht="31.5" customHeight="1">
      <c r="B161" s="39"/>
      <c r="C161" s="202" t="s">
        <v>297</v>
      </c>
      <c r="D161" s="202" t="s">
        <v>274</v>
      </c>
      <c r="E161" s="203" t="s">
        <v>604</v>
      </c>
      <c r="F161" s="204" t="s">
        <v>592</v>
      </c>
      <c r="G161" s="205" t="s">
        <v>176</v>
      </c>
      <c r="H161" s="206">
        <v>2</v>
      </c>
      <c r="I161" s="207"/>
      <c r="J161" s="208">
        <f t="shared" si="20"/>
        <v>0</v>
      </c>
      <c r="K161" s="204" t="s">
        <v>22</v>
      </c>
      <c r="L161" s="209"/>
      <c r="M161" s="210" t="s">
        <v>22</v>
      </c>
      <c r="N161" s="211" t="s">
        <v>46</v>
      </c>
      <c r="O161" s="40"/>
      <c r="P161" s="199">
        <f t="shared" si="21"/>
        <v>0</v>
      </c>
      <c r="Q161" s="199">
        <v>6.4999999999999997E-3</v>
      </c>
      <c r="R161" s="199">
        <f t="shared" si="22"/>
        <v>1.2999999999999999E-2</v>
      </c>
      <c r="S161" s="199">
        <v>0</v>
      </c>
      <c r="T161" s="200">
        <f t="shared" si="23"/>
        <v>0</v>
      </c>
      <c r="AR161" s="22" t="s">
        <v>413</v>
      </c>
      <c r="AT161" s="22" t="s">
        <v>274</v>
      </c>
      <c r="AU161" s="22" t="s">
        <v>84</v>
      </c>
      <c r="AY161" s="22" t="s">
        <v>157</v>
      </c>
      <c r="BE161" s="201">
        <f t="shared" si="24"/>
        <v>0</v>
      </c>
      <c r="BF161" s="201">
        <f t="shared" si="25"/>
        <v>0</v>
      </c>
      <c r="BG161" s="201">
        <f t="shared" si="26"/>
        <v>0</v>
      </c>
      <c r="BH161" s="201">
        <f t="shared" si="27"/>
        <v>0</v>
      </c>
      <c r="BI161" s="201">
        <f t="shared" si="28"/>
        <v>0</v>
      </c>
      <c r="BJ161" s="22" t="s">
        <v>24</v>
      </c>
      <c r="BK161" s="201">
        <f t="shared" si="29"/>
        <v>0</v>
      </c>
      <c r="BL161" s="22" t="s">
        <v>413</v>
      </c>
      <c r="BM161" s="22" t="s">
        <v>605</v>
      </c>
    </row>
    <row r="162" spans="2:65" s="1" customFormat="1" ht="31.5" customHeight="1">
      <c r="B162" s="39"/>
      <c r="C162" s="190" t="s">
        <v>428</v>
      </c>
      <c r="D162" s="190" t="s">
        <v>158</v>
      </c>
      <c r="E162" s="191" t="s">
        <v>606</v>
      </c>
      <c r="F162" s="192" t="s">
        <v>607</v>
      </c>
      <c r="G162" s="193" t="s">
        <v>176</v>
      </c>
      <c r="H162" s="194">
        <v>1</v>
      </c>
      <c r="I162" s="195"/>
      <c r="J162" s="196">
        <f t="shared" si="20"/>
        <v>0</v>
      </c>
      <c r="K162" s="192" t="s">
        <v>22</v>
      </c>
      <c r="L162" s="59"/>
      <c r="M162" s="197" t="s">
        <v>22</v>
      </c>
      <c r="N162" s="198" t="s">
        <v>46</v>
      </c>
      <c r="O162" s="40"/>
      <c r="P162" s="199">
        <f t="shared" si="21"/>
        <v>0</v>
      </c>
      <c r="Q162" s="199">
        <v>0</v>
      </c>
      <c r="R162" s="199">
        <f t="shared" si="22"/>
        <v>0</v>
      </c>
      <c r="S162" s="199">
        <v>0</v>
      </c>
      <c r="T162" s="200">
        <f t="shared" si="23"/>
        <v>0</v>
      </c>
      <c r="AR162" s="22" t="s">
        <v>290</v>
      </c>
      <c r="AT162" s="22" t="s">
        <v>158</v>
      </c>
      <c r="AU162" s="22" t="s">
        <v>84</v>
      </c>
      <c r="AY162" s="22" t="s">
        <v>157</v>
      </c>
      <c r="BE162" s="201">
        <f t="shared" si="24"/>
        <v>0</v>
      </c>
      <c r="BF162" s="201">
        <f t="shared" si="25"/>
        <v>0</v>
      </c>
      <c r="BG162" s="201">
        <f t="shared" si="26"/>
        <v>0</v>
      </c>
      <c r="BH162" s="201">
        <f t="shared" si="27"/>
        <v>0</v>
      </c>
      <c r="BI162" s="201">
        <f t="shared" si="28"/>
        <v>0</v>
      </c>
      <c r="BJ162" s="22" t="s">
        <v>24</v>
      </c>
      <c r="BK162" s="201">
        <f t="shared" si="29"/>
        <v>0</v>
      </c>
      <c r="BL162" s="22" t="s">
        <v>290</v>
      </c>
      <c r="BM162" s="22" t="s">
        <v>608</v>
      </c>
    </row>
    <row r="163" spans="2:65" s="1" customFormat="1" ht="44.25" customHeight="1">
      <c r="B163" s="39"/>
      <c r="C163" s="202" t="s">
        <v>301</v>
      </c>
      <c r="D163" s="202" t="s">
        <v>274</v>
      </c>
      <c r="E163" s="203" t="s">
        <v>609</v>
      </c>
      <c r="F163" s="204" t="s">
        <v>610</v>
      </c>
      <c r="G163" s="205" t="s">
        <v>176</v>
      </c>
      <c r="H163" s="206">
        <v>1</v>
      </c>
      <c r="I163" s="207"/>
      <c r="J163" s="208">
        <f t="shared" si="20"/>
        <v>0</v>
      </c>
      <c r="K163" s="204" t="s">
        <v>22</v>
      </c>
      <c r="L163" s="209"/>
      <c r="M163" s="210" t="s">
        <v>22</v>
      </c>
      <c r="N163" s="211" t="s">
        <v>46</v>
      </c>
      <c r="O163" s="40"/>
      <c r="P163" s="199">
        <f t="shared" si="21"/>
        <v>0</v>
      </c>
      <c r="Q163" s="199">
        <v>5.0000000000000001E-4</v>
      </c>
      <c r="R163" s="199">
        <f t="shared" si="22"/>
        <v>5.0000000000000001E-4</v>
      </c>
      <c r="S163" s="199">
        <v>0</v>
      </c>
      <c r="T163" s="200">
        <f t="shared" si="23"/>
        <v>0</v>
      </c>
      <c r="AR163" s="22" t="s">
        <v>413</v>
      </c>
      <c r="AT163" s="22" t="s">
        <v>274</v>
      </c>
      <c r="AU163" s="22" t="s">
        <v>84</v>
      </c>
      <c r="AY163" s="22" t="s">
        <v>157</v>
      </c>
      <c r="BE163" s="201">
        <f t="shared" si="24"/>
        <v>0</v>
      </c>
      <c r="BF163" s="201">
        <f t="shared" si="25"/>
        <v>0</v>
      </c>
      <c r="BG163" s="201">
        <f t="shared" si="26"/>
        <v>0</v>
      </c>
      <c r="BH163" s="201">
        <f t="shared" si="27"/>
        <v>0</v>
      </c>
      <c r="BI163" s="201">
        <f t="shared" si="28"/>
        <v>0</v>
      </c>
      <c r="BJ163" s="22" t="s">
        <v>24</v>
      </c>
      <c r="BK163" s="201">
        <f t="shared" si="29"/>
        <v>0</v>
      </c>
      <c r="BL163" s="22" t="s">
        <v>413</v>
      </c>
      <c r="BM163" s="22" t="s">
        <v>611</v>
      </c>
    </row>
    <row r="164" spans="2:65" s="1" customFormat="1" ht="31.5" customHeight="1">
      <c r="B164" s="39"/>
      <c r="C164" s="190" t="s">
        <v>612</v>
      </c>
      <c r="D164" s="190" t="s">
        <v>158</v>
      </c>
      <c r="E164" s="191" t="s">
        <v>613</v>
      </c>
      <c r="F164" s="192" t="s">
        <v>614</v>
      </c>
      <c r="G164" s="193" t="s">
        <v>176</v>
      </c>
      <c r="H164" s="194">
        <v>52</v>
      </c>
      <c r="I164" s="195"/>
      <c r="J164" s="196">
        <f t="shared" si="20"/>
        <v>0</v>
      </c>
      <c r="K164" s="192" t="s">
        <v>22</v>
      </c>
      <c r="L164" s="59"/>
      <c r="M164" s="197" t="s">
        <v>22</v>
      </c>
      <c r="N164" s="198" t="s">
        <v>46</v>
      </c>
      <c r="O164" s="40"/>
      <c r="P164" s="199">
        <f t="shared" si="21"/>
        <v>0</v>
      </c>
      <c r="Q164" s="199">
        <v>0</v>
      </c>
      <c r="R164" s="199">
        <f t="shared" si="22"/>
        <v>0</v>
      </c>
      <c r="S164" s="199">
        <v>0</v>
      </c>
      <c r="T164" s="200">
        <f t="shared" si="23"/>
        <v>0</v>
      </c>
      <c r="AR164" s="22" t="s">
        <v>290</v>
      </c>
      <c r="AT164" s="22" t="s">
        <v>158</v>
      </c>
      <c r="AU164" s="22" t="s">
        <v>84</v>
      </c>
      <c r="AY164" s="22" t="s">
        <v>157</v>
      </c>
      <c r="BE164" s="201">
        <f t="shared" si="24"/>
        <v>0</v>
      </c>
      <c r="BF164" s="201">
        <f t="shared" si="25"/>
        <v>0</v>
      </c>
      <c r="BG164" s="201">
        <f t="shared" si="26"/>
        <v>0</v>
      </c>
      <c r="BH164" s="201">
        <f t="shared" si="27"/>
        <v>0</v>
      </c>
      <c r="BI164" s="201">
        <f t="shared" si="28"/>
        <v>0</v>
      </c>
      <c r="BJ164" s="22" t="s">
        <v>24</v>
      </c>
      <c r="BK164" s="201">
        <f t="shared" si="29"/>
        <v>0</v>
      </c>
      <c r="BL164" s="22" t="s">
        <v>290</v>
      </c>
      <c r="BM164" s="22" t="s">
        <v>615</v>
      </c>
    </row>
    <row r="165" spans="2:65" s="1" customFormat="1" ht="22.5" customHeight="1">
      <c r="B165" s="39"/>
      <c r="C165" s="202" t="s">
        <v>304</v>
      </c>
      <c r="D165" s="202" t="s">
        <v>274</v>
      </c>
      <c r="E165" s="203" t="s">
        <v>616</v>
      </c>
      <c r="F165" s="204" t="s">
        <v>617</v>
      </c>
      <c r="G165" s="205" t="s">
        <v>176</v>
      </c>
      <c r="H165" s="206">
        <v>52</v>
      </c>
      <c r="I165" s="207"/>
      <c r="J165" s="208">
        <f t="shared" si="20"/>
        <v>0</v>
      </c>
      <c r="K165" s="204" t="s">
        <v>22</v>
      </c>
      <c r="L165" s="209"/>
      <c r="M165" s="210" t="s">
        <v>22</v>
      </c>
      <c r="N165" s="211" t="s">
        <v>46</v>
      </c>
      <c r="O165" s="40"/>
      <c r="P165" s="199">
        <f t="shared" si="21"/>
        <v>0</v>
      </c>
      <c r="Q165" s="199">
        <v>1.0000000000000001E-5</v>
      </c>
      <c r="R165" s="199">
        <f t="shared" si="22"/>
        <v>5.2000000000000006E-4</v>
      </c>
      <c r="S165" s="199">
        <v>0</v>
      </c>
      <c r="T165" s="200">
        <f t="shared" si="23"/>
        <v>0</v>
      </c>
      <c r="AR165" s="22" t="s">
        <v>413</v>
      </c>
      <c r="AT165" s="22" t="s">
        <v>274</v>
      </c>
      <c r="AU165" s="22" t="s">
        <v>84</v>
      </c>
      <c r="AY165" s="22" t="s">
        <v>157</v>
      </c>
      <c r="BE165" s="201">
        <f t="shared" si="24"/>
        <v>0</v>
      </c>
      <c r="BF165" s="201">
        <f t="shared" si="25"/>
        <v>0</v>
      </c>
      <c r="BG165" s="201">
        <f t="shared" si="26"/>
        <v>0</v>
      </c>
      <c r="BH165" s="201">
        <f t="shared" si="27"/>
        <v>0</v>
      </c>
      <c r="BI165" s="201">
        <f t="shared" si="28"/>
        <v>0</v>
      </c>
      <c r="BJ165" s="22" t="s">
        <v>24</v>
      </c>
      <c r="BK165" s="201">
        <f t="shared" si="29"/>
        <v>0</v>
      </c>
      <c r="BL165" s="22" t="s">
        <v>413</v>
      </c>
      <c r="BM165" s="22" t="s">
        <v>618</v>
      </c>
    </row>
    <row r="166" spans="2:65" s="1" customFormat="1" ht="22.5" customHeight="1">
      <c r="B166" s="39"/>
      <c r="C166" s="190" t="s">
        <v>619</v>
      </c>
      <c r="D166" s="190" t="s">
        <v>158</v>
      </c>
      <c r="E166" s="191" t="s">
        <v>620</v>
      </c>
      <c r="F166" s="192" t="s">
        <v>621</v>
      </c>
      <c r="G166" s="193" t="s">
        <v>176</v>
      </c>
      <c r="H166" s="194">
        <v>74</v>
      </c>
      <c r="I166" s="195"/>
      <c r="J166" s="196">
        <f t="shared" si="20"/>
        <v>0</v>
      </c>
      <c r="K166" s="192" t="s">
        <v>22</v>
      </c>
      <c r="L166" s="59"/>
      <c r="M166" s="197" t="s">
        <v>22</v>
      </c>
      <c r="N166" s="198" t="s">
        <v>46</v>
      </c>
      <c r="O166" s="40"/>
      <c r="P166" s="199">
        <f t="shared" si="21"/>
        <v>0</v>
      </c>
      <c r="Q166" s="199">
        <v>0</v>
      </c>
      <c r="R166" s="199">
        <f t="shared" si="22"/>
        <v>0</v>
      </c>
      <c r="S166" s="199">
        <v>0</v>
      </c>
      <c r="T166" s="200">
        <f t="shared" si="23"/>
        <v>0</v>
      </c>
      <c r="AR166" s="22" t="s">
        <v>290</v>
      </c>
      <c r="AT166" s="22" t="s">
        <v>158</v>
      </c>
      <c r="AU166" s="22" t="s">
        <v>84</v>
      </c>
      <c r="AY166" s="22" t="s">
        <v>157</v>
      </c>
      <c r="BE166" s="201">
        <f t="shared" si="24"/>
        <v>0</v>
      </c>
      <c r="BF166" s="201">
        <f t="shared" si="25"/>
        <v>0</v>
      </c>
      <c r="BG166" s="201">
        <f t="shared" si="26"/>
        <v>0</v>
      </c>
      <c r="BH166" s="201">
        <f t="shared" si="27"/>
        <v>0</v>
      </c>
      <c r="BI166" s="201">
        <f t="shared" si="28"/>
        <v>0</v>
      </c>
      <c r="BJ166" s="22" t="s">
        <v>24</v>
      </c>
      <c r="BK166" s="201">
        <f t="shared" si="29"/>
        <v>0</v>
      </c>
      <c r="BL166" s="22" t="s">
        <v>290</v>
      </c>
      <c r="BM166" s="22" t="s">
        <v>622</v>
      </c>
    </row>
    <row r="167" spans="2:65" s="1" customFormat="1" ht="31.5" customHeight="1">
      <c r="B167" s="39"/>
      <c r="C167" s="202" t="s">
        <v>308</v>
      </c>
      <c r="D167" s="202" t="s">
        <v>274</v>
      </c>
      <c r="E167" s="203" t="s">
        <v>623</v>
      </c>
      <c r="F167" s="204" t="s">
        <v>624</v>
      </c>
      <c r="G167" s="205" t="s">
        <v>176</v>
      </c>
      <c r="H167" s="206">
        <v>74</v>
      </c>
      <c r="I167" s="207"/>
      <c r="J167" s="208">
        <f t="shared" si="20"/>
        <v>0</v>
      </c>
      <c r="K167" s="204" t="s">
        <v>22</v>
      </c>
      <c r="L167" s="209"/>
      <c r="M167" s="210" t="s">
        <v>22</v>
      </c>
      <c r="N167" s="211" t="s">
        <v>46</v>
      </c>
      <c r="O167" s="40"/>
      <c r="P167" s="199">
        <f t="shared" si="21"/>
        <v>0</v>
      </c>
      <c r="Q167" s="199">
        <v>1.4999999999999999E-4</v>
      </c>
      <c r="R167" s="199">
        <f t="shared" si="22"/>
        <v>1.1099999999999999E-2</v>
      </c>
      <c r="S167" s="199">
        <v>0</v>
      </c>
      <c r="T167" s="200">
        <f t="shared" si="23"/>
        <v>0</v>
      </c>
      <c r="AR167" s="22" t="s">
        <v>413</v>
      </c>
      <c r="AT167" s="22" t="s">
        <v>274</v>
      </c>
      <c r="AU167" s="22" t="s">
        <v>84</v>
      </c>
      <c r="AY167" s="22" t="s">
        <v>157</v>
      </c>
      <c r="BE167" s="201">
        <f t="shared" si="24"/>
        <v>0</v>
      </c>
      <c r="BF167" s="201">
        <f t="shared" si="25"/>
        <v>0</v>
      </c>
      <c r="BG167" s="201">
        <f t="shared" si="26"/>
        <v>0</v>
      </c>
      <c r="BH167" s="201">
        <f t="shared" si="27"/>
        <v>0</v>
      </c>
      <c r="BI167" s="201">
        <f t="shared" si="28"/>
        <v>0</v>
      </c>
      <c r="BJ167" s="22" t="s">
        <v>24</v>
      </c>
      <c r="BK167" s="201">
        <f t="shared" si="29"/>
        <v>0</v>
      </c>
      <c r="BL167" s="22" t="s">
        <v>413</v>
      </c>
      <c r="BM167" s="22" t="s">
        <v>625</v>
      </c>
    </row>
    <row r="168" spans="2:65" s="1" customFormat="1" ht="22.5" customHeight="1">
      <c r="B168" s="39"/>
      <c r="C168" s="190" t="s">
        <v>626</v>
      </c>
      <c r="D168" s="190" t="s">
        <v>158</v>
      </c>
      <c r="E168" s="191" t="s">
        <v>627</v>
      </c>
      <c r="F168" s="192" t="s">
        <v>628</v>
      </c>
      <c r="G168" s="193" t="s">
        <v>176</v>
      </c>
      <c r="H168" s="194">
        <v>7</v>
      </c>
      <c r="I168" s="195"/>
      <c r="J168" s="196">
        <f t="shared" si="20"/>
        <v>0</v>
      </c>
      <c r="K168" s="192" t="s">
        <v>458</v>
      </c>
      <c r="L168" s="59"/>
      <c r="M168" s="197" t="s">
        <v>22</v>
      </c>
      <c r="N168" s="198" t="s">
        <v>46</v>
      </c>
      <c r="O168" s="40"/>
      <c r="P168" s="199">
        <f t="shared" si="21"/>
        <v>0</v>
      </c>
      <c r="Q168" s="199">
        <v>0</v>
      </c>
      <c r="R168" s="199">
        <f t="shared" si="22"/>
        <v>0</v>
      </c>
      <c r="S168" s="199">
        <v>0</v>
      </c>
      <c r="T168" s="200">
        <f t="shared" si="23"/>
        <v>0</v>
      </c>
      <c r="AR168" s="22" t="s">
        <v>290</v>
      </c>
      <c r="AT168" s="22" t="s">
        <v>158</v>
      </c>
      <c r="AU168" s="22" t="s">
        <v>84</v>
      </c>
      <c r="AY168" s="22" t="s">
        <v>157</v>
      </c>
      <c r="BE168" s="201">
        <f t="shared" si="24"/>
        <v>0</v>
      </c>
      <c r="BF168" s="201">
        <f t="shared" si="25"/>
        <v>0</v>
      </c>
      <c r="BG168" s="201">
        <f t="shared" si="26"/>
        <v>0</v>
      </c>
      <c r="BH168" s="201">
        <f t="shared" si="27"/>
        <v>0</v>
      </c>
      <c r="BI168" s="201">
        <f t="shared" si="28"/>
        <v>0</v>
      </c>
      <c r="BJ168" s="22" t="s">
        <v>24</v>
      </c>
      <c r="BK168" s="201">
        <f t="shared" si="29"/>
        <v>0</v>
      </c>
      <c r="BL168" s="22" t="s">
        <v>290</v>
      </c>
      <c r="BM168" s="22" t="s">
        <v>629</v>
      </c>
    </row>
    <row r="169" spans="2:65" s="1" customFormat="1" ht="31.5" customHeight="1">
      <c r="B169" s="39"/>
      <c r="C169" s="202" t="s">
        <v>311</v>
      </c>
      <c r="D169" s="202" t="s">
        <v>274</v>
      </c>
      <c r="E169" s="203" t="s">
        <v>630</v>
      </c>
      <c r="F169" s="204" t="s">
        <v>631</v>
      </c>
      <c r="G169" s="205" t="s">
        <v>176</v>
      </c>
      <c r="H169" s="206">
        <v>7</v>
      </c>
      <c r="I169" s="207"/>
      <c r="J169" s="208">
        <f t="shared" si="20"/>
        <v>0</v>
      </c>
      <c r="K169" s="204" t="s">
        <v>22</v>
      </c>
      <c r="L169" s="209"/>
      <c r="M169" s="210" t="s">
        <v>22</v>
      </c>
      <c r="N169" s="211" t="s">
        <v>46</v>
      </c>
      <c r="O169" s="40"/>
      <c r="P169" s="199">
        <f t="shared" si="21"/>
        <v>0</v>
      </c>
      <c r="Q169" s="199">
        <v>2.1000000000000001E-4</v>
      </c>
      <c r="R169" s="199">
        <f t="shared" si="22"/>
        <v>1.47E-3</v>
      </c>
      <c r="S169" s="199">
        <v>0</v>
      </c>
      <c r="T169" s="200">
        <f t="shared" si="23"/>
        <v>0</v>
      </c>
      <c r="AR169" s="22" t="s">
        <v>413</v>
      </c>
      <c r="AT169" s="22" t="s">
        <v>274</v>
      </c>
      <c r="AU169" s="22" t="s">
        <v>84</v>
      </c>
      <c r="AY169" s="22" t="s">
        <v>157</v>
      </c>
      <c r="BE169" s="201">
        <f t="shared" si="24"/>
        <v>0</v>
      </c>
      <c r="BF169" s="201">
        <f t="shared" si="25"/>
        <v>0</v>
      </c>
      <c r="BG169" s="201">
        <f t="shared" si="26"/>
        <v>0</v>
      </c>
      <c r="BH169" s="201">
        <f t="shared" si="27"/>
        <v>0</v>
      </c>
      <c r="BI169" s="201">
        <f t="shared" si="28"/>
        <v>0</v>
      </c>
      <c r="BJ169" s="22" t="s">
        <v>24</v>
      </c>
      <c r="BK169" s="201">
        <f t="shared" si="29"/>
        <v>0</v>
      </c>
      <c r="BL169" s="22" t="s">
        <v>413</v>
      </c>
      <c r="BM169" s="22" t="s">
        <v>632</v>
      </c>
    </row>
    <row r="170" spans="2:65" s="1" customFormat="1" ht="22.5" customHeight="1">
      <c r="B170" s="39"/>
      <c r="C170" s="190" t="s">
        <v>633</v>
      </c>
      <c r="D170" s="190" t="s">
        <v>158</v>
      </c>
      <c r="E170" s="191" t="s">
        <v>627</v>
      </c>
      <c r="F170" s="192" t="s">
        <v>628</v>
      </c>
      <c r="G170" s="193" t="s">
        <v>176</v>
      </c>
      <c r="H170" s="194">
        <v>33</v>
      </c>
      <c r="I170" s="195"/>
      <c r="J170" s="196">
        <f t="shared" si="20"/>
        <v>0</v>
      </c>
      <c r="K170" s="192" t="s">
        <v>458</v>
      </c>
      <c r="L170" s="59"/>
      <c r="M170" s="197" t="s">
        <v>22</v>
      </c>
      <c r="N170" s="198" t="s">
        <v>46</v>
      </c>
      <c r="O170" s="40"/>
      <c r="P170" s="199">
        <f t="shared" si="21"/>
        <v>0</v>
      </c>
      <c r="Q170" s="199">
        <v>0</v>
      </c>
      <c r="R170" s="199">
        <f t="shared" si="22"/>
        <v>0</v>
      </c>
      <c r="S170" s="199">
        <v>0</v>
      </c>
      <c r="T170" s="200">
        <f t="shared" si="23"/>
        <v>0</v>
      </c>
      <c r="AR170" s="22" t="s">
        <v>290</v>
      </c>
      <c r="AT170" s="22" t="s">
        <v>158</v>
      </c>
      <c r="AU170" s="22" t="s">
        <v>84</v>
      </c>
      <c r="AY170" s="22" t="s">
        <v>157</v>
      </c>
      <c r="BE170" s="201">
        <f t="shared" si="24"/>
        <v>0</v>
      </c>
      <c r="BF170" s="201">
        <f t="shared" si="25"/>
        <v>0</v>
      </c>
      <c r="BG170" s="201">
        <f t="shared" si="26"/>
        <v>0</v>
      </c>
      <c r="BH170" s="201">
        <f t="shared" si="27"/>
        <v>0</v>
      </c>
      <c r="BI170" s="201">
        <f t="shared" si="28"/>
        <v>0</v>
      </c>
      <c r="BJ170" s="22" t="s">
        <v>24</v>
      </c>
      <c r="BK170" s="201">
        <f t="shared" si="29"/>
        <v>0</v>
      </c>
      <c r="BL170" s="22" t="s">
        <v>290</v>
      </c>
      <c r="BM170" s="22" t="s">
        <v>634</v>
      </c>
    </row>
    <row r="171" spans="2:65" s="1" customFormat="1" ht="31.5" customHeight="1">
      <c r="B171" s="39"/>
      <c r="C171" s="202" t="s">
        <v>317</v>
      </c>
      <c r="D171" s="202" t="s">
        <v>274</v>
      </c>
      <c r="E171" s="203" t="s">
        <v>635</v>
      </c>
      <c r="F171" s="204" t="s">
        <v>631</v>
      </c>
      <c r="G171" s="205" t="s">
        <v>176</v>
      </c>
      <c r="H171" s="206">
        <v>33</v>
      </c>
      <c r="I171" s="207"/>
      <c r="J171" s="208">
        <f t="shared" si="20"/>
        <v>0</v>
      </c>
      <c r="K171" s="204" t="s">
        <v>22</v>
      </c>
      <c r="L171" s="209"/>
      <c r="M171" s="210" t="s">
        <v>22</v>
      </c>
      <c r="N171" s="211" t="s">
        <v>46</v>
      </c>
      <c r="O171" s="40"/>
      <c r="P171" s="199">
        <f t="shared" si="21"/>
        <v>0</v>
      </c>
      <c r="Q171" s="199">
        <v>2.1000000000000001E-4</v>
      </c>
      <c r="R171" s="199">
        <f t="shared" si="22"/>
        <v>6.9300000000000004E-3</v>
      </c>
      <c r="S171" s="199">
        <v>0</v>
      </c>
      <c r="T171" s="200">
        <f t="shared" si="23"/>
        <v>0</v>
      </c>
      <c r="AR171" s="22" t="s">
        <v>413</v>
      </c>
      <c r="AT171" s="22" t="s">
        <v>274</v>
      </c>
      <c r="AU171" s="22" t="s">
        <v>84</v>
      </c>
      <c r="AY171" s="22" t="s">
        <v>157</v>
      </c>
      <c r="BE171" s="201">
        <f t="shared" si="24"/>
        <v>0</v>
      </c>
      <c r="BF171" s="201">
        <f t="shared" si="25"/>
        <v>0</v>
      </c>
      <c r="BG171" s="201">
        <f t="shared" si="26"/>
        <v>0</v>
      </c>
      <c r="BH171" s="201">
        <f t="shared" si="27"/>
        <v>0</v>
      </c>
      <c r="BI171" s="201">
        <f t="shared" si="28"/>
        <v>0</v>
      </c>
      <c r="BJ171" s="22" t="s">
        <v>24</v>
      </c>
      <c r="BK171" s="201">
        <f t="shared" si="29"/>
        <v>0</v>
      </c>
      <c r="BL171" s="22" t="s">
        <v>413</v>
      </c>
      <c r="BM171" s="22" t="s">
        <v>636</v>
      </c>
    </row>
    <row r="172" spans="2:65" s="1" customFormat="1" ht="22.5" customHeight="1">
      <c r="B172" s="39"/>
      <c r="C172" s="190" t="s">
        <v>637</v>
      </c>
      <c r="D172" s="190" t="s">
        <v>158</v>
      </c>
      <c r="E172" s="191" t="s">
        <v>627</v>
      </c>
      <c r="F172" s="192" t="s">
        <v>628</v>
      </c>
      <c r="G172" s="193" t="s">
        <v>176</v>
      </c>
      <c r="H172" s="194">
        <v>2</v>
      </c>
      <c r="I172" s="195"/>
      <c r="J172" s="196">
        <f t="shared" si="20"/>
        <v>0</v>
      </c>
      <c r="K172" s="192" t="s">
        <v>458</v>
      </c>
      <c r="L172" s="59"/>
      <c r="M172" s="197" t="s">
        <v>22</v>
      </c>
      <c r="N172" s="198" t="s">
        <v>46</v>
      </c>
      <c r="O172" s="40"/>
      <c r="P172" s="199">
        <f t="shared" si="21"/>
        <v>0</v>
      </c>
      <c r="Q172" s="199">
        <v>0</v>
      </c>
      <c r="R172" s="199">
        <f t="shared" si="22"/>
        <v>0</v>
      </c>
      <c r="S172" s="199">
        <v>0</v>
      </c>
      <c r="T172" s="200">
        <f t="shared" si="23"/>
        <v>0</v>
      </c>
      <c r="AR172" s="22" t="s">
        <v>290</v>
      </c>
      <c r="AT172" s="22" t="s">
        <v>158</v>
      </c>
      <c r="AU172" s="22" t="s">
        <v>84</v>
      </c>
      <c r="AY172" s="22" t="s">
        <v>157</v>
      </c>
      <c r="BE172" s="201">
        <f t="shared" si="24"/>
        <v>0</v>
      </c>
      <c r="BF172" s="201">
        <f t="shared" si="25"/>
        <v>0</v>
      </c>
      <c r="BG172" s="201">
        <f t="shared" si="26"/>
        <v>0</v>
      </c>
      <c r="BH172" s="201">
        <f t="shared" si="27"/>
        <v>0</v>
      </c>
      <c r="BI172" s="201">
        <f t="shared" si="28"/>
        <v>0</v>
      </c>
      <c r="BJ172" s="22" t="s">
        <v>24</v>
      </c>
      <c r="BK172" s="201">
        <f t="shared" si="29"/>
        <v>0</v>
      </c>
      <c r="BL172" s="22" t="s">
        <v>290</v>
      </c>
      <c r="BM172" s="22" t="s">
        <v>638</v>
      </c>
    </row>
    <row r="173" spans="2:65" s="1" customFormat="1" ht="31.5" customHeight="1">
      <c r="B173" s="39"/>
      <c r="C173" s="202" t="s">
        <v>320</v>
      </c>
      <c r="D173" s="202" t="s">
        <v>274</v>
      </c>
      <c r="E173" s="203" t="s">
        <v>639</v>
      </c>
      <c r="F173" s="204" t="s">
        <v>631</v>
      </c>
      <c r="G173" s="205" t="s">
        <v>176</v>
      </c>
      <c r="H173" s="206">
        <v>2</v>
      </c>
      <c r="I173" s="207"/>
      <c r="J173" s="208">
        <f t="shared" si="20"/>
        <v>0</v>
      </c>
      <c r="K173" s="204" t="s">
        <v>22</v>
      </c>
      <c r="L173" s="209"/>
      <c r="M173" s="210" t="s">
        <v>22</v>
      </c>
      <c r="N173" s="211" t="s">
        <v>46</v>
      </c>
      <c r="O173" s="40"/>
      <c r="P173" s="199">
        <f t="shared" si="21"/>
        <v>0</v>
      </c>
      <c r="Q173" s="199">
        <v>2.1000000000000001E-4</v>
      </c>
      <c r="R173" s="199">
        <f t="shared" si="22"/>
        <v>4.2000000000000002E-4</v>
      </c>
      <c r="S173" s="199">
        <v>0</v>
      </c>
      <c r="T173" s="200">
        <f t="shared" si="23"/>
        <v>0</v>
      </c>
      <c r="AR173" s="22" t="s">
        <v>640</v>
      </c>
      <c r="AT173" s="22" t="s">
        <v>274</v>
      </c>
      <c r="AU173" s="22" t="s">
        <v>84</v>
      </c>
      <c r="AY173" s="22" t="s">
        <v>157</v>
      </c>
      <c r="BE173" s="201">
        <f t="shared" si="24"/>
        <v>0</v>
      </c>
      <c r="BF173" s="201">
        <f t="shared" si="25"/>
        <v>0</v>
      </c>
      <c r="BG173" s="201">
        <f t="shared" si="26"/>
        <v>0</v>
      </c>
      <c r="BH173" s="201">
        <f t="shared" si="27"/>
        <v>0</v>
      </c>
      <c r="BI173" s="201">
        <f t="shared" si="28"/>
        <v>0</v>
      </c>
      <c r="BJ173" s="22" t="s">
        <v>24</v>
      </c>
      <c r="BK173" s="201">
        <f t="shared" si="29"/>
        <v>0</v>
      </c>
      <c r="BL173" s="22" t="s">
        <v>290</v>
      </c>
      <c r="BM173" s="22" t="s">
        <v>641</v>
      </c>
    </row>
    <row r="174" spans="2:65" s="1" customFormat="1" ht="22.5" customHeight="1">
      <c r="B174" s="39"/>
      <c r="C174" s="190" t="s">
        <v>642</v>
      </c>
      <c r="D174" s="190" t="s">
        <v>158</v>
      </c>
      <c r="E174" s="191" t="s">
        <v>643</v>
      </c>
      <c r="F174" s="192" t="s">
        <v>644</v>
      </c>
      <c r="G174" s="193" t="s">
        <v>176</v>
      </c>
      <c r="H174" s="194">
        <v>7</v>
      </c>
      <c r="I174" s="195"/>
      <c r="J174" s="196">
        <f t="shared" si="20"/>
        <v>0</v>
      </c>
      <c r="K174" s="192" t="s">
        <v>22</v>
      </c>
      <c r="L174" s="59"/>
      <c r="M174" s="197" t="s">
        <v>22</v>
      </c>
      <c r="N174" s="198" t="s">
        <v>46</v>
      </c>
      <c r="O174" s="40"/>
      <c r="P174" s="199">
        <f t="shared" si="21"/>
        <v>0</v>
      </c>
      <c r="Q174" s="199">
        <v>0</v>
      </c>
      <c r="R174" s="199">
        <f t="shared" si="22"/>
        <v>0</v>
      </c>
      <c r="S174" s="199">
        <v>0</v>
      </c>
      <c r="T174" s="200">
        <f t="shared" si="23"/>
        <v>0</v>
      </c>
      <c r="AR174" s="22" t="s">
        <v>290</v>
      </c>
      <c r="AT174" s="22" t="s">
        <v>158</v>
      </c>
      <c r="AU174" s="22" t="s">
        <v>84</v>
      </c>
      <c r="AY174" s="22" t="s">
        <v>157</v>
      </c>
      <c r="BE174" s="201">
        <f t="shared" si="24"/>
        <v>0</v>
      </c>
      <c r="BF174" s="201">
        <f t="shared" si="25"/>
        <v>0</v>
      </c>
      <c r="BG174" s="201">
        <f t="shared" si="26"/>
        <v>0</v>
      </c>
      <c r="BH174" s="201">
        <f t="shared" si="27"/>
        <v>0</v>
      </c>
      <c r="BI174" s="201">
        <f t="shared" si="28"/>
        <v>0</v>
      </c>
      <c r="BJ174" s="22" t="s">
        <v>24</v>
      </c>
      <c r="BK174" s="201">
        <f t="shared" si="29"/>
        <v>0</v>
      </c>
      <c r="BL174" s="22" t="s">
        <v>290</v>
      </c>
      <c r="BM174" s="22" t="s">
        <v>645</v>
      </c>
    </row>
    <row r="175" spans="2:65" s="1" customFormat="1" ht="31.5" customHeight="1">
      <c r="B175" s="39"/>
      <c r="C175" s="202" t="s">
        <v>324</v>
      </c>
      <c r="D175" s="202" t="s">
        <v>274</v>
      </c>
      <c r="E175" s="203" t="s">
        <v>646</v>
      </c>
      <c r="F175" s="204" t="s">
        <v>631</v>
      </c>
      <c r="G175" s="205" t="s">
        <v>176</v>
      </c>
      <c r="H175" s="206">
        <v>7</v>
      </c>
      <c r="I175" s="207"/>
      <c r="J175" s="208">
        <f t="shared" si="20"/>
        <v>0</v>
      </c>
      <c r="K175" s="204" t="s">
        <v>22</v>
      </c>
      <c r="L175" s="209"/>
      <c r="M175" s="210" t="s">
        <v>22</v>
      </c>
      <c r="N175" s="211" t="s">
        <v>46</v>
      </c>
      <c r="O175" s="40"/>
      <c r="P175" s="199">
        <f t="shared" si="21"/>
        <v>0</v>
      </c>
      <c r="Q175" s="199">
        <v>2.1000000000000001E-4</v>
      </c>
      <c r="R175" s="199">
        <f t="shared" si="22"/>
        <v>1.47E-3</v>
      </c>
      <c r="S175" s="199">
        <v>0</v>
      </c>
      <c r="T175" s="200">
        <f t="shared" si="23"/>
        <v>0</v>
      </c>
      <c r="AR175" s="22" t="s">
        <v>413</v>
      </c>
      <c r="AT175" s="22" t="s">
        <v>274</v>
      </c>
      <c r="AU175" s="22" t="s">
        <v>84</v>
      </c>
      <c r="AY175" s="22" t="s">
        <v>157</v>
      </c>
      <c r="BE175" s="201">
        <f t="shared" si="24"/>
        <v>0</v>
      </c>
      <c r="BF175" s="201">
        <f t="shared" si="25"/>
        <v>0</v>
      </c>
      <c r="BG175" s="201">
        <f t="shared" si="26"/>
        <v>0</v>
      </c>
      <c r="BH175" s="201">
        <f t="shared" si="27"/>
        <v>0</v>
      </c>
      <c r="BI175" s="201">
        <f t="shared" si="28"/>
        <v>0</v>
      </c>
      <c r="BJ175" s="22" t="s">
        <v>24</v>
      </c>
      <c r="BK175" s="201">
        <f t="shared" si="29"/>
        <v>0</v>
      </c>
      <c r="BL175" s="22" t="s">
        <v>413</v>
      </c>
      <c r="BM175" s="22" t="s">
        <v>647</v>
      </c>
    </row>
    <row r="176" spans="2:65" s="1" customFormat="1" ht="31.5" customHeight="1">
      <c r="B176" s="39"/>
      <c r="C176" s="190" t="s">
        <v>648</v>
      </c>
      <c r="D176" s="190" t="s">
        <v>158</v>
      </c>
      <c r="E176" s="191" t="s">
        <v>649</v>
      </c>
      <c r="F176" s="192" t="s">
        <v>650</v>
      </c>
      <c r="G176" s="193" t="s">
        <v>176</v>
      </c>
      <c r="H176" s="194">
        <v>6</v>
      </c>
      <c r="I176" s="195"/>
      <c r="J176" s="196">
        <f t="shared" si="20"/>
        <v>0</v>
      </c>
      <c r="K176" s="192" t="s">
        <v>458</v>
      </c>
      <c r="L176" s="59"/>
      <c r="M176" s="197" t="s">
        <v>22</v>
      </c>
      <c r="N176" s="198" t="s">
        <v>46</v>
      </c>
      <c r="O176" s="40"/>
      <c r="P176" s="199">
        <f t="shared" si="21"/>
        <v>0</v>
      </c>
      <c r="Q176" s="199">
        <v>0</v>
      </c>
      <c r="R176" s="199">
        <f t="shared" si="22"/>
        <v>0</v>
      </c>
      <c r="S176" s="199">
        <v>0</v>
      </c>
      <c r="T176" s="200">
        <f t="shared" si="23"/>
        <v>0</v>
      </c>
      <c r="AR176" s="22" t="s">
        <v>290</v>
      </c>
      <c r="AT176" s="22" t="s">
        <v>158</v>
      </c>
      <c r="AU176" s="22" t="s">
        <v>84</v>
      </c>
      <c r="AY176" s="22" t="s">
        <v>157</v>
      </c>
      <c r="BE176" s="201">
        <f t="shared" si="24"/>
        <v>0</v>
      </c>
      <c r="BF176" s="201">
        <f t="shared" si="25"/>
        <v>0</v>
      </c>
      <c r="BG176" s="201">
        <f t="shared" si="26"/>
        <v>0</v>
      </c>
      <c r="BH176" s="201">
        <f t="shared" si="27"/>
        <v>0</v>
      </c>
      <c r="BI176" s="201">
        <f t="shared" si="28"/>
        <v>0</v>
      </c>
      <c r="BJ176" s="22" t="s">
        <v>24</v>
      </c>
      <c r="BK176" s="201">
        <f t="shared" si="29"/>
        <v>0</v>
      </c>
      <c r="BL176" s="22" t="s">
        <v>290</v>
      </c>
      <c r="BM176" s="22" t="s">
        <v>651</v>
      </c>
    </row>
    <row r="177" spans="2:65" s="1" customFormat="1" ht="31.5" customHeight="1">
      <c r="B177" s="39"/>
      <c r="C177" s="202" t="s">
        <v>327</v>
      </c>
      <c r="D177" s="202" t="s">
        <v>274</v>
      </c>
      <c r="E177" s="203" t="s">
        <v>652</v>
      </c>
      <c r="F177" s="204" t="s">
        <v>653</v>
      </c>
      <c r="G177" s="205" t="s">
        <v>176</v>
      </c>
      <c r="H177" s="206">
        <v>6</v>
      </c>
      <c r="I177" s="207"/>
      <c r="J177" s="208">
        <f t="shared" si="20"/>
        <v>0</v>
      </c>
      <c r="K177" s="204" t="s">
        <v>22</v>
      </c>
      <c r="L177" s="209"/>
      <c r="M177" s="210" t="s">
        <v>22</v>
      </c>
      <c r="N177" s="211" t="s">
        <v>46</v>
      </c>
      <c r="O177" s="40"/>
      <c r="P177" s="199">
        <f t="shared" si="21"/>
        <v>0</v>
      </c>
      <c r="Q177" s="199">
        <v>2.4000000000000001E-4</v>
      </c>
      <c r="R177" s="199">
        <f t="shared" si="22"/>
        <v>1.4400000000000001E-3</v>
      </c>
      <c r="S177" s="199">
        <v>0</v>
      </c>
      <c r="T177" s="200">
        <f t="shared" si="23"/>
        <v>0</v>
      </c>
      <c r="AR177" s="22" t="s">
        <v>413</v>
      </c>
      <c r="AT177" s="22" t="s">
        <v>274</v>
      </c>
      <c r="AU177" s="22" t="s">
        <v>84</v>
      </c>
      <c r="AY177" s="22" t="s">
        <v>157</v>
      </c>
      <c r="BE177" s="201">
        <f t="shared" si="24"/>
        <v>0</v>
      </c>
      <c r="BF177" s="201">
        <f t="shared" si="25"/>
        <v>0</v>
      </c>
      <c r="BG177" s="201">
        <f t="shared" si="26"/>
        <v>0</v>
      </c>
      <c r="BH177" s="201">
        <f t="shared" si="27"/>
        <v>0</v>
      </c>
      <c r="BI177" s="201">
        <f t="shared" si="28"/>
        <v>0</v>
      </c>
      <c r="BJ177" s="22" t="s">
        <v>24</v>
      </c>
      <c r="BK177" s="201">
        <f t="shared" si="29"/>
        <v>0</v>
      </c>
      <c r="BL177" s="22" t="s">
        <v>413</v>
      </c>
      <c r="BM177" s="22" t="s">
        <v>654</v>
      </c>
    </row>
    <row r="178" spans="2:65" s="1" customFormat="1" ht="31.5" customHeight="1">
      <c r="B178" s="39"/>
      <c r="C178" s="190" t="s">
        <v>655</v>
      </c>
      <c r="D178" s="190" t="s">
        <v>158</v>
      </c>
      <c r="E178" s="191" t="s">
        <v>649</v>
      </c>
      <c r="F178" s="192" t="s">
        <v>650</v>
      </c>
      <c r="G178" s="193" t="s">
        <v>176</v>
      </c>
      <c r="H178" s="194">
        <v>21</v>
      </c>
      <c r="I178" s="195"/>
      <c r="J178" s="196">
        <f t="shared" si="20"/>
        <v>0</v>
      </c>
      <c r="K178" s="192" t="s">
        <v>458</v>
      </c>
      <c r="L178" s="59"/>
      <c r="M178" s="197" t="s">
        <v>22</v>
      </c>
      <c r="N178" s="198" t="s">
        <v>46</v>
      </c>
      <c r="O178" s="40"/>
      <c r="P178" s="199">
        <f t="shared" si="21"/>
        <v>0</v>
      </c>
      <c r="Q178" s="199">
        <v>0</v>
      </c>
      <c r="R178" s="199">
        <f t="shared" si="22"/>
        <v>0</v>
      </c>
      <c r="S178" s="199">
        <v>0</v>
      </c>
      <c r="T178" s="200">
        <f t="shared" si="23"/>
        <v>0</v>
      </c>
      <c r="AR178" s="22" t="s">
        <v>290</v>
      </c>
      <c r="AT178" s="22" t="s">
        <v>158</v>
      </c>
      <c r="AU178" s="22" t="s">
        <v>84</v>
      </c>
      <c r="AY178" s="22" t="s">
        <v>157</v>
      </c>
      <c r="BE178" s="201">
        <f t="shared" si="24"/>
        <v>0</v>
      </c>
      <c r="BF178" s="201">
        <f t="shared" si="25"/>
        <v>0</v>
      </c>
      <c r="BG178" s="201">
        <f t="shared" si="26"/>
        <v>0</v>
      </c>
      <c r="BH178" s="201">
        <f t="shared" si="27"/>
        <v>0</v>
      </c>
      <c r="BI178" s="201">
        <f t="shared" si="28"/>
        <v>0</v>
      </c>
      <c r="BJ178" s="22" t="s">
        <v>24</v>
      </c>
      <c r="BK178" s="201">
        <f t="shared" si="29"/>
        <v>0</v>
      </c>
      <c r="BL178" s="22" t="s">
        <v>290</v>
      </c>
      <c r="BM178" s="22" t="s">
        <v>656</v>
      </c>
    </row>
    <row r="179" spans="2:65" s="1" customFormat="1" ht="31.5" customHeight="1">
      <c r="B179" s="39"/>
      <c r="C179" s="202" t="s">
        <v>333</v>
      </c>
      <c r="D179" s="202" t="s">
        <v>274</v>
      </c>
      <c r="E179" s="203" t="s">
        <v>657</v>
      </c>
      <c r="F179" s="204" t="s">
        <v>653</v>
      </c>
      <c r="G179" s="205" t="s">
        <v>176</v>
      </c>
      <c r="H179" s="206">
        <v>21</v>
      </c>
      <c r="I179" s="207"/>
      <c r="J179" s="208">
        <f t="shared" si="20"/>
        <v>0</v>
      </c>
      <c r="K179" s="204" t="s">
        <v>22</v>
      </c>
      <c r="L179" s="209"/>
      <c r="M179" s="210" t="s">
        <v>22</v>
      </c>
      <c r="N179" s="211" t="s">
        <v>46</v>
      </c>
      <c r="O179" s="40"/>
      <c r="P179" s="199">
        <f t="shared" si="21"/>
        <v>0</v>
      </c>
      <c r="Q179" s="199">
        <v>2.4000000000000001E-4</v>
      </c>
      <c r="R179" s="199">
        <f t="shared" si="22"/>
        <v>5.0400000000000002E-3</v>
      </c>
      <c r="S179" s="199">
        <v>0</v>
      </c>
      <c r="T179" s="200">
        <f t="shared" si="23"/>
        <v>0</v>
      </c>
      <c r="AR179" s="22" t="s">
        <v>413</v>
      </c>
      <c r="AT179" s="22" t="s">
        <v>274</v>
      </c>
      <c r="AU179" s="22" t="s">
        <v>84</v>
      </c>
      <c r="AY179" s="22" t="s">
        <v>157</v>
      </c>
      <c r="BE179" s="201">
        <f t="shared" si="24"/>
        <v>0</v>
      </c>
      <c r="BF179" s="201">
        <f t="shared" si="25"/>
        <v>0</v>
      </c>
      <c r="BG179" s="201">
        <f t="shared" si="26"/>
        <v>0</v>
      </c>
      <c r="BH179" s="201">
        <f t="shared" si="27"/>
        <v>0</v>
      </c>
      <c r="BI179" s="201">
        <f t="shared" si="28"/>
        <v>0</v>
      </c>
      <c r="BJ179" s="22" t="s">
        <v>24</v>
      </c>
      <c r="BK179" s="201">
        <f t="shared" si="29"/>
        <v>0</v>
      </c>
      <c r="BL179" s="22" t="s">
        <v>413</v>
      </c>
      <c r="BM179" s="22" t="s">
        <v>658</v>
      </c>
    </row>
    <row r="180" spans="2:65" s="1" customFormat="1" ht="31.5" customHeight="1">
      <c r="B180" s="39"/>
      <c r="C180" s="190" t="s">
        <v>659</v>
      </c>
      <c r="D180" s="190" t="s">
        <v>158</v>
      </c>
      <c r="E180" s="191" t="s">
        <v>649</v>
      </c>
      <c r="F180" s="192" t="s">
        <v>650</v>
      </c>
      <c r="G180" s="193" t="s">
        <v>176</v>
      </c>
      <c r="H180" s="194">
        <v>9</v>
      </c>
      <c r="I180" s="195"/>
      <c r="J180" s="196">
        <f t="shared" si="20"/>
        <v>0</v>
      </c>
      <c r="K180" s="192" t="s">
        <v>458</v>
      </c>
      <c r="L180" s="59"/>
      <c r="M180" s="197" t="s">
        <v>22</v>
      </c>
      <c r="N180" s="198" t="s">
        <v>46</v>
      </c>
      <c r="O180" s="40"/>
      <c r="P180" s="199">
        <f t="shared" si="21"/>
        <v>0</v>
      </c>
      <c r="Q180" s="199">
        <v>0</v>
      </c>
      <c r="R180" s="199">
        <f t="shared" si="22"/>
        <v>0</v>
      </c>
      <c r="S180" s="199">
        <v>0</v>
      </c>
      <c r="T180" s="200">
        <f t="shared" si="23"/>
        <v>0</v>
      </c>
      <c r="AR180" s="22" t="s">
        <v>290</v>
      </c>
      <c r="AT180" s="22" t="s">
        <v>158</v>
      </c>
      <c r="AU180" s="22" t="s">
        <v>84</v>
      </c>
      <c r="AY180" s="22" t="s">
        <v>157</v>
      </c>
      <c r="BE180" s="201">
        <f t="shared" si="24"/>
        <v>0</v>
      </c>
      <c r="BF180" s="201">
        <f t="shared" si="25"/>
        <v>0</v>
      </c>
      <c r="BG180" s="201">
        <f t="shared" si="26"/>
        <v>0</v>
      </c>
      <c r="BH180" s="201">
        <f t="shared" si="27"/>
        <v>0</v>
      </c>
      <c r="BI180" s="201">
        <f t="shared" si="28"/>
        <v>0</v>
      </c>
      <c r="BJ180" s="22" t="s">
        <v>24</v>
      </c>
      <c r="BK180" s="201">
        <f t="shared" si="29"/>
        <v>0</v>
      </c>
      <c r="BL180" s="22" t="s">
        <v>290</v>
      </c>
      <c r="BM180" s="22" t="s">
        <v>660</v>
      </c>
    </row>
    <row r="181" spans="2:65" s="1" customFormat="1" ht="31.5" customHeight="1">
      <c r="B181" s="39"/>
      <c r="C181" s="202" t="s">
        <v>336</v>
      </c>
      <c r="D181" s="202" t="s">
        <v>274</v>
      </c>
      <c r="E181" s="203" t="s">
        <v>661</v>
      </c>
      <c r="F181" s="204" t="s">
        <v>653</v>
      </c>
      <c r="G181" s="205" t="s">
        <v>176</v>
      </c>
      <c r="H181" s="206">
        <v>9</v>
      </c>
      <c r="I181" s="207"/>
      <c r="J181" s="208">
        <f t="shared" si="20"/>
        <v>0</v>
      </c>
      <c r="K181" s="204" t="s">
        <v>22</v>
      </c>
      <c r="L181" s="209"/>
      <c r="M181" s="210" t="s">
        <v>22</v>
      </c>
      <c r="N181" s="211" t="s">
        <v>46</v>
      </c>
      <c r="O181" s="40"/>
      <c r="P181" s="199">
        <f t="shared" si="21"/>
        <v>0</v>
      </c>
      <c r="Q181" s="199">
        <v>2.4000000000000001E-4</v>
      </c>
      <c r="R181" s="199">
        <f t="shared" si="22"/>
        <v>2.16E-3</v>
      </c>
      <c r="S181" s="199">
        <v>0</v>
      </c>
      <c r="T181" s="200">
        <f t="shared" si="23"/>
        <v>0</v>
      </c>
      <c r="AR181" s="22" t="s">
        <v>413</v>
      </c>
      <c r="AT181" s="22" t="s">
        <v>274</v>
      </c>
      <c r="AU181" s="22" t="s">
        <v>84</v>
      </c>
      <c r="AY181" s="22" t="s">
        <v>157</v>
      </c>
      <c r="BE181" s="201">
        <f t="shared" si="24"/>
        <v>0</v>
      </c>
      <c r="BF181" s="201">
        <f t="shared" si="25"/>
        <v>0</v>
      </c>
      <c r="BG181" s="201">
        <f t="shared" si="26"/>
        <v>0</v>
      </c>
      <c r="BH181" s="201">
        <f t="shared" si="27"/>
        <v>0</v>
      </c>
      <c r="BI181" s="201">
        <f t="shared" si="28"/>
        <v>0</v>
      </c>
      <c r="BJ181" s="22" t="s">
        <v>24</v>
      </c>
      <c r="BK181" s="201">
        <f t="shared" si="29"/>
        <v>0</v>
      </c>
      <c r="BL181" s="22" t="s">
        <v>413</v>
      </c>
      <c r="BM181" s="22" t="s">
        <v>662</v>
      </c>
    </row>
    <row r="182" spans="2:65" s="1" customFormat="1" ht="31.5" customHeight="1">
      <c r="B182" s="39"/>
      <c r="C182" s="190" t="s">
        <v>663</v>
      </c>
      <c r="D182" s="190" t="s">
        <v>158</v>
      </c>
      <c r="E182" s="191" t="s">
        <v>649</v>
      </c>
      <c r="F182" s="192" t="s">
        <v>650</v>
      </c>
      <c r="G182" s="193" t="s">
        <v>176</v>
      </c>
      <c r="H182" s="194">
        <v>6</v>
      </c>
      <c r="I182" s="195"/>
      <c r="J182" s="196">
        <f t="shared" si="20"/>
        <v>0</v>
      </c>
      <c r="K182" s="192" t="s">
        <v>458</v>
      </c>
      <c r="L182" s="59"/>
      <c r="M182" s="197" t="s">
        <v>22</v>
      </c>
      <c r="N182" s="198" t="s">
        <v>46</v>
      </c>
      <c r="O182" s="40"/>
      <c r="P182" s="199">
        <f t="shared" si="21"/>
        <v>0</v>
      </c>
      <c r="Q182" s="199">
        <v>0</v>
      </c>
      <c r="R182" s="199">
        <f t="shared" si="22"/>
        <v>0</v>
      </c>
      <c r="S182" s="199">
        <v>0</v>
      </c>
      <c r="T182" s="200">
        <f t="shared" si="23"/>
        <v>0</v>
      </c>
      <c r="AR182" s="22" t="s">
        <v>290</v>
      </c>
      <c r="AT182" s="22" t="s">
        <v>158</v>
      </c>
      <c r="AU182" s="22" t="s">
        <v>84</v>
      </c>
      <c r="AY182" s="22" t="s">
        <v>157</v>
      </c>
      <c r="BE182" s="201">
        <f t="shared" si="24"/>
        <v>0</v>
      </c>
      <c r="BF182" s="201">
        <f t="shared" si="25"/>
        <v>0</v>
      </c>
      <c r="BG182" s="201">
        <f t="shared" si="26"/>
        <v>0</v>
      </c>
      <c r="BH182" s="201">
        <f t="shared" si="27"/>
        <v>0</v>
      </c>
      <c r="BI182" s="201">
        <f t="shared" si="28"/>
        <v>0</v>
      </c>
      <c r="BJ182" s="22" t="s">
        <v>24</v>
      </c>
      <c r="BK182" s="201">
        <f t="shared" si="29"/>
        <v>0</v>
      </c>
      <c r="BL182" s="22" t="s">
        <v>290</v>
      </c>
      <c r="BM182" s="22" t="s">
        <v>664</v>
      </c>
    </row>
    <row r="183" spans="2:65" s="1" customFormat="1" ht="31.5" customHeight="1">
      <c r="B183" s="39"/>
      <c r="C183" s="202" t="s">
        <v>342</v>
      </c>
      <c r="D183" s="202" t="s">
        <v>274</v>
      </c>
      <c r="E183" s="203" t="s">
        <v>665</v>
      </c>
      <c r="F183" s="204" t="s">
        <v>653</v>
      </c>
      <c r="G183" s="205" t="s">
        <v>176</v>
      </c>
      <c r="H183" s="206">
        <v>6</v>
      </c>
      <c r="I183" s="207"/>
      <c r="J183" s="208">
        <f t="shared" si="20"/>
        <v>0</v>
      </c>
      <c r="K183" s="204" t="s">
        <v>22</v>
      </c>
      <c r="L183" s="209"/>
      <c r="M183" s="210" t="s">
        <v>22</v>
      </c>
      <c r="N183" s="211" t="s">
        <v>46</v>
      </c>
      <c r="O183" s="40"/>
      <c r="P183" s="199">
        <f t="shared" si="21"/>
        <v>0</v>
      </c>
      <c r="Q183" s="199">
        <v>2.4000000000000001E-4</v>
      </c>
      <c r="R183" s="199">
        <f t="shared" si="22"/>
        <v>1.4400000000000001E-3</v>
      </c>
      <c r="S183" s="199">
        <v>0</v>
      </c>
      <c r="T183" s="200">
        <f t="shared" si="23"/>
        <v>0</v>
      </c>
      <c r="AR183" s="22" t="s">
        <v>413</v>
      </c>
      <c r="AT183" s="22" t="s">
        <v>274</v>
      </c>
      <c r="AU183" s="22" t="s">
        <v>84</v>
      </c>
      <c r="AY183" s="22" t="s">
        <v>157</v>
      </c>
      <c r="BE183" s="201">
        <f t="shared" si="24"/>
        <v>0</v>
      </c>
      <c r="BF183" s="201">
        <f t="shared" si="25"/>
        <v>0</v>
      </c>
      <c r="BG183" s="201">
        <f t="shared" si="26"/>
        <v>0</v>
      </c>
      <c r="BH183" s="201">
        <f t="shared" si="27"/>
        <v>0</v>
      </c>
      <c r="BI183" s="201">
        <f t="shared" si="28"/>
        <v>0</v>
      </c>
      <c r="BJ183" s="22" t="s">
        <v>24</v>
      </c>
      <c r="BK183" s="201">
        <f t="shared" si="29"/>
        <v>0</v>
      </c>
      <c r="BL183" s="22" t="s">
        <v>413</v>
      </c>
      <c r="BM183" s="22" t="s">
        <v>666</v>
      </c>
    </row>
    <row r="184" spans="2:65" s="1" customFormat="1" ht="31.5" customHeight="1">
      <c r="B184" s="39"/>
      <c r="C184" s="190" t="s">
        <v>667</v>
      </c>
      <c r="D184" s="190" t="s">
        <v>158</v>
      </c>
      <c r="E184" s="191" t="s">
        <v>649</v>
      </c>
      <c r="F184" s="192" t="s">
        <v>650</v>
      </c>
      <c r="G184" s="193" t="s">
        <v>176</v>
      </c>
      <c r="H184" s="194">
        <v>21</v>
      </c>
      <c r="I184" s="195"/>
      <c r="J184" s="196">
        <f t="shared" si="20"/>
        <v>0</v>
      </c>
      <c r="K184" s="192" t="s">
        <v>458</v>
      </c>
      <c r="L184" s="59"/>
      <c r="M184" s="197" t="s">
        <v>22</v>
      </c>
      <c r="N184" s="198" t="s">
        <v>46</v>
      </c>
      <c r="O184" s="40"/>
      <c r="P184" s="199">
        <f t="shared" si="21"/>
        <v>0</v>
      </c>
      <c r="Q184" s="199">
        <v>0</v>
      </c>
      <c r="R184" s="199">
        <f t="shared" si="22"/>
        <v>0</v>
      </c>
      <c r="S184" s="199">
        <v>0</v>
      </c>
      <c r="T184" s="200">
        <f t="shared" si="23"/>
        <v>0</v>
      </c>
      <c r="AR184" s="22" t="s">
        <v>290</v>
      </c>
      <c r="AT184" s="22" t="s">
        <v>158</v>
      </c>
      <c r="AU184" s="22" t="s">
        <v>84</v>
      </c>
      <c r="AY184" s="22" t="s">
        <v>157</v>
      </c>
      <c r="BE184" s="201">
        <f t="shared" si="24"/>
        <v>0</v>
      </c>
      <c r="BF184" s="201">
        <f t="shared" si="25"/>
        <v>0</v>
      </c>
      <c r="BG184" s="201">
        <f t="shared" si="26"/>
        <v>0</v>
      </c>
      <c r="BH184" s="201">
        <f t="shared" si="27"/>
        <v>0</v>
      </c>
      <c r="BI184" s="201">
        <f t="shared" si="28"/>
        <v>0</v>
      </c>
      <c r="BJ184" s="22" t="s">
        <v>24</v>
      </c>
      <c r="BK184" s="201">
        <f t="shared" si="29"/>
        <v>0</v>
      </c>
      <c r="BL184" s="22" t="s">
        <v>290</v>
      </c>
      <c r="BM184" s="22" t="s">
        <v>668</v>
      </c>
    </row>
    <row r="185" spans="2:65" s="1" customFormat="1" ht="31.5" customHeight="1">
      <c r="B185" s="39"/>
      <c r="C185" s="202" t="s">
        <v>347</v>
      </c>
      <c r="D185" s="202" t="s">
        <v>274</v>
      </c>
      <c r="E185" s="203" t="s">
        <v>669</v>
      </c>
      <c r="F185" s="204" t="s">
        <v>653</v>
      </c>
      <c r="G185" s="205" t="s">
        <v>176</v>
      </c>
      <c r="H185" s="206">
        <v>21</v>
      </c>
      <c r="I185" s="207"/>
      <c r="J185" s="208">
        <f t="shared" si="20"/>
        <v>0</v>
      </c>
      <c r="K185" s="204" t="s">
        <v>22</v>
      </c>
      <c r="L185" s="209"/>
      <c r="M185" s="210" t="s">
        <v>22</v>
      </c>
      <c r="N185" s="211" t="s">
        <v>46</v>
      </c>
      <c r="O185" s="40"/>
      <c r="P185" s="199">
        <f t="shared" si="21"/>
        <v>0</v>
      </c>
      <c r="Q185" s="199">
        <v>2.4000000000000001E-4</v>
      </c>
      <c r="R185" s="199">
        <f t="shared" si="22"/>
        <v>5.0400000000000002E-3</v>
      </c>
      <c r="S185" s="199">
        <v>0</v>
      </c>
      <c r="T185" s="200">
        <f t="shared" si="23"/>
        <v>0</v>
      </c>
      <c r="AR185" s="22" t="s">
        <v>413</v>
      </c>
      <c r="AT185" s="22" t="s">
        <v>274</v>
      </c>
      <c r="AU185" s="22" t="s">
        <v>84</v>
      </c>
      <c r="AY185" s="22" t="s">
        <v>157</v>
      </c>
      <c r="BE185" s="201">
        <f t="shared" si="24"/>
        <v>0</v>
      </c>
      <c r="BF185" s="201">
        <f t="shared" si="25"/>
        <v>0</v>
      </c>
      <c r="BG185" s="201">
        <f t="shared" si="26"/>
        <v>0</v>
      </c>
      <c r="BH185" s="201">
        <f t="shared" si="27"/>
        <v>0</v>
      </c>
      <c r="BI185" s="201">
        <f t="shared" si="28"/>
        <v>0</v>
      </c>
      <c r="BJ185" s="22" t="s">
        <v>24</v>
      </c>
      <c r="BK185" s="201">
        <f t="shared" si="29"/>
        <v>0</v>
      </c>
      <c r="BL185" s="22" t="s">
        <v>413</v>
      </c>
      <c r="BM185" s="22" t="s">
        <v>670</v>
      </c>
    </row>
    <row r="186" spans="2:65" s="1" customFormat="1" ht="31.5" customHeight="1">
      <c r="B186" s="39"/>
      <c r="C186" s="190" t="s">
        <v>671</v>
      </c>
      <c r="D186" s="190" t="s">
        <v>158</v>
      </c>
      <c r="E186" s="191" t="s">
        <v>649</v>
      </c>
      <c r="F186" s="192" t="s">
        <v>650</v>
      </c>
      <c r="G186" s="193" t="s">
        <v>176</v>
      </c>
      <c r="H186" s="194">
        <v>12</v>
      </c>
      <c r="I186" s="195"/>
      <c r="J186" s="196">
        <f t="shared" si="20"/>
        <v>0</v>
      </c>
      <c r="K186" s="192" t="s">
        <v>458</v>
      </c>
      <c r="L186" s="59"/>
      <c r="M186" s="197" t="s">
        <v>22</v>
      </c>
      <c r="N186" s="198" t="s">
        <v>46</v>
      </c>
      <c r="O186" s="40"/>
      <c r="P186" s="199">
        <f t="shared" si="21"/>
        <v>0</v>
      </c>
      <c r="Q186" s="199">
        <v>0</v>
      </c>
      <c r="R186" s="199">
        <f t="shared" si="22"/>
        <v>0</v>
      </c>
      <c r="S186" s="199">
        <v>0</v>
      </c>
      <c r="T186" s="200">
        <f t="shared" si="23"/>
        <v>0</v>
      </c>
      <c r="AR186" s="22" t="s">
        <v>290</v>
      </c>
      <c r="AT186" s="22" t="s">
        <v>158</v>
      </c>
      <c r="AU186" s="22" t="s">
        <v>84</v>
      </c>
      <c r="AY186" s="22" t="s">
        <v>157</v>
      </c>
      <c r="BE186" s="201">
        <f t="shared" si="24"/>
        <v>0</v>
      </c>
      <c r="BF186" s="201">
        <f t="shared" si="25"/>
        <v>0</v>
      </c>
      <c r="BG186" s="201">
        <f t="shared" si="26"/>
        <v>0</v>
      </c>
      <c r="BH186" s="201">
        <f t="shared" si="27"/>
        <v>0</v>
      </c>
      <c r="BI186" s="201">
        <f t="shared" si="28"/>
        <v>0</v>
      </c>
      <c r="BJ186" s="22" t="s">
        <v>24</v>
      </c>
      <c r="BK186" s="201">
        <f t="shared" si="29"/>
        <v>0</v>
      </c>
      <c r="BL186" s="22" t="s">
        <v>290</v>
      </c>
      <c r="BM186" s="22" t="s">
        <v>672</v>
      </c>
    </row>
    <row r="187" spans="2:65" s="1" customFormat="1" ht="31.5" customHeight="1">
      <c r="B187" s="39"/>
      <c r="C187" s="202" t="s">
        <v>201</v>
      </c>
      <c r="D187" s="202" t="s">
        <v>274</v>
      </c>
      <c r="E187" s="203" t="s">
        <v>673</v>
      </c>
      <c r="F187" s="204" t="s">
        <v>653</v>
      </c>
      <c r="G187" s="205" t="s">
        <v>176</v>
      </c>
      <c r="H187" s="206">
        <v>12</v>
      </c>
      <c r="I187" s="207"/>
      <c r="J187" s="208">
        <f t="shared" si="20"/>
        <v>0</v>
      </c>
      <c r="K187" s="204" t="s">
        <v>22</v>
      </c>
      <c r="L187" s="209"/>
      <c r="M187" s="210" t="s">
        <v>22</v>
      </c>
      <c r="N187" s="211" t="s">
        <v>46</v>
      </c>
      <c r="O187" s="40"/>
      <c r="P187" s="199">
        <f t="shared" si="21"/>
        <v>0</v>
      </c>
      <c r="Q187" s="199">
        <v>2.4000000000000001E-4</v>
      </c>
      <c r="R187" s="199">
        <f t="shared" si="22"/>
        <v>2.8800000000000002E-3</v>
      </c>
      <c r="S187" s="199">
        <v>0</v>
      </c>
      <c r="T187" s="200">
        <f t="shared" si="23"/>
        <v>0</v>
      </c>
      <c r="AR187" s="22" t="s">
        <v>413</v>
      </c>
      <c r="AT187" s="22" t="s">
        <v>274</v>
      </c>
      <c r="AU187" s="22" t="s">
        <v>84</v>
      </c>
      <c r="AY187" s="22" t="s">
        <v>157</v>
      </c>
      <c r="BE187" s="201">
        <f t="shared" si="24"/>
        <v>0</v>
      </c>
      <c r="BF187" s="201">
        <f t="shared" si="25"/>
        <v>0</v>
      </c>
      <c r="BG187" s="201">
        <f t="shared" si="26"/>
        <v>0</v>
      </c>
      <c r="BH187" s="201">
        <f t="shared" si="27"/>
        <v>0</v>
      </c>
      <c r="BI187" s="201">
        <f t="shared" si="28"/>
        <v>0</v>
      </c>
      <c r="BJ187" s="22" t="s">
        <v>24</v>
      </c>
      <c r="BK187" s="201">
        <f t="shared" si="29"/>
        <v>0</v>
      </c>
      <c r="BL187" s="22" t="s">
        <v>413</v>
      </c>
      <c r="BM187" s="22" t="s">
        <v>674</v>
      </c>
    </row>
    <row r="188" spans="2:65" s="1" customFormat="1" ht="31.5" customHeight="1">
      <c r="B188" s="39"/>
      <c r="C188" s="190" t="s">
        <v>206</v>
      </c>
      <c r="D188" s="190" t="s">
        <v>158</v>
      </c>
      <c r="E188" s="191" t="s">
        <v>649</v>
      </c>
      <c r="F188" s="192" t="s">
        <v>650</v>
      </c>
      <c r="G188" s="193" t="s">
        <v>176</v>
      </c>
      <c r="H188" s="194">
        <v>6</v>
      </c>
      <c r="I188" s="195"/>
      <c r="J188" s="196">
        <f t="shared" si="20"/>
        <v>0</v>
      </c>
      <c r="K188" s="192" t="s">
        <v>458</v>
      </c>
      <c r="L188" s="59"/>
      <c r="M188" s="197" t="s">
        <v>22</v>
      </c>
      <c r="N188" s="198" t="s">
        <v>46</v>
      </c>
      <c r="O188" s="40"/>
      <c r="P188" s="199">
        <f t="shared" si="21"/>
        <v>0</v>
      </c>
      <c r="Q188" s="199">
        <v>0</v>
      </c>
      <c r="R188" s="199">
        <f t="shared" si="22"/>
        <v>0</v>
      </c>
      <c r="S188" s="199">
        <v>0</v>
      </c>
      <c r="T188" s="200">
        <f t="shared" si="23"/>
        <v>0</v>
      </c>
      <c r="AR188" s="22" t="s">
        <v>290</v>
      </c>
      <c r="AT188" s="22" t="s">
        <v>158</v>
      </c>
      <c r="AU188" s="22" t="s">
        <v>84</v>
      </c>
      <c r="AY188" s="22" t="s">
        <v>157</v>
      </c>
      <c r="BE188" s="201">
        <f t="shared" si="24"/>
        <v>0</v>
      </c>
      <c r="BF188" s="201">
        <f t="shared" si="25"/>
        <v>0</v>
      </c>
      <c r="BG188" s="201">
        <f t="shared" si="26"/>
        <v>0</v>
      </c>
      <c r="BH188" s="201">
        <f t="shared" si="27"/>
        <v>0</v>
      </c>
      <c r="BI188" s="201">
        <f t="shared" si="28"/>
        <v>0</v>
      </c>
      <c r="BJ188" s="22" t="s">
        <v>24</v>
      </c>
      <c r="BK188" s="201">
        <f t="shared" si="29"/>
        <v>0</v>
      </c>
      <c r="BL188" s="22" t="s">
        <v>290</v>
      </c>
      <c r="BM188" s="22" t="s">
        <v>675</v>
      </c>
    </row>
    <row r="189" spans="2:65" s="1" customFormat="1" ht="31.5" customHeight="1">
      <c r="B189" s="39"/>
      <c r="C189" s="202" t="s">
        <v>212</v>
      </c>
      <c r="D189" s="202" t="s">
        <v>274</v>
      </c>
      <c r="E189" s="203" t="s">
        <v>676</v>
      </c>
      <c r="F189" s="204" t="s">
        <v>653</v>
      </c>
      <c r="G189" s="205" t="s">
        <v>176</v>
      </c>
      <c r="H189" s="206">
        <v>6</v>
      </c>
      <c r="I189" s="207"/>
      <c r="J189" s="208">
        <f t="shared" si="20"/>
        <v>0</v>
      </c>
      <c r="K189" s="204" t="s">
        <v>22</v>
      </c>
      <c r="L189" s="209"/>
      <c r="M189" s="210" t="s">
        <v>22</v>
      </c>
      <c r="N189" s="211" t="s">
        <v>46</v>
      </c>
      <c r="O189" s="40"/>
      <c r="P189" s="199">
        <f t="shared" si="21"/>
        <v>0</v>
      </c>
      <c r="Q189" s="199">
        <v>2.4000000000000001E-4</v>
      </c>
      <c r="R189" s="199">
        <f t="shared" si="22"/>
        <v>1.4400000000000001E-3</v>
      </c>
      <c r="S189" s="199">
        <v>0</v>
      </c>
      <c r="T189" s="200">
        <f t="shared" si="23"/>
        <v>0</v>
      </c>
      <c r="AR189" s="22" t="s">
        <v>413</v>
      </c>
      <c r="AT189" s="22" t="s">
        <v>274</v>
      </c>
      <c r="AU189" s="22" t="s">
        <v>84</v>
      </c>
      <c r="AY189" s="22" t="s">
        <v>157</v>
      </c>
      <c r="BE189" s="201">
        <f t="shared" si="24"/>
        <v>0</v>
      </c>
      <c r="BF189" s="201">
        <f t="shared" si="25"/>
        <v>0</v>
      </c>
      <c r="BG189" s="201">
        <f t="shared" si="26"/>
        <v>0</v>
      </c>
      <c r="BH189" s="201">
        <f t="shared" si="27"/>
        <v>0</v>
      </c>
      <c r="BI189" s="201">
        <f t="shared" si="28"/>
        <v>0</v>
      </c>
      <c r="BJ189" s="22" t="s">
        <v>24</v>
      </c>
      <c r="BK189" s="201">
        <f t="shared" si="29"/>
        <v>0</v>
      </c>
      <c r="BL189" s="22" t="s">
        <v>413</v>
      </c>
      <c r="BM189" s="22" t="s">
        <v>677</v>
      </c>
    </row>
    <row r="190" spans="2:65" s="1" customFormat="1" ht="31.5" customHeight="1">
      <c r="B190" s="39"/>
      <c r="C190" s="190" t="s">
        <v>227</v>
      </c>
      <c r="D190" s="190" t="s">
        <v>158</v>
      </c>
      <c r="E190" s="191" t="s">
        <v>649</v>
      </c>
      <c r="F190" s="192" t="s">
        <v>650</v>
      </c>
      <c r="G190" s="193" t="s">
        <v>176</v>
      </c>
      <c r="H190" s="194">
        <v>6</v>
      </c>
      <c r="I190" s="195"/>
      <c r="J190" s="196">
        <f t="shared" ref="J190:J213" si="30">ROUND(I190*H190,2)</f>
        <v>0</v>
      </c>
      <c r="K190" s="192" t="s">
        <v>458</v>
      </c>
      <c r="L190" s="59"/>
      <c r="M190" s="197" t="s">
        <v>22</v>
      </c>
      <c r="N190" s="198" t="s">
        <v>46</v>
      </c>
      <c r="O190" s="40"/>
      <c r="P190" s="199">
        <f t="shared" ref="P190:P213" si="31">O190*H190</f>
        <v>0</v>
      </c>
      <c r="Q190" s="199">
        <v>0</v>
      </c>
      <c r="R190" s="199">
        <f t="shared" ref="R190:R213" si="32">Q190*H190</f>
        <v>0</v>
      </c>
      <c r="S190" s="199">
        <v>0</v>
      </c>
      <c r="T190" s="200">
        <f t="shared" ref="T190:T213" si="33">S190*H190</f>
        <v>0</v>
      </c>
      <c r="AR190" s="22" t="s">
        <v>290</v>
      </c>
      <c r="AT190" s="22" t="s">
        <v>158</v>
      </c>
      <c r="AU190" s="22" t="s">
        <v>84</v>
      </c>
      <c r="AY190" s="22" t="s">
        <v>157</v>
      </c>
      <c r="BE190" s="201">
        <f t="shared" ref="BE190:BE213" si="34">IF(N190="základní",J190,0)</f>
        <v>0</v>
      </c>
      <c r="BF190" s="201">
        <f t="shared" ref="BF190:BF213" si="35">IF(N190="snížená",J190,0)</f>
        <v>0</v>
      </c>
      <c r="BG190" s="201">
        <f t="shared" ref="BG190:BG213" si="36">IF(N190="zákl. přenesená",J190,0)</f>
        <v>0</v>
      </c>
      <c r="BH190" s="201">
        <f t="shared" ref="BH190:BH213" si="37">IF(N190="sníž. přenesená",J190,0)</f>
        <v>0</v>
      </c>
      <c r="BI190" s="201">
        <f t="shared" ref="BI190:BI213" si="38">IF(N190="nulová",J190,0)</f>
        <v>0</v>
      </c>
      <c r="BJ190" s="22" t="s">
        <v>24</v>
      </c>
      <c r="BK190" s="201">
        <f t="shared" ref="BK190:BK213" si="39">ROUND(I190*H190,2)</f>
        <v>0</v>
      </c>
      <c r="BL190" s="22" t="s">
        <v>290</v>
      </c>
      <c r="BM190" s="22" t="s">
        <v>678</v>
      </c>
    </row>
    <row r="191" spans="2:65" s="1" customFormat="1" ht="31.5" customHeight="1">
      <c r="B191" s="39"/>
      <c r="C191" s="202" t="s">
        <v>358</v>
      </c>
      <c r="D191" s="202" t="s">
        <v>274</v>
      </c>
      <c r="E191" s="203" t="s">
        <v>679</v>
      </c>
      <c r="F191" s="204" t="s">
        <v>653</v>
      </c>
      <c r="G191" s="205" t="s">
        <v>176</v>
      </c>
      <c r="H191" s="206">
        <v>6</v>
      </c>
      <c r="I191" s="207"/>
      <c r="J191" s="208">
        <f t="shared" si="30"/>
        <v>0</v>
      </c>
      <c r="K191" s="204" t="s">
        <v>22</v>
      </c>
      <c r="L191" s="209"/>
      <c r="M191" s="210" t="s">
        <v>22</v>
      </c>
      <c r="N191" s="211" t="s">
        <v>46</v>
      </c>
      <c r="O191" s="40"/>
      <c r="P191" s="199">
        <f t="shared" si="31"/>
        <v>0</v>
      </c>
      <c r="Q191" s="199">
        <v>2.4000000000000001E-4</v>
      </c>
      <c r="R191" s="199">
        <f t="shared" si="32"/>
        <v>1.4400000000000001E-3</v>
      </c>
      <c r="S191" s="199">
        <v>0</v>
      </c>
      <c r="T191" s="200">
        <f t="shared" si="33"/>
        <v>0</v>
      </c>
      <c r="AR191" s="22" t="s">
        <v>413</v>
      </c>
      <c r="AT191" s="22" t="s">
        <v>274</v>
      </c>
      <c r="AU191" s="22" t="s">
        <v>84</v>
      </c>
      <c r="AY191" s="22" t="s">
        <v>157</v>
      </c>
      <c r="BE191" s="201">
        <f t="shared" si="34"/>
        <v>0</v>
      </c>
      <c r="BF191" s="201">
        <f t="shared" si="35"/>
        <v>0</v>
      </c>
      <c r="BG191" s="201">
        <f t="shared" si="36"/>
        <v>0</v>
      </c>
      <c r="BH191" s="201">
        <f t="shared" si="37"/>
        <v>0</v>
      </c>
      <c r="BI191" s="201">
        <f t="shared" si="38"/>
        <v>0</v>
      </c>
      <c r="BJ191" s="22" t="s">
        <v>24</v>
      </c>
      <c r="BK191" s="201">
        <f t="shared" si="39"/>
        <v>0</v>
      </c>
      <c r="BL191" s="22" t="s">
        <v>413</v>
      </c>
      <c r="BM191" s="22" t="s">
        <v>680</v>
      </c>
    </row>
    <row r="192" spans="2:65" s="1" customFormat="1" ht="31.5" customHeight="1">
      <c r="B192" s="39"/>
      <c r="C192" s="190" t="s">
        <v>258</v>
      </c>
      <c r="D192" s="190" t="s">
        <v>158</v>
      </c>
      <c r="E192" s="191" t="s">
        <v>649</v>
      </c>
      <c r="F192" s="192" t="s">
        <v>650</v>
      </c>
      <c r="G192" s="193" t="s">
        <v>176</v>
      </c>
      <c r="H192" s="194">
        <v>3</v>
      </c>
      <c r="I192" s="195"/>
      <c r="J192" s="196">
        <f t="shared" si="30"/>
        <v>0</v>
      </c>
      <c r="K192" s="192" t="s">
        <v>458</v>
      </c>
      <c r="L192" s="59"/>
      <c r="M192" s="197" t="s">
        <v>22</v>
      </c>
      <c r="N192" s="198" t="s">
        <v>46</v>
      </c>
      <c r="O192" s="40"/>
      <c r="P192" s="199">
        <f t="shared" si="31"/>
        <v>0</v>
      </c>
      <c r="Q192" s="199">
        <v>0</v>
      </c>
      <c r="R192" s="199">
        <f t="shared" si="32"/>
        <v>0</v>
      </c>
      <c r="S192" s="199">
        <v>0</v>
      </c>
      <c r="T192" s="200">
        <f t="shared" si="33"/>
        <v>0</v>
      </c>
      <c r="AR192" s="22" t="s">
        <v>290</v>
      </c>
      <c r="AT192" s="22" t="s">
        <v>158</v>
      </c>
      <c r="AU192" s="22" t="s">
        <v>84</v>
      </c>
      <c r="AY192" s="22" t="s">
        <v>157</v>
      </c>
      <c r="BE192" s="201">
        <f t="shared" si="34"/>
        <v>0</v>
      </c>
      <c r="BF192" s="201">
        <f t="shared" si="35"/>
        <v>0</v>
      </c>
      <c r="BG192" s="201">
        <f t="shared" si="36"/>
        <v>0</v>
      </c>
      <c r="BH192" s="201">
        <f t="shared" si="37"/>
        <v>0</v>
      </c>
      <c r="BI192" s="201">
        <f t="shared" si="38"/>
        <v>0</v>
      </c>
      <c r="BJ192" s="22" t="s">
        <v>24</v>
      </c>
      <c r="BK192" s="201">
        <f t="shared" si="39"/>
        <v>0</v>
      </c>
      <c r="BL192" s="22" t="s">
        <v>290</v>
      </c>
      <c r="BM192" s="22" t="s">
        <v>681</v>
      </c>
    </row>
    <row r="193" spans="2:65" s="1" customFormat="1" ht="31.5" customHeight="1">
      <c r="B193" s="39"/>
      <c r="C193" s="202" t="s">
        <v>30</v>
      </c>
      <c r="D193" s="202" t="s">
        <v>274</v>
      </c>
      <c r="E193" s="203" t="s">
        <v>682</v>
      </c>
      <c r="F193" s="204" t="s">
        <v>653</v>
      </c>
      <c r="G193" s="205" t="s">
        <v>176</v>
      </c>
      <c r="H193" s="206">
        <v>3</v>
      </c>
      <c r="I193" s="207"/>
      <c r="J193" s="208">
        <f t="shared" si="30"/>
        <v>0</v>
      </c>
      <c r="K193" s="204" t="s">
        <v>22</v>
      </c>
      <c r="L193" s="209"/>
      <c r="M193" s="210" t="s">
        <v>22</v>
      </c>
      <c r="N193" s="211" t="s">
        <v>46</v>
      </c>
      <c r="O193" s="40"/>
      <c r="P193" s="199">
        <f t="shared" si="31"/>
        <v>0</v>
      </c>
      <c r="Q193" s="199">
        <v>2.4000000000000001E-4</v>
      </c>
      <c r="R193" s="199">
        <f t="shared" si="32"/>
        <v>7.2000000000000005E-4</v>
      </c>
      <c r="S193" s="199">
        <v>0</v>
      </c>
      <c r="T193" s="200">
        <f t="shared" si="33"/>
        <v>0</v>
      </c>
      <c r="AR193" s="22" t="s">
        <v>413</v>
      </c>
      <c r="AT193" s="22" t="s">
        <v>274</v>
      </c>
      <c r="AU193" s="22" t="s">
        <v>84</v>
      </c>
      <c r="AY193" s="22" t="s">
        <v>157</v>
      </c>
      <c r="BE193" s="201">
        <f t="shared" si="34"/>
        <v>0</v>
      </c>
      <c r="BF193" s="201">
        <f t="shared" si="35"/>
        <v>0</v>
      </c>
      <c r="BG193" s="201">
        <f t="shared" si="36"/>
        <v>0</v>
      </c>
      <c r="BH193" s="201">
        <f t="shared" si="37"/>
        <v>0</v>
      </c>
      <c r="BI193" s="201">
        <f t="shared" si="38"/>
        <v>0</v>
      </c>
      <c r="BJ193" s="22" t="s">
        <v>24</v>
      </c>
      <c r="BK193" s="201">
        <f t="shared" si="39"/>
        <v>0</v>
      </c>
      <c r="BL193" s="22" t="s">
        <v>413</v>
      </c>
      <c r="BM193" s="22" t="s">
        <v>683</v>
      </c>
    </row>
    <row r="194" spans="2:65" s="1" customFormat="1" ht="31.5" customHeight="1">
      <c r="B194" s="39"/>
      <c r="C194" s="190" t="s">
        <v>684</v>
      </c>
      <c r="D194" s="190" t="s">
        <v>158</v>
      </c>
      <c r="E194" s="191" t="s">
        <v>649</v>
      </c>
      <c r="F194" s="192" t="s">
        <v>650</v>
      </c>
      <c r="G194" s="193" t="s">
        <v>176</v>
      </c>
      <c r="H194" s="194">
        <v>15</v>
      </c>
      <c r="I194" s="195"/>
      <c r="J194" s="196">
        <f t="shared" si="30"/>
        <v>0</v>
      </c>
      <c r="K194" s="192" t="s">
        <v>458</v>
      </c>
      <c r="L194" s="59"/>
      <c r="M194" s="197" t="s">
        <v>22</v>
      </c>
      <c r="N194" s="198" t="s">
        <v>46</v>
      </c>
      <c r="O194" s="40"/>
      <c r="P194" s="199">
        <f t="shared" si="31"/>
        <v>0</v>
      </c>
      <c r="Q194" s="199">
        <v>0</v>
      </c>
      <c r="R194" s="199">
        <f t="shared" si="32"/>
        <v>0</v>
      </c>
      <c r="S194" s="199">
        <v>0</v>
      </c>
      <c r="T194" s="200">
        <f t="shared" si="33"/>
        <v>0</v>
      </c>
      <c r="AR194" s="22" t="s">
        <v>290</v>
      </c>
      <c r="AT194" s="22" t="s">
        <v>158</v>
      </c>
      <c r="AU194" s="22" t="s">
        <v>84</v>
      </c>
      <c r="AY194" s="22" t="s">
        <v>157</v>
      </c>
      <c r="BE194" s="201">
        <f t="shared" si="34"/>
        <v>0</v>
      </c>
      <c r="BF194" s="201">
        <f t="shared" si="35"/>
        <v>0</v>
      </c>
      <c r="BG194" s="201">
        <f t="shared" si="36"/>
        <v>0</v>
      </c>
      <c r="BH194" s="201">
        <f t="shared" si="37"/>
        <v>0</v>
      </c>
      <c r="BI194" s="201">
        <f t="shared" si="38"/>
        <v>0</v>
      </c>
      <c r="BJ194" s="22" t="s">
        <v>24</v>
      </c>
      <c r="BK194" s="201">
        <f t="shared" si="39"/>
        <v>0</v>
      </c>
      <c r="BL194" s="22" t="s">
        <v>290</v>
      </c>
      <c r="BM194" s="22" t="s">
        <v>685</v>
      </c>
    </row>
    <row r="195" spans="2:65" s="1" customFormat="1" ht="31.5" customHeight="1">
      <c r="B195" s="39"/>
      <c r="C195" s="202" t="s">
        <v>364</v>
      </c>
      <c r="D195" s="202" t="s">
        <v>274</v>
      </c>
      <c r="E195" s="203" t="s">
        <v>686</v>
      </c>
      <c r="F195" s="204" t="s">
        <v>653</v>
      </c>
      <c r="G195" s="205" t="s">
        <v>176</v>
      </c>
      <c r="H195" s="206">
        <v>15</v>
      </c>
      <c r="I195" s="207"/>
      <c r="J195" s="208">
        <f t="shared" si="30"/>
        <v>0</v>
      </c>
      <c r="K195" s="204" t="s">
        <v>22</v>
      </c>
      <c r="L195" s="209"/>
      <c r="M195" s="210" t="s">
        <v>22</v>
      </c>
      <c r="N195" s="211" t="s">
        <v>46</v>
      </c>
      <c r="O195" s="40"/>
      <c r="P195" s="199">
        <f t="shared" si="31"/>
        <v>0</v>
      </c>
      <c r="Q195" s="199">
        <v>2.4000000000000001E-4</v>
      </c>
      <c r="R195" s="199">
        <f t="shared" si="32"/>
        <v>3.5999999999999999E-3</v>
      </c>
      <c r="S195" s="199">
        <v>0</v>
      </c>
      <c r="T195" s="200">
        <f t="shared" si="33"/>
        <v>0</v>
      </c>
      <c r="AR195" s="22" t="s">
        <v>413</v>
      </c>
      <c r="AT195" s="22" t="s">
        <v>274</v>
      </c>
      <c r="AU195" s="22" t="s">
        <v>84</v>
      </c>
      <c r="AY195" s="22" t="s">
        <v>157</v>
      </c>
      <c r="BE195" s="201">
        <f t="shared" si="34"/>
        <v>0</v>
      </c>
      <c r="BF195" s="201">
        <f t="shared" si="35"/>
        <v>0</v>
      </c>
      <c r="BG195" s="201">
        <f t="shared" si="36"/>
        <v>0</v>
      </c>
      <c r="BH195" s="201">
        <f t="shared" si="37"/>
        <v>0</v>
      </c>
      <c r="BI195" s="201">
        <f t="shared" si="38"/>
        <v>0</v>
      </c>
      <c r="BJ195" s="22" t="s">
        <v>24</v>
      </c>
      <c r="BK195" s="201">
        <f t="shared" si="39"/>
        <v>0</v>
      </c>
      <c r="BL195" s="22" t="s">
        <v>413</v>
      </c>
      <c r="BM195" s="22" t="s">
        <v>687</v>
      </c>
    </row>
    <row r="196" spans="2:65" s="1" customFormat="1" ht="31.5" customHeight="1">
      <c r="B196" s="39"/>
      <c r="C196" s="190" t="s">
        <v>688</v>
      </c>
      <c r="D196" s="190" t="s">
        <v>158</v>
      </c>
      <c r="E196" s="191" t="s">
        <v>649</v>
      </c>
      <c r="F196" s="192" t="s">
        <v>650</v>
      </c>
      <c r="G196" s="193" t="s">
        <v>176</v>
      </c>
      <c r="H196" s="194">
        <v>6</v>
      </c>
      <c r="I196" s="195"/>
      <c r="J196" s="196">
        <f t="shared" si="30"/>
        <v>0</v>
      </c>
      <c r="K196" s="192" t="s">
        <v>458</v>
      </c>
      <c r="L196" s="59"/>
      <c r="M196" s="197" t="s">
        <v>22</v>
      </c>
      <c r="N196" s="198" t="s">
        <v>46</v>
      </c>
      <c r="O196" s="40"/>
      <c r="P196" s="199">
        <f t="shared" si="31"/>
        <v>0</v>
      </c>
      <c r="Q196" s="199">
        <v>0</v>
      </c>
      <c r="R196" s="199">
        <f t="shared" si="32"/>
        <v>0</v>
      </c>
      <c r="S196" s="199">
        <v>0</v>
      </c>
      <c r="T196" s="200">
        <f t="shared" si="33"/>
        <v>0</v>
      </c>
      <c r="AR196" s="22" t="s">
        <v>290</v>
      </c>
      <c r="AT196" s="22" t="s">
        <v>158</v>
      </c>
      <c r="AU196" s="22" t="s">
        <v>84</v>
      </c>
      <c r="AY196" s="22" t="s">
        <v>157</v>
      </c>
      <c r="BE196" s="201">
        <f t="shared" si="34"/>
        <v>0</v>
      </c>
      <c r="BF196" s="201">
        <f t="shared" si="35"/>
        <v>0</v>
      </c>
      <c r="BG196" s="201">
        <f t="shared" si="36"/>
        <v>0</v>
      </c>
      <c r="BH196" s="201">
        <f t="shared" si="37"/>
        <v>0</v>
      </c>
      <c r="BI196" s="201">
        <f t="shared" si="38"/>
        <v>0</v>
      </c>
      <c r="BJ196" s="22" t="s">
        <v>24</v>
      </c>
      <c r="BK196" s="201">
        <f t="shared" si="39"/>
        <v>0</v>
      </c>
      <c r="BL196" s="22" t="s">
        <v>290</v>
      </c>
      <c r="BM196" s="22" t="s">
        <v>689</v>
      </c>
    </row>
    <row r="197" spans="2:65" s="1" customFormat="1" ht="31.5" customHeight="1">
      <c r="B197" s="39"/>
      <c r="C197" s="202" t="s">
        <v>367</v>
      </c>
      <c r="D197" s="202" t="s">
        <v>274</v>
      </c>
      <c r="E197" s="203" t="s">
        <v>690</v>
      </c>
      <c r="F197" s="204" t="s">
        <v>653</v>
      </c>
      <c r="G197" s="205" t="s">
        <v>176</v>
      </c>
      <c r="H197" s="206">
        <v>6</v>
      </c>
      <c r="I197" s="207"/>
      <c r="J197" s="208">
        <f t="shared" si="30"/>
        <v>0</v>
      </c>
      <c r="K197" s="204" t="s">
        <v>22</v>
      </c>
      <c r="L197" s="209"/>
      <c r="M197" s="210" t="s">
        <v>22</v>
      </c>
      <c r="N197" s="211" t="s">
        <v>46</v>
      </c>
      <c r="O197" s="40"/>
      <c r="P197" s="199">
        <f t="shared" si="31"/>
        <v>0</v>
      </c>
      <c r="Q197" s="199">
        <v>2.4000000000000001E-4</v>
      </c>
      <c r="R197" s="199">
        <f t="shared" si="32"/>
        <v>1.4400000000000001E-3</v>
      </c>
      <c r="S197" s="199">
        <v>0</v>
      </c>
      <c r="T197" s="200">
        <f t="shared" si="33"/>
        <v>0</v>
      </c>
      <c r="AR197" s="22" t="s">
        <v>413</v>
      </c>
      <c r="AT197" s="22" t="s">
        <v>274</v>
      </c>
      <c r="AU197" s="22" t="s">
        <v>84</v>
      </c>
      <c r="AY197" s="22" t="s">
        <v>157</v>
      </c>
      <c r="BE197" s="201">
        <f t="shared" si="34"/>
        <v>0</v>
      </c>
      <c r="BF197" s="201">
        <f t="shared" si="35"/>
        <v>0</v>
      </c>
      <c r="BG197" s="201">
        <f t="shared" si="36"/>
        <v>0</v>
      </c>
      <c r="BH197" s="201">
        <f t="shared" si="37"/>
        <v>0</v>
      </c>
      <c r="BI197" s="201">
        <f t="shared" si="38"/>
        <v>0</v>
      </c>
      <c r="BJ197" s="22" t="s">
        <v>24</v>
      </c>
      <c r="BK197" s="201">
        <f t="shared" si="39"/>
        <v>0</v>
      </c>
      <c r="BL197" s="22" t="s">
        <v>413</v>
      </c>
      <c r="BM197" s="22" t="s">
        <v>691</v>
      </c>
    </row>
    <row r="198" spans="2:65" s="1" customFormat="1" ht="31.5" customHeight="1">
      <c r="B198" s="39"/>
      <c r="C198" s="190" t="s">
        <v>692</v>
      </c>
      <c r="D198" s="190" t="s">
        <v>158</v>
      </c>
      <c r="E198" s="191" t="s">
        <v>693</v>
      </c>
      <c r="F198" s="192" t="s">
        <v>694</v>
      </c>
      <c r="G198" s="193" t="s">
        <v>176</v>
      </c>
      <c r="H198" s="194">
        <v>1</v>
      </c>
      <c r="I198" s="195"/>
      <c r="J198" s="196">
        <f t="shared" si="30"/>
        <v>0</v>
      </c>
      <c r="K198" s="192" t="s">
        <v>458</v>
      </c>
      <c r="L198" s="59"/>
      <c r="M198" s="197" t="s">
        <v>22</v>
      </c>
      <c r="N198" s="198" t="s">
        <v>46</v>
      </c>
      <c r="O198" s="40"/>
      <c r="P198" s="199">
        <f t="shared" si="31"/>
        <v>0</v>
      </c>
      <c r="Q198" s="199">
        <v>0</v>
      </c>
      <c r="R198" s="199">
        <f t="shared" si="32"/>
        <v>0</v>
      </c>
      <c r="S198" s="199">
        <v>0</v>
      </c>
      <c r="T198" s="200">
        <f t="shared" si="33"/>
        <v>0</v>
      </c>
      <c r="AR198" s="22" t="s">
        <v>290</v>
      </c>
      <c r="AT198" s="22" t="s">
        <v>158</v>
      </c>
      <c r="AU198" s="22" t="s">
        <v>84</v>
      </c>
      <c r="AY198" s="22" t="s">
        <v>157</v>
      </c>
      <c r="BE198" s="201">
        <f t="shared" si="34"/>
        <v>0</v>
      </c>
      <c r="BF198" s="201">
        <f t="shared" si="35"/>
        <v>0</v>
      </c>
      <c r="BG198" s="201">
        <f t="shared" si="36"/>
        <v>0</v>
      </c>
      <c r="BH198" s="201">
        <f t="shared" si="37"/>
        <v>0</v>
      </c>
      <c r="BI198" s="201">
        <f t="shared" si="38"/>
        <v>0</v>
      </c>
      <c r="BJ198" s="22" t="s">
        <v>24</v>
      </c>
      <c r="BK198" s="201">
        <f t="shared" si="39"/>
        <v>0</v>
      </c>
      <c r="BL198" s="22" t="s">
        <v>290</v>
      </c>
      <c r="BM198" s="22" t="s">
        <v>695</v>
      </c>
    </row>
    <row r="199" spans="2:65" s="1" customFormat="1" ht="22.5" customHeight="1">
      <c r="B199" s="39"/>
      <c r="C199" s="202" t="s">
        <v>371</v>
      </c>
      <c r="D199" s="202" t="s">
        <v>274</v>
      </c>
      <c r="E199" s="203" t="s">
        <v>696</v>
      </c>
      <c r="F199" s="204" t="s">
        <v>697</v>
      </c>
      <c r="G199" s="205" t="s">
        <v>176</v>
      </c>
      <c r="H199" s="206">
        <v>1</v>
      </c>
      <c r="I199" s="207"/>
      <c r="J199" s="208">
        <f t="shared" si="30"/>
        <v>0</v>
      </c>
      <c r="K199" s="204" t="s">
        <v>22</v>
      </c>
      <c r="L199" s="209"/>
      <c r="M199" s="210" t="s">
        <v>22</v>
      </c>
      <c r="N199" s="211" t="s">
        <v>46</v>
      </c>
      <c r="O199" s="40"/>
      <c r="P199" s="199">
        <f t="shared" si="31"/>
        <v>0</v>
      </c>
      <c r="Q199" s="199">
        <v>2.4E-2</v>
      </c>
      <c r="R199" s="199">
        <f t="shared" si="32"/>
        <v>2.4E-2</v>
      </c>
      <c r="S199" s="199">
        <v>0</v>
      </c>
      <c r="T199" s="200">
        <f t="shared" si="33"/>
        <v>0</v>
      </c>
      <c r="AR199" s="22" t="s">
        <v>413</v>
      </c>
      <c r="AT199" s="22" t="s">
        <v>274</v>
      </c>
      <c r="AU199" s="22" t="s">
        <v>84</v>
      </c>
      <c r="AY199" s="22" t="s">
        <v>157</v>
      </c>
      <c r="BE199" s="201">
        <f t="shared" si="34"/>
        <v>0</v>
      </c>
      <c r="BF199" s="201">
        <f t="shared" si="35"/>
        <v>0</v>
      </c>
      <c r="BG199" s="201">
        <f t="shared" si="36"/>
        <v>0</v>
      </c>
      <c r="BH199" s="201">
        <f t="shared" si="37"/>
        <v>0</v>
      </c>
      <c r="BI199" s="201">
        <f t="shared" si="38"/>
        <v>0</v>
      </c>
      <c r="BJ199" s="22" t="s">
        <v>24</v>
      </c>
      <c r="BK199" s="201">
        <f t="shared" si="39"/>
        <v>0</v>
      </c>
      <c r="BL199" s="22" t="s">
        <v>413</v>
      </c>
      <c r="BM199" s="22" t="s">
        <v>698</v>
      </c>
    </row>
    <row r="200" spans="2:65" s="1" customFormat="1" ht="31.5" customHeight="1">
      <c r="B200" s="39"/>
      <c r="C200" s="190" t="s">
        <v>699</v>
      </c>
      <c r="D200" s="190" t="s">
        <v>158</v>
      </c>
      <c r="E200" s="191" t="s">
        <v>693</v>
      </c>
      <c r="F200" s="192" t="s">
        <v>694</v>
      </c>
      <c r="G200" s="193" t="s">
        <v>176</v>
      </c>
      <c r="H200" s="194">
        <v>1</v>
      </c>
      <c r="I200" s="195"/>
      <c r="J200" s="196">
        <f t="shared" si="30"/>
        <v>0</v>
      </c>
      <c r="K200" s="192" t="s">
        <v>458</v>
      </c>
      <c r="L200" s="59"/>
      <c r="M200" s="197" t="s">
        <v>22</v>
      </c>
      <c r="N200" s="198" t="s">
        <v>46</v>
      </c>
      <c r="O200" s="40"/>
      <c r="P200" s="199">
        <f t="shared" si="31"/>
        <v>0</v>
      </c>
      <c r="Q200" s="199">
        <v>0</v>
      </c>
      <c r="R200" s="199">
        <f t="shared" si="32"/>
        <v>0</v>
      </c>
      <c r="S200" s="199">
        <v>0</v>
      </c>
      <c r="T200" s="200">
        <f t="shared" si="33"/>
        <v>0</v>
      </c>
      <c r="AR200" s="22" t="s">
        <v>290</v>
      </c>
      <c r="AT200" s="22" t="s">
        <v>158</v>
      </c>
      <c r="AU200" s="22" t="s">
        <v>84</v>
      </c>
      <c r="AY200" s="22" t="s">
        <v>157</v>
      </c>
      <c r="BE200" s="201">
        <f t="shared" si="34"/>
        <v>0</v>
      </c>
      <c r="BF200" s="201">
        <f t="shared" si="35"/>
        <v>0</v>
      </c>
      <c r="BG200" s="201">
        <f t="shared" si="36"/>
        <v>0</v>
      </c>
      <c r="BH200" s="201">
        <f t="shared" si="37"/>
        <v>0</v>
      </c>
      <c r="BI200" s="201">
        <f t="shared" si="38"/>
        <v>0</v>
      </c>
      <c r="BJ200" s="22" t="s">
        <v>24</v>
      </c>
      <c r="BK200" s="201">
        <f t="shared" si="39"/>
        <v>0</v>
      </c>
      <c r="BL200" s="22" t="s">
        <v>290</v>
      </c>
      <c r="BM200" s="22" t="s">
        <v>700</v>
      </c>
    </row>
    <row r="201" spans="2:65" s="1" customFormat="1" ht="22.5" customHeight="1">
      <c r="B201" s="39"/>
      <c r="C201" s="202" t="s">
        <v>374</v>
      </c>
      <c r="D201" s="202" t="s">
        <v>274</v>
      </c>
      <c r="E201" s="203" t="s">
        <v>701</v>
      </c>
      <c r="F201" s="204" t="s">
        <v>697</v>
      </c>
      <c r="G201" s="205" t="s">
        <v>176</v>
      </c>
      <c r="H201" s="206">
        <v>1</v>
      </c>
      <c r="I201" s="207"/>
      <c r="J201" s="208">
        <f t="shared" si="30"/>
        <v>0</v>
      </c>
      <c r="K201" s="204" t="s">
        <v>22</v>
      </c>
      <c r="L201" s="209"/>
      <c r="M201" s="210" t="s">
        <v>22</v>
      </c>
      <c r="N201" s="211" t="s">
        <v>46</v>
      </c>
      <c r="O201" s="40"/>
      <c r="P201" s="199">
        <f t="shared" si="31"/>
        <v>0</v>
      </c>
      <c r="Q201" s="199">
        <v>2.4E-2</v>
      </c>
      <c r="R201" s="199">
        <f t="shared" si="32"/>
        <v>2.4E-2</v>
      </c>
      <c r="S201" s="199">
        <v>0</v>
      </c>
      <c r="T201" s="200">
        <f t="shared" si="33"/>
        <v>0</v>
      </c>
      <c r="AR201" s="22" t="s">
        <v>413</v>
      </c>
      <c r="AT201" s="22" t="s">
        <v>274</v>
      </c>
      <c r="AU201" s="22" t="s">
        <v>84</v>
      </c>
      <c r="AY201" s="22" t="s">
        <v>157</v>
      </c>
      <c r="BE201" s="201">
        <f t="shared" si="34"/>
        <v>0</v>
      </c>
      <c r="BF201" s="201">
        <f t="shared" si="35"/>
        <v>0</v>
      </c>
      <c r="BG201" s="201">
        <f t="shared" si="36"/>
        <v>0</v>
      </c>
      <c r="BH201" s="201">
        <f t="shared" si="37"/>
        <v>0</v>
      </c>
      <c r="BI201" s="201">
        <f t="shared" si="38"/>
        <v>0</v>
      </c>
      <c r="BJ201" s="22" t="s">
        <v>24</v>
      </c>
      <c r="BK201" s="201">
        <f t="shared" si="39"/>
        <v>0</v>
      </c>
      <c r="BL201" s="22" t="s">
        <v>413</v>
      </c>
      <c r="BM201" s="22" t="s">
        <v>702</v>
      </c>
    </row>
    <row r="202" spans="2:65" s="1" customFormat="1" ht="31.5" customHeight="1">
      <c r="B202" s="39"/>
      <c r="C202" s="190" t="s">
        <v>703</v>
      </c>
      <c r="D202" s="190" t="s">
        <v>158</v>
      </c>
      <c r="E202" s="191" t="s">
        <v>693</v>
      </c>
      <c r="F202" s="192" t="s">
        <v>694</v>
      </c>
      <c r="G202" s="193" t="s">
        <v>176</v>
      </c>
      <c r="H202" s="194">
        <v>7</v>
      </c>
      <c r="I202" s="195"/>
      <c r="J202" s="196">
        <f t="shared" si="30"/>
        <v>0</v>
      </c>
      <c r="K202" s="192" t="s">
        <v>458</v>
      </c>
      <c r="L202" s="59"/>
      <c r="M202" s="197" t="s">
        <v>22</v>
      </c>
      <c r="N202" s="198" t="s">
        <v>46</v>
      </c>
      <c r="O202" s="40"/>
      <c r="P202" s="199">
        <f t="shared" si="31"/>
        <v>0</v>
      </c>
      <c r="Q202" s="199">
        <v>0</v>
      </c>
      <c r="R202" s="199">
        <f t="shared" si="32"/>
        <v>0</v>
      </c>
      <c r="S202" s="199">
        <v>0</v>
      </c>
      <c r="T202" s="200">
        <f t="shared" si="33"/>
        <v>0</v>
      </c>
      <c r="AR202" s="22" t="s">
        <v>290</v>
      </c>
      <c r="AT202" s="22" t="s">
        <v>158</v>
      </c>
      <c r="AU202" s="22" t="s">
        <v>84</v>
      </c>
      <c r="AY202" s="22" t="s">
        <v>157</v>
      </c>
      <c r="BE202" s="201">
        <f t="shared" si="34"/>
        <v>0</v>
      </c>
      <c r="BF202" s="201">
        <f t="shared" si="35"/>
        <v>0</v>
      </c>
      <c r="BG202" s="201">
        <f t="shared" si="36"/>
        <v>0</v>
      </c>
      <c r="BH202" s="201">
        <f t="shared" si="37"/>
        <v>0</v>
      </c>
      <c r="BI202" s="201">
        <f t="shared" si="38"/>
        <v>0</v>
      </c>
      <c r="BJ202" s="22" t="s">
        <v>24</v>
      </c>
      <c r="BK202" s="201">
        <f t="shared" si="39"/>
        <v>0</v>
      </c>
      <c r="BL202" s="22" t="s">
        <v>290</v>
      </c>
      <c r="BM202" s="22" t="s">
        <v>704</v>
      </c>
    </row>
    <row r="203" spans="2:65" s="1" customFormat="1" ht="22.5" customHeight="1">
      <c r="B203" s="39"/>
      <c r="C203" s="202" t="s">
        <v>378</v>
      </c>
      <c r="D203" s="202" t="s">
        <v>274</v>
      </c>
      <c r="E203" s="203" t="s">
        <v>705</v>
      </c>
      <c r="F203" s="204" t="s">
        <v>697</v>
      </c>
      <c r="G203" s="205" t="s">
        <v>176</v>
      </c>
      <c r="H203" s="206">
        <v>7</v>
      </c>
      <c r="I203" s="207"/>
      <c r="J203" s="208">
        <f t="shared" si="30"/>
        <v>0</v>
      </c>
      <c r="K203" s="204" t="s">
        <v>22</v>
      </c>
      <c r="L203" s="209"/>
      <c r="M203" s="210" t="s">
        <v>22</v>
      </c>
      <c r="N203" s="211" t="s">
        <v>46</v>
      </c>
      <c r="O203" s="40"/>
      <c r="P203" s="199">
        <f t="shared" si="31"/>
        <v>0</v>
      </c>
      <c r="Q203" s="199">
        <v>2.4E-2</v>
      </c>
      <c r="R203" s="199">
        <f t="shared" si="32"/>
        <v>0.16800000000000001</v>
      </c>
      <c r="S203" s="199">
        <v>0</v>
      </c>
      <c r="T203" s="200">
        <f t="shared" si="33"/>
        <v>0</v>
      </c>
      <c r="AR203" s="22" t="s">
        <v>413</v>
      </c>
      <c r="AT203" s="22" t="s">
        <v>274</v>
      </c>
      <c r="AU203" s="22" t="s">
        <v>84</v>
      </c>
      <c r="AY203" s="22" t="s">
        <v>157</v>
      </c>
      <c r="BE203" s="201">
        <f t="shared" si="34"/>
        <v>0</v>
      </c>
      <c r="BF203" s="201">
        <f t="shared" si="35"/>
        <v>0</v>
      </c>
      <c r="BG203" s="201">
        <f t="shared" si="36"/>
        <v>0</v>
      </c>
      <c r="BH203" s="201">
        <f t="shared" si="37"/>
        <v>0</v>
      </c>
      <c r="BI203" s="201">
        <f t="shared" si="38"/>
        <v>0</v>
      </c>
      <c r="BJ203" s="22" t="s">
        <v>24</v>
      </c>
      <c r="BK203" s="201">
        <f t="shared" si="39"/>
        <v>0</v>
      </c>
      <c r="BL203" s="22" t="s">
        <v>413</v>
      </c>
      <c r="BM203" s="22" t="s">
        <v>706</v>
      </c>
    </row>
    <row r="204" spans="2:65" s="1" customFormat="1" ht="31.5" customHeight="1">
      <c r="B204" s="39"/>
      <c r="C204" s="190" t="s">
        <v>707</v>
      </c>
      <c r="D204" s="190" t="s">
        <v>158</v>
      </c>
      <c r="E204" s="191" t="s">
        <v>708</v>
      </c>
      <c r="F204" s="192" t="s">
        <v>694</v>
      </c>
      <c r="G204" s="193" t="s">
        <v>176</v>
      </c>
      <c r="H204" s="194">
        <v>9</v>
      </c>
      <c r="I204" s="195"/>
      <c r="J204" s="196">
        <f t="shared" si="30"/>
        <v>0</v>
      </c>
      <c r="K204" s="192" t="s">
        <v>22</v>
      </c>
      <c r="L204" s="59"/>
      <c r="M204" s="197" t="s">
        <v>22</v>
      </c>
      <c r="N204" s="198" t="s">
        <v>46</v>
      </c>
      <c r="O204" s="40"/>
      <c r="P204" s="199">
        <f t="shared" si="31"/>
        <v>0</v>
      </c>
      <c r="Q204" s="199">
        <v>0</v>
      </c>
      <c r="R204" s="199">
        <f t="shared" si="32"/>
        <v>0</v>
      </c>
      <c r="S204" s="199">
        <v>0</v>
      </c>
      <c r="T204" s="200">
        <f t="shared" si="33"/>
        <v>0</v>
      </c>
      <c r="AR204" s="22" t="s">
        <v>290</v>
      </c>
      <c r="AT204" s="22" t="s">
        <v>158</v>
      </c>
      <c r="AU204" s="22" t="s">
        <v>84</v>
      </c>
      <c r="AY204" s="22" t="s">
        <v>157</v>
      </c>
      <c r="BE204" s="201">
        <f t="shared" si="34"/>
        <v>0</v>
      </c>
      <c r="BF204" s="201">
        <f t="shared" si="35"/>
        <v>0</v>
      </c>
      <c r="BG204" s="201">
        <f t="shared" si="36"/>
        <v>0</v>
      </c>
      <c r="BH204" s="201">
        <f t="shared" si="37"/>
        <v>0</v>
      </c>
      <c r="BI204" s="201">
        <f t="shared" si="38"/>
        <v>0</v>
      </c>
      <c r="BJ204" s="22" t="s">
        <v>24</v>
      </c>
      <c r="BK204" s="201">
        <f t="shared" si="39"/>
        <v>0</v>
      </c>
      <c r="BL204" s="22" t="s">
        <v>290</v>
      </c>
      <c r="BM204" s="22" t="s">
        <v>709</v>
      </c>
    </row>
    <row r="205" spans="2:65" s="1" customFormat="1" ht="22.5" customHeight="1">
      <c r="B205" s="39"/>
      <c r="C205" s="202" t="s">
        <v>381</v>
      </c>
      <c r="D205" s="202" t="s">
        <v>274</v>
      </c>
      <c r="E205" s="203" t="s">
        <v>710</v>
      </c>
      <c r="F205" s="204" t="s">
        <v>697</v>
      </c>
      <c r="G205" s="205" t="s">
        <v>176</v>
      </c>
      <c r="H205" s="206">
        <v>9</v>
      </c>
      <c r="I205" s="207"/>
      <c r="J205" s="208">
        <f t="shared" si="30"/>
        <v>0</v>
      </c>
      <c r="K205" s="204" t="s">
        <v>22</v>
      </c>
      <c r="L205" s="209"/>
      <c r="M205" s="210" t="s">
        <v>22</v>
      </c>
      <c r="N205" s="211" t="s">
        <v>46</v>
      </c>
      <c r="O205" s="40"/>
      <c r="P205" s="199">
        <f t="shared" si="31"/>
        <v>0</v>
      </c>
      <c r="Q205" s="199">
        <v>2.4E-2</v>
      </c>
      <c r="R205" s="199">
        <f t="shared" si="32"/>
        <v>0.216</v>
      </c>
      <c r="S205" s="199">
        <v>0</v>
      </c>
      <c r="T205" s="200">
        <f t="shared" si="33"/>
        <v>0</v>
      </c>
      <c r="AR205" s="22" t="s">
        <v>413</v>
      </c>
      <c r="AT205" s="22" t="s">
        <v>274</v>
      </c>
      <c r="AU205" s="22" t="s">
        <v>84</v>
      </c>
      <c r="AY205" s="22" t="s">
        <v>157</v>
      </c>
      <c r="BE205" s="201">
        <f t="shared" si="34"/>
        <v>0</v>
      </c>
      <c r="BF205" s="201">
        <f t="shared" si="35"/>
        <v>0</v>
      </c>
      <c r="BG205" s="201">
        <f t="shared" si="36"/>
        <v>0</v>
      </c>
      <c r="BH205" s="201">
        <f t="shared" si="37"/>
        <v>0</v>
      </c>
      <c r="BI205" s="201">
        <f t="shared" si="38"/>
        <v>0</v>
      </c>
      <c r="BJ205" s="22" t="s">
        <v>24</v>
      </c>
      <c r="BK205" s="201">
        <f t="shared" si="39"/>
        <v>0</v>
      </c>
      <c r="BL205" s="22" t="s">
        <v>413</v>
      </c>
      <c r="BM205" s="22" t="s">
        <v>711</v>
      </c>
    </row>
    <row r="206" spans="2:65" s="1" customFormat="1" ht="31.5" customHeight="1">
      <c r="B206" s="39"/>
      <c r="C206" s="190" t="s">
        <v>712</v>
      </c>
      <c r="D206" s="190" t="s">
        <v>158</v>
      </c>
      <c r="E206" s="191" t="s">
        <v>713</v>
      </c>
      <c r="F206" s="192" t="s">
        <v>694</v>
      </c>
      <c r="G206" s="193" t="s">
        <v>176</v>
      </c>
      <c r="H206" s="194">
        <v>1</v>
      </c>
      <c r="I206" s="195"/>
      <c r="J206" s="196">
        <f t="shared" si="30"/>
        <v>0</v>
      </c>
      <c r="K206" s="192" t="s">
        <v>22</v>
      </c>
      <c r="L206" s="59"/>
      <c r="M206" s="197" t="s">
        <v>22</v>
      </c>
      <c r="N206" s="198" t="s">
        <v>46</v>
      </c>
      <c r="O206" s="40"/>
      <c r="P206" s="199">
        <f t="shared" si="31"/>
        <v>0</v>
      </c>
      <c r="Q206" s="199">
        <v>0</v>
      </c>
      <c r="R206" s="199">
        <f t="shared" si="32"/>
        <v>0</v>
      </c>
      <c r="S206" s="199">
        <v>0</v>
      </c>
      <c r="T206" s="200">
        <f t="shared" si="33"/>
        <v>0</v>
      </c>
      <c r="AR206" s="22" t="s">
        <v>290</v>
      </c>
      <c r="AT206" s="22" t="s">
        <v>158</v>
      </c>
      <c r="AU206" s="22" t="s">
        <v>84</v>
      </c>
      <c r="AY206" s="22" t="s">
        <v>157</v>
      </c>
      <c r="BE206" s="201">
        <f t="shared" si="34"/>
        <v>0</v>
      </c>
      <c r="BF206" s="201">
        <f t="shared" si="35"/>
        <v>0</v>
      </c>
      <c r="BG206" s="201">
        <f t="shared" si="36"/>
        <v>0</v>
      </c>
      <c r="BH206" s="201">
        <f t="shared" si="37"/>
        <v>0</v>
      </c>
      <c r="BI206" s="201">
        <f t="shared" si="38"/>
        <v>0</v>
      </c>
      <c r="BJ206" s="22" t="s">
        <v>24</v>
      </c>
      <c r="BK206" s="201">
        <f t="shared" si="39"/>
        <v>0</v>
      </c>
      <c r="BL206" s="22" t="s">
        <v>290</v>
      </c>
      <c r="BM206" s="22" t="s">
        <v>714</v>
      </c>
    </row>
    <row r="207" spans="2:65" s="1" customFormat="1" ht="22.5" customHeight="1">
      <c r="B207" s="39"/>
      <c r="C207" s="202" t="s">
        <v>387</v>
      </c>
      <c r="D207" s="202" t="s">
        <v>274</v>
      </c>
      <c r="E207" s="203" t="s">
        <v>715</v>
      </c>
      <c r="F207" s="204" t="s">
        <v>697</v>
      </c>
      <c r="G207" s="205" t="s">
        <v>176</v>
      </c>
      <c r="H207" s="206">
        <v>1</v>
      </c>
      <c r="I207" s="207"/>
      <c r="J207" s="208">
        <f t="shared" si="30"/>
        <v>0</v>
      </c>
      <c r="K207" s="204" t="s">
        <v>22</v>
      </c>
      <c r="L207" s="209"/>
      <c r="M207" s="210" t="s">
        <v>22</v>
      </c>
      <c r="N207" s="211" t="s">
        <v>46</v>
      </c>
      <c r="O207" s="40"/>
      <c r="P207" s="199">
        <f t="shared" si="31"/>
        <v>0</v>
      </c>
      <c r="Q207" s="199">
        <v>2.4E-2</v>
      </c>
      <c r="R207" s="199">
        <f t="shared" si="32"/>
        <v>2.4E-2</v>
      </c>
      <c r="S207" s="199">
        <v>0</v>
      </c>
      <c r="T207" s="200">
        <f t="shared" si="33"/>
        <v>0</v>
      </c>
      <c r="AR207" s="22" t="s">
        <v>413</v>
      </c>
      <c r="AT207" s="22" t="s">
        <v>274</v>
      </c>
      <c r="AU207" s="22" t="s">
        <v>84</v>
      </c>
      <c r="AY207" s="22" t="s">
        <v>157</v>
      </c>
      <c r="BE207" s="201">
        <f t="shared" si="34"/>
        <v>0</v>
      </c>
      <c r="BF207" s="201">
        <f t="shared" si="35"/>
        <v>0</v>
      </c>
      <c r="BG207" s="201">
        <f t="shared" si="36"/>
        <v>0</v>
      </c>
      <c r="BH207" s="201">
        <f t="shared" si="37"/>
        <v>0</v>
      </c>
      <c r="BI207" s="201">
        <f t="shared" si="38"/>
        <v>0</v>
      </c>
      <c r="BJ207" s="22" t="s">
        <v>24</v>
      </c>
      <c r="BK207" s="201">
        <f t="shared" si="39"/>
        <v>0</v>
      </c>
      <c r="BL207" s="22" t="s">
        <v>413</v>
      </c>
      <c r="BM207" s="22" t="s">
        <v>716</v>
      </c>
    </row>
    <row r="208" spans="2:65" s="1" customFormat="1" ht="31.5" customHeight="1">
      <c r="B208" s="39"/>
      <c r="C208" s="190" t="s">
        <v>717</v>
      </c>
      <c r="D208" s="190" t="s">
        <v>158</v>
      </c>
      <c r="E208" s="191" t="s">
        <v>713</v>
      </c>
      <c r="F208" s="192" t="s">
        <v>694</v>
      </c>
      <c r="G208" s="193" t="s">
        <v>176</v>
      </c>
      <c r="H208" s="194">
        <v>1</v>
      </c>
      <c r="I208" s="195"/>
      <c r="J208" s="196">
        <f t="shared" si="30"/>
        <v>0</v>
      </c>
      <c r="K208" s="192" t="s">
        <v>22</v>
      </c>
      <c r="L208" s="59"/>
      <c r="M208" s="197" t="s">
        <v>22</v>
      </c>
      <c r="N208" s="198" t="s">
        <v>46</v>
      </c>
      <c r="O208" s="40"/>
      <c r="P208" s="199">
        <f t="shared" si="31"/>
        <v>0</v>
      </c>
      <c r="Q208" s="199">
        <v>0</v>
      </c>
      <c r="R208" s="199">
        <f t="shared" si="32"/>
        <v>0</v>
      </c>
      <c r="S208" s="199">
        <v>0</v>
      </c>
      <c r="T208" s="200">
        <f t="shared" si="33"/>
        <v>0</v>
      </c>
      <c r="AR208" s="22" t="s">
        <v>290</v>
      </c>
      <c r="AT208" s="22" t="s">
        <v>158</v>
      </c>
      <c r="AU208" s="22" t="s">
        <v>84</v>
      </c>
      <c r="AY208" s="22" t="s">
        <v>157</v>
      </c>
      <c r="BE208" s="201">
        <f t="shared" si="34"/>
        <v>0</v>
      </c>
      <c r="BF208" s="201">
        <f t="shared" si="35"/>
        <v>0</v>
      </c>
      <c r="BG208" s="201">
        <f t="shared" si="36"/>
        <v>0</v>
      </c>
      <c r="BH208" s="201">
        <f t="shared" si="37"/>
        <v>0</v>
      </c>
      <c r="BI208" s="201">
        <f t="shared" si="38"/>
        <v>0</v>
      </c>
      <c r="BJ208" s="22" t="s">
        <v>24</v>
      </c>
      <c r="BK208" s="201">
        <f t="shared" si="39"/>
        <v>0</v>
      </c>
      <c r="BL208" s="22" t="s">
        <v>290</v>
      </c>
      <c r="BM208" s="22" t="s">
        <v>718</v>
      </c>
    </row>
    <row r="209" spans="2:65" s="1" customFormat="1" ht="22.5" customHeight="1">
      <c r="B209" s="39"/>
      <c r="C209" s="202" t="s">
        <v>390</v>
      </c>
      <c r="D209" s="202" t="s">
        <v>274</v>
      </c>
      <c r="E209" s="203" t="s">
        <v>719</v>
      </c>
      <c r="F209" s="204" t="s">
        <v>697</v>
      </c>
      <c r="G209" s="205" t="s">
        <v>176</v>
      </c>
      <c r="H209" s="206">
        <v>1</v>
      </c>
      <c r="I209" s="207"/>
      <c r="J209" s="208">
        <f t="shared" si="30"/>
        <v>0</v>
      </c>
      <c r="K209" s="204" t="s">
        <v>22</v>
      </c>
      <c r="L209" s="209"/>
      <c r="M209" s="210" t="s">
        <v>22</v>
      </c>
      <c r="N209" s="211" t="s">
        <v>46</v>
      </c>
      <c r="O209" s="40"/>
      <c r="P209" s="199">
        <f t="shared" si="31"/>
        <v>0</v>
      </c>
      <c r="Q209" s="199">
        <v>2.4E-2</v>
      </c>
      <c r="R209" s="199">
        <f t="shared" si="32"/>
        <v>2.4E-2</v>
      </c>
      <c r="S209" s="199">
        <v>0</v>
      </c>
      <c r="T209" s="200">
        <f t="shared" si="33"/>
        <v>0</v>
      </c>
      <c r="AR209" s="22" t="s">
        <v>413</v>
      </c>
      <c r="AT209" s="22" t="s">
        <v>274</v>
      </c>
      <c r="AU209" s="22" t="s">
        <v>84</v>
      </c>
      <c r="AY209" s="22" t="s">
        <v>157</v>
      </c>
      <c r="BE209" s="201">
        <f t="shared" si="34"/>
        <v>0</v>
      </c>
      <c r="BF209" s="201">
        <f t="shared" si="35"/>
        <v>0</v>
      </c>
      <c r="BG209" s="201">
        <f t="shared" si="36"/>
        <v>0</v>
      </c>
      <c r="BH209" s="201">
        <f t="shared" si="37"/>
        <v>0</v>
      </c>
      <c r="BI209" s="201">
        <f t="shared" si="38"/>
        <v>0</v>
      </c>
      <c r="BJ209" s="22" t="s">
        <v>24</v>
      </c>
      <c r="BK209" s="201">
        <f t="shared" si="39"/>
        <v>0</v>
      </c>
      <c r="BL209" s="22" t="s">
        <v>413</v>
      </c>
      <c r="BM209" s="22" t="s">
        <v>720</v>
      </c>
    </row>
    <row r="210" spans="2:65" s="1" customFormat="1" ht="31.5" customHeight="1">
      <c r="B210" s="39"/>
      <c r="C210" s="190" t="s">
        <v>721</v>
      </c>
      <c r="D210" s="190" t="s">
        <v>158</v>
      </c>
      <c r="E210" s="191" t="s">
        <v>722</v>
      </c>
      <c r="F210" s="192" t="s">
        <v>723</v>
      </c>
      <c r="G210" s="193" t="s">
        <v>176</v>
      </c>
      <c r="H210" s="194">
        <v>1</v>
      </c>
      <c r="I210" s="195"/>
      <c r="J210" s="196">
        <f t="shared" si="30"/>
        <v>0</v>
      </c>
      <c r="K210" s="192" t="s">
        <v>22</v>
      </c>
      <c r="L210" s="59"/>
      <c r="M210" s="197" t="s">
        <v>22</v>
      </c>
      <c r="N210" s="198" t="s">
        <v>46</v>
      </c>
      <c r="O210" s="40"/>
      <c r="P210" s="199">
        <f t="shared" si="31"/>
        <v>0</v>
      </c>
      <c r="Q210" s="199">
        <v>0</v>
      </c>
      <c r="R210" s="199">
        <f t="shared" si="32"/>
        <v>0</v>
      </c>
      <c r="S210" s="199">
        <v>0</v>
      </c>
      <c r="T210" s="200">
        <f t="shared" si="33"/>
        <v>0</v>
      </c>
      <c r="AR210" s="22" t="s">
        <v>290</v>
      </c>
      <c r="AT210" s="22" t="s">
        <v>158</v>
      </c>
      <c r="AU210" s="22" t="s">
        <v>84</v>
      </c>
      <c r="AY210" s="22" t="s">
        <v>157</v>
      </c>
      <c r="BE210" s="201">
        <f t="shared" si="34"/>
        <v>0</v>
      </c>
      <c r="BF210" s="201">
        <f t="shared" si="35"/>
        <v>0</v>
      </c>
      <c r="BG210" s="201">
        <f t="shared" si="36"/>
        <v>0</v>
      </c>
      <c r="BH210" s="201">
        <f t="shared" si="37"/>
        <v>0</v>
      </c>
      <c r="BI210" s="201">
        <f t="shared" si="38"/>
        <v>0</v>
      </c>
      <c r="BJ210" s="22" t="s">
        <v>24</v>
      </c>
      <c r="BK210" s="201">
        <f t="shared" si="39"/>
        <v>0</v>
      </c>
      <c r="BL210" s="22" t="s">
        <v>290</v>
      </c>
      <c r="BM210" s="22" t="s">
        <v>724</v>
      </c>
    </row>
    <row r="211" spans="2:65" s="1" customFormat="1" ht="31.5" customHeight="1">
      <c r="B211" s="39"/>
      <c r="C211" s="202" t="s">
        <v>396</v>
      </c>
      <c r="D211" s="202" t="s">
        <v>274</v>
      </c>
      <c r="E211" s="203" t="s">
        <v>725</v>
      </c>
      <c r="F211" s="204" t="s">
        <v>726</v>
      </c>
      <c r="G211" s="205" t="s">
        <v>176</v>
      </c>
      <c r="H211" s="206">
        <v>1</v>
      </c>
      <c r="I211" s="207"/>
      <c r="J211" s="208">
        <f t="shared" si="30"/>
        <v>0</v>
      </c>
      <c r="K211" s="204" t="s">
        <v>22</v>
      </c>
      <c r="L211" s="209"/>
      <c r="M211" s="210" t="s">
        <v>22</v>
      </c>
      <c r="N211" s="211" t="s">
        <v>46</v>
      </c>
      <c r="O211" s="40"/>
      <c r="P211" s="199">
        <f t="shared" si="31"/>
        <v>0</v>
      </c>
      <c r="Q211" s="199">
        <v>0.01</v>
      </c>
      <c r="R211" s="199">
        <f t="shared" si="32"/>
        <v>0.01</v>
      </c>
      <c r="S211" s="199">
        <v>0</v>
      </c>
      <c r="T211" s="200">
        <f t="shared" si="33"/>
        <v>0</v>
      </c>
      <c r="AR211" s="22" t="s">
        <v>413</v>
      </c>
      <c r="AT211" s="22" t="s">
        <v>274</v>
      </c>
      <c r="AU211" s="22" t="s">
        <v>84</v>
      </c>
      <c r="AY211" s="22" t="s">
        <v>157</v>
      </c>
      <c r="BE211" s="201">
        <f t="shared" si="34"/>
        <v>0</v>
      </c>
      <c r="BF211" s="201">
        <f t="shared" si="35"/>
        <v>0</v>
      </c>
      <c r="BG211" s="201">
        <f t="shared" si="36"/>
        <v>0</v>
      </c>
      <c r="BH211" s="201">
        <f t="shared" si="37"/>
        <v>0</v>
      </c>
      <c r="BI211" s="201">
        <f t="shared" si="38"/>
        <v>0</v>
      </c>
      <c r="BJ211" s="22" t="s">
        <v>24</v>
      </c>
      <c r="BK211" s="201">
        <f t="shared" si="39"/>
        <v>0</v>
      </c>
      <c r="BL211" s="22" t="s">
        <v>413</v>
      </c>
      <c r="BM211" s="22" t="s">
        <v>727</v>
      </c>
    </row>
    <row r="212" spans="2:65" s="1" customFormat="1" ht="22.5" customHeight="1">
      <c r="B212" s="39"/>
      <c r="C212" s="190" t="s">
        <v>728</v>
      </c>
      <c r="D212" s="190" t="s">
        <v>158</v>
      </c>
      <c r="E212" s="191" t="s">
        <v>729</v>
      </c>
      <c r="F212" s="192" t="s">
        <v>730</v>
      </c>
      <c r="G212" s="193" t="s">
        <v>176</v>
      </c>
      <c r="H212" s="194">
        <v>1</v>
      </c>
      <c r="I212" s="195"/>
      <c r="J212" s="196">
        <f t="shared" si="30"/>
        <v>0</v>
      </c>
      <c r="K212" s="192" t="s">
        <v>22</v>
      </c>
      <c r="L212" s="59"/>
      <c r="M212" s="197" t="s">
        <v>22</v>
      </c>
      <c r="N212" s="198" t="s">
        <v>46</v>
      </c>
      <c r="O212" s="40"/>
      <c r="P212" s="199">
        <f t="shared" si="31"/>
        <v>0</v>
      </c>
      <c r="Q212" s="199">
        <v>0</v>
      </c>
      <c r="R212" s="199">
        <f t="shared" si="32"/>
        <v>0</v>
      </c>
      <c r="S212" s="199">
        <v>0</v>
      </c>
      <c r="T212" s="200">
        <f t="shared" si="33"/>
        <v>0</v>
      </c>
      <c r="AR212" s="22" t="s">
        <v>290</v>
      </c>
      <c r="AT212" s="22" t="s">
        <v>158</v>
      </c>
      <c r="AU212" s="22" t="s">
        <v>84</v>
      </c>
      <c r="AY212" s="22" t="s">
        <v>157</v>
      </c>
      <c r="BE212" s="201">
        <f t="shared" si="34"/>
        <v>0</v>
      </c>
      <c r="BF212" s="201">
        <f t="shared" si="35"/>
        <v>0</v>
      </c>
      <c r="BG212" s="201">
        <f t="shared" si="36"/>
        <v>0</v>
      </c>
      <c r="BH212" s="201">
        <f t="shared" si="37"/>
        <v>0</v>
      </c>
      <c r="BI212" s="201">
        <f t="shared" si="38"/>
        <v>0</v>
      </c>
      <c r="BJ212" s="22" t="s">
        <v>24</v>
      </c>
      <c r="BK212" s="201">
        <f t="shared" si="39"/>
        <v>0</v>
      </c>
      <c r="BL212" s="22" t="s">
        <v>290</v>
      </c>
      <c r="BM212" s="22" t="s">
        <v>731</v>
      </c>
    </row>
    <row r="213" spans="2:65" s="1" customFormat="1" ht="31.5" customHeight="1">
      <c r="B213" s="39"/>
      <c r="C213" s="202" t="s">
        <v>399</v>
      </c>
      <c r="D213" s="202" t="s">
        <v>274</v>
      </c>
      <c r="E213" s="203" t="s">
        <v>732</v>
      </c>
      <c r="F213" s="204" t="s">
        <v>733</v>
      </c>
      <c r="G213" s="205" t="s">
        <v>176</v>
      </c>
      <c r="H213" s="206">
        <v>1</v>
      </c>
      <c r="I213" s="207"/>
      <c r="J213" s="208">
        <f t="shared" si="30"/>
        <v>0</v>
      </c>
      <c r="K213" s="204" t="s">
        <v>22</v>
      </c>
      <c r="L213" s="209"/>
      <c r="M213" s="210" t="s">
        <v>22</v>
      </c>
      <c r="N213" s="211" t="s">
        <v>46</v>
      </c>
      <c r="O213" s="40"/>
      <c r="P213" s="199">
        <f t="shared" si="31"/>
        <v>0</v>
      </c>
      <c r="Q213" s="199">
        <v>1.2E-2</v>
      </c>
      <c r="R213" s="199">
        <f t="shared" si="32"/>
        <v>1.2E-2</v>
      </c>
      <c r="S213" s="199">
        <v>0</v>
      </c>
      <c r="T213" s="200">
        <f t="shared" si="33"/>
        <v>0</v>
      </c>
      <c r="AR213" s="22" t="s">
        <v>413</v>
      </c>
      <c r="AT213" s="22" t="s">
        <v>274</v>
      </c>
      <c r="AU213" s="22" t="s">
        <v>84</v>
      </c>
      <c r="AY213" s="22" t="s">
        <v>157</v>
      </c>
      <c r="BE213" s="201">
        <f t="shared" si="34"/>
        <v>0</v>
      </c>
      <c r="BF213" s="201">
        <f t="shared" si="35"/>
        <v>0</v>
      </c>
      <c r="BG213" s="201">
        <f t="shared" si="36"/>
        <v>0</v>
      </c>
      <c r="BH213" s="201">
        <f t="shared" si="37"/>
        <v>0</v>
      </c>
      <c r="BI213" s="201">
        <f t="shared" si="38"/>
        <v>0</v>
      </c>
      <c r="BJ213" s="22" t="s">
        <v>24</v>
      </c>
      <c r="BK213" s="201">
        <f t="shared" si="39"/>
        <v>0</v>
      </c>
      <c r="BL213" s="22" t="s">
        <v>413</v>
      </c>
      <c r="BM213" s="22" t="s">
        <v>734</v>
      </c>
    </row>
    <row r="214" spans="2:65" s="10" customFormat="1" ht="37.35" customHeight="1">
      <c r="B214" s="176"/>
      <c r="C214" s="177"/>
      <c r="D214" s="178" t="s">
        <v>74</v>
      </c>
      <c r="E214" s="179" t="s">
        <v>735</v>
      </c>
      <c r="F214" s="179" t="s">
        <v>736</v>
      </c>
      <c r="G214" s="177"/>
      <c r="H214" s="177"/>
      <c r="I214" s="180"/>
      <c r="J214" s="181">
        <f>BK214</f>
        <v>0</v>
      </c>
      <c r="K214" s="177"/>
      <c r="L214" s="182"/>
      <c r="M214" s="183"/>
      <c r="N214" s="184"/>
      <c r="O214" s="184"/>
      <c r="P214" s="185">
        <f>SUM(P215:P218)</f>
        <v>0</v>
      </c>
      <c r="Q214" s="184"/>
      <c r="R214" s="185">
        <f>SUM(R215:R218)</f>
        <v>0</v>
      </c>
      <c r="S214" s="184"/>
      <c r="T214" s="186">
        <f>SUM(T215:T218)</f>
        <v>0</v>
      </c>
      <c r="AR214" s="187" t="s">
        <v>96</v>
      </c>
      <c r="AT214" s="188" t="s">
        <v>74</v>
      </c>
      <c r="AU214" s="188" t="s">
        <v>75</v>
      </c>
      <c r="AY214" s="187" t="s">
        <v>157</v>
      </c>
      <c r="BK214" s="189">
        <f>SUM(BK215:BK218)</f>
        <v>0</v>
      </c>
    </row>
    <row r="215" spans="2:65" s="1" customFormat="1" ht="31.5" customHeight="1">
      <c r="B215" s="39"/>
      <c r="C215" s="190" t="s">
        <v>737</v>
      </c>
      <c r="D215" s="190" t="s">
        <v>158</v>
      </c>
      <c r="E215" s="191" t="s">
        <v>738</v>
      </c>
      <c r="F215" s="192" t="s">
        <v>739</v>
      </c>
      <c r="G215" s="193" t="s">
        <v>740</v>
      </c>
      <c r="H215" s="194">
        <v>100</v>
      </c>
      <c r="I215" s="195"/>
      <c r="J215" s="196">
        <f>ROUND(I215*H215,2)</f>
        <v>0</v>
      </c>
      <c r="K215" s="192" t="s">
        <v>22</v>
      </c>
      <c r="L215" s="59"/>
      <c r="M215" s="197" t="s">
        <v>22</v>
      </c>
      <c r="N215" s="198" t="s">
        <v>46</v>
      </c>
      <c r="O215" s="40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AR215" s="22" t="s">
        <v>741</v>
      </c>
      <c r="AT215" s="22" t="s">
        <v>158</v>
      </c>
      <c r="AU215" s="22" t="s">
        <v>24</v>
      </c>
      <c r="AY215" s="22" t="s">
        <v>157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22" t="s">
        <v>24</v>
      </c>
      <c r="BK215" s="201">
        <f>ROUND(I215*H215,2)</f>
        <v>0</v>
      </c>
      <c r="BL215" s="22" t="s">
        <v>741</v>
      </c>
      <c r="BM215" s="22" t="s">
        <v>742</v>
      </c>
    </row>
    <row r="216" spans="2:65" s="1" customFormat="1" ht="31.5" customHeight="1">
      <c r="B216" s="39"/>
      <c r="C216" s="190" t="s">
        <v>402</v>
      </c>
      <c r="D216" s="190" t="s">
        <v>158</v>
      </c>
      <c r="E216" s="191" t="s">
        <v>743</v>
      </c>
      <c r="F216" s="192" t="s">
        <v>744</v>
      </c>
      <c r="G216" s="193" t="s">
        <v>740</v>
      </c>
      <c r="H216" s="194">
        <v>3</v>
      </c>
      <c r="I216" s="195"/>
      <c r="J216" s="196">
        <f>ROUND(I216*H216,2)</f>
        <v>0</v>
      </c>
      <c r="K216" s="192" t="s">
        <v>458</v>
      </c>
      <c r="L216" s="59"/>
      <c r="M216" s="197" t="s">
        <v>22</v>
      </c>
      <c r="N216" s="198" t="s">
        <v>46</v>
      </c>
      <c r="O216" s="40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AR216" s="22" t="s">
        <v>741</v>
      </c>
      <c r="AT216" s="22" t="s">
        <v>158</v>
      </c>
      <c r="AU216" s="22" t="s">
        <v>24</v>
      </c>
      <c r="AY216" s="22" t="s">
        <v>157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22" t="s">
        <v>24</v>
      </c>
      <c r="BK216" s="201">
        <f>ROUND(I216*H216,2)</f>
        <v>0</v>
      </c>
      <c r="BL216" s="22" t="s">
        <v>741</v>
      </c>
      <c r="BM216" s="22" t="s">
        <v>745</v>
      </c>
    </row>
    <row r="217" spans="2:65" s="1" customFormat="1" ht="31.5" customHeight="1">
      <c r="B217" s="39"/>
      <c r="C217" s="190" t="s">
        <v>746</v>
      </c>
      <c r="D217" s="190" t="s">
        <v>158</v>
      </c>
      <c r="E217" s="191" t="s">
        <v>747</v>
      </c>
      <c r="F217" s="192" t="s">
        <v>748</v>
      </c>
      <c r="G217" s="193" t="s">
        <v>740</v>
      </c>
      <c r="H217" s="194">
        <v>12</v>
      </c>
      <c r="I217" s="195"/>
      <c r="J217" s="196">
        <f>ROUND(I217*H217,2)</f>
        <v>0</v>
      </c>
      <c r="K217" s="192" t="s">
        <v>458</v>
      </c>
      <c r="L217" s="59"/>
      <c r="M217" s="197" t="s">
        <v>22</v>
      </c>
      <c r="N217" s="198" t="s">
        <v>46</v>
      </c>
      <c r="O217" s="40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AR217" s="22" t="s">
        <v>741</v>
      </c>
      <c r="AT217" s="22" t="s">
        <v>158</v>
      </c>
      <c r="AU217" s="22" t="s">
        <v>24</v>
      </c>
      <c r="AY217" s="22" t="s">
        <v>157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2" t="s">
        <v>24</v>
      </c>
      <c r="BK217" s="201">
        <f>ROUND(I217*H217,2)</f>
        <v>0</v>
      </c>
      <c r="BL217" s="22" t="s">
        <v>741</v>
      </c>
      <c r="BM217" s="22" t="s">
        <v>749</v>
      </c>
    </row>
    <row r="218" spans="2:65" s="1" customFormat="1" ht="22.5" customHeight="1">
      <c r="B218" s="39"/>
      <c r="C218" s="190" t="s">
        <v>405</v>
      </c>
      <c r="D218" s="190" t="s">
        <v>158</v>
      </c>
      <c r="E218" s="191" t="s">
        <v>750</v>
      </c>
      <c r="F218" s="192" t="s">
        <v>751</v>
      </c>
      <c r="G218" s="193" t="s">
        <v>740</v>
      </c>
      <c r="H218" s="194">
        <v>25</v>
      </c>
      <c r="I218" s="195"/>
      <c r="J218" s="196">
        <f>ROUND(I218*H218,2)</f>
        <v>0</v>
      </c>
      <c r="K218" s="192" t="s">
        <v>22</v>
      </c>
      <c r="L218" s="59"/>
      <c r="M218" s="197" t="s">
        <v>22</v>
      </c>
      <c r="N218" s="198" t="s">
        <v>46</v>
      </c>
      <c r="O218" s="40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AR218" s="22" t="s">
        <v>741</v>
      </c>
      <c r="AT218" s="22" t="s">
        <v>158</v>
      </c>
      <c r="AU218" s="22" t="s">
        <v>24</v>
      </c>
      <c r="AY218" s="22" t="s">
        <v>157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22" t="s">
        <v>24</v>
      </c>
      <c r="BK218" s="201">
        <f>ROUND(I218*H218,2)</f>
        <v>0</v>
      </c>
      <c r="BL218" s="22" t="s">
        <v>741</v>
      </c>
      <c r="BM218" s="22" t="s">
        <v>752</v>
      </c>
    </row>
    <row r="219" spans="2:65" s="10" customFormat="1" ht="37.35" customHeight="1">
      <c r="B219" s="176"/>
      <c r="C219" s="177"/>
      <c r="D219" s="225" t="s">
        <v>74</v>
      </c>
      <c r="E219" s="226" t="s">
        <v>753</v>
      </c>
      <c r="F219" s="226" t="s">
        <v>754</v>
      </c>
      <c r="G219" s="177"/>
      <c r="H219" s="177"/>
      <c r="I219" s="180"/>
      <c r="J219" s="227">
        <f>BK219</f>
        <v>0</v>
      </c>
      <c r="K219" s="177"/>
      <c r="L219" s="182"/>
      <c r="M219" s="183"/>
      <c r="N219" s="184"/>
      <c r="O219" s="184"/>
      <c r="P219" s="185">
        <f>P220+P223+P225+P227+P231</f>
        <v>0</v>
      </c>
      <c r="Q219" s="184"/>
      <c r="R219" s="185">
        <f>R220+R223+R225+R227+R231</f>
        <v>0</v>
      </c>
      <c r="S219" s="184"/>
      <c r="T219" s="186">
        <f>T220+T223+T225+T227+T231</f>
        <v>0</v>
      </c>
      <c r="AR219" s="187" t="s">
        <v>99</v>
      </c>
      <c r="AT219" s="188" t="s">
        <v>74</v>
      </c>
      <c r="AU219" s="188" t="s">
        <v>75</v>
      </c>
      <c r="AY219" s="187" t="s">
        <v>157</v>
      </c>
      <c r="BK219" s="189">
        <f>BK220+BK223+BK225+BK227+BK231</f>
        <v>0</v>
      </c>
    </row>
    <row r="220" spans="2:65" s="10" customFormat="1" ht="19.899999999999999" customHeight="1">
      <c r="B220" s="176"/>
      <c r="C220" s="177"/>
      <c r="D220" s="178" t="s">
        <v>74</v>
      </c>
      <c r="E220" s="228" t="s">
        <v>755</v>
      </c>
      <c r="F220" s="228" t="s">
        <v>756</v>
      </c>
      <c r="G220" s="177"/>
      <c r="H220" s="177"/>
      <c r="I220" s="180"/>
      <c r="J220" s="229">
        <f>BK220</f>
        <v>0</v>
      </c>
      <c r="K220" s="177"/>
      <c r="L220" s="182"/>
      <c r="M220" s="183"/>
      <c r="N220" s="184"/>
      <c r="O220" s="184"/>
      <c r="P220" s="185">
        <f>SUM(P221:P222)</f>
        <v>0</v>
      </c>
      <c r="Q220" s="184"/>
      <c r="R220" s="185">
        <f>SUM(R221:R222)</f>
        <v>0</v>
      </c>
      <c r="S220" s="184"/>
      <c r="T220" s="186">
        <f>SUM(T221:T222)</f>
        <v>0</v>
      </c>
      <c r="AR220" s="187" t="s">
        <v>99</v>
      </c>
      <c r="AT220" s="188" t="s">
        <v>74</v>
      </c>
      <c r="AU220" s="188" t="s">
        <v>24</v>
      </c>
      <c r="AY220" s="187" t="s">
        <v>157</v>
      </c>
      <c r="BK220" s="189">
        <f>SUM(BK221:BK222)</f>
        <v>0</v>
      </c>
    </row>
    <row r="221" spans="2:65" s="1" customFormat="1" ht="31.5" customHeight="1">
      <c r="B221" s="39"/>
      <c r="C221" s="190" t="s">
        <v>757</v>
      </c>
      <c r="D221" s="190" t="s">
        <v>158</v>
      </c>
      <c r="E221" s="191" t="s">
        <v>758</v>
      </c>
      <c r="F221" s="192" t="s">
        <v>759</v>
      </c>
      <c r="G221" s="193" t="s">
        <v>449</v>
      </c>
      <c r="H221" s="194">
        <v>1</v>
      </c>
      <c r="I221" s="195"/>
      <c r="J221" s="196">
        <f>ROUND(I221*H221,2)</f>
        <v>0</v>
      </c>
      <c r="K221" s="192" t="s">
        <v>458</v>
      </c>
      <c r="L221" s="59"/>
      <c r="M221" s="197" t="s">
        <v>22</v>
      </c>
      <c r="N221" s="198" t="s">
        <v>46</v>
      </c>
      <c r="O221" s="40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AR221" s="22" t="s">
        <v>760</v>
      </c>
      <c r="AT221" s="22" t="s">
        <v>158</v>
      </c>
      <c r="AU221" s="22" t="s">
        <v>84</v>
      </c>
      <c r="AY221" s="22" t="s">
        <v>157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22" t="s">
        <v>24</v>
      </c>
      <c r="BK221" s="201">
        <f>ROUND(I221*H221,2)</f>
        <v>0</v>
      </c>
      <c r="BL221" s="22" t="s">
        <v>760</v>
      </c>
      <c r="BM221" s="22" t="s">
        <v>761</v>
      </c>
    </row>
    <row r="222" spans="2:65" s="1" customFormat="1" ht="31.5" customHeight="1">
      <c r="B222" s="39"/>
      <c r="C222" s="190" t="s">
        <v>408</v>
      </c>
      <c r="D222" s="190" t="s">
        <v>158</v>
      </c>
      <c r="E222" s="191" t="s">
        <v>762</v>
      </c>
      <c r="F222" s="192" t="s">
        <v>763</v>
      </c>
      <c r="G222" s="193" t="s">
        <v>449</v>
      </c>
      <c r="H222" s="194">
        <v>1</v>
      </c>
      <c r="I222" s="195"/>
      <c r="J222" s="196">
        <f>ROUND(I222*H222,2)</f>
        <v>0</v>
      </c>
      <c r="K222" s="192" t="s">
        <v>458</v>
      </c>
      <c r="L222" s="59"/>
      <c r="M222" s="197" t="s">
        <v>22</v>
      </c>
      <c r="N222" s="198" t="s">
        <v>46</v>
      </c>
      <c r="O222" s="40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AR222" s="22" t="s">
        <v>760</v>
      </c>
      <c r="AT222" s="22" t="s">
        <v>158</v>
      </c>
      <c r="AU222" s="22" t="s">
        <v>84</v>
      </c>
      <c r="AY222" s="22" t="s">
        <v>157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22" t="s">
        <v>24</v>
      </c>
      <c r="BK222" s="201">
        <f>ROUND(I222*H222,2)</f>
        <v>0</v>
      </c>
      <c r="BL222" s="22" t="s">
        <v>760</v>
      </c>
      <c r="BM222" s="22" t="s">
        <v>764</v>
      </c>
    </row>
    <row r="223" spans="2:65" s="10" customFormat="1" ht="29.85" customHeight="1">
      <c r="B223" s="176"/>
      <c r="C223" s="177"/>
      <c r="D223" s="178" t="s">
        <v>74</v>
      </c>
      <c r="E223" s="228" t="s">
        <v>765</v>
      </c>
      <c r="F223" s="228" t="s">
        <v>766</v>
      </c>
      <c r="G223" s="177"/>
      <c r="H223" s="177"/>
      <c r="I223" s="180"/>
      <c r="J223" s="229">
        <f>BK223</f>
        <v>0</v>
      </c>
      <c r="K223" s="177"/>
      <c r="L223" s="182"/>
      <c r="M223" s="183"/>
      <c r="N223" s="184"/>
      <c r="O223" s="184"/>
      <c r="P223" s="185">
        <f>P224</f>
        <v>0</v>
      </c>
      <c r="Q223" s="184"/>
      <c r="R223" s="185">
        <f>R224</f>
        <v>0</v>
      </c>
      <c r="S223" s="184"/>
      <c r="T223" s="186">
        <f>T224</f>
        <v>0</v>
      </c>
      <c r="AR223" s="187" t="s">
        <v>99</v>
      </c>
      <c r="AT223" s="188" t="s">
        <v>74</v>
      </c>
      <c r="AU223" s="188" t="s">
        <v>24</v>
      </c>
      <c r="AY223" s="187" t="s">
        <v>157</v>
      </c>
      <c r="BK223" s="189">
        <f>BK224</f>
        <v>0</v>
      </c>
    </row>
    <row r="224" spans="2:65" s="1" customFormat="1" ht="22.5" customHeight="1">
      <c r="B224" s="39"/>
      <c r="C224" s="190" t="s">
        <v>767</v>
      </c>
      <c r="D224" s="190" t="s">
        <v>158</v>
      </c>
      <c r="E224" s="191" t="s">
        <v>768</v>
      </c>
      <c r="F224" s="192" t="s">
        <v>769</v>
      </c>
      <c r="G224" s="193" t="s">
        <v>449</v>
      </c>
      <c r="H224" s="194">
        <v>1</v>
      </c>
      <c r="I224" s="195"/>
      <c r="J224" s="196">
        <f>ROUND(I224*H224,2)</f>
        <v>0</v>
      </c>
      <c r="K224" s="192" t="s">
        <v>458</v>
      </c>
      <c r="L224" s="59"/>
      <c r="M224" s="197" t="s">
        <v>22</v>
      </c>
      <c r="N224" s="198" t="s">
        <v>46</v>
      </c>
      <c r="O224" s="40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AR224" s="22" t="s">
        <v>760</v>
      </c>
      <c r="AT224" s="22" t="s">
        <v>158</v>
      </c>
      <c r="AU224" s="22" t="s">
        <v>84</v>
      </c>
      <c r="AY224" s="22" t="s">
        <v>157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22" t="s">
        <v>24</v>
      </c>
      <c r="BK224" s="201">
        <f>ROUND(I224*H224,2)</f>
        <v>0</v>
      </c>
      <c r="BL224" s="22" t="s">
        <v>760</v>
      </c>
      <c r="BM224" s="22" t="s">
        <v>770</v>
      </c>
    </row>
    <row r="225" spans="2:65" s="10" customFormat="1" ht="29.85" customHeight="1">
      <c r="B225" s="176"/>
      <c r="C225" s="177"/>
      <c r="D225" s="178" t="s">
        <v>74</v>
      </c>
      <c r="E225" s="228" t="s">
        <v>771</v>
      </c>
      <c r="F225" s="228" t="s">
        <v>772</v>
      </c>
      <c r="G225" s="177"/>
      <c r="H225" s="177"/>
      <c r="I225" s="180"/>
      <c r="J225" s="229">
        <f>BK225</f>
        <v>0</v>
      </c>
      <c r="K225" s="177"/>
      <c r="L225" s="182"/>
      <c r="M225" s="183"/>
      <c r="N225" s="184"/>
      <c r="O225" s="184"/>
      <c r="P225" s="185">
        <f>P226</f>
        <v>0</v>
      </c>
      <c r="Q225" s="184"/>
      <c r="R225" s="185">
        <f>R226</f>
        <v>0</v>
      </c>
      <c r="S225" s="184"/>
      <c r="T225" s="186">
        <f>T226</f>
        <v>0</v>
      </c>
      <c r="AR225" s="187" t="s">
        <v>99</v>
      </c>
      <c r="AT225" s="188" t="s">
        <v>74</v>
      </c>
      <c r="AU225" s="188" t="s">
        <v>24</v>
      </c>
      <c r="AY225" s="187" t="s">
        <v>157</v>
      </c>
      <c r="BK225" s="189">
        <f>BK226</f>
        <v>0</v>
      </c>
    </row>
    <row r="226" spans="2:65" s="1" customFormat="1" ht="22.5" customHeight="1">
      <c r="B226" s="39"/>
      <c r="C226" s="190" t="s">
        <v>413</v>
      </c>
      <c r="D226" s="190" t="s">
        <v>158</v>
      </c>
      <c r="E226" s="191" t="s">
        <v>773</v>
      </c>
      <c r="F226" s="192" t="s">
        <v>774</v>
      </c>
      <c r="G226" s="193" t="s">
        <v>449</v>
      </c>
      <c r="H226" s="194">
        <v>1</v>
      </c>
      <c r="I226" s="195"/>
      <c r="J226" s="196">
        <f>ROUND(I226*H226,2)</f>
        <v>0</v>
      </c>
      <c r="K226" s="192" t="s">
        <v>22</v>
      </c>
      <c r="L226" s="59"/>
      <c r="M226" s="197" t="s">
        <v>22</v>
      </c>
      <c r="N226" s="198" t="s">
        <v>46</v>
      </c>
      <c r="O226" s="40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AR226" s="22" t="s">
        <v>760</v>
      </c>
      <c r="AT226" s="22" t="s">
        <v>158</v>
      </c>
      <c r="AU226" s="22" t="s">
        <v>84</v>
      </c>
      <c r="AY226" s="22" t="s">
        <v>157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22" t="s">
        <v>24</v>
      </c>
      <c r="BK226" s="201">
        <f>ROUND(I226*H226,2)</f>
        <v>0</v>
      </c>
      <c r="BL226" s="22" t="s">
        <v>760</v>
      </c>
      <c r="BM226" s="22" t="s">
        <v>775</v>
      </c>
    </row>
    <row r="227" spans="2:65" s="10" customFormat="1" ht="29.85" customHeight="1">
      <c r="B227" s="176"/>
      <c r="C227" s="177"/>
      <c r="D227" s="178" t="s">
        <v>74</v>
      </c>
      <c r="E227" s="228" t="s">
        <v>776</v>
      </c>
      <c r="F227" s="228" t="s">
        <v>777</v>
      </c>
      <c r="G227" s="177"/>
      <c r="H227" s="177"/>
      <c r="I227" s="180"/>
      <c r="J227" s="229">
        <f>BK227</f>
        <v>0</v>
      </c>
      <c r="K227" s="177"/>
      <c r="L227" s="182"/>
      <c r="M227" s="183"/>
      <c r="N227" s="184"/>
      <c r="O227" s="184"/>
      <c r="P227" s="185">
        <f>SUM(P228:P230)</f>
        <v>0</v>
      </c>
      <c r="Q227" s="184"/>
      <c r="R227" s="185">
        <f>SUM(R228:R230)</f>
        <v>0</v>
      </c>
      <c r="S227" s="184"/>
      <c r="T227" s="186">
        <f>SUM(T228:T230)</f>
        <v>0</v>
      </c>
      <c r="AR227" s="187" t="s">
        <v>99</v>
      </c>
      <c r="AT227" s="188" t="s">
        <v>74</v>
      </c>
      <c r="AU227" s="188" t="s">
        <v>24</v>
      </c>
      <c r="AY227" s="187" t="s">
        <v>157</v>
      </c>
      <c r="BK227" s="189">
        <f>SUM(BK228:BK230)</f>
        <v>0</v>
      </c>
    </row>
    <row r="228" spans="2:65" s="1" customFormat="1" ht="22.5" customHeight="1">
      <c r="B228" s="39"/>
      <c r="C228" s="190" t="s">
        <v>778</v>
      </c>
      <c r="D228" s="190" t="s">
        <v>158</v>
      </c>
      <c r="E228" s="191" t="s">
        <v>779</v>
      </c>
      <c r="F228" s="192" t="s">
        <v>780</v>
      </c>
      <c r="G228" s="193" t="s">
        <v>256</v>
      </c>
      <c r="H228" s="194">
        <v>2</v>
      </c>
      <c r="I228" s="195"/>
      <c r="J228" s="196">
        <f>ROUND(I228*H228,2)</f>
        <v>0</v>
      </c>
      <c r="K228" s="192" t="s">
        <v>22</v>
      </c>
      <c r="L228" s="59"/>
      <c r="M228" s="197" t="s">
        <v>22</v>
      </c>
      <c r="N228" s="198" t="s">
        <v>46</v>
      </c>
      <c r="O228" s="40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AR228" s="22" t="s">
        <v>760</v>
      </c>
      <c r="AT228" s="22" t="s">
        <v>158</v>
      </c>
      <c r="AU228" s="22" t="s">
        <v>84</v>
      </c>
      <c r="AY228" s="22" t="s">
        <v>157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22" t="s">
        <v>24</v>
      </c>
      <c r="BK228" s="201">
        <f>ROUND(I228*H228,2)</f>
        <v>0</v>
      </c>
      <c r="BL228" s="22" t="s">
        <v>760</v>
      </c>
      <c r="BM228" s="22" t="s">
        <v>781</v>
      </c>
    </row>
    <row r="229" spans="2:65" s="1" customFormat="1" ht="22.5" customHeight="1">
      <c r="B229" s="39"/>
      <c r="C229" s="190" t="s">
        <v>417</v>
      </c>
      <c r="D229" s="190" t="s">
        <v>158</v>
      </c>
      <c r="E229" s="191" t="s">
        <v>782</v>
      </c>
      <c r="F229" s="192" t="s">
        <v>783</v>
      </c>
      <c r="G229" s="193" t="s">
        <v>256</v>
      </c>
      <c r="H229" s="194">
        <v>2</v>
      </c>
      <c r="I229" s="195"/>
      <c r="J229" s="196">
        <f>ROUND(I229*H229,2)</f>
        <v>0</v>
      </c>
      <c r="K229" s="192" t="s">
        <v>22</v>
      </c>
      <c r="L229" s="59"/>
      <c r="M229" s="197" t="s">
        <v>22</v>
      </c>
      <c r="N229" s="198" t="s">
        <v>46</v>
      </c>
      <c r="O229" s="40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AR229" s="22" t="s">
        <v>760</v>
      </c>
      <c r="AT229" s="22" t="s">
        <v>158</v>
      </c>
      <c r="AU229" s="22" t="s">
        <v>84</v>
      </c>
      <c r="AY229" s="22" t="s">
        <v>157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22" t="s">
        <v>24</v>
      </c>
      <c r="BK229" s="201">
        <f>ROUND(I229*H229,2)</f>
        <v>0</v>
      </c>
      <c r="BL229" s="22" t="s">
        <v>760</v>
      </c>
      <c r="BM229" s="22" t="s">
        <v>784</v>
      </c>
    </row>
    <row r="230" spans="2:65" s="1" customFormat="1" ht="22.5" customHeight="1">
      <c r="B230" s="39"/>
      <c r="C230" s="190" t="s">
        <v>785</v>
      </c>
      <c r="D230" s="190" t="s">
        <v>158</v>
      </c>
      <c r="E230" s="191" t="s">
        <v>786</v>
      </c>
      <c r="F230" s="192" t="s">
        <v>787</v>
      </c>
      <c r="G230" s="193" t="s">
        <v>256</v>
      </c>
      <c r="H230" s="194">
        <v>2</v>
      </c>
      <c r="I230" s="195"/>
      <c r="J230" s="196">
        <f>ROUND(I230*H230,2)</f>
        <v>0</v>
      </c>
      <c r="K230" s="192" t="s">
        <v>22</v>
      </c>
      <c r="L230" s="59"/>
      <c r="M230" s="197" t="s">
        <v>22</v>
      </c>
      <c r="N230" s="198" t="s">
        <v>46</v>
      </c>
      <c r="O230" s="40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AR230" s="22" t="s">
        <v>760</v>
      </c>
      <c r="AT230" s="22" t="s">
        <v>158</v>
      </c>
      <c r="AU230" s="22" t="s">
        <v>84</v>
      </c>
      <c r="AY230" s="22" t="s">
        <v>157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22" t="s">
        <v>24</v>
      </c>
      <c r="BK230" s="201">
        <f>ROUND(I230*H230,2)</f>
        <v>0</v>
      </c>
      <c r="BL230" s="22" t="s">
        <v>760</v>
      </c>
      <c r="BM230" s="22" t="s">
        <v>788</v>
      </c>
    </row>
    <row r="231" spans="2:65" s="10" customFormat="1" ht="29.85" customHeight="1">
      <c r="B231" s="176"/>
      <c r="C231" s="177"/>
      <c r="D231" s="178" t="s">
        <v>74</v>
      </c>
      <c r="E231" s="228" t="s">
        <v>789</v>
      </c>
      <c r="F231" s="228" t="s">
        <v>790</v>
      </c>
      <c r="G231" s="177"/>
      <c r="H231" s="177"/>
      <c r="I231" s="180"/>
      <c r="J231" s="229">
        <f>BK231</f>
        <v>0</v>
      </c>
      <c r="K231" s="177"/>
      <c r="L231" s="182"/>
      <c r="M231" s="183"/>
      <c r="N231" s="184"/>
      <c r="O231" s="184"/>
      <c r="P231" s="185">
        <f>SUM(P232:P243)</f>
        <v>0</v>
      </c>
      <c r="Q231" s="184"/>
      <c r="R231" s="185">
        <f>SUM(R232:R243)</f>
        <v>0</v>
      </c>
      <c r="S231" s="184"/>
      <c r="T231" s="186">
        <f>SUM(T232:T243)</f>
        <v>0</v>
      </c>
      <c r="AR231" s="187" t="s">
        <v>99</v>
      </c>
      <c r="AT231" s="188" t="s">
        <v>74</v>
      </c>
      <c r="AU231" s="188" t="s">
        <v>24</v>
      </c>
      <c r="AY231" s="187" t="s">
        <v>157</v>
      </c>
      <c r="BK231" s="189">
        <f>SUM(BK232:BK243)</f>
        <v>0</v>
      </c>
    </row>
    <row r="232" spans="2:65" s="1" customFormat="1" ht="22.5" customHeight="1">
      <c r="B232" s="39"/>
      <c r="C232" s="190" t="s">
        <v>420</v>
      </c>
      <c r="D232" s="190" t="s">
        <v>158</v>
      </c>
      <c r="E232" s="191" t="s">
        <v>791</v>
      </c>
      <c r="F232" s="192" t="s">
        <v>792</v>
      </c>
      <c r="G232" s="193" t="s">
        <v>793</v>
      </c>
      <c r="H232" s="194">
        <v>1</v>
      </c>
      <c r="I232" s="195"/>
      <c r="J232" s="196">
        <f t="shared" ref="J232:J243" si="40">ROUND(I232*H232,2)</f>
        <v>0</v>
      </c>
      <c r="K232" s="192" t="s">
        <v>22</v>
      </c>
      <c r="L232" s="59"/>
      <c r="M232" s="197" t="s">
        <v>22</v>
      </c>
      <c r="N232" s="198" t="s">
        <v>46</v>
      </c>
      <c r="O232" s="40"/>
      <c r="P232" s="199">
        <f t="shared" ref="P232:P243" si="41">O232*H232</f>
        <v>0</v>
      </c>
      <c r="Q232" s="199">
        <v>0</v>
      </c>
      <c r="R232" s="199">
        <f t="shared" ref="R232:R243" si="42">Q232*H232</f>
        <v>0</v>
      </c>
      <c r="S232" s="199">
        <v>0</v>
      </c>
      <c r="T232" s="200">
        <f t="shared" ref="T232:T243" si="43">S232*H232</f>
        <v>0</v>
      </c>
      <c r="AR232" s="22" t="s">
        <v>760</v>
      </c>
      <c r="AT232" s="22" t="s">
        <v>158</v>
      </c>
      <c r="AU232" s="22" t="s">
        <v>84</v>
      </c>
      <c r="AY232" s="22" t="s">
        <v>157</v>
      </c>
      <c r="BE232" s="201">
        <f t="shared" ref="BE232:BE243" si="44">IF(N232="základní",J232,0)</f>
        <v>0</v>
      </c>
      <c r="BF232" s="201">
        <f t="shared" ref="BF232:BF243" si="45">IF(N232="snížená",J232,0)</f>
        <v>0</v>
      </c>
      <c r="BG232" s="201">
        <f t="shared" ref="BG232:BG243" si="46">IF(N232="zákl. přenesená",J232,0)</f>
        <v>0</v>
      </c>
      <c r="BH232" s="201">
        <f t="shared" ref="BH232:BH243" si="47">IF(N232="sníž. přenesená",J232,0)</f>
        <v>0</v>
      </c>
      <c r="BI232" s="201">
        <f t="shared" ref="BI232:BI243" si="48">IF(N232="nulová",J232,0)</f>
        <v>0</v>
      </c>
      <c r="BJ232" s="22" t="s">
        <v>24</v>
      </c>
      <c r="BK232" s="201">
        <f t="shared" ref="BK232:BK243" si="49">ROUND(I232*H232,2)</f>
        <v>0</v>
      </c>
      <c r="BL232" s="22" t="s">
        <v>760</v>
      </c>
      <c r="BM232" s="22" t="s">
        <v>794</v>
      </c>
    </row>
    <row r="233" spans="2:65" s="1" customFormat="1" ht="22.5" customHeight="1">
      <c r="B233" s="39"/>
      <c r="C233" s="190" t="s">
        <v>795</v>
      </c>
      <c r="D233" s="190" t="s">
        <v>158</v>
      </c>
      <c r="E233" s="191" t="s">
        <v>796</v>
      </c>
      <c r="F233" s="192" t="s">
        <v>792</v>
      </c>
      <c r="G233" s="193" t="s">
        <v>793</v>
      </c>
      <c r="H233" s="194">
        <v>1</v>
      </c>
      <c r="I233" s="195"/>
      <c r="J233" s="196">
        <f t="shared" si="40"/>
        <v>0</v>
      </c>
      <c r="K233" s="192" t="s">
        <v>22</v>
      </c>
      <c r="L233" s="59"/>
      <c r="M233" s="197" t="s">
        <v>22</v>
      </c>
      <c r="N233" s="198" t="s">
        <v>46</v>
      </c>
      <c r="O233" s="40"/>
      <c r="P233" s="199">
        <f t="shared" si="41"/>
        <v>0</v>
      </c>
      <c r="Q233" s="199">
        <v>0</v>
      </c>
      <c r="R233" s="199">
        <f t="shared" si="42"/>
        <v>0</v>
      </c>
      <c r="S233" s="199">
        <v>0</v>
      </c>
      <c r="T233" s="200">
        <f t="shared" si="43"/>
        <v>0</v>
      </c>
      <c r="AR233" s="22" t="s">
        <v>760</v>
      </c>
      <c r="AT233" s="22" t="s">
        <v>158</v>
      </c>
      <c r="AU233" s="22" t="s">
        <v>84</v>
      </c>
      <c r="AY233" s="22" t="s">
        <v>157</v>
      </c>
      <c r="BE233" s="201">
        <f t="shared" si="44"/>
        <v>0</v>
      </c>
      <c r="BF233" s="201">
        <f t="shared" si="45"/>
        <v>0</v>
      </c>
      <c r="BG233" s="201">
        <f t="shared" si="46"/>
        <v>0</v>
      </c>
      <c r="BH233" s="201">
        <f t="shared" si="47"/>
        <v>0</v>
      </c>
      <c r="BI233" s="201">
        <f t="shared" si="48"/>
        <v>0</v>
      </c>
      <c r="BJ233" s="22" t="s">
        <v>24</v>
      </c>
      <c r="BK233" s="201">
        <f t="shared" si="49"/>
        <v>0</v>
      </c>
      <c r="BL233" s="22" t="s">
        <v>760</v>
      </c>
      <c r="BM233" s="22" t="s">
        <v>797</v>
      </c>
    </row>
    <row r="234" spans="2:65" s="1" customFormat="1" ht="22.5" customHeight="1">
      <c r="B234" s="39"/>
      <c r="C234" s="190" t="s">
        <v>424</v>
      </c>
      <c r="D234" s="190" t="s">
        <v>158</v>
      </c>
      <c r="E234" s="191" t="s">
        <v>798</v>
      </c>
      <c r="F234" s="192" t="s">
        <v>792</v>
      </c>
      <c r="G234" s="193" t="s">
        <v>793</v>
      </c>
      <c r="H234" s="194">
        <v>1</v>
      </c>
      <c r="I234" s="195"/>
      <c r="J234" s="196">
        <f t="shared" si="40"/>
        <v>0</v>
      </c>
      <c r="K234" s="192" t="s">
        <v>22</v>
      </c>
      <c r="L234" s="59"/>
      <c r="M234" s="197" t="s">
        <v>22</v>
      </c>
      <c r="N234" s="198" t="s">
        <v>46</v>
      </c>
      <c r="O234" s="40"/>
      <c r="P234" s="199">
        <f t="shared" si="41"/>
        <v>0</v>
      </c>
      <c r="Q234" s="199">
        <v>0</v>
      </c>
      <c r="R234" s="199">
        <f t="shared" si="42"/>
        <v>0</v>
      </c>
      <c r="S234" s="199">
        <v>0</v>
      </c>
      <c r="T234" s="200">
        <f t="shared" si="43"/>
        <v>0</v>
      </c>
      <c r="AR234" s="22" t="s">
        <v>760</v>
      </c>
      <c r="AT234" s="22" t="s">
        <v>158</v>
      </c>
      <c r="AU234" s="22" t="s">
        <v>84</v>
      </c>
      <c r="AY234" s="22" t="s">
        <v>157</v>
      </c>
      <c r="BE234" s="201">
        <f t="shared" si="44"/>
        <v>0</v>
      </c>
      <c r="BF234" s="201">
        <f t="shared" si="45"/>
        <v>0</v>
      </c>
      <c r="BG234" s="201">
        <f t="shared" si="46"/>
        <v>0</v>
      </c>
      <c r="BH234" s="201">
        <f t="shared" si="47"/>
        <v>0</v>
      </c>
      <c r="BI234" s="201">
        <f t="shared" si="48"/>
        <v>0</v>
      </c>
      <c r="BJ234" s="22" t="s">
        <v>24</v>
      </c>
      <c r="BK234" s="201">
        <f t="shared" si="49"/>
        <v>0</v>
      </c>
      <c r="BL234" s="22" t="s">
        <v>760</v>
      </c>
      <c r="BM234" s="22" t="s">
        <v>799</v>
      </c>
    </row>
    <row r="235" spans="2:65" s="1" customFormat="1" ht="22.5" customHeight="1">
      <c r="B235" s="39"/>
      <c r="C235" s="190" t="s">
        <v>800</v>
      </c>
      <c r="D235" s="190" t="s">
        <v>158</v>
      </c>
      <c r="E235" s="191" t="s">
        <v>801</v>
      </c>
      <c r="F235" s="192" t="s">
        <v>792</v>
      </c>
      <c r="G235" s="193" t="s">
        <v>793</v>
      </c>
      <c r="H235" s="194">
        <v>1</v>
      </c>
      <c r="I235" s="195"/>
      <c r="J235" s="196">
        <f t="shared" si="40"/>
        <v>0</v>
      </c>
      <c r="K235" s="192" t="s">
        <v>22</v>
      </c>
      <c r="L235" s="59"/>
      <c r="M235" s="197" t="s">
        <v>22</v>
      </c>
      <c r="N235" s="198" t="s">
        <v>46</v>
      </c>
      <c r="O235" s="40"/>
      <c r="P235" s="199">
        <f t="shared" si="41"/>
        <v>0</v>
      </c>
      <c r="Q235" s="199">
        <v>0</v>
      </c>
      <c r="R235" s="199">
        <f t="shared" si="42"/>
        <v>0</v>
      </c>
      <c r="S235" s="199">
        <v>0</v>
      </c>
      <c r="T235" s="200">
        <f t="shared" si="43"/>
        <v>0</v>
      </c>
      <c r="AR235" s="22" t="s">
        <v>760</v>
      </c>
      <c r="AT235" s="22" t="s">
        <v>158</v>
      </c>
      <c r="AU235" s="22" t="s">
        <v>84</v>
      </c>
      <c r="AY235" s="22" t="s">
        <v>157</v>
      </c>
      <c r="BE235" s="201">
        <f t="shared" si="44"/>
        <v>0</v>
      </c>
      <c r="BF235" s="201">
        <f t="shared" si="45"/>
        <v>0</v>
      </c>
      <c r="BG235" s="201">
        <f t="shared" si="46"/>
        <v>0</v>
      </c>
      <c r="BH235" s="201">
        <f t="shared" si="47"/>
        <v>0</v>
      </c>
      <c r="BI235" s="201">
        <f t="shared" si="48"/>
        <v>0</v>
      </c>
      <c r="BJ235" s="22" t="s">
        <v>24</v>
      </c>
      <c r="BK235" s="201">
        <f t="shared" si="49"/>
        <v>0</v>
      </c>
      <c r="BL235" s="22" t="s">
        <v>760</v>
      </c>
      <c r="BM235" s="22" t="s">
        <v>802</v>
      </c>
    </row>
    <row r="236" spans="2:65" s="1" customFormat="1" ht="22.5" customHeight="1">
      <c r="B236" s="39"/>
      <c r="C236" s="190" t="s">
        <v>427</v>
      </c>
      <c r="D236" s="190" t="s">
        <v>158</v>
      </c>
      <c r="E236" s="191" t="s">
        <v>803</v>
      </c>
      <c r="F236" s="192" t="s">
        <v>792</v>
      </c>
      <c r="G236" s="193" t="s">
        <v>238</v>
      </c>
      <c r="H236" s="194">
        <v>20</v>
      </c>
      <c r="I236" s="195"/>
      <c r="J236" s="196">
        <f t="shared" si="40"/>
        <v>0</v>
      </c>
      <c r="K236" s="192" t="s">
        <v>22</v>
      </c>
      <c r="L236" s="59"/>
      <c r="M236" s="197" t="s">
        <v>22</v>
      </c>
      <c r="N236" s="198" t="s">
        <v>46</v>
      </c>
      <c r="O236" s="40"/>
      <c r="P236" s="199">
        <f t="shared" si="41"/>
        <v>0</v>
      </c>
      <c r="Q236" s="199">
        <v>0</v>
      </c>
      <c r="R236" s="199">
        <f t="shared" si="42"/>
        <v>0</v>
      </c>
      <c r="S236" s="199">
        <v>0</v>
      </c>
      <c r="T236" s="200">
        <f t="shared" si="43"/>
        <v>0</v>
      </c>
      <c r="AR236" s="22" t="s">
        <v>760</v>
      </c>
      <c r="AT236" s="22" t="s">
        <v>158</v>
      </c>
      <c r="AU236" s="22" t="s">
        <v>84</v>
      </c>
      <c r="AY236" s="22" t="s">
        <v>157</v>
      </c>
      <c r="BE236" s="201">
        <f t="shared" si="44"/>
        <v>0</v>
      </c>
      <c r="BF236" s="201">
        <f t="shared" si="45"/>
        <v>0</v>
      </c>
      <c r="BG236" s="201">
        <f t="shared" si="46"/>
        <v>0</v>
      </c>
      <c r="BH236" s="201">
        <f t="shared" si="47"/>
        <v>0</v>
      </c>
      <c r="BI236" s="201">
        <f t="shared" si="48"/>
        <v>0</v>
      </c>
      <c r="BJ236" s="22" t="s">
        <v>24</v>
      </c>
      <c r="BK236" s="201">
        <f t="shared" si="49"/>
        <v>0</v>
      </c>
      <c r="BL236" s="22" t="s">
        <v>760</v>
      </c>
      <c r="BM236" s="22" t="s">
        <v>804</v>
      </c>
    </row>
    <row r="237" spans="2:65" s="1" customFormat="1" ht="22.5" customHeight="1">
      <c r="B237" s="39"/>
      <c r="C237" s="190" t="s">
        <v>805</v>
      </c>
      <c r="D237" s="190" t="s">
        <v>158</v>
      </c>
      <c r="E237" s="191" t="s">
        <v>806</v>
      </c>
      <c r="F237" s="192" t="s">
        <v>792</v>
      </c>
      <c r="G237" s="193" t="s">
        <v>793</v>
      </c>
      <c r="H237" s="194">
        <v>1</v>
      </c>
      <c r="I237" s="195"/>
      <c r="J237" s="196">
        <f t="shared" si="40"/>
        <v>0</v>
      </c>
      <c r="K237" s="192" t="s">
        <v>22</v>
      </c>
      <c r="L237" s="59"/>
      <c r="M237" s="197" t="s">
        <v>22</v>
      </c>
      <c r="N237" s="198" t="s">
        <v>46</v>
      </c>
      <c r="O237" s="40"/>
      <c r="P237" s="199">
        <f t="shared" si="41"/>
        <v>0</v>
      </c>
      <c r="Q237" s="199">
        <v>0</v>
      </c>
      <c r="R237" s="199">
        <f t="shared" si="42"/>
        <v>0</v>
      </c>
      <c r="S237" s="199">
        <v>0</v>
      </c>
      <c r="T237" s="200">
        <f t="shared" si="43"/>
        <v>0</v>
      </c>
      <c r="AR237" s="22" t="s">
        <v>760</v>
      </c>
      <c r="AT237" s="22" t="s">
        <v>158</v>
      </c>
      <c r="AU237" s="22" t="s">
        <v>84</v>
      </c>
      <c r="AY237" s="22" t="s">
        <v>157</v>
      </c>
      <c r="BE237" s="201">
        <f t="shared" si="44"/>
        <v>0</v>
      </c>
      <c r="BF237" s="201">
        <f t="shared" si="45"/>
        <v>0</v>
      </c>
      <c r="BG237" s="201">
        <f t="shared" si="46"/>
        <v>0</v>
      </c>
      <c r="BH237" s="201">
        <f t="shared" si="47"/>
        <v>0</v>
      </c>
      <c r="BI237" s="201">
        <f t="shared" si="48"/>
        <v>0</v>
      </c>
      <c r="BJ237" s="22" t="s">
        <v>24</v>
      </c>
      <c r="BK237" s="201">
        <f t="shared" si="49"/>
        <v>0</v>
      </c>
      <c r="BL237" s="22" t="s">
        <v>760</v>
      </c>
      <c r="BM237" s="22" t="s">
        <v>807</v>
      </c>
    </row>
    <row r="238" spans="2:65" s="1" customFormat="1" ht="22.5" customHeight="1">
      <c r="B238" s="39"/>
      <c r="C238" s="190" t="s">
        <v>431</v>
      </c>
      <c r="D238" s="190" t="s">
        <v>158</v>
      </c>
      <c r="E238" s="191" t="s">
        <v>808</v>
      </c>
      <c r="F238" s="192" t="s">
        <v>792</v>
      </c>
      <c r="G238" s="193" t="s">
        <v>793</v>
      </c>
      <c r="H238" s="194">
        <v>1</v>
      </c>
      <c r="I238" s="195"/>
      <c r="J238" s="196">
        <f t="shared" si="40"/>
        <v>0</v>
      </c>
      <c r="K238" s="192" t="s">
        <v>22</v>
      </c>
      <c r="L238" s="59"/>
      <c r="M238" s="197" t="s">
        <v>22</v>
      </c>
      <c r="N238" s="198" t="s">
        <v>46</v>
      </c>
      <c r="O238" s="40"/>
      <c r="P238" s="199">
        <f t="shared" si="41"/>
        <v>0</v>
      </c>
      <c r="Q238" s="199">
        <v>0</v>
      </c>
      <c r="R238" s="199">
        <f t="shared" si="42"/>
        <v>0</v>
      </c>
      <c r="S238" s="199">
        <v>0</v>
      </c>
      <c r="T238" s="200">
        <f t="shared" si="43"/>
        <v>0</v>
      </c>
      <c r="AR238" s="22" t="s">
        <v>760</v>
      </c>
      <c r="AT238" s="22" t="s">
        <v>158</v>
      </c>
      <c r="AU238" s="22" t="s">
        <v>84</v>
      </c>
      <c r="AY238" s="22" t="s">
        <v>157</v>
      </c>
      <c r="BE238" s="201">
        <f t="shared" si="44"/>
        <v>0</v>
      </c>
      <c r="BF238" s="201">
        <f t="shared" si="45"/>
        <v>0</v>
      </c>
      <c r="BG238" s="201">
        <f t="shared" si="46"/>
        <v>0</v>
      </c>
      <c r="BH238" s="201">
        <f t="shared" si="47"/>
        <v>0</v>
      </c>
      <c r="BI238" s="201">
        <f t="shared" si="48"/>
        <v>0</v>
      </c>
      <c r="BJ238" s="22" t="s">
        <v>24</v>
      </c>
      <c r="BK238" s="201">
        <f t="shared" si="49"/>
        <v>0</v>
      </c>
      <c r="BL238" s="22" t="s">
        <v>760</v>
      </c>
      <c r="BM238" s="22" t="s">
        <v>809</v>
      </c>
    </row>
    <row r="239" spans="2:65" s="1" customFormat="1" ht="22.5" customHeight="1">
      <c r="B239" s="39"/>
      <c r="C239" s="190" t="s">
        <v>810</v>
      </c>
      <c r="D239" s="190" t="s">
        <v>158</v>
      </c>
      <c r="E239" s="191" t="s">
        <v>811</v>
      </c>
      <c r="F239" s="192" t="s">
        <v>792</v>
      </c>
      <c r="G239" s="193" t="s">
        <v>793</v>
      </c>
      <c r="H239" s="194">
        <v>1</v>
      </c>
      <c r="I239" s="195"/>
      <c r="J239" s="196">
        <f t="shared" si="40"/>
        <v>0</v>
      </c>
      <c r="K239" s="192" t="s">
        <v>22</v>
      </c>
      <c r="L239" s="59"/>
      <c r="M239" s="197" t="s">
        <v>22</v>
      </c>
      <c r="N239" s="198" t="s">
        <v>46</v>
      </c>
      <c r="O239" s="40"/>
      <c r="P239" s="199">
        <f t="shared" si="41"/>
        <v>0</v>
      </c>
      <c r="Q239" s="199">
        <v>0</v>
      </c>
      <c r="R239" s="199">
        <f t="shared" si="42"/>
        <v>0</v>
      </c>
      <c r="S239" s="199">
        <v>0</v>
      </c>
      <c r="T239" s="200">
        <f t="shared" si="43"/>
        <v>0</v>
      </c>
      <c r="AR239" s="22" t="s">
        <v>760</v>
      </c>
      <c r="AT239" s="22" t="s">
        <v>158</v>
      </c>
      <c r="AU239" s="22" t="s">
        <v>84</v>
      </c>
      <c r="AY239" s="22" t="s">
        <v>157</v>
      </c>
      <c r="BE239" s="201">
        <f t="shared" si="44"/>
        <v>0</v>
      </c>
      <c r="BF239" s="201">
        <f t="shared" si="45"/>
        <v>0</v>
      </c>
      <c r="BG239" s="201">
        <f t="shared" si="46"/>
        <v>0</v>
      </c>
      <c r="BH239" s="201">
        <f t="shared" si="47"/>
        <v>0</v>
      </c>
      <c r="BI239" s="201">
        <f t="shared" si="48"/>
        <v>0</v>
      </c>
      <c r="BJ239" s="22" t="s">
        <v>24</v>
      </c>
      <c r="BK239" s="201">
        <f t="shared" si="49"/>
        <v>0</v>
      </c>
      <c r="BL239" s="22" t="s">
        <v>760</v>
      </c>
      <c r="BM239" s="22" t="s">
        <v>812</v>
      </c>
    </row>
    <row r="240" spans="2:65" s="1" customFormat="1" ht="22.5" customHeight="1">
      <c r="B240" s="39"/>
      <c r="C240" s="190" t="s">
        <v>813</v>
      </c>
      <c r="D240" s="190" t="s">
        <v>158</v>
      </c>
      <c r="E240" s="191" t="s">
        <v>814</v>
      </c>
      <c r="F240" s="192" t="s">
        <v>792</v>
      </c>
      <c r="G240" s="193" t="s">
        <v>449</v>
      </c>
      <c r="H240" s="194">
        <v>1</v>
      </c>
      <c r="I240" s="195"/>
      <c r="J240" s="196">
        <f t="shared" si="40"/>
        <v>0</v>
      </c>
      <c r="K240" s="192" t="s">
        <v>22</v>
      </c>
      <c r="L240" s="59"/>
      <c r="M240" s="197" t="s">
        <v>22</v>
      </c>
      <c r="N240" s="198" t="s">
        <v>46</v>
      </c>
      <c r="O240" s="40"/>
      <c r="P240" s="199">
        <f t="shared" si="41"/>
        <v>0</v>
      </c>
      <c r="Q240" s="199">
        <v>0</v>
      </c>
      <c r="R240" s="199">
        <f t="shared" si="42"/>
        <v>0</v>
      </c>
      <c r="S240" s="199">
        <v>0</v>
      </c>
      <c r="T240" s="200">
        <f t="shared" si="43"/>
        <v>0</v>
      </c>
      <c r="AR240" s="22" t="s">
        <v>760</v>
      </c>
      <c r="AT240" s="22" t="s">
        <v>158</v>
      </c>
      <c r="AU240" s="22" t="s">
        <v>84</v>
      </c>
      <c r="AY240" s="22" t="s">
        <v>157</v>
      </c>
      <c r="BE240" s="201">
        <f t="shared" si="44"/>
        <v>0</v>
      </c>
      <c r="BF240" s="201">
        <f t="shared" si="45"/>
        <v>0</v>
      </c>
      <c r="BG240" s="201">
        <f t="shared" si="46"/>
        <v>0</v>
      </c>
      <c r="BH240" s="201">
        <f t="shared" si="47"/>
        <v>0</v>
      </c>
      <c r="BI240" s="201">
        <f t="shared" si="48"/>
        <v>0</v>
      </c>
      <c r="BJ240" s="22" t="s">
        <v>24</v>
      </c>
      <c r="BK240" s="201">
        <f t="shared" si="49"/>
        <v>0</v>
      </c>
      <c r="BL240" s="22" t="s">
        <v>760</v>
      </c>
      <c r="BM240" s="22" t="s">
        <v>815</v>
      </c>
    </row>
    <row r="241" spans="2:65" s="1" customFormat="1" ht="22.5" customHeight="1">
      <c r="B241" s="39"/>
      <c r="C241" s="190" t="s">
        <v>816</v>
      </c>
      <c r="D241" s="190" t="s">
        <v>158</v>
      </c>
      <c r="E241" s="191" t="s">
        <v>817</v>
      </c>
      <c r="F241" s="192" t="s">
        <v>792</v>
      </c>
      <c r="G241" s="193" t="s">
        <v>449</v>
      </c>
      <c r="H241" s="194">
        <v>1</v>
      </c>
      <c r="I241" s="195"/>
      <c r="J241" s="196">
        <f t="shared" si="40"/>
        <v>0</v>
      </c>
      <c r="K241" s="192" t="s">
        <v>22</v>
      </c>
      <c r="L241" s="59"/>
      <c r="M241" s="197" t="s">
        <v>22</v>
      </c>
      <c r="N241" s="198" t="s">
        <v>46</v>
      </c>
      <c r="O241" s="40"/>
      <c r="P241" s="199">
        <f t="shared" si="41"/>
        <v>0</v>
      </c>
      <c r="Q241" s="199">
        <v>0</v>
      </c>
      <c r="R241" s="199">
        <f t="shared" si="42"/>
        <v>0</v>
      </c>
      <c r="S241" s="199">
        <v>0</v>
      </c>
      <c r="T241" s="200">
        <f t="shared" si="43"/>
        <v>0</v>
      </c>
      <c r="AR241" s="22" t="s">
        <v>760</v>
      </c>
      <c r="AT241" s="22" t="s">
        <v>158</v>
      </c>
      <c r="AU241" s="22" t="s">
        <v>84</v>
      </c>
      <c r="AY241" s="22" t="s">
        <v>157</v>
      </c>
      <c r="BE241" s="201">
        <f t="shared" si="44"/>
        <v>0</v>
      </c>
      <c r="BF241" s="201">
        <f t="shared" si="45"/>
        <v>0</v>
      </c>
      <c r="BG241" s="201">
        <f t="shared" si="46"/>
        <v>0</v>
      </c>
      <c r="BH241" s="201">
        <f t="shared" si="47"/>
        <v>0</v>
      </c>
      <c r="BI241" s="201">
        <f t="shared" si="48"/>
        <v>0</v>
      </c>
      <c r="BJ241" s="22" t="s">
        <v>24</v>
      </c>
      <c r="BK241" s="201">
        <f t="shared" si="49"/>
        <v>0</v>
      </c>
      <c r="BL241" s="22" t="s">
        <v>760</v>
      </c>
      <c r="BM241" s="22" t="s">
        <v>818</v>
      </c>
    </row>
    <row r="242" spans="2:65" s="1" customFormat="1" ht="22.5" customHeight="1">
      <c r="B242" s="39"/>
      <c r="C242" s="190" t="s">
        <v>819</v>
      </c>
      <c r="D242" s="190" t="s">
        <v>158</v>
      </c>
      <c r="E242" s="191" t="s">
        <v>820</v>
      </c>
      <c r="F242" s="192" t="s">
        <v>792</v>
      </c>
      <c r="G242" s="193" t="s">
        <v>449</v>
      </c>
      <c r="H242" s="194">
        <v>5</v>
      </c>
      <c r="I242" s="195"/>
      <c r="J242" s="196">
        <f t="shared" si="40"/>
        <v>0</v>
      </c>
      <c r="K242" s="192" t="s">
        <v>22</v>
      </c>
      <c r="L242" s="59"/>
      <c r="M242" s="197" t="s">
        <v>22</v>
      </c>
      <c r="N242" s="198" t="s">
        <v>46</v>
      </c>
      <c r="O242" s="40"/>
      <c r="P242" s="199">
        <f t="shared" si="41"/>
        <v>0</v>
      </c>
      <c r="Q242" s="199">
        <v>0</v>
      </c>
      <c r="R242" s="199">
        <f t="shared" si="42"/>
        <v>0</v>
      </c>
      <c r="S242" s="199">
        <v>0</v>
      </c>
      <c r="T242" s="200">
        <f t="shared" si="43"/>
        <v>0</v>
      </c>
      <c r="AR242" s="22" t="s">
        <v>760</v>
      </c>
      <c r="AT242" s="22" t="s">
        <v>158</v>
      </c>
      <c r="AU242" s="22" t="s">
        <v>84</v>
      </c>
      <c r="AY242" s="22" t="s">
        <v>157</v>
      </c>
      <c r="BE242" s="201">
        <f t="shared" si="44"/>
        <v>0</v>
      </c>
      <c r="BF242" s="201">
        <f t="shared" si="45"/>
        <v>0</v>
      </c>
      <c r="BG242" s="201">
        <f t="shared" si="46"/>
        <v>0</v>
      </c>
      <c r="BH242" s="201">
        <f t="shared" si="47"/>
        <v>0</v>
      </c>
      <c r="BI242" s="201">
        <f t="shared" si="48"/>
        <v>0</v>
      </c>
      <c r="BJ242" s="22" t="s">
        <v>24</v>
      </c>
      <c r="BK242" s="201">
        <f t="shared" si="49"/>
        <v>0</v>
      </c>
      <c r="BL242" s="22" t="s">
        <v>760</v>
      </c>
      <c r="BM242" s="22" t="s">
        <v>821</v>
      </c>
    </row>
    <row r="243" spans="2:65" s="1" customFormat="1" ht="22.5" customHeight="1">
      <c r="B243" s="39"/>
      <c r="C243" s="190" t="s">
        <v>822</v>
      </c>
      <c r="D243" s="190" t="s">
        <v>158</v>
      </c>
      <c r="E243" s="191" t="s">
        <v>823</v>
      </c>
      <c r="F243" s="192" t="s">
        <v>824</v>
      </c>
      <c r="G243" s="193" t="s">
        <v>740</v>
      </c>
      <c r="H243" s="194">
        <v>50</v>
      </c>
      <c r="I243" s="195"/>
      <c r="J243" s="196">
        <f t="shared" si="40"/>
        <v>0</v>
      </c>
      <c r="K243" s="192" t="s">
        <v>458</v>
      </c>
      <c r="L243" s="59"/>
      <c r="M243" s="197" t="s">
        <v>22</v>
      </c>
      <c r="N243" s="212" t="s">
        <v>46</v>
      </c>
      <c r="O243" s="213"/>
      <c r="P243" s="214">
        <f t="shared" si="41"/>
        <v>0</v>
      </c>
      <c r="Q243" s="214">
        <v>0</v>
      </c>
      <c r="R243" s="214">
        <f t="shared" si="42"/>
        <v>0</v>
      </c>
      <c r="S243" s="214">
        <v>0</v>
      </c>
      <c r="T243" s="215">
        <f t="shared" si="43"/>
        <v>0</v>
      </c>
      <c r="AR243" s="22" t="s">
        <v>760</v>
      </c>
      <c r="AT243" s="22" t="s">
        <v>158</v>
      </c>
      <c r="AU243" s="22" t="s">
        <v>84</v>
      </c>
      <c r="AY243" s="22" t="s">
        <v>157</v>
      </c>
      <c r="BE243" s="201">
        <f t="shared" si="44"/>
        <v>0</v>
      </c>
      <c r="BF243" s="201">
        <f t="shared" si="45"/>
        <v>0</v>
      </c>
      <c r="BG243" s="201">
        <f t="shared" si="46"/>
        <v>0</v>
      </c>
      <c r="BH243" s="201">
        <f t="shared" si="47"/>
        <v>0</v>
      </c>
      <c r="BI243" s="201">
        <f t="shared" si="48"/>
        <v>0</v>
      </c>
      <c r="BJ243" s="22" t="s">
        <v>24</v>
      </c>
      <c r="BK243" s="201">
        <f t="shared" si="49"/>
        <v>0</v>
      </c>
      <c r="BL243" s="22" t="s">
        <v>760</v>
      </c>
      <c r="BM243" s="22" t="s">
        <v>825</v>
      </c>
    </row>
    <row r="244" spans="2:65" s="1" customFormat="1" ht="6.95" customHeight="1">
      <c r="B244" s="54"/>
      <c r="C244" s="55"/>
      <c r="D244" s="55"/>
      <c r="E244" s="55"/>
      <c r="F244" s="55"/>
      <c r="G244" s="55"/>
      <c r="H244" s="55"/>
      <c r="I244" s="146"/>
      <c r="J244" s="55"/>
      <c r="K244" s="55"/>
      <c r="L244" s="59"/>
    </row>
  </sheetData>
  <sheetProtection algorithmName="SHA-512" hashValue="hnGesMpMpnEHC+iAfiPvOt4b6H+CmLn3M4tF1vvu4b4YFog2H4eL6Fo1oQ1NDqd0COhRJjRu8m1JF6faDbEIsg==" saltValue="5uD0I9Lv6nnt1KgWv0i0lw==" spinCount="100000" sheet="1" objects="1" scenarios="1" formatCells="0" formatColumns="0" formatRows="0" sort="0" autoFilter="0"/>
  <autoFilter ref="C90:K243"/>
  <mergeCells count="12">
    <mergeCell ref="E81:H81"/>
    <mergeCell ref="E83:H83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9:H79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92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432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826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ROUND(J88,2)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ROUND(SUM(BE88:BE106), 2)</f>
        <v>0</v>
      </c>
      <c r="G32" s="40"/>
      <c r="H32" s="40"/>
      <c r="I32" s="138">
        <v>0.21</v>
      </c>
      <c r="J32" s="137">
        <f>ROUND(ROUND((SUM(BE88:BE106)),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ROUND(SUM(BF88:BF106), 2)</f>
        <v>0</v>
      </c>
      <c r="G33" s="40"/>
      <c r="H33" s="40"/>
      <c r="I33" s="138">
        <v>0.15</v>
      </c>
      <c r="J33" s="137">
        <f>ROUND(ROUND((SUM(BF88:BF106)),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ROUND(SUM(BG88:BG106),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ROUND(SUM(BH88:BH106),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ROUND(SUM(BI88:BI106),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432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2 - TR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J88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435</v>
      </c>
      <c r="E61" s="159"/>
      <c r="F61" s="159"/>
      <c r="G61" s="159"/>
      <c r="H61" s="159"/>
      <c r="I61" s="160"/>
      <c r="J61" s="161">
        <f>J89</f>
        <v>0</v>
      </c>
      <c r="K61" s="162"/>
    </row>
    <row r="62" spans="2:47" s="11" customFormat="1" ht="19.899999999999999" customHeight="1">
      <c r="B62" s="216"/>
      <c r="C62" s="217"/>
      <c r="D62" s="218" t="s">
        <v>436</v>
      </c>
      <c r="E62" s="219"/>
      <c r="F62" s="219"/>
      <c r="G62" s="219"/>
      <c r="H62" s="219"/>
      <c r="I62" s="220"/>
      <c r="J62" s="221">
        <f>J90</f>
        <v>0</v>
      </c>
      <c r="K62" s="222"/>
    </row>
    <row r="63" spans="2:47" s="8" customFormat="1" ht="24.95" customHeight="1">
      <c r="B63" s="156"/>
      <c r="C63" s="157"/>
      <c r="D63" s="158" t="s">
        <v>437</v>
      </c>
      <c r="E63" s="159"/>
      <c r="F63" s="159"/>
      <c r="G63" s="159"/>
      <c r="H63" s="159"/>
      <c r="I63" s="160"/>
      <c r="J63" s="161">
        <f>J97</f>
        <v>0</v>
      </c>
      <c r="K63" s="162"/>
    </row>
    <row r="64" spans="2:47" s="8" customFormat="1" ht="24.95" customHeight="1">
      <c r="B64" s="156"/>
      <c r="C64" s="157"/>
      <c r="D64" s="158" t="s">
        <v>438</v>
      </c>
      <c r="E64" s="159"/>
      <c r="F64" s="159"/>
      <c r="G64" s="159"/>
      <c r="H64" s="159"/>
      <c r="I64" s="160"/>
      <c r="J64" s="161">
        <f>J102</f>
        <v>0</v>
      </c>
      <c r="K64" s="162"/>
    </row>
    <row r="65" spans="2:12" s="11" customFormat="1" ht="19.899999999999999" customHeight="1">
      <c r="B65" s="216"/>
      <c r="C65" s="217"/>
      <c r="D65" s="218" t="s">
        <v>440</v>
      </c>
      <c r="E65" s="219"/>
      <c r="F65" s="219"/>
      <c r="G65" s="219"/>
      <c r="H65" s="219"/>
      <c r="I65" s="220"/>
      <c r="J65" s="221">
        <f>J103</f>
        <v>0</v>
      </c>
      <c r="K65" s="222"/>
    </row>
    <row r="66" spans="2:12" s="11" customFormat="1" ht="19.899999999999999" customHeight="1">
      <c r="B66" s="216"/>
      <c r="C66" s="217"/>
      <c r="D66" s="218" t="s">
        <v>441</v>
      </c>
      <c r="E66" s="219"/>
      <c r="F66" s="219"/>
      <c r="G66" s="219"/>
      <c r="H66" s="219"/>
      <c r="I66" s="220"/>
      <c r="J66" s="221">
        <f>J105</f>
        <v>0</v>
      </c>
      <c r="K66" s="222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25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46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9"/>
      <c r="J72" s="58"/>
      <c r="K72" s="58"/>
      <c r="L72" s="59"/>
    </row>
    <row r="73" spans="2:12" s="1" customFormat="1" ht="36.950000000000003" customHeight="1">
      <c r="B73" s="39"/>
      <c r="C73" s="60" t="s">
        <v>142</v>
      </c>
      <c r="D73" s="61"/>
      <c r="E73" s="61"/>
      <c r="F73" s="61"/>
      <c r="G73" s="61"/>
      <c r="H73" s="61"/>
      <c r="I73" s="163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3"/>
      <c r="J75" s="61"/>
      <c r="K75" s="61"/>
      <c r="L75" s="59"/>
    </row>
    <row r="76" spans="2:12" s="1" customFormat="1" ht="22.5" customHeight="1">
      <c r="B76" s="39"/>
      <c r="C76" s="61"/>
      <c r="D76" s="61"/>
      <c r="E76" s="362" t="str">
        <f>E7</f>
        <v>Rekonstrukce rozvodny v budově dílen EKOVA Elektric v Areálu dílny Martinov</v>
      </c>
      <c r="F76" s="363"/>
      <c r="G76" s="363"/>
      <c r="H76" s="363"/>
      <c r="I76" s="163"/>
      <c r="J76" s="61"/>
      <c r="K76" s="61"/>
      <c r="L76" s="59"/>
    </row>
    <row r="77" spans="2:12" ht="15">
      <c r="B77" s="26"/>
      <c r="C77" s="63" t="s">
        <v>115</v>
      </c>
      <c r="D77" s="223"/>
      <c r="E77" s="223"/>
      <c r="F77" s="223"/>
      <c r="G77" s="223"/>
      <c r="H77" s="223"/>
      <c r="J77" s="223"/>
      <c r="K77" s="223"/>
      <c r="L77" s="224"/>
    </row>
    <row r="78" spans="2:12" s="1" customFormat="1" ht="22.5" customHeight="1">
      <c r="B78" s="39"/>
      <c r="C78" s="61"/>
      <c r="D78" s="61"/>
      <c r="E78" s="362" t="s">
        <v>432</v>
      </c>
      <c r="F78" s="364"/>
      <c r="G78" s="364"/>
      <c r="H78" s="364"/>
      <c r="I78" s="163"/>
      <c r="J78" s="61"/>
      <c r="K78" s="61"/>
      <c r="L78" s="59"/>
    </row>
    <row r="79" spans="2:12" s="1" customFormat="1" ht="14.45" customHeight="1">
      <c r="B79" s="39"/>
      <c r="C79" s="63" t="s">
        <v>433</v>
      </c>
      <c r="D79" s="61"/>
      <c r="E79" s="61"/>
      <c r="F79" s="61"/>
      <c r="G79" s="61"/>
      <c r="H79" s="61"/>
      <c r="I79" s="163"/>
      <c r="J79" s="61"/>
      <c r="K79" s="61"/>
      <c r="L79" s="59"/>
    </row>
    <row r="80" spans="2:12" s="1" customFormat="1" ht="23.25" customHeight="1">
      <c r="B80" s="39"/>
      <c r="C80" s="61"/>
      <c r="D80" s="61"/>
      <c r="E80" s="330" t="str">
        <f>E11</f>
        <v>2 - TR</v>
      </c>
      <c r="F80" s="364"/>
      <c r="G80" s="364"/>
      <c r="H80" s="364"/>
      <c r="I80" s="163"/>
      <c r="J80" s="61"/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3"/>
      <c r="J81" s="61"/>
      <c r="K81" s="61"/>
      <c r="L81" s="59"/>
    </row>
    <row r="82" spans="2:65" s="1" customFormat="1" ht="18" customHeight="1">
      <c r="B82" s="39"/>
      <c r="C82" s="63" t="s">
        <v>25</v>
      </c>
      <c r="D82" s="61"/>
      <c r="E82" s="61"/>
      <c r="F82" s="164" t="str">
        <f>F14</f>
        <v>Ostrava</v>
      </c>
      <c r="G82" s="61"/>
      <c r="H82" s="61"/>
      <c r="I82" s="165" t="s">
        <v>27</v>
      </c>
      <c r="J82" s="71" t="str">
        <f>IF(J14="","",J14)</f>
        <v>7. 3. 2018</v>
      </c>
      <c r="K82" s="61"/>
      <c r="L82" s="59"/>
    </row>
    <row r="83" spans="2:65" s="1" customFormat="1" ht="6.95" customHeight="1">
      <c r="B83" s="39"/>
      <c r="C83" s="61"/>
      <c r="D83" s="61"/>
      <c r="E83" s="61"/>
      <c r="F83" s="61"/>
      <c r="G83" s="61"/>
      <c r="H83" s="61"/>
      <c r="I83" s="163"/>
      <c r="J83" s="61"/>
      <c r="K83" s="61"/>
      <c r="L83" s="59"/>
    </row>
    <row r="84" spans="2:65" s="1" customFormat="1" ht="15">
      <c r="B84" s="39"/>
      <c r="C84" s="63" t="s">
        <v>31</v>
      </c>
      <c r="D84" s="61"/>
      <c r="E84" s="61"/>
      <c r="F84" s="164" t="str">
        <f>E17</f>
        <v>Dopravní podnik Ostrava a.s.</v>
      </c>
      <c r="G84" s="61"/>
      <c r="H84" s="61"/>
      <c r="I84" s="165" t="s">
        <v>37</v>
      </c>
      <c r="J84" s="164" t="str">
        <f>E23</f>
        <v xml:space="preserve"> </v>
      </c>
      <c r="K84" s="61"/>
      <c r="L84" s="59"/>
    </row>
    <row r="85" spans="2:65" s="1" customFormat="1" ht="14.45" customHeight="1">
      <c r="B85" s="39"/>
      <c r="C85" s="63" t="s">
        <v>35</v>
      </c>
      <c r="D85" s="61"/>
      <c r="E85" s="61"/>
      <c r="F85" s="164" t="str">
        <f>IF(E20="","",E20)</f>
        <v/>
      </c>
      <c r="G85" s="61"/>
      <c r="H85" s="61"/>
      <c r="I85" s="163"/>
      <c r="J85" s="61"/>
      <c r="K85" s="61"/>
      <c r="L85" s="59"/>
    </row>
    <row r="86" spans="2:65" s="1" customFormat="1" ht="10.35" customHeight="1">
      <c r="B86" s="39"/>
      <c r="C86" s="61"/>
      <c r="D86" s="61"/>
      <c r="E86" s="61"/>
      <c r="F86" s="61"/>
      <c r="G86" s="61"/>
      <c r="H86" s="61"/>
      <c r="I86" s="163"/>
      <c r="J86" s="61"/>
      <c r="K86" s="61"/>
      <c r="L86" s="59"/>
    </row>
    <row r="87" spans="2:65" s="9" customFormat="1" ht="29.25" customHeight="1">
      <c r="B87" s="166"/>
      <c r="C87" s="167" t="s">
        <v>143</v>
      </c>
      <c r="D87" s="168" t="s">
        <v>60</v>
      </c>
      <c r="E87" s="168" t="s">
        <v>56</v>
      </c>
      <c r="F87" s="168" t="s">
        <v>144</v>
      </c>
      <c r="G87" s="168" t="s">
        <v>145</v>
      </c>
      <c r="H87" s="168" t="s">
        <v>146</v>
      </c>
      <c r="I87" s="169" t="s">
        <v>147</v>
      </c>
      <c r="J87" s="168" t="s">
        <v>119</v>
      </c>
      <c r="K87" s="170" t="s">
        <v>148</v>
      </c>
      <c r="L87" s="171"/>
      <c r="M87" s="79" t="s">
        <v>149</v>
      </c>
      <c r="N87" s="80" t="s">
        <v>45</v>
      </c>
      <c r="O87" s="80" t="s">
        <v>150</v>
      </c>
      <c r="P87" s="80" t="s">
        <v>151</v>
      </c>
      <c r="Q87" s="80" t="s">
        <v>152</v>
      </c>
      <c r="R87" s="80" t="s">
        <v>153</v>
      </c>
      <c r="S87" s="80" t="s">
        <v>154</v>
      </c>
      <c r="T87" s="81" t="s">
        <v>155</v>
      </c>
    </row>
    <row r="88" spans="2:65" s="1" customFormat="1" ht="29.25" customHeight="1">
      <c r="B88" s="39"/>
      <c r="C88" s="85" t="s">
        <v>120</v>
      </c>
      <c r="D88" s="61"/>
      <c r="E88" s="61"/>
      <c r="F88" s="61"/>
      <c r="G88" s="61"/>
      <c r="H88" s="61"/>
      <c r="I88" s="163"/>
      <c r="J88" s="172">
        <f>BK88</f>
        <v>0</v>
      </c>
      <c r="K88" s="61"/>
      <c r="L88" s="59"/>
      <c r="M88" s="82"/>
      <c r="N88" s="83"/>
      <c r="O88" s="83"/>
      <c r="P88" s="173">
        <f>P89+P97+P102</f>
        <v>0</v>
      </c>
      <c r="Q88" s="83"/>
      <c r="R88" s="173">
        <f>R89+R97+R102</f>
        <v>3.9000000000000003E-3</v>
      </c>
      <c r="S88" s="83"/>
      <c r="T88" s="174">
        <f>T89+T97+T102</f>
        <v>0</v>
      </c>
      <c r="AT88" s="22" t="s">
        <v>74</v>
      </c>
      <c r="AU88" s="22" t="s">
        <v>121</v>
      </c>
      <c r="BK88" s="175">
        <f>BK89+BK97+BK102</f>
        <v>0</v>
      </c>
    </row>
    <row r="89" spans="2:65" s="10" customFormat="1" ht="37.35" customHeight="1">
      <c r="B89" s="176"/>
      <c r="C89" s="177"/>
      <c r="D89" s="225" t="s">
        <v>74</v>
      </c>
      <c r="E89" s="226" t="s">
        <v>274</v>
      </c>
      <c r="F89" s="226" t="s">
        <v>444</v>
      </c>
      <c r="G89" s="177"/>
      <c r="H89" s="177"/>
      <c r="I89" s="180"/>
      <c r="J89" s="227">
        <f>BK89</f>
        <v>0</v>
      </c>
      <c r="K89" s="177"/>
      <c r="L89" s="182"/>
      <c r="M89" s="183"/>
      <c r="N89" s="184"/>
      <c r="O89" s="184"/>
      <c r="P89" s="185">
        <f>P90</f>
        <v>0</v>
      </c>
      <c r="Q89" s="184"/>
      <c r="R89" s="185">
        <f>R90</f>
        <v>3.9000000000000003E-3</v>
      </c>
      <c r="S89" s="184"/>
      <c r="T89" s="186">
        <f>T90</f>
        <v>0</v>
      </c>
      <c r="AR89" s="187" t="s">
        <v>93</v>
      </c>
      <c r="AT89" s="188" t="s">
        <v>74</v>
      </c>
      <c r="AU89" s="188" t="s">
        <v>75</v>
      </c>
      <c r="AY89" s="187" t="s">
        <v>157</v>
      </c>
      <c r="BK89" s="189">
        <f>BK90</f>
        <v>0</v>
      </c>
    </row>
    <row r="90" spans="2:65" s="10" customFormat="1" ht="19.899999999999999" customHeight="1">
      <c r="B90" s="176"/>
      <c r="C90" s="177"/>
      <c r="D90" s="178" t="s">
        <v>74</v>
      </c>
      <c r="E90" s="228" t="s">
        <v>445</v>
      </c>
      <c r="F90" s="228" t="s">
        <v>446</v>
      </c>
      <c r="G90" s="177"/>
      <c r="H90" s="177"/>
      <c r="I90" s="180"/>
      <c r="J90" s="229">
        <f>BK90</f>
        <v>0</v>
      </c>
      <c r="K90" s="177"/>
      <c r="L90" s="182"/>
      <c r="M90" s="183"/>
      <c r="N90" s="184"/>
      <c r="O90" s="184"/>
      <c r="P90" s="185">
        <f>SUM(P91:P96)</f>
        <v>0</v>
      </c>
      <c r="Q90" s="184"/>
      <c r="R90" s="185">
        <f>SUM(R91:R96)</f>
        <v>3.9000000000000003E-3</v>
      </c>
      <c r="S90" s="184"/>
      <c r="T90" s="186">
        <f>SUM(T91:T96)</f>
        <v>0</v>
      </c>
      <c r="AR90" s="187" t="s">
        <v>93</v>
      </c>
      <c r="AT90" s="188" t="s">
        <v>74</v>
      </c>
      <c r="AU90" s="188" t="s">
        <v>24</v>
      </c>
      <c r="AY90" s="187" t="s">
        <v>157</v>
      </c>
      <c r="BK90" s="189">
        <f>SUM(BK91:BK96)</f>
        <v>0</v>
      </c>
    </row>
    <row r="91" spans="2:65" s="1" customFormat="1" ht="31.5" customHeight="1">
      <c r="B91" s="39"/>
      <c r="C91" s="190" t="s">
        <v>24</v>
      </c>
      <c r="D91" s="190" t="s">
        <v>158</v>
      </c>
      <c r="E91" s="191" t="s">
        <v>827</v>
      </c>
      <c r="F91" s="192" t="s">
        <v>828</v>
      </c>
      <c r="G91" s="193" t="s">
        <v>176</v>
      </c>
      <c r="H91" s="194">
        <v>2</v>
      </c>
      <c r="I91" s="195"/>
      <c r="J91" s="196">
        <f t="shared" ref="J91:J96" si="0">ROUND(I91*H91,2)</f>
        <v>0</v>
      </c>
      <c r="K91" s="192" t="s">
        <v>458</v>
      </c>
      <c r="L91" s="59"/>
      <c r="M91" s="197" t="s">
        <v>22</v>
      </c>
      <c r="N91" s="198" t="s">
        <v>46</v>
      </c>
      <c r="O91" s="40"/>
      <c r="P91" s="199">
        <f t="shared" ref="P91:P96" si="1">O91*H91</f>
        <v>0</v>
      </c>
      <c r="Q91" s="199">
        <v>0</v>
      </c>
      <c r="R91" s="199">
        <f t="shared" ref="R91:R96" si="2">Q91*H91</f>
        <v>0</v>
      </c>
      <c r="S91" s="199">
        <v>0</v>
      </c>
      <c r="T91" s="200">
        <f t="shared" ref="T91:T96" si="3">S91*H91</f>
        <v>0</v>
      </c>
      <c r="AR91" s="22" t="s">
        <v>290</v>
      </c>
      <c r="AT91" s="22" t="s">
        <v>158</v>
      </c>
      <c r="AU91" s="22" t="s">
        <v>84</v>
      </c>
      <c r="AY91" s="22" t="s">
        <v>157</v>
      </c>
      <c r="BE91" s="201">
        <f t="shared" ref="BE91:BE96" si="4">IF(N91="základní",J91,0)</f>
        <v>0</v>
      </c>
      <c r="BF91" s="201">
        <f t="shared" ref="BF91:BF96" si="5">IF(N91="snížená",J91,0)</f>
        <v>0</v>
      </c>
      <c r="BG91" s="201">
        <f t="shared" ref="BG91:BG96" si="6">IF(N91="zákl. přenesená",J91,0)</f>
        <v>0</v>
      </c>
      <c r="BH91" s="201">
        <f t="shared" ref="BH91:BH96" si="7">IF(N91="sníž. přenesená",J91,0)</f>
        <v>0</v>
      </c>
      <c r="BI91" s="201">
        <f t="shared" ref="BI91:BI96" si="8">IF(N91="nulová",J91,0)</f>
        <v>0</v>
      </c>
      <c r="BJ91" s="22" t="s">
        <v>24</v>
      </c>
      <c r="BK91" s="201">
        <f t="shared" ref="BK91:BK96" si="9">ROUND(I91*H91,2)</f>
        <v>0</v>
      </c>
      <c r="BL91" s="22" t="s">
        <v>290</v>
      </c>
      <c r="BM91" s="22" t="s">
        <v>829</v>
      </c>
    </row>
    <row r="92" spans="2:65" s="1" customFormat="1" ht="22.5" customHeight="1">
      <c r="B92" s="39"/>
      <c r="C92" s="202" t="s">
        <v>84</v>
      </c>
      <c r="D92" s="202" t="s">
        <v>274</v>
      </c>
      <c r="E92" s="203" t="s">
        <v>830</v>
      </c>
      <c r="F92" s="204" t="s">
        <v>831</v>
      </c>
      <c r="G92" s="205" t="s">
        <v>176</v>
      </c>
      <c r="H92" s="206">
        <v>2</v>
      </c>
      <c r="I92" s="207"/>
      <c r="J92" s="208">
        <f t="shared" si="0"/>
        <v>0</v>
      </c>
      <c r="K92" s="204" t="s">
        <v>458</v>
      </c>
      <c r="L92" s="209"/>
      <c r="M92" s="210" t="s">
        <v>22</v>
      </c>
      <c r="N92" s="211" t="s">
        <v>46</v>
      </c>
      <c r="O92" s="40"/>
      <c r="P92" s="199">
        <f t="shared" si="1"/>
        <v>0</v>
      </c>
      <c r="Q92" s="199">
        <v>2.0000000000000001E-4</v>
      </c>
      <c r="R92" s="199">
        <f t="shared" si="2"/>
        <v>4.0000000000000002E-4</v>
      </c>
      <c r="S92" s="199">
        <v>0</v>
      </c>
      <c r="T92" s="200">
        <f t="shared" si="3"/>
        <v>0</v>
      </c>
      <c r="AR92" s="22" t="s">
        <v>413</v>
      </c>
      <c r="AT92" s="22" t="s">
        <v>274</v>
      </c>
      <c r="AU92" s="22" t="s">
        <v>84</v>
      </c>
      <c r="AY92" s="22" t="s">
        <v>157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22" t="s">
        <v>24</v>
      </c>
      <c r="BK92" s="201">
        <f t="shared" si="9"/>
        <v>0</v>
      </c>
      <c r="BL92" s="22" t="s">
        <v>413</v>
      </c>
      <c r="BM92" s="22" t="s">
        <v>832</v>
      </c>
    </row>
    <row r="93" spans="2:65" s="1" customFormat="1" ht="31.5" customHeight="1">
      <c r="B93" s="39"/>
      <c r="C93" s="190" t="s">
        <v>93</v>
      </c>
      <c r="D93" s="190" t="s">
        <v>158</v>
      </c>
      <c r="E93" s="191" t="s">
        <v>833</v>
      </c>
      <c r="F93" s="192" t="s">
        <v>834</v>
      </c>
      <c r="G93" s="193" t="s">
        <v>176</v>
      </c>
      <c r="H93" s="194">
        <v>2</v>
      </c>
      <c r="I93" s="195"/>
      <c r="J93" s="196">
        <f t="shared" si="0"/>
        <v>0</v>
      </c>
      <c r="K93" s="192" t="s">
        <v>458</v>
      </c>
      <c r="L93" s="59"/>
      <c r="M93" s="197" t="s">
        <v>22</v>
      </c>
      <c r="N93" s="198" t="s">
        <v>46</v>
      </c>
      <c r="O93" s="40"/>
      <c r="P93" s="199">
        <f t="shared" si="1"/>
        <v>0</v>
      </c>
      <c r="Q93" s="199">
        <v>0</v>
      </c>
      <c r="R93" s="199">
        <f t="shared" si="2"/>
        <v>0</v>
      </c>
      <c r="S93" s="199">
        <v>0</v>
      </c>
      <c r="T93" s="200">
        <f t="shared" si="3"/>
        <v>0</v>
      </c>
      <c r="AR93" s="22" t="s">
        <v>290</v>
      </c>
      <c r="AT93" s="22" t="s">
        <v>158</v>
      </c>
      <c r="AU93" s="22" t="s">
        <v>84</v>
      </c>
      <c r="AY93" s="22" t="s">
        <v>157</v>
      </c>
      <c r="BE93" s="201">
        <f t="shared" si="4"/>
        <v>0</v>
      </c>
      <c r="BF93" s="201">
        <f t="shared" si="5"/>
        <v>0</v>
      </c>
      <c r="BG93" s="201">
        <f t="shared" si="6"/>
        <v>0</v>
      </c>
      <c r="BH93" s="201">
        <f t="shared" si="7"/>
        <v>0</v>
      </c>
      <c r="BI93" s="201">
        <f t="shared" si="8"/>
        <v>0</v>
      </c>
      <c r="BJ93" s="22" t="s">
        <v>24</v>
      </c>
      <c r="BK93" s="201">
        <f t="shared" si="9"/>
        <v>0</v>
      </c>
      <c r="BL93" s="22" t="s">
        <v>290</v>
      </c>
      <c r="BM93" s="22" t="s">
        <v>835</v>
      </c>
    </row>
    <row r="94" spans="2:65" s="1" customFormat="1" ht="31.5" customHeight="1">
      <c r="B94" s="39"/>
      <c r="C94" s="202" t="s">
        <v>96</v>
      </c>
      <c r="D94" s="202" t="s">
        <v>274</v>
      </c>
      <c r="E94" s="203" t="s">
        <v>836</v>
      </c>
      <c r="F94" s="204" t="s">
        <v>837</v>
      </c>
      <c r="G94" s="205" t="s">
        <v>176</v>
      </c>
      <c r="H94" s="206">
        <v>2</v>
      </c>
      <c r="I94" s="207"/>
      <c r="J94" s="208">
        <f t="shared" si="0"/>
        <v>0</v>
      </c>
      <c r="K94" s="204" t="s">
        <v>22</v>
      </c>
      <c r="L94" s="209"/>
      <c r="M94" s="210" t="s">
        <v>22</v>
      </c>
      <c r="N94" s="211" t="s">
        <v>46</v>
      </c>
      <c r="O94" s="40"/>
      <c r="P94" s="199">
        <f t="shared" si="1"/>
        <v>0</v>
      </c>
      <c r="Q94" s="199">
        <v>4.0000000000000002E-4</v>
      </c>
      <c r="R94" s="199">
        <f t="shared" si="2"/>
        <v>8.0000000000000004E-4</v>
      </c>
      <c r="S94" s="199">
        <v>0</v>
      </c>
      <c r="T94" s="200">
        <f t="shared" si="3"/>
        <v>0</v>
      </c>
      <c r="AR94" s="22" t="s">
        <v>413</v>
      </c>
      <c r="AT94" s="22" t="s">
        <v>274</v>
      </c>
      <c r="AU94" s="22" t="s">
        <v>84</v>
      </c>
      <c r="AY94" s="22" t="s">
        <v>157</v>
      </c>
      <c r="BE94" s="201">
        <f t="shared" si="4"/>
        <v>0</v>
      </c>
      <c r="BF94" s="201">
        <f t="shared" si="5"/>
        <v>0</v>
      </c>
      <c r="BG94" s="201">
        <f t="shared" si="6"/>
        <v>0</v>
      </c>
      <c r="BH94" s="201">
        <f t="shared" si="7"/>
        <v>0</v>
      </c>
      <c r="BI94" s="201">
        <f t="shared" si="8"/>
        <v>0</v>
      </c>
      <c r="BJ94" s="22" t="s">
        <v>24</v>
      </c>
      <c r="BK94" s="201">
        <f t="shared" si="9"/>
        <v>0</v>
      </c>
      <c r="BL94" s="22" t="s">
        <v>413</v>
      </c>
      <c r="BM94" s="22" t="s">
        <v>838</v>
      </c>
    </row>
    <row r="95" spans="2:65" s="1" customFormat="1" ht="31.5" customHeight="1">
      <c r="B95" s="39"/>
      <c r="C95" s="190" t="s">
        <v>99</v>
      </c>
      <c r="D95" s="190" t="s">
        <v>158</v>
      </c>
      <c r="E95" s="191" t="s">
        <v>839</v>
      </c>
      <c r="F95" s="192" t="s">
        <v>840</v>
      </c>
      <c r="G95" s="193" t="s">
        <v>176</v>
      </c>
      <c r="H95" s="194">
        <v>6</v>
      </c>
      <c r="I95" s="195"/>
      <c r="J95" s="196">
        <f t="shared" si="0"/>
        <v>0</v>
      </c>
      <c r="K95" s="192" t="s">
        <v>22</v>
      </c>
      <c r="L95" s="59"/>
      <c r="M95" s="197" t="s">
        <v>22</v>
      </c>
      <c r="N95" s="198" t="s">
        <v>46</v>
      </c>
      <c r="O95" s="40"/>
      <c r="P95" s="199">
        <f t="shared" si="1"/>
        <v>0</v>
      </c>
      <c r="Q95" s="199">
        <v>0</v>
      </c>
      <c r="R95" s="199">
        <f t="shared" si="2"/>
        <v>0</v>
      </c>
      <c r="S95" s="199">
        <v>0</v>
      </c>
      <c r="T95" s="200">
        <f t="shared" si="3"/>
        <v>0</v>
      </c>
      <c r="AR95" s="22" t="s">
        <v>290</v>
      </c>
      <c r="AT95" s="22" t="s">
        <v>158</v>
      </c>
      <c r="AU95" s="22" t="s">
        <v>84</v>
      </c>
      <c r="AY95" s="22" t="s">
        <v>157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22" t="s">
        <v>24</v>
      </c>
      <c r="BK95" s="201">
        <f t="shared" si="9"/>
        <v>0</v>
      </c>
      <c r="BL95" s="22" t="s">
        <v>290</v>
      </c>
      <c r="BM95" s="22" t="s">
        <v>841</v>
      </c>
    </row>
    <row r="96" spans="2:65" s="1" customFormat="1" ht="22.5" customHeight="1">
      <c r="B96" s="39"/>
      <c r="C96" s="202" t="s">
        <v>170</v>
      </c>
      <c r="D96" s="202" t="s">
        <v>274</v>
      </c>
      <c r="E96" s="203" t="s">
        <v>842</v>
      </c>
      <c r="F96" s="204" t="s">
        <v>843</v>
      </c>
      <c r="G96" s="205" t="s">
        <v>176</v>
      </c>
      <c r="H96" s="206">
        <v>6</v>
      </c>
      <c r="I96" s="207"/>
      <c r="J96" s="208">
        <f t="shared" si="0"/>
        <v>0</v>
      </c>
      <c r="K96" s="204" t="s">
        <v>458</v>
      </c>
      <c r="L96" s="209"/>
      <c r="M96" s="210" t="s">
        <v>22</v>
      </c>
      <c r="N96" s="211" t="s">
        <v>46</v>
      </c>
      <c r="O96" s="40"/>
      <c r="P96" s="199">
        <f t="shared" si="1"/>
        <v>0</v>
      </c>
      <c r="Q96" s="199">
        <v>4.4999999999999999E-4</v>
      </c>
      <c r="R96" s="199">
        <f t="shared" si="2"/>
        <v>2.7000000000000001E-3</v>
      </c>
      <c r="S96" s="199">
        <v>0</v>
      </c>
      <c r="T96" s="200">
        <f t="shared" si="3"/>
        <v>0</v>
      </c>
      <c r="AR96" s="22" t="s">
        <v>413</v>
      </c>
      <c r="AT96" s="22" t="s">
        <v>274</v>
      </c>
      <c r="AU96" s="22" t="s">
        <v>84</v>
      </c>
      <c r="AY96" s="22" t="s">
        <v>157</v>
      </c>
      <c r="BE96" s="201">
        <f t="shared" si="4"/>
        <v>0</v>
      </c>
      <c r="BF96" s="201">
        <f t="shared" si="5"/>
        <v>0</v>
      </c>
      <c r="BG96" s="201">
        <f t="shared" si="6"/>
        <v>0</v>
      </c>
      <c r="BH96" s="201">
        <f t="shared" si="7"/>
        <v>0</v>
      </c>
      <c r="BI96" s="201">
        <f t="shared" si="8"/>
        <v>0</v>
      </c>
      <c r="BJ96" s="22" t="s">
        <v>24</v>
      </c>
      <c r="BK96" s="201">
        <f t="shared" si="9"/>
        <v>0</v>
      </c>
      <c r="BL96" s="22" t="s">
        <v>413</v>
      </c>
      <c r="BM96" s="22" t="s">
        <v>844</v>
      </c>
    </row>
    <row r="97" spans="2:65" s="10" customFormat="1" ht="37.35" customHeight="1">
      <c r="B97" s="176"/>
      <c r="C97" s="177"/>
      <c r="D97" s="178" t="s">
        <v>74</v>
      </c>
      <c r="E97" s="179" t="s">
        <v>735</v>
      </c>
      <c r="F97" s="179" t="s">
        <v>736</v>
      </c>
      <c r="G97" s="177"/>
      <c r="H97" s="177"/>
      <c r="I97" s="180"/>
      <c r="J97" s="181">
        <f>BK97</f>
        <v>0</v>
      </c>
      <c r="K97" s="177"/>
      <c r="L97" s="182"/>
      <c r="M97" s="183"/>
      <c r="N97" s="184"/>
      <c r="O97" s="184"/>
      <c r="P97" s="185">
        <f>SUM(P98:P101)</f>
        <v>0</v>
      </c>
      <c r="Q97" s="184"/>
      <c r="R97" s="185">
        <f>SUM(R98:R101)</f>
        <v>0</v>
      </c>
      <c r="S97" s="184"/>
      <c r="T97" s="186">
        <f>SUM(T98:T101)</f>
        <v>0</v>
      </c>
      <c r="AR97" s="187" t="s">
        <v>96</v>
      </c>
      <c r="AT97" s="188" t="s">
        <v>74</v>
      </c>
      <c r="AU97" s="188" t="s">
        <v>75</v>
      </c>
      <c r="AY97" s="187" t="s">
        <v>157</v>
      </c>
      <c r="BK97" s="189">
        <f>SUM(BK98:BK101)</f>
        <v>0</v>
      </c>
    </row>
    <row r="98" spans="2:65" s="1" customFormat="1" ht="31.5" customHeight="1">
      <c r="B98" s="39"/>
      <c r="C98" s="190" t="s">
        <v>180</v>
      </c>
      <c r="D98" s="190" t="s">
        <v>158</v>
      </c>
      <c r="E98" s="191" t="s">
        <v>845</v>
      </c>
      <c r="F98" s="192" t="s">
        <v>739</v>
      </c>
      <c r="G98" s="193" t="s">
        <v>740</v>
      </c>
      <c r="H98" s="194">
        <v>10</v>
      </c>
      <c r="I98" s="195"/>
      <c r="J98" s="196">
        <f>ROUND(I98*H98,2)</f>
        <v>0</v>
      </c>
      <c r="K98" s="192" t="s">
        <v>458</v>
      </c>
      <c r="L98" s="59"/>
      <c r="M98" s="197" t="s">
        <v>22</v>
      </c>
      <c r="N98" s="198" t="s">
        <v>46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741</v>
      </c>
      <c r="AT98" s="22" t="s">
        <v>158</v>
      </c>
      <c r="AU98" s="22" t="s">
        <v>24</v>
      </c>
      <c r="AY98" s="22" t="s">
        <v>157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24</v>
      </c>
      <c r="BK98" s="201">
        <f>ROUND(I98*H98,2)</f>
        <v>0</v>
      </c>
      <c r="BL98" s="22" t="s">
        <v>741</v>
      </c>
      <c r="BM98" s="22" t="s">
        <v>846</v>
      </c>
    </row>
    <row r="99" spans="2:65" s="1" customFormat="1" ht="31.5" customHeight="1">
      <c r="B99" s="39"/>
      <c r="C99" s="190" t="s">
        <v>173</v>
      </c>
      <c r="D99" s="190" t="s">
        <v>158</v>
      </c>
      <c r="E99" s="191" t="s">
        <v>743</v>
      </c>
      <c r="F99" s="192" t="s">
        <v>744</v>
      </c>
      <c r="G99" s="193" t="s">
        <v>740</v>
      </c>
      <c r="H99" s="194">
        <v>5</v>
      </c>
      <c r="I99" s="195"/>
      <c r="J99" s="196">
        <f>ROUND(I99*H99,2)</f>
        <v>0</v>
      </c>
      <c r="K99" s="192" t="s">
        <v>458</v>
      </c>
      <c r="L99" s="59"/>
      <c r="M99" s="197" t="s">
        <v>22</v>
      </c>
      <c r="N99" s="198" t="s">
        <v>46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741</v>
      </c>
      <c r="AT99" s="22" t="s">
        <v>158</v>
      </c>
      <c r="AU99" s="22" t="s">
        <v>24</v>
      </c>
      <c r="AY99" s="22" t="s">
        <v>157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24</v>
      </c>
      <c r="BK99" s="201">
        <f>ROUND(I99*H99,2)</f>
        <v>0</v>
      </c>
      <c r="BL99" s="22" t="s">
        <v>741</v>
      </c>
      <c r="BM99" s="22" t="s">
        <v>847</v>
      </c>
    </row>
    <row r="100" spans="2:65" s="1" customFormat="1" ht="31.5" customHeight="1">
      <c r="B100" s="39"/>
      <c r="C100" s="190" t="s">
        <v>189</v>
      </c>
      <c r="D100" s="190" t="s">
        <v>158</v>
      </c>
      <c r="E100" s="191" t="s">
        <v>747</v>
      </c>
      <c r="F100" s="192" t="s">
        <v>748</v>
      </c>
      <c r="G100" s="193" t="s">
        <v>740</v>
      </c>
      <c r="H100" s="194">
        <v>5</v>
      </c>
      <c r="I100" s="195"/>
      <c r="J100" s="196">
        <f>ROUND(I100*H100,2)</f>
        <v>0</v>
      </c>
      <c r="K100" s="192" t="s">
        <v>458</v>
      </c>
      <c r="L100" s="59"/>
      <c r="M100" s="197" t="s">
        <v>22</v>
      </c>
      <c r="N100" s="198" t="s">
        <v>46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741</v>
      </c>
      <c r="AT100" s="22" t="s">
        <v>158</v>
      </c>
      <c r="AU100" s="22" t="s">
        <v>24</v>
      </c>
      <c r="AY100" s="22" t="s">
        <v>157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24</v>
      </c>
      <c r="BK100" s="201">
        <f>ROUND(I100*H100,2)</f>
        <v>0</v>
      </c>
      <c r="BL100" s="22" t="s">
        <v>741</v>
      </c>
      <c r="BM100" s="22" t="s">
        <v>848</v>
      </c>
    </row>
    <row r="101" spans="2:65" s="1" customFormat="1" ht="22.5" customHeight="1">
      <c r="B101" s="39"/>
      <c r="C101" s="190" t="s">
        <v>29</v>
      </c>
      <c r="D101" s="190" t="s">
        <v>158</v>
      </c>
      <c r="E101" s="191" t="s">
        <v>750</v>
      </c>
      <c r="F101" s="192" t="s">
        <v>751</v>
      </c>
      <c r="G101" s="193" t="s">
        <v>740</v>
      </c>
      <c r="H101" s="194">
        <v>10</v>
      </c>
      <c r="I101" s="195"/>
      <c r="J101" s="196">
        <f>ROUND(I101*H101,2)</f>
        <v>0</v>
      </c>
      <c r="K101" s="192" t="s">
        <v>22</v>
      </c>
      <c r="L101" s="59"/>
      <c r="M101" s="197" t="s">
        <v>22</v>
      </c>
      <c r="N101" s="198" t="s">
        <v>46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741</v>
      </c>
      <c r="AT101" s="22" t="s">
        <v>158</v>
      </c>
      <c r="AU101" s="22" t="s">
        <v>24</v>
      </c>
      <c r="AY101" s="22" t="s">
        <v>157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24</v>
      </c>
      <c r="BK101" s="201">
        <f>ROUND(I101*H101,2)</f>
        <v>0</v>
      </c>
      <c r="BL101" s="22" t="s">
        <v>741</v>
      </c>
      <c r="BM101" s="22" t="s">
        <v>849</v>
      </c>
    </row>
    <row r="102" spans="2:65" s="10" customFormat="1" ht="37.35" customHeight="1">
      <c r="B102" s="176"/>
      <c r="C102" s="177"/>
      <c r="D102" s="225" t="s">
        <v>74</v>
      </c>
      <c r="E102" s="226" t="s">
        <v>753</v>
      </c>
      <c r="F102" s="226" t="s">
        <v>754</v>
      </c>
      <c r="G102" s="177"/>
      <c r="H102" s="177"/>
      <c r="I102" s="180"/>
      <c r="J102" s="227">
        <f>BK102</f>
        <v>0</v>
      </c>
      <c r="K102" s="177"/>
      <c r="L102" s="182"/>
      <c r="M102" s="183"/>
      <c r="N102" s="184"/>
      <c r="O102" s="184"/>
      <c r="P102" s="185">
        <f>P103+P105</f>
        <v>0</v>
      </c>
      <c r="Q102" s="184"/>
      <c r="R102" s="185">
        <f>R103+R105</f>
        <v>0</v>
      </c>
      <c r="S102" s="184"/>
      <c r="T102" s="186">
        <f>T103+T105</f>
        <v>0</v>
      </c>
      <c r="AR102" s="187" t="s">
        <v>99</v>
      </c>
      <c r="AT102" s="188" t="s">
        <v>74</v>
      </c>
      <c r="AU102" s="188" t="s">
        <v>75</v>
      </c>
      <c r="AY102" s="187" t="s">
        <v>157</v>
      </c>
      <c r="BK102" s="189">
        <f>BK103+BK105</f>
        <v>0</v>
      </c>
    </row>
    <row r="103" spans="2:65" s="10" customFormat="1" ht="19.899999999999999" customHeight="1">
      <c r="B103" s="176"/>
      <c r="C103" s="177"/>
      <c r="D103" s="178" t="s">
        <v>74</v>
      </c>
      <c r="E103" s="228" t="s">
        <v>765</v>
      </c>
      <c r="F103" s="228" t="s">
        <v>766</v>
      </c>
      <c r="G103" s="177"/>
      <c r="H103" s="177"/>
      <c r="I103" s="180"/>
      <c r="J103" s="229">
        <f>BK103</f>
        <v>0</v>
      </c>
      <c r="K103" s="177"/>
      <c r="L103" s="182"/>
      <c r="M103" s="183"/>
      <c r="N103" s="184"/>
      <c r="O103" s="184"/>
      <c r="P103" s="185">
        <f>P104</f>
        <v>0</v>
      </c>
      <c r="Q103" s="184"/>
      <c r="R103" s="185">
        <f>R104</f>
        <v>0</v>
      </c>
      <c r="S103" s="184"/>
      <c r="T103" s="186">
        <f>T104</f>
        <v>0</v>
      </c>
      <c r="AR103" s="187" t="s">
        <v>99</v>
      </c>
      <c r="AT103" s="188" t="s">
        <v>74</v>
      </c>
      <c r="AU103" s="188" t="s">
        <v>24</v>
      </c>
      <c r="AY103" s="187" t="s">
        <v>157</v>
      </c>
      <c r="BK103" s="189">
        <f>BK104</f>
        <v>0</v>
      </c>
    </row>
    <row r="104" spans="2:65" s="1" customFormat="1" ht="22.5" customHeight="1">
      <c r="B104" s="39"/>
      <c r="C104" s="190" t="s">
        <v>197</v>
      </c>
      <c r="D104" s="190" t="s">
        <v>158</v>
      </c>
      <c r="E104" s="191" t="s">
        <v>768</v>
      </c>
      <c r="F104" s="192" t="s">
        <v>769</v>
      </c>
      <c r="G104" s="193" t="s">
        <v>449</v>
      </c>
      <c r="H104" s="194">
        <v>1</v>
      </c>
      <c r="I104" s="195"/>
      <c r="J104" s="196">
        <f>ROUND(I104*H104,2)</f>
        <v>0</v>
      </c>
      <c r="K104" s="192" t="s">
        <v>458</v>
      </c>
      <c r="L104" s="59"/>
      <c r="M104" s="197" t="s">
        <v>22</v>
      </c>
      <c r="N104" s="198" t="s">
        <v>46</v>
      </c>
      <c r="O104" s="40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760</v>
      </c>
      <c r="AT104" s="22" t="s">
        <v>158</v>
      </c>
      <c r="AU104" s="22" t="s">
        <v>84</v>
      </c>
      <c r="AY104" s="22" t="s">
        <v>157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24</v>
      </c>
      <c r="BK104" s="201">
        <f>ROUND(I104*H104,2)</f>
        <v>0</v>
      </c>
      <c r="BL104" s="22" t="s">
        <v>760</v>
      </c>
      <c r="BM104" s="22" t="s">
        <v>850</v>
      </c>
    </row>
    <row r="105" spans="2:65" s="10" customFormat="1" ht="29.85" customHeight="1">
      <c r="B105" s="176"/>
      <c r="C105" s="177"/>
      <c r="D105" s="178" t="s">
        <v>74</v>
      </c>
      <c r="E105" s="228" t="s">
        <v>771</v>
      </c>
      <c r="F105" s="228" t="s">
        <v>772</v>
      </c>
      <c r="G105" s="177"/>
      <c r="H105" s="177"/>
      <c r="I105" s="180"/>
      <c r="J105" s="229">
        <f>BK105</f>
        <v>0</v>
      </c>
      <c r="K105" s="177"/>
      <c r="L105" s="182"/>
      <c r="M105" s="183"/>
      <c r="N105" s="184"/>
      <c r="O105" s="184"/>
      <c r="P105" s="185">
        <f>P106</f>
        <v>0</v>
      </c>
      <c r="Q105" s="184"/>
      <c r="R105" s="185">
        <f>R106</f>
        <v>0</v>
      </c>
      <c r="S105" s="184"/>
      <c r="T105" s="186">
        <f>T106</f>
        <v>0</v>
      </c>
      <c r="AR105" s="187" t="s">
        <v>99</v>
      </c>
      <c r="AT105" s="188" t="s">
        <v>74</v>
      </c>
      <c r="AU105" s="188" t="s">
        <v>24</v>
      </c>
      <c r="AY105" s="187" t="s">
        <v>157</v>
      </c>
      <c r="BK105" s="189">
        <f>BK106</f>
        <v>0</v>
      </c>
    </row>
    <row r="106" spans="2:65" s="1" customFormat="1" ht="22.5" customHeight="1">
      <c r="B106" s="39"/>
      <c r="C106" s="190" t="s">
        <v>179</v>
      </c>
      <c r="D106" s="190" t="s">
        <v>158</v>
      </c>
      <c r="E106" s="191" t="s">
        <v>851</v>
      </c>
      <c r="F106" s="192" t="s">
        <v>774</v>
      </c>
      <c r="G106" s="193" t="s">
        <v>449</v>
      </c>
      <c r="H106" s="194">
        <v>1</v>
      </c>
      <c r="I106" s="195"/>
      <c r="J106" s="196">
        <f>ROUND(I106*H106,2)</f>
        <v>0</v>
      </c>
      <c r="K106" s="192" t="s">
        <v>458</v>
      </c>
      <c r="L106" s="59"/>
      <c r="M106" s="197" t="s">
        <v>22</v>
      </c>
      <c r="N106" s="212" t="s">
        <v>46</v>
      </c>
      <c r="O106" s="21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22" t="s">
        <v>760</v>
      </c>
      <c r="AT106" s="22" t="s">
        <v>158</v>
      </c>
      <c r="AU106" s="22" t="s">
        <v>84</v>
      </c>
      <c r="AY106" s="22" t="s">
        <v>157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24</v>
      </c>
      <c r="BK106" s="201">
        <f>ROUND(I106*H106,2)</f>
        <v>0</v>
      </c>
      <c r="BL106" s="22" t="s">
        <v>760</v>
      </c>
      <c r="BM106" s="22" t="s">
        <v>852</v>
      </c>
    </row>
    <row r="107" spans="2:65" s="1" customFormat="1" ht="6.95" customHeight="1">
      <c r="B107" s="54"/>
      <c r="C107" s="55"/>
      <c r="D107" s="55"/>
      <c r="E107" s="55"/>
      <c r="F107" s="55"/>
      <c r="G107" s="55"/>
      <c r="H107" s="55"/>
      <c r="I107" s="146"/>
      <c r="J107" s="55"/>
      <c r="K107" s="55"/>
      <c r="L107" s="59"/>
    </row>
  </sheetData>
  <sheetProtection algorithmName="SHA-512" hashValue="ivEEyX+toQ2oHUbLgKtvyn9nmCQXpE5cI1nvVJDEh0rYQBEmvsZtr2aQK+53A09WYE+Ur1vENfzwAAuvLvg1FA==" saltValue="VenR3xDXO2fxOvckihIr1w==" spinCount="100000" sheet="1" objects="1" scenarios="1" formatCells="0" formatColumns="0" formatRows="0" sort="0" autoFilter="0"/>
  <autoFilter ref="C87:K106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95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432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853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ROUND(J85,2)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ROUND(SUM(BE85:BE121), 2)</f>
        <v>0</v>
      </c>
      <c r="G32" s="40"/>
      <c r="H32" s="40"/>
      <c r="I32" s="138">
        <v>0.21</v>
      </c>
      <c r="J32" s="137">
        <f>ROUND(ROUND((SUM(BE85:BE121)),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ROUND(SUM(BF85:BF121), 2)</f>
        <v>0</v>
      </c>
      <c r="G33" s="40"/>
      <c r="H33" s="40"/>
      <c r="I33" s="138">
        <v>0.15</v>
      </c>
      <c r="J33" s="137">
        <f>ROUND(ROUND((SUM(BF85:BF121)),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ROUND(SUM(BG85:BG121),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ROUND(SUM(BH85:BH121),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ROUND(SUM(BI85:BI121),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432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3 - DMX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J85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435</v>
      </c>
      <c r="E61" s="159"/>
      <c r="F61" s="159"/>
      <c r="G61" s="159"/>
      <c r="H61" s="159"/>
      <c r="I61" s="160"/>
      <c r="J61" s="161">
        <f>J86</f>
        <v>0</v>
      </c>
      <c r="K61" s="162"/>
    </row>
    <row r="62" spans="2:47" s="11" customFormat="1" ht="19.899999999999999" customHeight="1">
      <c r="B62" s="216"/>
      <c r="C62" s="217"/>
      <c r="D62" s="218" t="s">
        <v>436</v>
      </c>
      <c r="E62" s="219"/>
      <c r="F62" s="219"/>
      <c r="G62" s="219"/>
      <c r="H62" s="219"/>
      <c r="I62" s="220"/>
      <c r="J62" s="221">
        <f>J87</f>
        <v>0</v>
      </c>
      <c r="K62" s="222"/>
    </row>
    <row r="63" spans="2:47" s="11" customFormat="1" ht="19.899999999999999" customHeight="1">
      <c r="B63" s="216"/>
      <c r="C63" s="217"/>
      <c r="D63" s="218" t="s">
        <v>854</v>
      </c>
      <c r="E63" s="219"/>
      <c r="F63" s="219"/>
      <c r="G63" s="219"/>
      <c r="H63" s="219"/>
      <c r="I63" s="220"/>
      <c r="J63" s="221">
        <f>J109</f>
        <v>0</v>
      </c>
      <c r="K63" s="222"/>
    </row>
    <row r="64" spans="2:47" s="1" customFormat="1" ht="21.75" customHeight="1">
      <c r="B64" s="39"/>
      <c r="C64" s="40"/>
      <c r="D64" s="40"/>
      <c r="E64" s="40"/>
      <c r="F64" s="40"/>
      <c r="G64" s="40"/>
      <c r="H64" s="40"/>
      <c r="I64" s="125"/>
      <c r="J64" s="40"/>
      <c r="K64" s="43"/>
    </row>
    <row r="65" spans="2:12" s="1" customFormat="1" ht="6.95" customHeight="1">
      <c r="B65" s="54"/>
      <c r="C65" s="55"/>
      <c r="D65" s="55"/>
      <c r="E65" s="55"/>
      <c r="F65" s="55"/>
      <c r="G65" s="55"/>
      <c r="H65" s="55"/>
      <c r="I65" s="146"/>
      <c r="J65" s="55"/>
      <c r="K65" s="56"/>
    </row>
    <row r="69" spans="2:12" s="1" customFormat="1" ht="6.95" customHeight="1">
      <c r="B69" s="57"/>
      <c r="C69" s="58"/>
      <c r="D69" s="58"/>
      <c r="E69" s="58"/>
      <c r="F69" s="58"/>
      <c r="G69" s="58"/>
      <c r="H69" s="58"/>
      <c r="I69" s="149"/>
      <c r="J69" s="58"/>
      <c r="K69" s="58"/>
      <c r="L69" s="59"/>
    </row>
    <row r="70" spans="2:12" s="1" customFormat="1" ht="36.950000000000003" customHeight="1">
      <c r="B70" s="39"/>
      <c r="C70" s="60" t="s">
        <v>142</v>
      </c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6.95" customHeight="1">
      <c r="B71" s="39"/>
      <c r="C71" s="61"/>
      <c r="D71" s="61"/>
      <c r="E71" s="61"/>
      <c r="F71" s="61"/>
      <c r="G71" s="61"/>
      <c r="H71" s="61"/>
      <c r="I71" s="163"/>
      <c r="J71" s="61"/>
      <c r="K71" s="61"/>
      <c r="L71" s="59"/>
    </row>
    <row r="72" spans="2:12" s="1" customFormat="1" ht="14.45" customHeight="1">
      <c r="B72" s="39"/>
      <c r="C72" s="63" t="s">
        <v>18</v>
      </c>
      <c r="D72" s="61"/>
      <c r="E72" s="61"/>
      <c r="F72" s="61"/>
      <c r="G72" s="61"/>
      <c r="H72" s="61"/>
      <c r="I72" s="163"/>
      <c r="J72" s="61"/>
      <c r="K72" s="61"/>
      <c r="L72" s="59"/>
    </row>
    <row r="73" spans="2:12" s="1" customFormat="1" ht="22.5" customHeight="1">
      <c r="B73" s="39"/>
      <c r="C73" s="61"/>
      <c r="D73" s="61"/>
      <c r="E73" s="362" t="str">
        <f>E7</f>
        <v>Rekonstrukce rozvodny v budově dílen EKOVA Elektric v Areálu dílny Martinov</v>
      </c>
      <c r="F73" s="363"/>
      <c r="G73" s="363"/>
      <c r="H73" s="363"/>
      <c r="I73" s="163"/>
      <c r="J73" s="61"/>
      <c r="K73" s="61"/>
      <c r="L73" s="59"/>
    </row>
    <row r="74" spans="2:12" ht="15">
      <c r="B74" s="26"/>
      <c r="C74" s="63" t="s">
        <v>115</v>
      </c>
      <c r="D74" s="223"/>
      <c r="E74" s="223"/>
      <c r="F74" s="223"/>
      <c r="G74" s="223"/>
      <c r="H74" s="223"/>
      <c r="J74" s="223"/>
      <c r="K74" s="223"/>
      <c r="L74" s="224"/>
    </row>
    <row r="75" spans="2:12" s="1" customFormat="1" ht="22.5" customHeight="1">
      <c r="B75" s="39"/>
      <c r="C75" s="61"/>
      <c r="D75" s="61"/>
      <c r="E75" s="362" t="s">
        <v>432</v>
      </c>
      <c r="F75" s="364"/>
      <c r="G75" s="364"/>
      <c r="H75" s="364"/>
      <c r="I75" s="163"/>
      <c r="J75" s="61"/>
      <c r="K75" s="61"/>
      <c r="L75" s="59"/>
    </row>
    <row r="76" spans="2:12" s="1" customFormat="1" ht="14.45" customHeight="1">
      <c r="B76" s="39"/>
      <c r="C76" s="63" t="s">
        <v>433</v>
      </c>
      <c r="D76" s="61"/>
      <c r="E76" s="61"/>
      <c r="F76" s="61"/>
      <c r="G76" s="61"/>
      <c r="H76" s="61"/>
      <c r="I76" s="163"/>
      <c r="J76" s="61"/>
      <c r="K76" s="61"/>
      <c r="L76" s="59"/>
    </row>
    <row r="77" spans="2:12" s="1" customFormat="1" ht="23.25" customHeight="1">
      <c r="B77" s="39"/>
      <c r="C77" s="61"/>
      <c r="D77" s="61"/>
      <c r="E77" s="330" t="str">
        <f>E11</f>
        <v>3 - DMX</v>
      </c>
      <c r="F77" s="364"/>
      <c r="G77" s="364"/>
      <c r="H77" s="364"/>
      <c r="I77" s="163"/>
      <c r="J77" s="61"/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8" customHeight="1">
      <c r="B79" s="39"/>
      <c r="C79" s="63" t="s">
        <v>25</v>
      </c>
      <c r="D79" s="61"/>
      <c r="E79" s="61"/>
      <c r="F79" s="164" t="str">
        <f>F14</f>
        <v>Ostrava</v>
      </c>
      <c r="G79" s="61"/>
      <c r="H79" s="61"/>
      <c r="I79" s="165" t="s">
        <v>27</v>
      </c>
      <c r="J79" s="71" t="str">
        <f>IF(J14="","",J14)</f>
        <v>7. 3. 2018</v>
      </c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3"/>
      <c r="J80" s="61"/>
      <c r="K80" s="61"/>
      <c r="L80" s="59"/>
    </row>
    <row r="81" spans="2:65" s="1" customFormat="1" ht="15">
      <c r="B81" s="39"/>
      <c r="C81" s="63" t="s">
        <v>31</v>
      </c>
      <c r="D81" s="61"/>
      <c r="E81" s="61"/>
      <c r="F81" s="164" t="str">
        <f>E17</f>
        <v>Dopravní podnik Ostrava a.s.</v>
      </c>
      <c r="G81" s="61"/>
      <c r="H81" s="61"/>
      <c r="I81" s="165" t="s">
        <v>37</v>
      </c>
      <c r="J81" s="164" t="str">
        <f>E23</f>
        <v xml:space="preserve"> </v>
      </c>
      <c r="K81" s="61"/>
      <c r="L81" s="59"/>
    </row>
    <row r="82" spans="2:65" s="1" customFormat="1" ht="14.45" customHeight="1">
      <c r="B82" s="39"/>
      <c r="C82" s="63" t="s">
        <v>35</v>
      </c>
      <c r="D82" s="61"/>
      <c r="E82" s="61"/>
      <c r="F82" s="164" t="str">
        <f>IF(E20="","",E20)</f>
        <v/>
      </c>
      <c r="G82" s="61"/>
      <c r="H82" s="61"/>
      <c r="I82" s="163"/>
      <c r="J82" s="61"/>
      <c r="K82" s="61"/>
      <c r="L82" s="59"/>
    </row>
    <row r="83" spans="2:65" s="1" customFormat="1" ht="10.35" customHeight="1">
      <c r="B83" s="39"/>
      <c r="C83" s="61"/>
      <c r="D83" s="61"/>
      <c r="E83" s="61"/>
      <c r="F83" s="61"/>
      <c r="G83" s="61"/>
      <c r="H83" s="61"/>
      <c r="I83" s="163"/>
      <c r="J83" s="61"/>
      <c r="K83" s="61"/>
      <c r="L83" s="59"/>
    </row>
    <row r="84" spans="2:65" s="9" customFormat="1" ht="29.25" customHeight="1">
      <c r="B84" s="166"/>
      <c r="C84" s="167" t="s">
        <v>143</v>
      </c>
      <c r="D84" s="168" t="s">
        <v>60</v>
      </c>
      <c r="E84" s="168" t="s">
        <v>56</v>
      </c>
      <c r="F84" s="168" t="s">
        <v>144</v>
      </c>
      <c r="G84" s="168" t="s">
        <v>145</v>
      </c>
      <c r="H84" s="168" t="s">
        <v>146</v>
      </c>
      <c r="I84" s="169" t="s">
        <v>147</v>
      </c>
      <c r="J84" s="168" t="s">
        <v>119</v>
      </c>
      <c r="K84" s="170" t="s">
        <v>148</v>
      </c>
      <c r="L84" s="171"/>
      <c r="M84" s="79" t="s">
        <v>149</v>
      </c>
      <c r="N84" s="80" t="s">
        <v>45</v>
      </c>
      <c r="O84" s="80" t="s">
        <v>150</v>
      </c>
      <c r="P84" s="80" t="s">
        <v>151</v>
      </c>
      <c r="Q84" s="80" t="s">
        <v>152</v>
      </c>
      <c r="R84" s="80" t="s">
        <v>153</v>
      </c>
      <c r="S84" s="80" t="s">
        <v>154</v>
      </c>
      <c r="T84" s="81" t="s">
        <v>155</v>
      </c>
    </row>
    <row r="85" spans="2:65" s="1" customFormat="1" ht="29.25" customHeight="1">
      <c r="B85" s="39"/>
      <c r="C85" s="85" t="s">
        <v>120</v>
      </c>
      <c r="D85" s="61"/>
      <c r="E85" s="61"/>
      <c r="F85" s="61"/>
      <c r="G85" s="61"/>
      <c r="H85" s="61"/>
      <c r="I85" s="163"/>
      <c r="J85" s="172">
        <f>BK85</f>
        <v>0</v>
      </c>
      <c r="K85" s="61"/>
      <c r="L85" s="59"/>
      <c r="M85" s="82"/>
      <c r="N85" s="83"/>
      <c r="O85" s="83"/>
      <c r="P85" s="173">
        <f>P86</f>
        <v>0</v>
      </c>
      <c r="Q85" s="83"/>
      <c r="R85" s="173">
        <f>R86</f>
        <v>9.3259999999999982E-2</v>
      </c>
      <c r="S85" s="83"/>
      <c r="T85" s="174">
        <f>T86</f>
        <v>0</v>
      </c>
      <c r="AT85" s="22" t="s">
        <v>74</v>
      </c>
      <c r="AU85" s="22" t="s">
        <v>121</v>
      </c>
      <c r="BK85" s="175">
        <f>BK86</f>
        <v>0</v>
      </c>
    </row>
    <row r="86" spans="2:65" s="10" customFormat="1" ht="37.35" customHeight="1">
      <c r="B86" s="176"/>
      <c r="C86" s="177"/>
      <c r="D86" s="225" t="s">
        <v>74</v>
      </c>
      <c r="E86" s="226" t="s">
        <v>274</v>
      </c>
      <c r="F86" s="226" t="s">
        <v>444</v>
      </c>
      <c r="G86" s="177"/>
      <c r="H86" s="177"/>
      <c r="I86" s="180"/>
      <c r="J86" s="227">
        <f>BK86</f>
        <v>0</v>
      </c>
      <c r="K86" s="177"/>
      <c r="L86" s="182"/>
      <c r="M86" s="183"/>
      <c r="N86" s="184"/>
      <c r="O86" s="184"/>
      <c r="P86" s="185">
        <f>P87+P109</f>
        <v>0</v>
      </c>
      <c r="Q86" s="184"/>
      <c r="R86" s="185">
        <f>R87+R109</f>
        <v>9.3259999999999982E-2</v>
      </c>
      <c r="S86" s="184"/>
      <c r="T86" s="186">
        <f>T87+T109</f>
        <v>0</v>
      </c>
      <c r="AR86" s="187" t="s">
        <v>93</v>
      </c>
      <c r="AT86" s="188" t="s">
        <v>74</v>
      </c>
      <c r="AU86" s="188" t="s">
        <v>75</v>
      </c>
      <c r="AY86" s="187" t="s">
        <v>157</v>
      </c>
      <c r="BK86" s="189">
        <f>BK87+BK109</f>
        <v>0</v>
      </c>
    </row>
    <row r="87" spans="2:65" s="10" customFormat="1" ht="19.899999999999999" customHeight="1">
      <c r="B87" s="176"/>
      <c r="C87" s="177"/>
      <c r="D87" s="178" t="s">
        <v>74</v>
      </c>
      <c r="E87" s="228" t="s">
        <v>445</v>
      </c>
      <c r="F87" s="228" t="s">
        <v>446</v>
      </c>
      <c r="G87" s="177"/>
      <c r="H87" s="177"/>
      <c r="I87" s="180"/>
      <c r="J87" s="229">
        <f>BK87</f>
        <v>0</v>
      </c>
      <c r="K87" s="177"/>
      <c r="L87" s="182"/>
      <c r="M87" s="183"/>
      <c r="N87" s="184"/>
      <c r="O87" s="184"/>
      <c r="P87" s="185">
        <f>SUM(P88:P108)</f>
        <v>0</v>
      </c>
      <c r="Q87" s="184"/>
      <c r="R87" s="185">
        <f>SUM(R88:R108)</f>
        <v>8.4219999999999989E-2</v>
      </c>
      <c r="S87" s="184"/>
      <c r="T87" s="186">
        <f>SUM(T88:T108)</f>
        <v>0</v>
      </c>
      <c r="AR87" s="187" t="s">
        <v>93</v>
      </c>
      <c r="AT87" s="188" t="s">
        <v>74</v>
      </c>
      <c r="AU87" s="188" t="s">
        <v>24</v>
      </c>
      <c r="AY87" s="187" t="s">
        <v>157</v>
      </c>
      <c r="BK87" s="189">
        <f>SUM(BK88:BK108)</f>
        <v>0</v>
      </c>
    </row>
    <row r="88" spans="2:65" s="1" customFormat="1" ht="31.5" customHeight="1">
      <c r="B88" s="39"/>
      <c r="C88" s="190" t="s">
        <v>24</v>
      </c>
      <c r="D88" s="190" t="s">
        <v>158</v>
      </c>
      <c r="E88" s="191" t="s">
        <v>456</v>
      </c>
      <c r="F88" s="192" t="s">
        <v>457</v>
      </c>
      <c r="G88" s="193" t="s">
        <v>176</v>
      </c>
      <c r="H88" s="194">
        <v>199</v>
      </c>
      <c r="I88" s="195"/>
      <c r="J88" s="196">
        <f t="shared" ref="J88:J108" si="0">ROUND(I88*H88,2)</f>
        <v>0</v>
      </c>
      <c r="K88" s="192" t="s">
        <v>458</v>
      </c>
      <c r="L88" s="59"/>
      <c r="M88" s="197" t="s">
        <v>22</v>
      </c>
      <c r="N88" s="198" t="s">
        <v>46</v>
      </c>
      <c r="O88" s="40"/>
      <c r="P88" s="199">
        <f t="shared" ref="P88:P108" si="1">O88*H88</f>
        <v>0</v>
      </c>
      <c r="Q88" s="199">
        <v>0</v>
      </c>
      <c r="R88" s="199">
        <f t="shared" ref="R88:R108" si="2">Q88*H88</f>
        <v>0</v>
      </c>
      <c r="S88" s="199">
        <v>0</v>
      </c>
      <c r="T88" s="200">
        <f t="shared" ref="T88:T108" si="3">S88*H88</f>
        <v>0</v>
      </c>
      <c r="AR88" s="22" t="s">
        <v>290</v>
      </c>
      <c r="AT88" s="22" t="s">
        <v>158</v>
      </c>
      <c r="AU88" s="22" t="s">
        <v>84</v>
      </c>
      <c r="AY88" s="22" t="s">
        <v>157</v>
      </c>
      <c r="BE88" s="201">
        <f t="shared" ref="BE88:BE108" si="4">IF(N88="základní",J88,0)</f>
        <v>0</v>
      </c>
      <c r="BF88" s="201">
        <f t="shared" ref="BF88:BF108" si="5">IF(N88="snížená",J88,0)</f>
        <v>0</v>
      </c>
      <c r="BG88" s="201">
        <f t="shared" ref="BG88:BG108" si="6">IF(N88="zákl. přenesená",J88,0)</f>
        <v>0</v>
      </c>
      <c r="BH88" s="201">
        <f t="shared" ref="BH88:BH108" si="7">IF(N88="sníž. přenesená",J88,0)</f>
        <v>0</v>
      </c>
      <c r="BI88" s="201">
        <f t="shared" ref="BI88:BI108" si="8">IF(N88="nulová",J88,0)</f>
        <v>0</v>
      </c>
      <c r="BJ88" s="22" t="s">
        <v>24</v>
      </c>
      <c r="BK88" s="201">
        <f t="shared" ref="BK88:BK108" si="9">ROUND(I88*H88,2)</f>
        <v>0</v>
      </c>
      <c r="BL88" s="22" t="s">
        <v>290</v>
      </c>
      <c r="BM88" s="22" t="s">
        <v>855</v>
      </c>
    </row>
    <row r="89" spans="2:65" s="1" customFormat="1" ht="22.5" customHeight="1">
      <c r="B89" s="39"/>
      <c r="C89" s="202" t="s">
        <v>84</v>
      </c>
      <c r="D89" s="202" t="s">
        <v>274</v>
      </c>
      <c r="E89" s="203" t="s">
        <v>856</v>
      </c>
      <c r="F89" s="204" t="s">
        <v>461</v>
      </c>
      <c r="G89" s="205" t="s">
        <v>176</v>
      </c>
      <c r="H89" s="206">
        <v>199</v>
      </c>
      <c r="I89" s="207"/>
      <c r="J89" s="208">
        <f t="shared" si="0"/>
        <v>0</v>
      </c>
      <c r="K89" s="204" t="s">
        <v>22</v>
      </c>
      <c r="L89" s="209"/>
      <c r="M89" s="210" t="s">
        <v>22</v>
      </c>
      <c r="N89" s="211" t="s">
        <v>46</v>
      </c>
      <c r="O89" s="40"/>
      <c r="P89" s="199">
        <f t="shared" si="1"/>
        <v>0</v>
      </c>
      <c r="Q89" s="199">
        <v>1.2E-4</v>
      </c>
      <c r="R89" s="199">
        <f t="shared" si="2"/>
        <v>2.3880000000000002E-2</v>
      </c>
      <c r="S89" s="199">
        <v>0</v>
      </c>
      <c r="T89" s="200">
        <f t="shared" si="3"/>
        <v>0</v>
      </c>
      <c r="AR89" s="22" t="s">
        <v>413</v>
      </c>
      <c r="AT89" s="22" t="s">
        <v>274</v>
      </c>
      <c r="AU89" s="22" t="s">
        <v>84</v>
      </c>
      <c r="AY89" s="22" t="s">
        <v>157</v>
      </c>
      <c r="BE89" s="201">
        <f t="shared" si="4"/>
        <v>0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22" t="s">
        <v>24</v>
      </c>
      <c r="BK89" s="201">
        <f t="shared" si="9"/>
        <v>0</v>
      </c>
      <c r="BL89" s="22" t="s">
        <v>413</v>
      </c>
      <c r="BM89" s="22" t="s">
        <v>857</v>
      </c>
    </row>
    <row r="90" spans="2:65" s="1" customFormat="1" ht="31.5" customHeight="1">
      <c r="B90" s="39"/>
      <c r="C90" s="190" t="s">
        <v>93</v>
      </c>
      <c r="D90" s="190" t="s">
        <v>158</v>
      </c>
      <c r="E90" s="191" t="s">
        <v>858</v>
      </c>
      <c r="F90" s="192" t="s">
        <v>859</v>
      </c>
      <c r="G90" s="193" t="s">
        <v>176</v>
      </c>
      <c r="H90" s="194">
        <v>1</v>
      </c>
      <c r="I90" s="195"/>
      <c r="J90" s="196">
        <f t="shared" si="0"/>
        <v>0</v>
      </c>
      <c r="K90" s="192" t="s">
        <v>458</v>
      </c>
      <c r="L90" s="59"/>
      <c r="M90" s="197" t="s">
        <v>22</v>
      </c>
      <c r="N90" s="198" t="s">
        <v>46</v>
      </c>
      <c r="O90" s="40"/>
      <c r="P90" s="199">
        <f t="shared" si="1"/>
        <v>0</v>
      </c>
      <c r="Q90" s="199">
        <v>0</v>
      </c>
      <c r="R90" s="199">
        <f t="shared" si="2"/>
        <v>0</v>
      </c>
      <c r="S90" s="199">
        <v>0</v>
      </c>
      <c r="T90" s="200">
        <f t="shared" si="3"/>
        <v>0</v>
      </c>
      <c r="AR90" s="22" t="s">
        <v>290</v>
      </c>
      <c r="AT90" s="22" t="s">
        <v>158</v>
      </c>
      <c r="AU90" s="22" t="s">
        <v>84</v>
      </c>
      <c r="AY90" s="22" t="s">
        <v>157</v>
      </c>
      <c r="BE90" s="201">
        <f t="shared" si="4"/>
        <v>0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22" t="s">
        <v>24</v>
      </c>
      <c r="BK90" s="201">
        <f t="shared" si="9"/>
        <v>0</v>
      </c>
      <c r="BL90" s="22" t="s">
        <v>290</v>
      </c>
      <c r="BM90" s="22" t="s">
        <v>860</v>
      </c>
    </row>
    <row r="91" spans="2:65" s="1" customFormat="1" ht="22.5" customHeight="1">
      <c r="B91" s="39"/>
      <c r="C91" s="202" t="s">
        <v>96</v>
      </c>
      <c r="D91" s="202" t="s">
        <v>274</v>
      </c>
      <c r="E91" s="203" t="s">
        <v>861</v>
      </c>
      <c r="F91" s="204" t="s">
        <v>862</v>
      </c>
      <c r="G91" s="205" t="s">
        <v>176</v>
      </c>
      <c r="H91" s="206">
        <v>1</v>
      </c>
      <c r="I91" s="207"/>
      <c r="J91" s="208">
        <f t="shared" si="0"/>
        <v>0</v>
      </c>
      <c r="K91" s="204" t="s">
        <v>22</v>
      </c>
      <c r="L91" s="209"/>
      <c r="M91" s="210" t="s">
        <v>22</v>
      </c>
      <c r="N91" s="211" t="s">
        <v>46</v>
      </c>
      <c r="O91" s="40"/>
      <c r="P91" s="199">
        <f t="shared" si="1"/>
        <v>0</v>
      </c>
      <c r="Q91" s="199">
        <v>6.0000000000000002E-5</v>
      </c>
      <c r="R91" s="199">
        <f t="shared" si="2"/>
        <v>6.0000000000000002E-5</v>
      </c>
      <c r="S91" s="199">
        <v>0</v>
      </c>
      <c r="T91" s="200">
        <f t="shared" si="3"/>
        <v>0</v>
      </c>
      <c r="AR91" s="22" t="s">
        <v>413</v>
      </c>
      <c r="AT91" s="22" t="s">
        <v>274</v>
      </c>
      <c r="AU91" s="22" t="s">
        <v>84</v>
      </c>
      <c r="AY91" s="22" t="s">
        <v>157</v>
      </c>
      <c r="BE91" s="201">
        <f t="shared" si="4"/>
        <v>0</v>
      </c>
      <c r="BF91" s="201">
        <f t="shared" si="5"/>
        <v>0</v>
      </c>
      <c r="BG91" s="201">
        <f t="shared" si="6"/>
        <v>0</v>
      </c>
      <c r="BH91" s="201">
        <f t="shared" si="7"/>
        <v>0</v>
      </c>
      <c r="BI91" s="201">
        <f t="shared" si="8"/>
        <v>0</v>
      </c>
      <c r="BJ91" s="22" t="s">
        <v>24</v>
      </c>
      <c r="BK91" s="201">
        <f t="shared" si="9"/>
        <v>0</v>
      </c>
      <c r="BL91" s="22" t="s">
        <v>413</v>
      </c>
      <c r="BM91" s="22" t="s">
        <v>863</v>
      </c>
    </row>
    <row r="92" spans="2:65" s="1" customFormat="1" ht="31.5" customHeight="1">
      <c r="B92" s="39"/>
      <c r="C92" s="190" t="s">
        <v>99</v>
      </c>
      <c r="D92" s="190" t="s">
        <v>158</v>
      </c>
      <c r="E92" s="191" t="s">
        <v>463</v>
      </c>
      <c r="F92" s="192" t="s">
        <v>464</v>
      </c>
      <c r="G92" s="193" t="s">
        <v>176</v>
      </c>
      <c r="H92" s="194">
        <v>14</v>
      </c>
      <c r="I92" s="195"/>
      <c r="J92" s="196">
        <f t="shared" si="0"/>
        <v>0</v>
      </c>
      <c r="K92" s="192" t="s">
        <v>22</v>
      </c>
      <c r="L92" s="59"/>
      <c r="M92" s="197" t="s">
        <v>22</v>
      </c>
      <c r="N92" s="198" t="s">
        <v>46</v>
      </c>
      <c r="O92" s="40"/>
      <c r="P92" s="199">
        <f t="shared" si="1"/>
        <v>0</v>
      </c>
      <c r="Q92" s="199">
        <v>0</v>
      </c>
      <c r="R92" s="199">
        <f t="shared" si="2"/>
        <v>0</v>
      </c>
      <c r="S92" s="199">
        <v>0</v>
      </c>
      <c r="T92" s="200">
        <f t="shared" si="3"/>
        <v>0</v>
      </c>
      <c r="AR92" s="22" t="s">
        <v>290</v>
      </c>
      <c r="AT92" s="22" t="s">
        <v>158</v>
      </c>
      <c r="AU92" s="22" t="s">
        <v>84</v>
      </c>
      <c r="AY92" s="22" t="s">
        <v>157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22" t="s">
        <v>24</v>
      </c>
      <c r="BK92" s="201">
        <f t="shared" si="9"/>
        <v>0</v>
      </c>
      <c r="BL92" s="22" t="s">
        <v>290</v>
      </c>
      <c r="BM92" s="22" t="s">
        <v>864</v>
      </c>
    </row>
    <row r="93" spans="2:65" s="1" customFormat="1" ht="22.5" customHeight="1">
      <c r="B93" s="39"/>
      <c r="C93" s="202" t="s">
        <v>170</v>
      </c>
      <c r="D93" s="202" t="s">
        <v>274</v>
      </c>
      <c r="E93" s="203" t="s">
        <v>466</v>
      </c>
      <c r="F93" s="204" t="s">
        <v>467</v>
      </c>
      <c r="G93" s="205" t="s">
        <v>176</v>
      </c>
      <c r="H93" s="206">
        <v>14</v>
      </c>
      <c r="I93" s="207"/>
      <c r="J93" s="208">
        <f t="shared" si="0"/>
        <v>0</v>
      </c>
      <c r="K93" s="204" t="s">
        <v>22</v>
      </c>
      <c r="L93" s="209"/>
      <c r="M93" s="210" t="s">
        <v>22</v>
      </c>
      <c r="N93" s="211" t="s">
        <v>46</v>
      </c>
      <c r="O93" s="40"/>
      <c r="P93" s="199">
        <f t="shared" si="1"/>
        <v>0</v>
      </c>
      <c r="Q93" s="199">
        <v>4.0000000000000002E-4</v>
      </c>
      <c r="R93" s="199">
        <f t="shared" si="2"/>
        <v>5.5999999999999999E-3</v>
      </c>
      <c r="S93" s="199">
        <v>0</v>
      </c>
      <c r="T93" s="200">
        <f t="shared" si="3"/>
        <v>0</v>
      </c>
      <c r="AR93" s="22" t="s">
        <v>413</v>
      </c>
      <c r="AT93" s="22" t="s">
        <v>274</v>
      </c>
      <c r="AU93" s="22" t="s">
        <v>84</v>
      </c>
      <c r="AY93" s="22" t="s">
        <v>157</v>
      </c>
      <c r="BE93" s="201">
        <f t="shared" si="4"/>
        <v>0</v>
      </c>
      <c r="BF93" s="201">
        <f t="shared" si="5"/>
        <v>0</v>
      </c>
      <c r="BG93" s="201">
        <f t="shared" si="6"/>
        <v>0</v>
      </c>
      <c r="BH93" s="201">
        <f t="shared" si="7"/>
        <v>0</v>
      </c>
      <c r="BI93" s="201">
        <f t="shared" si="8"/>
        <v>0</v>
      </c>
      <c r="BJ93" s="22" t="s">
        <v>24</v>
      </c>
      <c r="BK93" s="201">
        <f t="shared" si="9"/>
        <v>0</v>
      </c>
      <c r="BL93" s="22" t="s">
        <v>413</v>
      </c>
      <c r="BM93" s="22" t="s">
        <v>865</v>
      </c>
    </row>
    <row r="94" spans="2:65" s="1" customFormat="1" ht="31.5" customHeight="1">
      <c r="B94" s="39"/>
      <c r="C94" s="190" t="s">
        <v>180</v>
      </c>
      <c r="D94" s="190" t="s">
        <v>158</v>
      </c>
      <c r="E94" s="191" t="s">
        <v>501</v>
      </c>
      <c r="F94" s="192" t="s">
        <v>481</v>
      </c>
      <c r="G94" s="193" t="s">
        <v>176</v>
      </c>
      <c r="H94" s="194">
        <v>14</v>
      </c>
      <c r="I94" s="195"/>
      <c r="J94" s="196">
        <f t="shared" si="0"/>
        <v>0</v>
      </c>
      <c r="K94" s="192" t="s">
        <v>22</v>
      </c>
      <c r="L94" s="59"/>
      <c r="M94" s="197" t="s">
        <v>22</v>
      </c>
      <c r="N94" s="198" t="s">
        <v>46</v>
      </c>
      <c r="O94" s="40"/>
      <c r="P94" s="199">
        <f t="shared" si="1"/>
        <v>0</v>
      </c>
      <c r="Q94" s="199">
        <v>0</v>
      </c>
      <c r="R94" s="199">
        <f t="shared" si="2"/>
        <v>0</v>
      </c>
      <c r="S94" s="199">
        <v>0</v>
      </c>
      <c r="T94" s="200">
        <f t="shared" si="3"/>
        <v>0</v>
      </c>
      <c r="AR94" s="22" t="s">
        <v>290</v>
      </c>
      <c r="AT94" s="22" t="s">
        <v>158</v>
      </c>
      <c r="AU94" s="22" t="s">
        <v>84</v>
      </c>
      <c r="AY94" s="22" t="s">
        <v>157</v>
      </c>
      <c r="BE94" s="201">
        <f t="shared" si="4"/>
        <v>0</v>
      </c>
      <c r="BF94" s="201">
        <f t="shared" si="5"/>
        <v>0</v>
      </c>
      <c r="BG94" s="201">
        <f t="shared" si="6"/>
        <v>0</v>
      </c>
      <c r="BH94" s="201">
        <f t="shared" si="7"/>
        <v>0</v>
      </c>
      <c r="BI94" s="201">
        <f t="shared" si="8"/>
        <v>0</v>
      </c>
      <c r="BJ94" s="22" t="s">
        <v>24</v>
      </c>
      <c r="BK94" s="201">
        <f t="shared" si="9"/>
        <v>0</v>
      </c>
      <c r="BL94" s="22" t="s">
        <v>290</v>
      </c>
      <c r="BM94" s="22" t="s">
        <v>866</v>
      </c>
    </row>
    <row r="95" spans="2:65" s="1" customFormat="1" ht="57" customHeight="1">
      <c r="B95" s="39"/>
      <c r="C95" s="202" t="s">
        <v>173</v>
      </c>
      <c r="D95" s="202" t="s">
        <v>274</v>
      </c>
      <c r="E95" s="203" t="s">
        <v>503</v>
      </c>
      <c r="F95" s="204" t="s">
        <v>504</v>
      </c>
      <c r="G95" s="205" t="s">
        <v>176</v>
      </c>
      <c r="H95" s="206">
        <v>14</v>
      </c>
      <c r="I95" s="207"/>
      <c r="J95" s="208">
        <f t="shared" si="0"/>
        <v>0</v>
      </c>
      <c r="K95" s="204" t="s">
        <v>22</v>
      </c>
      <c r="L95" s="209"/>
      <c r="M95" s="210" t="s">
        <v>22</v>
      </c>
      <c r="N95" s="211" t="s">
        <v>46</v>
      </c>
      <c r="O95" s="40"/>
      <c r="P95" s="199">
        <f t="shared" si="1"/>
        <v>0</v>
      </c>
      <c r="Q95" s="199">
        <v>1.4999999999999999E-4</v>
      </c>
      <c r="R95" s="199">
        <f t="shared" si="2"/>
        <v>2.0999999999999999E-3</v>
      </c>
      <c r="S95" s="199">
        <v>0</v>
      </c>
      <c r="T95" s="200">
        <f t="shared" si="3"/>
        <v>0</v>
      </c>
      <c r="AR95" s="22" t="s">
        <v>413</v>
      </c>
      <c r="AT95" s="22" t="s">
        <v>274</v>
      </c>
      <c r="AU95" s="22" t="s">
        <v>84</v>
      </c>
      <c r="AY95" s="22" t="s">
        <v>157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22" t="s">
        <v>24</v>
      </c>
      <c r="BK95" s="201">
        <f t="shared" si="9"/>
        <v>0</v>
      </c>
      <c r="BL95" s="22" t="s">
        <v>413</v>
      </c>
      <c r="BM95" s="22" t="s">
        <v>867</v>
      </c>
    </row>
    <row r="96" spans="2:65" s="1" customFormat="1" ht="22.5" customHeight="1">
      <c r="B96" s="39"/>
      <c r="C96" s="190" t="s">
        <v>189</v>
      </c>
      <c r="D96" s="190" t="s">
        <v>158</v>
      </c>
      <c r="E96" s="191" t="s">
        <v>506</v>
      </c>
      <c r="F96" s="192" t="s">
        <v>507</v>
      </c>
      <c r="G96" s="193" t="s">
        <v>176</v>
      </c>
      <c r="H96" s="194">
        <v>2</v>
      </c>
      <c r="I96" s="195"/>
      <c r="J96" s="196">
        <f t="shared" si="0"/>
        <v>0</v>
      </c>
      <c r="K96" s="192" t="s">
        <v>458</v>
      </c>
      <c r="L96" s="59"/>
      <c r="M96" s="197" t="s">
        <v>22</v>
      </c>
      <c r="N96" s="198" t="s">
        <v>46</v>
      </c>
      <c r="O96" s="40"/>
      <c r="P96" s="199">
        <f t="shared" si="1"/>
        <v>0</v>
      </c>
      <c r="Q96" s="199">
        <v>0</v>
      </c>
      <c r="R96" s="199">
        <f t="shared" si="2"/>
        <v>0</v>
      </c>
      <c r="S96" s="199">
        <v>0</v>
      </c>
      <c r="T96" s="200">
        <f t="shared" si="3"/>
        <v>0</v>
      </c>
      <c r="AR96" s="22" t="s">
        <v>290</v>
      </c>
      <c r="AT96" s="22" t="s">
        <v>158</v>
      </c>
      <c r="AU96" s="22" t="s">
        <v>84</v>
      </c>
      <c r="AY96" s="22" t="s">
        <v>157</v>
      </c>
      <c r="BE96" s="201">
        <f t="shared" si="4"/>
        <v>0</v>
      </c>
      <c r="BF96" s="201">
        <f t="shared" si="5"/>
        <v>0</v>
      </c>
      <c r="BG96" s="201">
        <f t="shared" si="6"/>
        <v>0</v>
      </c>
      <c r="BH96" s="201">
        <f t="shared" si="7"/>
        <v>0</v>
      </c>
      <c r="BI96" s="201">
        <f t="shared" si="8"/>
        <v>0</v>
      </c>
      <c r="BJ96" s="22" t="s">
        <v>24</v>
      </c>
      <c r="BK96" s="201">
        <f t="shared" si="9"/>
        <v>0</v>
      </c>
      <c r="BL96" s="22" t="s">
        <v>290</v>
      </c>
      <c r="BM96" s="22" t="s">
        <v>868</v>
      </c>
    </row>
    <row r="97" spans="2:65" s="1" customFormat="1" ht="22.5" customHeight="1">
      <c r="B97" s="39"/>
      <c r="C97" s="202" t="s">
        <v>29</v>
      </c>
      <c r="D97" s="202" t="s">
        <v>274</v>
      </c>
      <c r="E97" s="203" t="s">
        <v>869</v>
      </c>
      <c r="F97" s="204" t="s">
        <v>870</v>
      </c>
      <c r="G97" s="205" t="s">
        <v>176</v>
      </c>
      <c r="H97" s="206">
        <v>2</v>
      </c>
      <c r="I97" s="207"/>
      <c r="J97" s="208">
        <f t="shared" si="0"/>
        <v>0</v>
      </c>
      <c r="K97" s="204" t="s">
        <v>458</v>
      </c>
      <c r="L97" s="209"/>
      <c r="M97" s="210" t="s">
        <v>22</v>
      </c>
      <c r="N97" s="211" t="s">
        <v>46</v>
      </c>
      <c r="O97" s="40"/>
      <c r="P97" s="199">
        <f t="shared" si="1"/>
        <v>0</v>
      </c>
      <c r="Q97" s="199">
        <v>4.0000000000000002E-4</v>
      </c>
      <c r="R97" s="199">
        <f t="shared" si="2"/>
        <v>8.0000000000000004E-4</v>
      </c>
      <c r="S97" s="199">
        <v>0</v>
      </c>
      <c r="T97" s="200">
        <f t="shared" si="3"/>
        <v>0</v>
      </c>
      <c r="AR97" s="22" t="s">
        <v>413</v>
      </c>
      <c r="AT97" s="22" t="s">
        <v>274</v>
      </c>
      <c r="AU97" s="22" t="s">
        <v>84</v>
      </c>
      <c r="AY97" s="22" t="s">
        <v>157</v>
      </c>
      <c r="BE97" s="201">
        <f t="shared" si="4"/>
        <v>0</v>
      </c>
      <c r="BF97" s="201">
        <f t="shared" si="5"/>
        <v>0</v>
      </c>
      <c r="BG97" s="201">
        <f t="shared" si="6"/>
        <v>0</v>
      </c>
      <c r="BH97" s="201">
        <f t="shared" si="7"/>
        <v>0</v>
      </c>
      <c r="BI97" s="201">
        <f t="shared" si="8"/>
        <v>0</v>
      </c>
      <c r="BJ97" s="22" t="s">
        <v>24</v>
      </c>
      <c r="BK97" s="201">
        <f t="shared" si="9"/>
        <v>0</v>
      </c>
      <c r="BL97" s="22" t="s">
        <v>413</v>
      </c>
      <c r="BM97" s="22" t="s">
        <v>871</v>
      </c>
    </row>
    <row r="98" spans="2:65" s="1" customFormat="1" ht="22.5" customHeight="1">
      <c r="B98" s="39"/>
      <c r="C98" s="190" t="s">
        <v>197</v>
      </c>
      <c r="D98" s="190" t="s">
        <v>158</v>
      </c>
      <c r="E98" s="191" t="s">
        <v>506</v>
      </c>
      <c r="F98" s="192" t="s">
        <v>507</v>
      </c>
      <c r="G98" s="193" t="s">
        <v>176</v>
      </c>
      <c r="H98" s="194">
        <v>1</v>
      </c>
      <c r="I98" s="195"/>
      <c r="J98" s="196">
        <f t="shared" si="0"/>
        <v>0</v>
      </c>
      <c r="K98" s="192" t="s">
        <v>458</v>
      </c>
      <c r="L98" s="59"/>
      <c r="M98" s="197" t="s">
        <v>22</v>
      </c>
      <c r="N98" s="198" t="s">
        <v>46</v>
      </c>
      <c r="O98" s="40"/>
      <c r="P98" s="199">
        <f t="shared" si="1"/>
        <v>0</v>
      </c>
      <c r="Q98" s="199">
        <v>0</v>
      </c>
      <c r="R98" s="199">
        <f t="shared" si="2"/>
        <v>0</v>
      </c>
      <c r="S98" s="199">
        <v>0</v>
      </c>
      <c r="T98" s="200">
        <f t="shared" si="3"/>
        <v>0</v>
      </c>
      <c r="AR98" s="22" t="s">
        <v>290</v>
      </c>
      <c r="AT98" s="22" t="s">
        <v>158</v>
      </c>
      <c r="AU98" s="22" t="s">
        <v>84</v>
      </c>
      <c r="AY98" s="22" t="s">
        <v>157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22" t="s">
        <v>24</v>
      </c>
      <c r="BK98" s="201">
        <f t="shared" si="9"/>
        <v>0</v>
      </c>
      <c r="BL98" s="22" t="s">
        <v>290</v>
      </c>
      <c r="BM98" s="22" t="s">
        <v>872</v>
      </c>
    </row>
    <row r="99" spans="2:65" s="1" customFormat="1" ht="22.5" customHeight="1">
      <c r="B99" s="39"/>
      <c r="C99" s="202" t="s">
        <v>179</v>
      </c>
      <c r="D99" s="202" t="s">
        <v>274</v>
      </c>
      <c r="E99" s="203" t="s">
        <v>873</v>
      </c>
      <c r="F99" s="204" t="s">
        <v>874</v>
      </c>
      <c r="G99" s="205" t="s">
        <v>176</v>
      </c>
      <c r="H99" s="206">
        <v>1</v>
      </c>
      <c r="I99" s="207"/>
      <c r="J99" s="208">
        <f t="shared" si="0"/>
        <v>0</v>
      </c>
      <c r="K99" s="204" t="s">
        <v>22</v>
      </c>
      <c r="L99" s="209"/>
      <c r="M99" s="210" t="s">
        <v>22</v>
      </c>
      <c r="N99" s="211" t="s">
        <v>46</v>
      </c>
      <c r="O99" s="40"/>
      <c r="P99" s="199">
        <f t="shared" si="1"/>
        <v>0</v>
      </c>
      <c r="Q99" s="199">
        <v>4.0000000000000002E-4</v>
      </c>
      <c r="R99" s="199">
        <f t="shared" si="2"/>
        <v>4.0000000000000002E-4</v>
      </c>
      <c r="S99" s="199">
        <v>0</v>
      </c>
      <c r="T99" s="200">
        <f t="shared" si="3"/>
        <v>0</v>
      </c>
      <c r="AR99" s="22" t="s">
        <v>413</v>
      </c>
      <c r="AT99" s="22" t="s">
        <v>274</v>
      </c>
      <c r="AU99" s="22" t="s">
        <v>84</v>
      </c>
      <c r="AY99" s="22" t="s">
        <v>157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22" t="s">
        <v>24</v>
      </c>
      <c r="BK99" s="201">
        <f t="shared" si="9"/>
        <v>0</v>
      </c>
      <c r="BL99" s="22" t="s">
        <v>413</v>
      </c>
      <c r="BM99" s="22" t="s">
        <v>875</v>
      </c>
    </row>
    <row r="100" spans="2:65" s="1" customFormat="1" ht="22.5" customHeight="1">
      <c r="B100" s="39"/>
      <c r="C100" s="190" t="s">
        <v>208</v>
      </c>
      <c r="D100" s="190" t="s">
        <v>158</v>
      </c>
      <c r="E100" s="191" t="s">
        <v>876</v>
      </c>
      <c r="F100" s="192" t="s">
        <v>877</v>
      </c>
      <c r="G100" s="193" t="s">
        <v>176</v>
      </c>
      <c r="H100" s="194">
        <v>176</v>
      </c>
      <c r="I100" s="195"/>
      <c r="J100" s="196">
        <f t="shared" si="0"/>
        <v>0</v>
      </c>
      <c r="K100" s="192" t="s">
        <v>22</v>
      </c>
      <c r="L100" s="59"/>
      <c r="M100" s="197" t="s">
        <v>22</v>
      </c>
      <c r="N100" s="198" t="s">
        <v>46</v>
      </c>
      <c r="O100" s="40"/>
      <c r="P100" s="199">
        <f t="shared" si="1"/>
        <v>0</v>
      </c>
      <c r="Q100" s="199">
        <v>0</v>
      </c>
      <c r="R100" s="199">
        <f t="shared" si="2"/>
        <v>0</v>
      </c>
      <c r="S100" s="199">
        <v>0</v>
      </c>
      <c r="T100" s="200">
        <f t="shared" si="3"/>
        <v>0</v>
      </c>
      <c r="AR100" s="22" t="s">
        <v>290</v>
      </c>
      <c r="AT100" s="22" t="s">
        <v>158</v>
      </c>
      <c r="AU100" s="22" t="s">
        <v>84</v>
      </c>
      <c r="AY100" s="22" t="s">
        <v>157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290</v>
      </c>
      <c r="BM100" s="22" t="s">
        <v>878</v>
      </c>
    </row>
    <row r="101" spans="2:65" s="1" customFormat="1" ht="31.5" customHeight="1">
      <c r="B101" s="39"/>
      <c r="C101" s="202" t="s">
        <v>183</v>
      </c>
      <c r="D101" s="202" t="s">
        <v>274</v>
      </c>
      <c r="E101" s="203" t="s">
        <v>879</v>
      </c>
      <c r="F101" s="204" t="s">
        <v>624</v>
      </c>
      <c r="G101" s="205" t="s">
        <v>176</v>
      </c>
      <c r="H101" s="206">
        <v>176</v>
      </c>
      <c r="I101" s="207"/>
      <c r="J101" s="208">
        <f t="shared" si="0"/>
        <v>0</v>
      </c>
      <c r="K101" s="204" t="s">
        <v>22</v>
      </c>
      <c r="L101" s="209"/>
      <c r="M101" s="210" t="s">
        <v>22</v>
      </c>
      <c r="N101" s="211" t="s">
        <v>46</v>
      </c>
      <c r="O101" s="40"/>
      <c r="P101" s="199">
        <f t="shared" si="1"/>
        <v>0</v>
      </c>
      <c r="Q101" s="199">
        <v>1.4999999999999999E-4</v>
      </c>
      <c r="R101" s="199">
        <f t="shared" si="2"/>
        <v>2.6399999999999996E-2</v>
      </c>
      <c r="S101" s="199">
        <v>0</v>
      </c>
      <c r="T101" s="200">
        <f t="shared" si="3"/>
        <v>0</v>
      </c>
      <c r="AR101" s="22" t="s">
        <v>413</v>
      </c>
      <c r="AT101" s="22" t="s">
        <v>274</v>
      </c>
      <c r="AU101" s="22" t="s">
        <v>84</v>
      </c>
      <c r="AY101" s="22" t="s">
        <v>157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413</v>
      </c>
      <c r="BM101" s="22" t="s">
        <v>880</v>
      </c>
    </row>
    <row r="102" spans="2:65" s="1" customFormat="1" ht="31.5" customHeight="1">
      <c r="B102" s="39"/>
      <c r="C102" s="190" t="s">
        <v>10</v>
      </c>
      <c r="D102" s="190" t="s">
        <v>158</v>
      </c>
      <c r="E102" s="191" t="s">
        <v>881</v>
      </c>
      <c r="F102" s="192" t="s">
        <v>882</v>
      </c>
      <c r="G102" s="193" t="s">
        <v>176</v>
      </c>
      <c r="H102" s="194">
        <v>1</v>
      </c>
      <c r="I102" s="195"/>
      <c r="J102" s="196">
        <f t="shared" si="0"/>
        <v>0</v>
      </c>
      <c r="K102" s="192" t="s">
        <v>22</v>
      </c>
      <c r="L102" s="59"/>
      <c r="M102" s="197" t="s">
        <v>22</v>
      </c>
      <c r="N102" s="198" t="s">
        <v>46</v>
      </c>
      <c r="O102" s="40"/>
      <c r="P102" s="199">
        <f t="shared" si="1"/>
        <v>0</v>
      </c>
      <c r="Q102" s="199">
        <v>0</v>
      </c>
      <c r="R102" s="199">
        <f t="shared" si="2"/>
        <v>0</v>
      </c>
      <c r="S102" s="199">
        <v>0</v>
      </c>
      <c r="T102" s="200">
        <f t="shared" si="3"/>
        <v>0</v>
      </c>
      <c r="AR102" s="22" t="s">
        <v>290</v>
      </c>
      <c r="AT102" s="22" t="s">
        <v>158</v>
      </c>
      <c r="AU102" s="22" t="s">
        <v>84</v>
      </c>
      <c r="AY102" s="22" t="s">
        <v>157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24</v>
      </c>
      <c r="BK102" s="201">
        <f t="shared" si="9"/>
        <v>0</v>
      </c>
      <c r="BL102" s="22" t="s">
        <v>290</v>
      </c>
      <c r="BM102" s="22" t="s">
        <v>883</v>
      </c>
    </row>
    <row r="103" spans="2:65" s="1" customFormat="1" ht="31.5" customHeight="1">
      <c r="B103" s="39"/>
      <c r="C103" s="202" t="s">
        <v>188</v>
      </c>
      <c r="D103" s="202" t="s">
        <v>274</v>
      </c>
      <c r="E103" s="203" t="s">
        <v>884</v>
      </c>
      <c r="F103" s="204" t="s">
        <v>885</v>
      </c>
      <c r="G103" s="205" t="s">
        <v>176</v>
      </c>
      <c r="H103" s="206">
        <v>1</v>
      </c>
      <c r="I103" s="207"/>
      <c r="J103" s="208">
        <f t="shared" si="0"/>
        <v>0</v>
      </c>
      <c r="K103" s="204" t="s">
        <v>22</v>
      </c>
      <c r="L103" s="209"/>
      <c r="M103" s="210" t="s">
        <v>22</v>
      </c>
      <c r="N103" s="211" t="s">
        <v>46</v>
      </c>
      <c r="O103" s="40"/>
      <c r="P103" s="199">
        <f t="shared" si="1"/>
        <v>0</v>
      </c>
      <c r="Q103" s="199">
        <v>4.4999999999999999E-4</v>
      </c>
      <c r="R103" s="199">
        <f t="shared" si="2"/>
        <v>4.4999999999999999E-4</v>
      </c>
      <c r="S103" s="199">
        <v>0</v>
      </c>
      <c r="T103" s="200">
        <f t="shared" si="3"/>
        <v>0</v>
      </c>
      <c r="AR103" s="22" t="s">
        <v>413</v>
      </c>
      <c r="AT103" s="22" t="s">
        <v>274</v>
      </c>
      <c r="AU103" s="22" t="s">
        <v>84</v>
      </c>
      <c r="AY103" s="22" t="s">
        <v>157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24</v>
      </c>
      <c r="BK103" s="201">
        <f t="shared" si="9"/>
        <v>0</v>
      </c>
      <c r="BL103" s="22" t="s">
        <v>413</v>
      </c>
      <c r="BM103" s="22" t="s">
        <v>886</v>
      </c>
    </row>
    <row r="104" spans="2:65" s="1" customFormat="1" ht="22.5" customHeight="1">
      <c r="B104" s="39"/>
      <c r="C104" s="190" t="s">
        <v>223</v>
      </c>
      <c r="D104" s="190" t="s">
        <v>158</v>
      </c>
      <c r="E104" s="191" t="s">
        <v>887</v>
      </c>
      <c r="F104" s="192" t="s">
        <v>888</v>
      </c>
      <c r="G104" s="193" t="s">
        <v>176</v>
      </c>
      <c r="H104" s="194">
        <v>1</v>
      </c>
      <c r="I104" s="195"/>
      <c r="J104" s="196">
        <f t="shared" si="0"/>
        <v>0</v>
      </c>
      <c r="K104" s="192" t="s">
        <v>22</v>
      </c>
      <c r="L104" s="59"/>
      <c r="M104" s="197" t="s">
        <v>22</v>
      </c>
      <c r="N104" s="198" t="s">
        <v>46</v>
      </c>
      <c r="O104" s="40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AR104" s="22" t="s">
        <v>290</v>
      </c>
      <c r="AT104" s="22" t="s">
        <v>158</v>
      </c>
      <c r="AU104" s="22" t="s">
        <v>84</v>
      </c>
      <c r="AY104" s="22" t="s">
        <v>157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24</v>
      </c>
      <c r="BK104" s="201">
        <f t="shared" si="9"/>
        <v>0</v>
      </c>
      <c r="BL104" s="22" t="s">
        <v>290</v>
      </c>
      <c r="BM104" s="22" t="s">
        <v>889</v>
      </c>
    </row>
    <row r="105" spans="2:65" s="1" customFormat="1" ht="31.5" customHeight="1">
      <c r="B105" s="39"/>
      <c r="C105" s="202" t="s">
        <v>192</v>
      </c>
      <c r="D105" s="202" t="s">
        <v>274</v>
      </c>
      <c r="E105" s="203" t="s">
        <v>890</v>
      </c>
      <c r="F105" s="204" t="s">
        <v>885</v>
      </c>
      <c r="G105" s="205" t="s">
        <v>176</v>
      </c>
      <c r="H105" s="206">
        <v>1</v>
      </c>
      <c r="I105" s="207"/>
      <c r="J105" s="208">
        <f t="shared" si="0"/>
        <v>0</v>
      </c>
      <c r="K105" s="204" t="s">
        <v>22</v>
      </c>
      <c r="L105" s="209"/>
      <c r="M105" s="210" t="s">
        <v>22</v>
      </c>
      <c r="N105" s="211" t="s">
        <v>46</v>
      </c>
      <c r="O105" s="40"/>
      <c r="P105" s="199">
        <f t="shared" si="1"/>
        <v>0</v>
      </c>
      <c r="Q105" s="199">
        <v>4.4999999999999999E-4</v>
      </c>
      <c r="R105" s="199">
        <f t="shared" si="2"/>
        <v>4.4999999999999999E-4</v>
      </c>
      <c r="S105" s="199">
        <v>0</v>
      </c>
      <c r="T105" s="200">
        <f t="shared" si="3"/>
        <v>0</v>
      </c>
      <c r="AR105" s="22" t="s">
        <v>413</v>
      </c>
      <c r="AT105" s="22" t="s">
        <v>274</v>
      </c>
      <c r="AU105" s="22" t="s">
        <v>84</v>
      </c>
      <c r="AY105" s="22" t="s">
        <v>157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24</v>
      </c>
      <c r="BK105" s="201">
        <f t="shared" si="9"/>
        <v>0</v>
      </c>
      <c r="BL105" s="22" t="s">
        <v>413</v>
      </c>
      <c r="BM105" s="22" t="s">
        <v>891</v>
      </c>
    </row>
    <row r="106" spans="2:65" s="1" customFormat="1" ht="31.5" customHeight="1">
      <c r="B106" s="39"/>
      <c r="C106" s="190" t="s">
        <v>232</v>
      </c>
      <c r="D106" s="190" t="s">
        <v>158</v>
      </c>
      <c r="E106" s="191" t="s">
        <v>693</v>
      </c>
      <c r="F106" s="192" t="s">
        <v>694</v>
      </c>
      <c r="G106" s="193" t="s">
        <v>176</v>
      </c>
      <c r="H106" s="194">
        <v>1</v>
      </c>
      <c r="I106" s="195"/>
      <c r="J106" s="196">
        <f t="shared" si="0"/>
        <v>0</v>
      </c>
      <c r="K106" s="192" t="s">
        <v>458</v>
      </c>
      <c r="L106" s="59"/>
      <c r="M106" s="197" t="s">
        <v>22</v>
      </c>
      <c r="N106" s="198" t="s">
        <v>46</v>
      </c>
      <c r="O106" s="40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AR106" s="22" t="s">
        <v>290</v>
      </c>
      <c r="AT106" s="22" t="s">
        <v>158</v>
      </c>
      <c r="AU106" s="22" t="s">
        <v>84</v>
      </c>
      <c r="AY106" s="22" t="s">
        <v>157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24</v>
      </c>
      <c r="BK106" s="201">
        <f t="shared" si="9"/>
        <v>0</v>
      </c>
      <c r="BL106" s="22" t="s">
        <v>290</v>
      </c>
      <c r="BM106" s="22" t="s">
        <v>892</v>
      </c>
    </row>
    <row r="107" spans="2:65" s="1" customFormat="1" ht="22.5" customHeight="1">
      <c r="B107" s="39"/>
      <c r="C107" s="202" t="s">
        <v>195</v>
      </c>
      <c r="D107" s="202" t="s">
        <v>274</v>
      </c>
      <c r="E107" s="203" t="s">
        <v>893</v>
      </c>
      <c r="F107" s="204" t="s">
        <v>697</v>
      </c>
      <c r="G107" s="205" t="s">
        <v>176</v>
      </c>
      <c r="H107" s="206">
        <v>1</v>
      </c>
      <c r="I107" s="207"/>
      <c r="J107" s="208">
        <f t="shared" si="0"/>
        <v>0</v>
      </c>
      <c r="K107" s="204" t="s">
        <v>22</v>
      </c>
      <c r="L107" s="209"/>
      <c r="M107" s="210" t="s">
        <v>22</v>
      </c>
      <c r="N107" s="211" t="s">
        <v>46</v>
      </c>
      <c r="O107" s="40"/>
      <c r="P107" s="199">
        <f t="shared" si="1"/>
        <v>0</v>
      </c>
      <c r="Q107" s="199">
        <v>2.4E-2</v>
      </c>
      <c r="R107" s="199">
        <f t="shared" si="2"/>
        <v>2.4E-2</v>
      </c>
      <c r="S107" s="199">
        <v>0</v>
      </c>
      <c r="T107" s="200">
        <f t="shared" si="3"/>
        <v>0</v>
      </c>
      <c r="AR107" s="22" t="s">
        <v>413</v>
      </c>
      <c r="AT107" s="22" t="s">
        <v>274</v>
      </c>
      <c r="AU107" s="22" t="s">
        <v>84</v>
      </c>
      <c r="AY107" s="22" t="s">
        <v>157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24</v>
      </c>
      <c r="BK107" s="201">
        <f t="shared" si="9"/>
        <v>0</v>
      </c>
      <c r="BL107" s="22" t="s">
        <v>413</v>
      </c>
      <c r="BM107" s="22" t="s">
        <v>894</v>
      </c>
    </row>
    <row r="108" spans="2:65" s="1" customFormat="1" ht="31.5" customHeight="1">
      <c r="B108" s="39"/>
      <c r="C108" s="202" t="s">
        <v>9</v>
      </c>
      <c r="D108" s="202" t="s">
        <v>274</v>
      </c>
      <c r="E108" s="203" t="s">
        <v>895</v>
      </c>
      <c r="F108" s="204" t="s">
        <v>896</v>
      </c>
      <c r="G108" s="205" t="s">
        <v>449</v>
      </c>
      <c r="H108" s="206">
        <v>1</v>
      </c>
      <c r="I108" s="207"/>
      <c r="J108" s="208">
        <f t="shared" si="0"/>
        <v>0</v>
      </c>
      <c r="K108" s="204" t="s">
        <v>22</v>
      </c>
      <c r="L108" s="209"/>
      <c r="M108" s="210" t="s">
        <v>22</v>
      </c>
      <c r="N108" s="211" t="s">
        <v>46</v>
      </c>
      <c r="O108" s="40"/>
      <c r="P108" s="199">
        <f t="shared" si="1"/>
        <v>0</v>
      </c>
      <c r="Q108" s="199">
        <v>8.0000000000000007E-5</v>
      </c>
      <c r="R108" s="199">
        <f t="shared" si="2"/>
        <v>8.0000000000000007E-5</v>
      </c>
      <c r="S108" s="199">
        <v>0</v>
      </c>
      <c r="T108" s="200">
        <f t="shared" si="3"/>
        <v>0</v>
      </c>
      <c r="AR108" s="22" t="s">
        <v>413</v>
      </c>
      <c r="AT108" s="22" t="s">
        <v>274</v>
      </c>
      <c r="AU108" s="22" t="s">
        <v>84</v>
      </c>
      <c r="AY108" s="22" t="s">
        <v>157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2" t="s">
        <v>24</v>
      </c>
      <c r="BK108" s="201">
        <f t="shared" si="9"/>
        <v>0</v>
      </c>
      <c r="BL108" s="22" t="s">
        <v>413</v>
      </c>
      <c r="BM108" s="22" t="s">
        <v>897</v>
      </c>
    </row>
    <row r="109" spans="2:65" s="10" customFormat="1" ht="29.85" customHeight="1">
      <c r="B109" s="176"/>
      <c r="C109" s="177"/>
      <c r="D109" s="178" t="s">
        <v>74</v>
      </c>
      <c r="E109" s="228" t="s">
        <v>898</v>
      </c>
      <c r="F109" s="228" t="s">
        <v>899</v>
      </c>
      <c r="G109" s="177"/>
      <c r="H109" s="177"/>
      <c r="I109" s="180"/>
      <c r="J109" s="229">
        <f>BK109</f>
        <v>0</v>
      </c>
      <c r="K109" s="177"/>
      <c r="L109" s="182"/>
      <c r="M109" s="183"/>
      <c r="N109" s="184"/>
      <c r="O109" s="184"/>
      <c r="P109" s="185">
        <f>SUM(P110:P121)</f>
        <v>0</v>
      </c>
      <c r="Q109" s="184"/>
      <c r="R109" s="185">
        <f>SUM(R110:R121)</f>
        <v>9.0399999999999994E-3</v>
      </c>
      <c r="S109" s="184"/>
      <c r="T109" s="186">
        <f>SUM(T110:T121)</f>
        <v>0</v>
      </c>
      <c r="AR109" s="187" t="s">
        <v>93</v>
      </c>
      <c r="AT109" s="188" t="s">
        <v>74</v>
      </c>
      <c r="AU109" s="188" t="s">
        <v>24</v>
      </c>
      <c r="AY109" s="187" t="s">
        <v>157</v>
      </c>
      <c r="BK109" s="189">
        <f>SUM(BK110:BK121)</f>
        <v>0</v>
      </c>
    </row>
    <row r="110" spans="2:65" s="1" customFormat="1" ht="31.5" customHeight="1">
      <c r="B110" s="39"/>
      <c r="C110" s="190" t="s">
        <v>200</v>
      </c>
      <c r="D110" s="190" t="s">
        <v>158</v>
      </c>
      <c r="E110" s="191" t="s">
        <v>900</v>
      </c>
      <c r="F110" s="192" t="s">
        <v>901</v>
      </c>
      <c r="G110" s="193" t="s">
        <v>238</v>
      </c>
      <c r="H110" s="194">
        <v>2</v>
      </c>
      <c r="I110" s="195"/>
      <c r="J110" s="196">
        <f t="shared" ref="J110:J121" si="10">ROUND(I110*H110,2)</f>
        <v>0</v>
      </c>
      <c r="K110" s="192" t="s">
        <v>22</v>
      </c>
      <c r="L110" s="59"/>
      <c r="M110" s="197" t="s">
        <v>22</v>
      </c>
      <c r="N110" s="198" t="s">
        <v>46</v>
      </c>
      <c r="O110" s="40"/>
      <c r="P110" s="199">
        <f t="shared" ref="P110:P121" si="11">O110*H110</f>
        <v>0</v>
      </c>
      <c r="Q110" s="199">
        <v>0</v>
      </c>
      <c r="R110" s="199">
        <f t="shared" ref="R110:R121" si="12">Q110*H110</f>
        <v>0</v>
      </c>
      <c r="S110" s="199">
        <v>0</v>
      </c>
      <c r="T110" s="200">
        <f t="shared" ref="T110:T121" si="13">S110*H110</f>
        <v>0</v>
      </c>
      <c r="AR110" s="22" t="s">
        <v>290</v>
      </c>
      <c r="AT110" s="22" t="s">
        <v>158</v>
      </c>
      <c r="AU110" s="22" t="s">
        <v>84</v>
      </c>
      <c r="AY110" s="22" t="s">
        <v>157</v>
      </c>
      <c r="BE110" s="201">
        <f t="shared" ref="BE110:BE121" si="14">IF(N110="základní",J110,0)</f>
        <v>0</v>
      </c>
      <c r="BF110" s="201">
        <f t="shared" ref="BF110:BF121" si="15">IF(N110="snížená",J110,0)</f>
        <v>0</v>
      </c>
      <c r="BG110" s="201">
        <f t="shared" ref="BG110:BG121" si="16">IF(N110="zákl. přenesená",J110,0)</f>
        <v>0</v>
      </c>
      <c r="BH110" s="201">
        <f t="shared" ref="BH110:BH121" si="17">IF(N110="sníž. přenesená",J110,0)</f>
        <v>0</v>
      </c>
      <c r="BI110" s="201">
        <f t="shared" ref="BI110:BI121" si="18">IF(N110="nulová",J110,0)</f>
        <v>0</v>
      </c>
      <c r="BJ110" s="22" t="s">
        <v>24</v>
      </c>
      <c r="BK110" s="201">
        <f t="shared" ref="BK110:BK121" si="19">ROUND(I110*H110,2)</f>
        <v>0</v>
      </c>
      <c r="BL110" s="22" t="s">
        <v>290</v>
      </c>
      <c r="BM110" s="22" t="s">
        <v>902</v>
      </c>
    </row>
    <row r="111" spans="2:65" s="1" customFormat="1" ht="22.5" customHeight="1">
      <c r="B111" s="39"/>
      <c r="C111" s="202" t="s">
        <v>246</v>
      </c>
      <c r="D111" s="202" t="s">
        <v>274</v>
      </c>
      <c r="E111" s="203" t="s">
        <v>903</v>
      </c>
      <c r="F111" s="204" t="s">
        <v>904</v>
      </c>
      <c r="G111" s="205" t="s">
        <v>793</v>
      </c>
      <c r="H111" s="206">
        <v>2</v>
      </c>
      <c r="I111" s="207"/>
      <c r="J111" s="208">
        <f t="shared" si="10"/>
        <v>0</v>
      </c>
      <c r="K111" s="204" t="s">
        <v>22</v>
      </c>
      <c r="L111" s="209"/>
      <c r="M111" s="210" t="s">
        <v>22</v>
      </c>
      <c r="N111" s="211" t="s">
        <v>46</v>
      </c>
      <c r="O111" s="40"/>
      <c r="P111" s="199">
        <f t="shared" si="11"/>
        <v>0</v>
      </c>
      <c r="Q111" s="199">
        <v>2.33E-3</v>
      </c>
      <c r="R111" s="199">
        <f t="shared" si="12"/>
        <v>4.6600000000000001E-3</v>
      </c>
      <c r="S111" s="199">
        <v>0</v>
      </c>
      <c r="T111" s="200">
        <f t="shared" si="13"/>
        <v>0</v>
      </c>
      <c r="AR111" s="22" t="s">
        <v>413</v>
      </c>
      <c r="AT111" s="22" t="s">
        <v>274</v>
      </c>
      <c r="AU111" s="22" t="s">
        <v>84</v>
      </c>
      <c r="AY111" s="22" t="s">
        <v>157</v>
      </c>
      <c r="BE111" s="201">
        <f t="shared" si="14"/>
        <v>0</v>
      </c>
      <c r="BF111" s="201">
        <f t="shared" si="15"/>
        <v>0</v>
      </c>
      <c r="BG111" s="201">
        <f t="shared" si="16"/>
        <v>0</v>
      </c>
      <c r="BH111" s="201">
        <f t="shared" si="17"/>
        <v>0</v>
      </c>
      <c r="BI111" s="201">
        <f t="shared" si="18"/>
        <v>0</v>
      </c>
      <c r="BJ111" s="22" t="s">
        <v>24</v>
      </c>
      <c r="BK111" s="201">
        <f t="shared" si="19"/>
        <v>0</v>
      </c>
      <c r="BL111" s="22" t="s">
        <v>413</v>
      </c>
      <c r="BM111" s="22" t="s">
        <v>905</v>
      </c>
    </row>
    <row r="112" spans="2:65" s="1" customFormat="1" ht="22.5" customHeight="1">
      <c r="B112" s="39"/>
      <c r="C112" s="190" t="s">
        <v>205</v>
      </c>
      <c r="D112" s="190" t="s">
        <v>158</v>
      </c>
      <c r="E112" s="191" t="s">
        <v>906</v>
      </c>
      <c r="F112" s="192" t="s">
        <v>907</v>
      </c>
      <c r="G112" s="193" t="s">
        <v>176</v>
      </c>
      <c r="H112" s="194">
        <v>1</v>
      </c>
      <c r="I112" s="195"/>
      <c r="J112" s="196">
        <f t="shared" si="10"/>
        <v>0</v>
      </c>
      <c r="K112" s="192" t="s">
        <v>22</v>
      </c>
      <c r="L112" s="59"/>
      <c r="M112" s="197" t="s">
        <v>22</v>
      </c>
      <c r="N112" s="198" t="s">
        <v>46</v>
      </c>
      <c r="O112" s="40"/>
      <c r="P112" s="199">
        <f t="shared" si="11"/>
        <v>0</v>
      </c>
      <c r="Q112" s="199">
        <v>0</v>
      </c>
      <c r="R112" s="199">
        <f t="shared" si="12"/>
        <v>0</v>
      </c>
      <c r="S112" s="199">
        <v>0</v>
      </c>
      <c r="T112" s="200">
        <f t="shared" si="13"/>
        <v>0</v>
      </c>
      <c r="AR112" s="22" t="s">
        <v>290</v>
      </c>
      <c r="AT112" s="22" t="s">
        <v>158</v>
      </c>
      <c r="AU112" s="22" t="s">
        <v>84</v>
      </c>
      <c r="AY112" s="22" t="s">
        <v>157</v>
      </c>
      <c r="BE112" s="201">
        <f t="shared" si="14"/>
        <v>0</v>
      </c>
      <c r="BF112" s="201">
        <f t="shared" si="15"/>
        <v>0</v>
      </c>
      <c r="BG112" s="201">
        <f t="shared" si="16"/>
        <v>0</v>
      </c>
      <c r="BH112" s="201">
        <f t="shared" si="17"/>
        <v>0</v>
      </c>
      <c r="BI112" s="201">
        <f t="shared" si="18"/>
        <v>0</v>
      </c>
      <c r="BJ112" s="22" t="s">
        <v>24</v>
      </c>
      <c r="BK112" s="201">
        <f t="shared" si="19"/>
        <v>0</v>
      </c>
      <c r="BL112" s="22" t="s">
        <v>290</v>
      </c>
      <c r="BM112" s="22" t="s">
        <v>908</v>
      </c>
    </row>
    <row r="113" spans="2:65" s="1" customFormat="1" ht="31.5" customHeight="1">
      <c r="B113" s="39"/>
      <c r="C113" s="202" t="s">
        <v>253</v>
      </c>
      <c r="D113" s="202" t="s">
        <v>274</v>
      </c>
      <c r="E113" s="203" t="s">
        <v>909</v>
      </c>
      <c r="F113" s="204" t="s">
        <v>910</v>
      </c>
      <c r="G113" s="205" t="s">
        <v>176</v>
      </c>
      <c r="H113" s="206">
        <v>1</v>
      </c>
      <c r="I113" s="207"/>
      <c r="J113" s="208">
        <f t="shared" si="10"/>
        <v>0</v>
      </c>
      <c r="K113" s="204" t="s">
        <v>22</v>
      </c>
      <c r="L113" s="209"/>
      <c r="M113" s="210" t="s">
        <v>22</v>
      </c>
      <c r="N113" s="211" t="s">
        <v>46</v>
      </c>
      <c r="O113" s="40"/>
      <c r="P113" s="199">
        <f t="shared" si="11"/>
        <v>0</v>
      </c>
      <c r="Q113" s="199">
        <v>5.0000000000000001E-4</v>
      </c>
      <c r="R113" s="199">
        <f t="shared" si="12"/>
        <v>5.0000000000000001E-4</v>
      </c>
      <c r="S113" s="199">
        <v>0</v>
      </c>
      <c r="T113" s="200">
        <f t="shared" si="13"/>
        <v>0</v>
      </c>
      <c r="AR113" s="22" t="s">
        <v>413</v>
      </c>
      <c r="AT113" s="22" t="s">
        <v>274</v>
      </c>
      <c r="AU113" s="22" t="s">
        <v>84</v>
      </c>
      <c r="AY113" s="22" t="s">
        <v>157</v>
      </c>
      <c r="BE113" s="201">
        <f t="shared" si="14"/>
        <v>0</v>
      </c>
      <c r="BF113" s="201">
        <f t="shared" si="15"/>
        <v>0</v>
      </c>
      <c r="BG113" s="201">
        <f t="shared" si="16"/>
        <v>0</v>
      </c>
      <c r="BH113" s="201">
        <f t="shared" si="17"/>
        <v>0</v>
      </c>
      <c r="BI113" s="201">
        <f t="shared" si="18"/>
        <v>0</v>
      </c>
      <c r="BJ113" s="22" t="s">
        <v>24</v>
      </c>
      <c r="BK113" s="201">
        <f t="shared" si="19"/>
        <v>0</v>
      </c>
      <c r="BL113" s="22" t="s">
        <v>413</v>
      </c>
      <c r="BM113" s="22" t="s">
        <v>911</v>
      </c>
    </row>
    <row r="114" spans="2:65" s="1" customFormat="1" ht="22.5" customHeight="1">
      <c r="B114" s="39"/>
      <c r="C114" s="190" t="s">
        <v>211</v>
      </c>
      <c r="D114" s="190" t="s">
        <v>158</v>
      </c>
      <c r="E114" s="191" t="s">
        <v>912</v>
      </c>
      <c r="F114" s="192" t="s">
        <v>913</v>
      </c>
      <c r="G114" s="193" t="s">
        <v>176</v>
      </c>
      <c r="H114" s="194">
        <v>1</v>
      </c>
      <c r="I114" s="195"/>
      <c r="J114" s="196">
        <f t="shared" si="10"/>
        <v>0</v>
      </c>
      <c r="K114" s="192" t="s">
        <v>22</v>
      </c>
      <c r="L114" s="59"/>
      <c r="M114" s="197" t="s">
        <v>22</v>
      </c>
      <c r="N114" s="198" t="s">
        <v>46</v>
      </c>
      <c r="O114" s="40"/>
      <c r="P114" s="199">
        <f t="shared" si="11"/>
        <v>0</v>
      </c>
      <c r="Q114" s="199">
        <v>0</v>
      </c>
      <c r="R114" s="199">
        <f t="shared" si="12"/>
        <v>0</v>
      </c>
      <c r="S114" s="199">
        <v>0</v>
      </c>
      <c r="T114" s="200">
        <f t="shared" si="13"/>
        <v>0</v>
      </c>
      <c r="AR114" s="22" t="s">
        <v>290</v>
      </c>
      <c r="AT114" s="22" t="s">
        <v>158</v>
      </c>
      <c r="AU114" s="22" t="s">
        <v>84</v>
      </c>
      <c r="AY114" s="22" t="s">
        <v>157</v>
      </c>
      <c r="BE114" s="201">
        <f t="shared" si="14"/>
        <v>0</v>
      </c>
      <c r="BF114" s="201">
        <f t="shared" si="15"/>
        <v>0</v>
      </c>
      <c r="BG114" s="201">
        <f t="shared" si="16"/>
        <v>0</v>
      </c>
      <c r="BH114" s="201">
        <f t="shared" si="17"/>
        <v>0</v>
      </c>
      <c r="BI114" s="201">
        <f t="shared" si="18"/>
        <v>0</v>
      </c>
      <c r="BJ114" s="22" t="s">
        <v>24</v>
      </c>
      <c r="BK114" s="201">
        <f t="shared" si="19"/>
        <v>0</v>
      </c>
      <c r="BL114" s="22" t="s">
        <v>290</v>
      </c>
      <c r="BM114" s="22" t="s">
        <v>914</v>
      </c>
    </row>
    <row r="115" spans="2:65" s="1" customFormat="1" ht="22.5" customHeight="1">
      <c r="B115" s="39"/>
      <c r="C115" s="190" t="s">
        <v>266</v>
      </c>
      <c r="D115" s="190" t="s">
        <v>158</v>
      </c>
      <c r="E115" s="191" t="s">
        <v>915</v>
      </c>
      <c r="F115" s="192" t="s">
        <v>913</v>
      </c>
      <c r="G115" s="193" t="s">
        <v>176</v>
      </c>
      <c r="H115" s="194">
        <v>1</v>
      </c>
      <c r="I115" s="195"/>
      <c r="J115" s="196">
        <f t="shared" si="10"/>
        <v>0</v>
      </c>
      <c r="K115" s="192" t="s">
        <v>22</v>
      </c>
      <c r="L115" s="59"/>
      <c r="M115" s="197" t="s">
        <v>22</v>
      </c>
      <c r="N115" s="198" t="s">
        <v>46</v>
      </c>
      <c r="O115" s="40"/>
      <c r="P115" s="199">
        <f t="shared" si="11"/>
        <v>0</v>
      </c>
      <c r="Q115" s="199">
        <v>0</v>
      </c>
      <c r="R115" s="199">
        <f t="shared" si="12"/>
        <v>0</v>
      </c>
      <c r="S115" s="199">
        <v>0</v>
      </c>
      <c r="T115" s="200">
        <f t="shared" si="13"/>
        <v>0</v>
      </c>
      <c r="AR115" s="22" t="s">
        <v>290</v>
      </c>
      <c r="AT115" s="22" t="s">
        <v>158</v>
      </c>
      <c r="AU115" s="22" t="s">
        <v>84</v>
      </c>
      <c r="AY115" s="22" t="s">
        <v>157</v>
      </c>
      <c r="BE115" s="201">
        <f t="shared" si="14"/>
        <v>0</v>
      </c>
      <c r="BF115" s="201">
        <f t="shared" si="15"/>
        <v>0</v>
      </c>
      <c r="BG115" s="201">
        <f t="shared" si="16"/>
        <v>0</v>
      </c>
      <c r="BH115" s="201">
        <f t="shared" si="17"/>
        <v>0</v>
      </c>
      <c r="BI115" s="201">
        <f t="shared" si="18"/>
        <v>0</v>
      </c>
      <c r="BJ115" s="22" t="s">
        <v>24</v>
      </c>
      <c r="BK115" s="201">
        <f t="shared" si="19"/>
        <v>0</v>
      </c>
      <c r="BL115" s="22" t="s">
        <v>290</v>
      </c>
      <c r="BM115" s="22" t="s">
        <v>916</v>
      </c>
    </row>
    <row r="116" spans="2:65" s="1" customFormat="1" ht="31.5" customHeight="1">
      <c r="B116" s="39"/>
      <c r="C116" s="190" t="s">
        <v>216</v>
      </c>
      <c r="D116" s="190" t="s">
        <v>158</v>
      </c>
      <c r="E116" s="191" t="s">
        <v>917</v>
      </c>
      <c r="F116" s="192" t="s">
        <v>918</v>
      </c>
      <c r="G116" s="193" t="s">
        <v>176</v>
      </c>
      <c r="H116" s="194">
        <v>1</v>
      </c>
      <c r="I116" s="195"/>
      <c r="J116" s="196">
        <f t="shared" si="10"/>
        <v>0</v>
      </c>
      <c r="K116" s="192" t="s">
        <v>22</v>
      </c>
      <c r="L116" s="59"/>
      <c r="M116" s="197" t="s">
        <v>22</v>
      </c>
      <c r="N116" s="198" t="s">
        <v>46</v>
      </c>
      <c r="O116" s="40"/>
      <c r="P116" s="199">
        <f t="shared" si="11"/>
        <v>0</v>
      </c>
      <c r="Q116" s="199">
        <v>0</v>
      </c>
      <c r="R116" s="199">
        <f t="shared" si="12"/>
        <v>0</v>
      </c>
      <c r="S116" s="199">
        <v>0</v>
      </c>
      <c r="T116" s="200">
        <f t="shared" si="13"/>
        <v>0</v>
      </c>
      <c r="AR116" s="22" t="s">
        <v>290</v>
      </c>
      <c r="AT116" s="22" t="s">
        <v>158</v>
      </c>
      <c r="AU116" s="22" t="s">
        <v>84</v>
      </c>
      <c r="AY116" s="22" t="s">
        <v>157</v>
      </c>
      <c r="BE116" s="201">
        <f t="shared" si="14"/>
        <v>0</v>
      </c>
      <c r="BF116" s="201">
        <f t="shared" si="15"/>
        <v>0</v>
      </c>
      <c r="BG116" s="201">
        <f t="shared" si="16"/>
        <v>0</v>
      </c>
      <c r="BH116" s="201">
        <f t="shared" si="17"/>
        <v>0</v>
      </c>
      <c r="BI116" s="201">
        <f t="shared" si="18"/>
        <v>0</v>
      </c>
      <c r="BJ116" s="22" t="s">
        <v>24</v>
      </c>
      <c r="BK116" s="201">
        <f t="shared" si="19"/>
        <v>0</v>
      </c>
      <c r="BL116" s="22" t="s">
        <v>290</v>
      </c>
      <c r="BM116" s="22" t="s">
        <v>919</v>
      </c>
    </row>
    <row r="117" spans="2:65" s="1" customFormat="1" ht="31.5" customHeight="1">
      <c r="B117" s="39"/>
      <c r="C117" s="202" t="s">
        <v>273</v>
      </c>
      <c r="D117" s="202" t="s">
        <v>274</v>
      </c>
      <c r="E117" s="203" t="s">
        <v>920</v>
      </c>
      <c r="F117" s="204" t="s">
        <v>921</v>
      </c>
      <c r="G117" s="205" t="s">
        <v>176</v>
      </c>
      <c r="H117" s="206">
        <v>1</v>
      </c>
      <c r="I117" s="207"/>
      <c r="J117" s="208">
        <f t="shared" si="10"/>
        <v>0</v>
      </c>
      <c r="K117" s="204" t="s">
        <v>22</v>
      </c>
      <c r="L117" s="209"/>
      <c r="M117" s="210" t="s">
        <v>22</v>
      </c>
      <c r="N117" s="211" t="s">
        <v>46</v>
      </c>
      <c r="O117" s="40"/>
      <c r="P117" s="199">
        <f t="shared" si="11"/>
        <v>0</v>
      </c>
      <c r="Q117" s="199">
        <v>2.8E-3</v>
      </c>
      <c r="R117" s="199">
        <f t="shared" si="12"/>
        <v>2.8E-3</v>
      </c>
      <c r="S117" s="199">
        <v>0</v>
      </c>
      <c r="T117" s="200">
        <f t="shared" si="13"/>
        <v>0</v>
      </c>
      <c r="AR117" s="22" t="s">
        <v>413</v>
      </c>
      <c r="AT117" s="22" t="s">
        <v>274</v>
      </c>
      <c r="AU117" s="22" t="s">
        <v>84</v>
      </c>
      <c r="AY117" s="22" t="s">
        <v>157</v>
      </c>
      <c r="BE117" s="201">
        <f t="shared" si="14"/>
        <v>0</v>
      </c>
      <c r="BF117" s="201">
        <f t="shared" si="15"/>
        <v>0</v>
      </c>
      <c r="BG117" s="201">
        <f t="shared" si="16"/>
        <v>0</v>
      </c>
      <c r="BH117" s="201">
        <f t="shared" si="17"/>
        <v>0</v>
      </c>
      <c r="BI117" s="201">
        <f t="shared" si="18"/>
        <v>0</v>
      </c>
      <c r="BJ117" s="22" t="s">
        <v>24</v>
      </c>
      <c r="BK117" s="201">
        <f t="shared" si="19"/>
        <v>0</v>
      </c>
      <c r="BL117" s="22" t="s">
        <v>413</v>
      </c>
      <c r="BM117" s="22" t="s">
        <v>922</v>
      </c>
    </row>
    <row r="118" spans="2:65" s="1" customFormat="1" ht="22.5" customHeight="1">
      <c r="B118" s="39"/>
      <c r="C118" s="190" t="s">
        <v>219</v>
      </c>
      <c r="D118" s="190" t="s">
        <v>158</v>
      </c>
      <c r="E118" s="191" t="s">
        <v>923</v>
      </c>
      <c r="F118" s="192" t="s">
        <v>924</v>
      </c>
      <c r="G118" s="193" t="s">
        <v>176</v>
      </c>
      <c r="H118" s="194">
        <v>1</v>
      </c>
      <c r="I118" s="195"/>
      <c r="J118" s="196">
        <f t="shared" si="10"/>
        <v>0</v>
      </c>
      <c r="K118" s="192" t="s">
        <v>458</v>
      </c>
      <c r="L118" s="59"/>
      <c r="M118" s="197" t="s">
        <v>22</v>
      </c>
      <c r="N118" s="198" t="s">
        <v>46</v>
      </c>
      <c r="O118" s="40"/>
      <c r="P118" s="199">
        <f t="shared" si="11"/>
        <v>0</v>
      </c>
      <c r="Q118" s="199">
        <v>0</v>
      </c>
      <c r="R118" s="199">
        <f t="shared" si="12"/>
        <v>0</v>
      </c>
      <c r="S118" s="199">
        <v>0</v>
      </c>
      <c r="T118" s="200">
        <f t="shared" si="13"/>
        <v>0</v>
      </c>
      <c r="AR118" s="22" t="s">
        <v>290</v>
      </c>
      <c r="AT118" s="22" t="s">
        <v>158</v>
      </c>
      <c r="AU118" s="22" t="s">
        <v>84</v>
      </c>
      <c r="AY118" s="22" t="s">
        <v>157</v>
      </c>
      <c r="BE118" s="201">
        <f t="shared" si="14"/>
        <v>0</v>
      </c>
      <c r="BF118" s="201">
        <f t="shared" si="15"/>
        <v>0</v>
      </c>
      <c r="BG118" s="201">
        <f t="shared" si="16"/>
        <v>0</v>
      </c>
      <c r="BH118" s="201">
        <f t="shared" si="17"/>
        <v>0</v>
      </c>
      <c r="BI118" s="201">
        <f t="shared" si="18"/>
        <v>0</v>
      </c>
      <c r="BJ118" s="22" t="s">
        <v>24</v>
      </c>
      <c r="BK118" s="201">
        <f t="shared" si="19"/>
        <v>0</v>
      </c>
      <c r="BL118" s="22" t="s">
        <v>290</v>
      </c>
      <c r="BM118" s="22" t="s">
        <v>925</v>
      </c>
    </row>
    <row r="119" spans="2:65" s="1" customFormat="1" ht="22.5" customHeight="1">
      <c r="B119" s="39"/>
      <c r="C119" s="202" t="s">
        <v>284</v>
      </c>
      <c r="D119" s="202" t="s">
        <v>274</v>
      </c>
      <c r="E119" s="203" t="s">
        <v>926</v>
      </c>
      <c r="F119" s="204" t="s">
        <v>927</v>
      </c>
      <c r="G119" s="205" t="s">
        <v>176</v>
      </c>
      <c r="H119" s="206">
        <v>1</v>
      </c>
      <c r="I119" s="207"/>
      <c r="J119" s="208">
        <f t="shared" si="10"/>
        <v>0</v>
      </c>
      <c r="K119" s="204" t="s">
        <v>22</v>
      </c>
      <c r="L119" s="209"/>
      <c r="M119" s="210" t="s">
        <v>22</v>
      </c>
      <c r="N119" s="211" t="s">
        <v>46</v>
      </c>
      <c r="O119" s="40"/>
      <c r="P119" s="199">
        <f t="shared" si="11"/>
        <v>0</v>
      </c>
      <c r="Q119" s="199">
        <v>8.0000000000000007E-5</v>
      </c>
      <c r="R119" s="199">
        <f t="shared" si="12"/>
        <v>8.0000000000000007E-5</v>
      </c>
      <c r="S119" s="199">
        <v>0</v>
      </c>
      <c r="T119" s="200">
        <f t="shared" si="13"/>
        <v>0</v>
      </c>
      <c r="AR119" s="22" t="s">
        <v>413</v>
      </c>
      <c r="AT119" s="22" t="s">
        <v>274</v>
      </c>
      <c r="AU119" s="22" t="s">
        <v>84</v>
      </c>
      <c r="AY119" s="22" t="s">
        <v>157</v>
      </c>
      <c r="BE119" s="201">
        <f t="shared" si="14"/>
        <v>0</v>
      </c>
      <c r="BF119" s="201">
        <f t="shared" si="15"/>
        <v>0</v>
      </c>
      <c r="BG119" s="201">
        <f t="shared" si="16"/>
        <v>0</v>
      </c>
      <c r="BH119" s="201">
        <f t="shared" si="17"/>
        <v>0</v>
      </c>
      <c r="BI119" s="201">
        <f t="shared" si="18"/>
        <v>0</v>
      </c>
      <c r="BJ119" s="22" t="s">
        <v>24</v>
      </c>
      <c r="BK119" s="201">
        <f t="shared" si="19"/>
        <v>0</v>
      </c>
      <c r="BL119" s="22" t="s">
        <v>413</v>
      </c>
      <c r="BM119" s="22" t="s">
        <v>928</v>
      </c>
    </row>
    <row r="120" spans="2:65" s="1" customFormat="1" ht="22.5" customHeight="1">
      <c r="B120" s="39"/>
      <c r="C120" s="190" t="s">
        <v>222</v>
      </c>
      <c r="D120" s="190" t="s">
        <v>158</v>
      </c>
      <c r="E120" s="191" t="s">
        <v>929</v>
      </c>
      <c r="F120" s="192" t="s">
        <v>930</v>
      </c>
      <c r="G120" s="193" t="s">
        <v>176</v>
      </c>
      <c r="H120" s="194">
        <v>2</v>
      </c>
      <c r="I120" s="195"/>
      <c r="J120" s="196">
        <f t="shared" si="10"/>
        <v>0</v>
      </c>
      <c r="K120" s="192" t="s">
        <v>458</v>
      </c>
      <c r="L120" s="59"/>
      <c r="M120" s="197" t="s">
        <v>22</v>
      </c>
      <c r="N120" s="198" t="s">
        <v>46</v>
      </c>
      <c r="O120" s="40"/>
      <c r="P120" s="199">
        <f t="shared" si="11"/>
        <v>0</v>
      </c>
      <c r="Q120" s="199">
        <v>0</v>
      </c>
      <c r="R120" s="199">
        <f t="shared" si="12"/>
        <v>0</v>
      </c>
      <c r="S120" s="199">
        <v>0</v>
      </c>
      <c r="T120" s="200">
        <f t="shared" si="13"/>
        <v>0</v>
      </c>
      <c r="AR120" s="22" t="s">
        <v>290</v>
      </c>
      <c r="AT120" s="22" t="s">
        <v>158</v>
      </c>
      <c r="AU120" s="22" t="s">
        <v>84</v>
      </c>
      <c r="AY120" s="22" t="s">
        <v>157</v>
      </c>
      <c r="BE120" s="201">
        <f t="shared" si="14"/>
        <v>0</v>
      </c>
      <c r="BF120" s="201">
        <f t="shared" si="15"/>
        <v>0</v>
      </c>
      <c r="BG120" s="201">
        <f t="shared" si="16"/>
        <v>0</v>
      </c>
      <c r="BH120" s="201">
        <f t="shared" si="17"/>
        <v>0</v>
      </c>
      <c r="BI120" s="201">
        <f t="shared" si="18"/>
        <v>0</v>
      </c>
      <c r="BJ120" s="22" t="s">
        <v>24</v>
      </c>
      <c r="BK120" s="201">
        <f t="shared" si="19"/>
        <v>0</v>
      </c>
      <c r="BL120" s="22" t="s">
        <v>290</v>
      </c>
      <c r="BM120" s="22" t="s">
        <v>931</v>
      </c>
    </row>
    <row r="121" spans="2:65" s="1" customFormat="1" ht="31.5" customHeight="1">
      <c r="B121" s="39"/>
      <c r="C121" s="202" t="s">
        <v>291</v>
      </c>
      <c r="D121" s="202" t="s">
        <v>274</v>
      </c>
      <c r="E121" s="203" t="s">
        <v>932</v>
      </c>
      <c r="F121" s="204" t="s">
        <v>910</v>
      </c>
      <c r="G121" s="205" t="s">
        <v>176</v>
      </c>
      <c r="H121" s="206">
        <v>2</v>
      </c>
      <c r="I121" s="207"/>
      <c r="J121" s="208">
        <f t="shared" si="10"/>
        <v>0</v>
      </c>
      <c r="K121" s="204" t="s">
        <v>22</v>
      </c>
      <c r="L121" s="209"/>
      <c r="M121" s="210" t="s">
        <v>22</v>
      </c>
      <c r="N121" s="230" t="s">
        <v>46</v>
      </c>
      <c r="O121" s="213"/>
      <c r="P121" s="214">
        <f t="shared" si="11"/>
        <v>0</v>
      </c>
      <c r="Q121" s="214">
        <v>5.0000000000000001E-4</v>
      </c>
      <c r="R121" s="214">
        <f t="shared" si="12"/>
        <v>1E-3</v>
      </c>
      <c r="S121" s="214">
        <v>0</v>
      </c>
      <c r="T121" s="215">
        <f t="shared" si="13"/>
        <v>0</v>
      </c>
      <c r="AR121" s="22" t="s">
        <v>413</v>
      </c>
      <c r="AT121" s="22" t="s">
        <v>274</v>
      </c>
      <c r="AU121" s="22" t="s">
        <v>84</v>
      </c>
      <c r="AY121" s="22" t="s">
        <v>157</v>
      </c>
      <c r="BE121" s="201">
        <f t="shared" si="14"/>
        <v>0</v>
      </c>
      <c r="BF121" s="201">
        <f t="shared" si="15"/>
        <v>0</v>
      </c>
      <c r="BG121" s="201">
        <f t="shared" si="16"/>
        <v>0</v>
      </c>
      <c r="BH121" s="201">
        <f t="shared" si="17"/>
        <v>0</v>
      </c>
      <c r="BI121" s="201">
        <f t="shared" si="18"/>
        <v>0</v>
      </c>
      <c r="BJ121" s="22" t="s">
        <v>24</v>
      </c>
      <c r="BK121" s="201">
        <f t="shared" si="19"/>
        <v>0</v>
      </c>
      <c r="BL121" s="22" t="s">
        <v>413</v>
      </c>
      <c r="BM121" s="22" t="s">
        <v>933</v>
      </c>
    </row>
    <row r="122" spans="2:65" s="1" customFormat="1" ht="6.95" customHeight="1">
      <c r="B122" s="54"/>
      <c r="C122" s="55"/>
      <c r="D122" s="55"/>
      <c r="E122" s="55"/>
      <c r="F122" s="55"/>
      <c r="G122" s="55"/>
      <c r="H122" s="55"/>
      <c r="I122" s="146"/>
      <c r="J122" s="55"/>
      <c r="K122" s="55"/>
      <c r="L122" s="59"/>
    </row>
  </sheetData>
  <sheetProtection algorithmName="SHA-512" hashValue="KhkBHoRmne8YgUvxa4yuN3DhzTi3OD49+m81sSdS86biQ0C0hb4IGuELAxbSPioipmXFVQzZqkfwte/zqRlQ4A==" saltValue="xqTOTq2u6bhc8vDwcMHv9g==" spinCount="100000" sheet="1" objects="1" scenarios="1" formatCells="0" formatColumns="0" formatRows="0" sort="0" autoFilter="0"/>
  <autoFilter ref="C84:K121"/>
  <mergeCells count="12">
    <mergeCell ref="E75:H75"/>
    <mergeCell ref="E77:H77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3:H73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98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432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934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ROUND(J84,2)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ROUND(SUM(BE84:BE107), 2)</f>
        <v>0</v>
      </c>
      <c r="G32" s="40"/>
      <c r="H32" s="40"/>
      <c r="I32" s="138">
        <v>0.21</v>
      </c>
      <c r="J32" s="137">
        <f>ROUND(ROUND((SUM(BE84:BE107)),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ROUND(SUM(BF84:BF107), 2)</f>
        <v>0</v>
      </c>
      <c r="G33" s="40"/>
      <c r="H33" s="40"/>
      <c r="I33" s="138">
        <v>0.15</v>
      </c>
      <c r="J33" s="137">
        <f>ROUND(ROUND((SUM(BF84:BF107)),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ROUND(SUM(BG84:BG107),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ROUND(SUM(BH84:BH107),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ROUND(SUM(BI84:BI107),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432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4 - AISYS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J84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435</v>
      </c>
      <c r="E61" s="159"/>
      <c r="F61" s="159"/>
      <c r="G61" s="159"/>
      <c r="H61" s="159"/>
      <c r="I61" s="160"/>
      <c r="J61" s="161">
        <f>J85</f>
        <v>0</v>
      </c>
      <c r="K61" s="162"/>
    </row>
    <row r="62" spans="2:47" s="11" customFormat="1" ht="19.899999999999999" customHeight="1">
      <c r="B62" s="216"/>
      <c r="C62" s="217"/>
      <c r="D62" s="218" t="s">
        <v>436</v>
      </c>
      <c r="E62" s="219"/>
      <c r="F62" s="219"/>
      <c r="G62" s="219"/>
      <c r="H62" s="219"/>
      <c r="I62" s="220"/>
      <c r="J62" s="221">
        <f>J86</f>
        <v>0</v>
      </c>
      <c r="K62" s="222"/>
    </row>
    <row r="63" spans="2:47" s="1" customFormat="1" ht="21.75" customHeight="1">
      <c r="B63" s="39"/>
      <c r="C63" s="40"/>
      <c r="D63" s="40"/>
      <c r="E63" s="40"/>
      <c r="F63" s="40"/>
      <c r="G63" s="40"/>
      <c r="H63" s="40"/>
      <c r="I63" s="125"/>
      <c r="J63" s="40"/>
      <c r="K63" s="43"/>
    </row>
    <row r="64" spans="2:47" s="1" customFormat="1" ht="6.95" customHeight="1">
      <c r="B64" s="54"/>
      <c r="C64" s="55"/>
      <c r="D64" s="55"/>
      <c r="E64" s="55"/>
      <c r="F64" s="55"/>
      <c r="G64" s="55"/>
      <c r="H64" s="55"/>
      <c r="I64" s="146"/>
      <c r="J64" s="55"/>
      <c r="K64" s="5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9"/>
      <c r="J68" s="58"/>
      <c r="K68" s="58"/>
      <c r="L68" s="59"/>
    </row>
    <row r="69" spans="2:12" s="1" customFormat="1" ht="36.950000000000003" customHeight="1">
      <c r="B69" s="39"/>
      <c r="C69" s="60" t="s">
        <v>142</v>
      </c>
      <c r="D69" s="61"/>
      <c r="E69" s="61"/>
      <c r="F69" s="61"/>
      <c r="G69" s="61"/>
      <c r="H69" s="61"/>
      <c r="I69" s="163"/>
      <c r="J69" s="61"/>
      <c r="K69" s="61"/>
      <c r="L69" s="59"/>
    </row>
    <row r="70" spans="2:12" s="1" customFormat="1" ht="6.95" customHeight="1">
      <c r="B70" s="39"/>
      <c r="C70" s="61"/>
      <c r="D70" s="61"/>
      <c r="E70" s="61"/>
      <c r="F70" s="61"/>
      <c r="G70" s="61"/>
      <c r="H70" s="61"/>
      <c r="I70" s="163"/>
      <c r="J70" s="61"/>
      <c r="K70" s="61"/>
      <c r="L70" s="59"/>
    </row>
    <row r="71" spans="2:12" s="1" customFormat="1" ht="14.45" customHeight="1">
      <c r="B71" s="39"/>
      <c r="C71" s="63" t="s">
        <v>18</v>
      </c>
      <c r="D71" s="61"/>
      <c r="E71" s="61"/>
      <c r="F71" s="61"/>
      <c r="G71" s="61"/>
      <c r="H71" s="61"/>
      <c r="I71" s="163"/>
      <c r="J71" s="61"/>
      <c r="K71" s="61"/>
      <c r="L71" s="59"/>
    </row>
    <row r="72" spans="2:12" s="1" customFormat="1" ht="22.5" customHeight="1">
      <c r="B72" s="39"/>
      <c r="C72" s="61"/>
      <c r="D72" s="61"/>
      <c r="E72" s="362" t="str">
        <f>E7</f>
        <v>Rekonstrukce rozvodny v budově dílen EKOVA Elektric v Areálu dílny Martinov</v>
      </c>
      <c r="F72" s="363"/>
      <c r="G72" s="363"/>
      <c r="H72" s="363"/>
      <c r="I72" s="163"/>
      <c r="J72" s="61"/>
      <c r="K72" s="61"/>
      <c r="L72" s="59"/>
    </row>
    <row r="73" spans="2:12" ht="15">
      <c r="B73" s="26"/>
      <c r="C73" s="63" t="s">
        <v>115</v>
      </c>
      <c r="D73" s="223"/>
      <c r="E73" s="223"/>
      <c r="F73" s="223"/>
      <c r="G73" s="223"/>
      <c r="H73" s="223"/>
      <c r="J73" s="223"/>
      <c r="K73" s="223"/>
      <c r="L73" s="224"/>
    </row>
    <row r="74" spans="2:12" s="1" customFormat="1" ht="22.5" customHeight="1">
      <c r="B74" s="39"/>
      <c r="C74" s="61"/>
      <c r="D74" s="61"/>
      <c r="E74" s="362" t="s">
        <v>432</v>
      </c>
      <c r="F74" s="364"/>
      <c r="G74" s="364"/>
      <c r="H74" s="364"/>
      <c r="I74" s="163"/>
      <c r="J74" s="61"/>
      <c r="K74" s="61"/>
      <c r="L74" s="59"/>
    </row>
    <row r="75" spans="2:12" s="1" customFormat="1" ht="14.45" customHeight="1">
      <c r="B75" s="39"/>
      <c r="C75" s="63" t="s">
        <v>433</v>
      </c>
      <c r="D75" s="61"/>
      <c r="E75" s="61"/>
      <c r="F75" s="61"/>
      <c r="G75" s="61"/>
      <c r="H75" s="61"/>
      <c r="I75" s="163"/>
      <c r="J75" s="61"/>
      <c r="K75" s="61"/>
      <c r="L75" s="59"/>
    </row>
    <row r="76" spans="2:12" s="1" customFormat="1" ht="23.25" customHeight="1">
      <c r="B76" s="39"/>
      <c r="C76" s="61"/>
      <c r="D76" s="61"/>
      <c r="E76" s="330" t="str">
        <f>E11</f>
        <v>4 - AISYS</v>
      </c>
      <c r="F76" s="364"/>
      <c r="G76" s="364"/>
      <c r="H76" s="364"/>
      <c r="I76" s="163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63"/>
      <c r="J77" s="61"/>
      <c r="K77" s="61"/>
      <c r="L77" s="59"/>
    </row>
    <row r="78" spans="2:12" s="1" customFormat="1" ht="18" customHeight="1">
      <c r="B78" s="39"/>
      <c r="C78" s="63" t="s">
        <v>25</v>
      </c>
      <c r="D78" s="61"/>
      <c r="E78" s="61"/>
      <c r="F78" s="164" t="str">
        <f>F14</f>
        <v>Ostrava</v>
      </c>
      <c r="G78" s="61"/>
      <c r="H78" s="61"/>
      <c r="I78" s="165" t="s">
        <v>27</v>
      </c>
      <c r="J78" s="71" t="str">
        <f>IF(J14="","",J14)</f>
        <v>7. 3. 2018</v>
      </c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3"/>
      <c r="J79" s="61"/>
      <c r="K79" s="61"/>
      <c r="L79" s="59"/>
    </row>
    <row r="80" spans="2:12" s="1" customFormat="1" ht="15">
      <c r="B80" s="39"/>
      <c r="C80" s="63" t="s">
        <v>31</v>
      </c>
      <c r="D80" s="61"/>
      <c r="E80" s="61"/>
      <c r="F80" s="164" t="str">
        <f>E17</f>
        <v>Dopravní podnik Ostrava a.s.</v>
      </c>
      <c r="G80" s="61"/>
      <c r="H80" s="61"/>
      <c r="I80" s="165" t="s">
        <v>37</v>
      </c>
      <c r="J80" s="164" t="str">
        <f>E23</f>
        <v xml:space="preserve"> </v>
      </c>
      <c r="K80" s="61"/>
      <c r="L80" s="59"/>
    </row>
    <row r="81" spans="2:65" s="1" customFormat="1" ht="14.45" customHeight="1">
      <c r="B81" s="39"/>
      <c r="C81" s="63" t="s">
        <v>35</v>
      </c>
      <c r="D81" s="61"/>
      <c r="E81" s="61"/>
      <c r="F81" s="164" t="str">
        <f>IF(E20="","",E20)</f>
        <v/>
      </c>
      <c r="G81" s="61"/>
      <c r="H81" s="61"/>
      <c r="I81" s="163"/>
      <c r="J81" s="61"/>
      <c r="K81" s="61"/>
      <c r="L81" s="59"/>
    </row>
    <row r="82" spans="2:65" s="1" customFormat="1" ht="10.35" customHeight="1">
      <c r="B82" s="39"/>
      <c r="C82" s="61"/>
      <c r="D82" s="61"/>
      <c r="E82" s="61"/>
      <c r="F82" s="61"/>
      <c r="G82" s="61"/>
      <c r="H82" s="61"/>
      <c r="I82" s="163"/>
      <c r="J82" s="61"/>
      <c r="K82" s="61"/>
      <c r="L82" s="59"/>
    </row>
    <row r="83" spans="2:65" s="9" customFormat="1" ht="29.25" customHeight="1">
      <c r="B83" s="166"/>
      <c r="C83" s="167" t="s">
        <v>143</v>
      </c>
      <c r="D83" s="168" t="s">
        <v>60</v>
      </c>
      <c r="E83" s="168" t="s">
        <v>56</v>
      </c>
      <c r="F83" s="168" t="s">
        <v>144</v>
      </c>
      <c r="G83" s="168" t="s">
        <v>145</v>
      </c>
      <c r="H83" s="168" t="s">
        <v>146</v>
      </c>
      <c r="I83" s="169" t="s">
        <v>147</v>
      </c>
      <c r="J83" s="168" t="s">
        <v>119</v>
      </c>
      <c r="K83" s="170" t="s">
        <v>148</v>
      </c>
      <c r="L83" s="171"/>
      <c r="M83" s="79" t="s">
        <v>149</v>
      </c>
      <c r="N83" s="80" t="s">
        <v>45</v>
      </c>
      <c r="O83" s="80" t="s">
        <v>150</v>
      </c>
      <c r="P83" s="80" t="s">
        <v>151</v>
      </c>
      <c r="Q83" s="80" t="s">
        <v>152</v>
      </c>
      <c r="R83" s="80" t="s">
        <v>153</v>
      </c>
      <c r="S83" s="80" t="s">
        <v>154</v>
      </c>
      <c r="T83" s="81" t="s">
        <v>155</v>
      </c>
    </row>
    <row r="84" spans="2:65" s="1" customFormat="1" ht="29.25" customHeight="1">
      <c r="B84" s="39"/>
      <c r="C84" s="85" t="s">
        <v>120</v>
      </c>
      <c r="D84" s="61"/>
      <c r="E84" s="61"/>
      <c r="F84" s="61"/>
      <c r="G84" s="61"/>
      <c r="H84" s="61"/>
      <c r="I84" s="163"/>
      <c r="J84" s="172">
        <f>BK84</f>
        <v>0</v>
      </c>
      <c r="K84" s="61"/>
      <c r="L84" s="59"/>
      <c r="M84" s="82"/>
      <c r="N84" s="83"/>
      <c r="O84" s="83"/>
      <c r="P84" s="173">
        <f>P85</f>
        <v>0</v>
      </c>
      <c r="Q84" s="83"/>
      <c r="R84" s="173">
        <f>R85</f>
        <v>1.3439999999999999E-2</v>
      </c>
      <c r="S84" s="83"/>
      <c r="T84" s="174">
        <f>T85</f>
        <v>0</v>
      </c>
      <c r="AT84" s="22" t="s">
        <v>74</v>
      </c>
      <c r="AU84" s="22" t="s">
        <v>121</v>
      </c>
      <c r="BK84" s="175">
        <f>BK85</f>
        <v>0</v>
      </c>
    </row>
    <row r="85" spans="2:65" s="10" customFormat="1" ht="37.35" customHeight="1">
      <c r="B85" s="176"/>
      <c r="C85" s="177"/>
      <c r="D85" s="225" t="s">
        <v>74</v>
      </c>
      <c r="E85" s="226" t="s">
        <v>274</v>
      </c>
      <c r="F85" s="226" t="s">
        <v>444</v>
      </c>
      <c r="G85" s="177"/>
      <c r="H85" s="177"/>
      <c r="I85" s="180"/>
      <c r="J85" s="227">
        <f>BK85</f>
        <v>0</v>
      </c>
      <c r="K85" s="177"/>
      <c r="L85" s="182"/>
      <c r="M85" s="183"/>
      <c r="N85" s="184"/>
      <c r="O85" s="184"/>
      <c r="P85" s="185">
        <f>P86</f>
        <v>0</v>
      </c>
      <c r="Q85" s="184"/>
      <c r="R85" s="185">
        <f>R86</f>
        <v>1.3439999999999999E-2</v>
      </c>
      <c r="S85" s="184"/>
      <c r="T85" s="186">
        <f>T86</f>
        <v>0</v>
      </c>
      <c r="AR85" s="187" t="s">
        <v>93</v>
      </c>
      <c r="AT85" s="188" t="s">
        <v>74</v>
      </c>
      <c r="AU85" s="188" t="s">
        <v>75</v>
      </c>
      <c r="AY85" s="187" t="s">
        <v>157</v>
      </c>
      <c r="BK85" s="189">
        <f>BK86</f>
        <v>0</v>
      </c>
    </row>
    <row r="86" spans="2:65" s="10" customFormat="1" ht="19.899999999999999" customHeight="1">
      <c r="B86" s="176"/>
      <c r="C86" s="177"/>
      <c r="D86" s="178" t="s">
        <v>74</v>
      </c>
      <c r="E86" s="228" t="s">
        <v>445</v>
      </c>
      <c r="F86" s="228" t="s">
        <v>446</v>
      </c>
      <c r="G86" s="177"/>
      <c r="H86" s="177"/>
      <c r="I86" s="180"/>
      <c r="J86" s="229">
        <f>BK86</f>
        <v>0</v>
      </c>
      <c r="K86" s="177"/>
      <c r="L86" s="182"/>
      <c r="M86" s="183"/>
      <c r="N86" s="184"/>
      <c r="O86" s="184"/>
      <c r="P86" s="185">
        <f>SUM(P87:P107)</f>
        <v>0</v>
      </c>
      <c r="Q86" s="184"/>
      <c r="R86" s="185">
        <f>SUM(R87:R107)</f>
        <v>1.3439999999999999E-2</v>
      </c>
      <c r="S86" s="184"/>
      <c r="T86" s="186">
        <f>SUM(T87:T107)</f>
        <v>0</v>
      </c>
      <c r="AR86" s="187" t="s">
        <v>93</v>
      </c>
      <c r="AT86" s="188" t="s">
        <v>74</v>
      </c>
      <c r="AU86" s="188" t="s">
        <v>24</v>
      </c>
      <c r="AY86" s="187" t="s">
        <v>157</v>
      </c>
      <c r="BK86" s="189">
        <f>SUM(BK87:BK107)</f>
        <v>0</v>
      </c>
    </row>
    <row r="87" spans="2:65" s="1" customFormat="1" ht="31.5" customHeight="1">
      <c r="B87" s="39"/>
      <c r="C87" s="190" t="s">
        <v>24</v>
      </c>
      <c r="D87" s="190" t="s">
        <v>158</v>
      </c>
      <c r="E87" s="191" t="s">
        <v>935</v>
      </c>
      <c r="F87" s="192" t="s">
        <v>936</v>
      </c>
      <c r="G87" s="193" t="s">
        <v>176</v>
      </c>
      <c r="H87" s="194">
        <v>1</v>
      </c>
      <c r="I87" s="195"/>
      <c r="J87" s="196">
        <f t="shared" ref="J87:J107" si="0">ROUND(I87*H87,2)</f>
        <v>0</v>
      </c>
      <c r="K87" s="192" t="s">
        <v>22</v>
      </c>
      <c r="L87" s="59"/>
      <c r="M87" s="197" t="s">
        <v>22</v>
      </c>
      <c r="N87" s="198" t="s">
        <v>46</v>
      </c>
      <c r="O87" s="40"/>
      <c r="P87" s="199">
        <f t="shared" ref="P87:P107" si="1">O87*H87</f>
        <v>0</v>
      </c>
      <c r="Q87" s="199">
        <v>0</v>
      </c>
      <c r="R87" s="199">
        <f t="shared" ref="R87:R107" si="2">Q87*H87</f>
        <v>0</v>
      </c>
      <c r="S87" s="199">
        <v>0</v>
      </c>
      <c r="T87" s="200">
        <f t="shared" ref="T87:T107" si="3">S87*H87</f>
        <v>0</v>
      </c>
      <c r="AR87" s="22" t="s">
        <v>290</v>
      </c>
      <c r="AT87" s="22" t="s">
        <v>158</v>
      </c>
      <c r="AU87" s="22" t="s">
        <v>84</v>
      </c>
      <c r="AY87" s="22" t="s">
        <v>157</v>
      </c>
      <c r="BE87" s="201">
        <f t="shared" ref="BE87:BE107" si="4">IF(N87="základní",J87,0)</f>
        <v>0</v>
      </c>
      <c r="BF87" s="201">
        <f t="shared" ref="BF87:BF107" si="5">IF(N87="snížená",J87,0)</f>
        <v>0</v>
      </c>
      <c r="BG87" s="201">
        <f t="shared" ref="BG87:BG107" si="6">IF(N87="zákl. přenesená",J87,0)</f>
        <v>0</v>
      </c>
      <c r="BH87" s="201">
        <f t="shared" ref="BH87:BH107" si="7">IF(N87="sníž. přenesená",J87,0)</f>
        <v>0</v>
      </c>
      <c r="BI87" s="201">
        <f t="shared" ref="BI87:BI107" si="8">IF(N87="nulová",J87,0)</f>
        <v>0</v>
      </c>
      <c r="BJ87" s="22" t="s">
        <v>24</v>
      </c>
      <c r="BK87" s="201">
        <f t="shared" ref="BK87:BK107" si="9">ROUND(I87*H87,2)</f>
        <v>0</v>
      </c>
      <c r="BL87" s="22" t="s">
        <v>290</v>
      </c>
      <c r="BM87" s="22" t="s">
        <v>937</v>
      </c>
    </row>
    <row r="88" spans="2:65" s="1" customFormat="1" ht="22.5" customHeight="1">
      <c r="B88" s="39"/>
      <c r="C88" s="202" t="s">
        <v>84</v>
      </c>
      <c r="D88" s="202" t="s">
        <v>274</v>
      </c>
      <c r="E88" s="203" t="s">
        <v>938</v>
      </c>
      <c r="F88" s="204" t="s">
        <v>939</v>
      </c>
      <c r="G88" s="205" t="s">
        <v>176</v>
      </c>
      <c r="H88" s="206">
        <v>1</v>
      </c>
      <c r="I88" s="207"/>
      <c r="J88" s="208">
        <f t="shared" si="0"/>
        <v>0</v>
      </c>
      <c r="K88" s="204" t="s">
        <v>22</v>
      </c>
      <c r="L88" s="209"/>
      <c r="M88" s="210" t="s">
        <v>22</v>
      </c>
      <c r="N88" s="211" t="s">
        <v>46</v>
      </c>
      <c r="O88" s="40"/>
      <c r="P88" s="199">
        <f t="shared" si="1"/>
        <v>0</v>
      </c>
      <c r="Q88" s="199">
        <v>3.0100000000000001E-3</v>
      </c>
      <c r="R88" s="199">
        <f t="shared" si="2"/>
        <v>3.0100000000000001E-3</v>
      </c>
      <c r="S88" s="199">
        <v>0</v>
      </c>
      <c r="T88" s="200">
        <f t="shared" si="3"/>
        <v>0</v>
      </c>
      <c r="AR88" s="22" t="s">
        <v>640</v>
      </c>
      <c r="AT88" s="22" t="s">
        <v>274</v>
      </c>
      <c r="AU88" s="22" t="s">
        <v>84</v>
      </c>
      <c r="AY88" s="22" t="s">
        <v>157</v>
      </c>
      <c r="BE88" s="201">
        <f t="shared" si="4"/>
        <v>0</v>
      </c>
      <c r="BF88" s="201">
        <f t="shared" si="5"/>
        <v>0</v>
      </c>
      <c r="BG88" s="201">
        <f t="shared" si="6"/>
        <v>0</v>
      </c>
      <c r="BH88" s="201">
        <f t="shared" si="7"/>
        <v>0</v>
      </c>
      <c r="BI88" s="201">
        <f t="shared" si="8"/>
        <v>0</v>
      </c>
      <c r="BJ88" s="22" t="s">
        <v>24</v>
      </c>
      <c r="BK88" s="201">
        <f t="shared" si="9"/>
        <v>0</v>
      </c>
      <c r="BL88" s="22" t="s">
        <v>290</v>
      </c>
      <c r="BM88" s="22" t="s">
        <v>940</v>
      </c>
    </row>
    <row r="89" spans="2:65" s="1" customFormat="1" ht="31.5" customHeight="1">
      <c r="B89" s="39"/>
      <c r="C89" s="202" t="s">
        <v>93</v>
      </c>
      <c r="D89" s="202" t="s">
        <v>274</v>
      </c>
      <c r="E89" s="203" t="s">
        <v>941</v>
      </c>
      <c r="F89" s="204" t="s">
        <v>910</v>
      </c>
      <c r="G89" s="205" t="s">
        <v>176</v>
      </c>
      <c r="H89" s="206">
        <v>1</v>
      </c>
      <c r="I89" s="207"/>
      <c r="J89" s="208">
        <f t="shared" si="0"/>
        <v>0</v>
      </c>
      <c r="K89" s="204" t="s">
        <v>22</v>
      </c>
      <c r="L89" s="209"/>
      <c r="M89" s="210" t="s">
        <v>22</v>
      </c>
      <c r="N89" s="211" t="s">
        <v>46</v>
      </c>
      <c r="O89" s="40"/>
      <c r="P89" s="199">
        <f t="shared" si="1"/>
        <v>0</v>
      </c>
      <c r="Q89" s="199">
        <v>5.0000000000000001E-4</v>
      </c>
      <c r="R89" s="199">
        <f t="shared" si="2"/>
        <v>5.0000000000000001E-4</v>
      </c>
      <c r="S89" s="199">
        <v>0</v>
      </c>
      <c r="T89" s="200">
        <f t="shared" si="3"/>
        <v>0</v>
      </c>
      <c r="AR89" s="22" t="s">
        <v>413</v>
      </c>
      <c r="AT89" s="22" t="s">
        <v>274</v>
      </c>
      <c r="AU89" s="22" t="s">
        <v>84</v>
      </c>
      <c r="AY89" s="22" t="s">
        <v>157</v>
      </c>
      <c r="BE89" s="201">
        <f t="shared" si="4"/>
        <v>0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22" t="s">
        <v>24</v>
      </c>
      <c r="BK89" s="201">
        <f t="shared" si="9"/>
        <v>0</v>
      </c>
      <c r="BL89" s="22" t="s">
        <v>413</v>
      </c>
      <c r="BM89" s="22" t="s">
        <v>942</v>
      </c>
    </row>
    <row r="90" spans="2:65" s="1" customFormat="1" ht="22.5" customHeight="1">
      <c r="B90" s="39"/>
      <c r="C90" s="202" t="s">
        <v>96</v>
      </c>
      <c r="D90" s="202" t="s">
        <v>274</v>
      </c>
      <c r="E90" s="203" t="s">
        <v>943</v>
      </c>
      <c r="F90" s="204" t="s">
        <v>927</v>
      </c>
      <c r="G90" s="205" t="s">
        <v>176</v>
      </c>
      <c r="H90" s="206">
        <v>1</v>
      </c>
      <c r="I90" s="207"/>
      <c r="J90" s="208">
        <f t="shared" si="0"/>
        <v>0</v>
      </c>
      <c r="K90" s="204" t="s">
        <v>22</v>
      </c>
      <c r="L90" s="209"/>
      <c r="M90" s="210" t="s">
        <v>22</v>
      </c>
      <c r="N90" s="211" t="s">
        <v>46</v>
      </c>
      <c r="O90" s="40"/>
      <c r="P90" s="199">
        <f t="shared" si="1"/>
        <v>0</v>
      </c>
      <c r="Q90" s="199">
        <v>8.0000000000000007E-5</v>
      </c>
      <c r="R90" s="199">
        <f t="shared" si="2"/>
        <v>8.0000000000000007E-5</v>
      </c>
      <c r="S90" s="199">
        <v>0</v>
      </c>
      <c r="T90" s="200">
        <f t="shared" si="3"/>
        <v>0</v>
      </c>
      <c r="AR90" s="22" t="s">
        <v>413</v>
      </c>
      <c r="AT90" s="22" t="s">
        <v>274</v>
      </c>
      <c r="AU90" s="22" t="s">
        <v>84</v>
      </c>
      <c r="AY90" s="22" t="s">
        <v>157</v>
      </c>
      <c r="BE90" s="201">
        <f t="shared" si="4"/>
        <v>0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22" t="s">
        <v>24</v>
      </c>
      <c r="BK90" s="201">
        <f t="shared" si="9"/>
        <v>0</v>
      </c>
      <c r="BL90" s="22" t="s">
        <v>413</v>
      </c>
      <c r="BM90" s="22" t="s">
        <v>944</v>
      </c>
    </row>
    <row r="91" spans="2:65" s="1" customFormat="1" ht="22.5" customHeight="1">
      <c r="B91" s="39"/>
      <c r="C91" s="202" t="s">
        <v>99</v>
      </c>
      <c r="D91" s="202" t="s">
        <v>274</v>
      </c>
      <c r="E91" s="203" t="s">
        <v>945</v>
      </c>
      <c r="F91" s="204" t="s">
        <v>927</v>
      </c>
      <c r="G91" s="205" t="s">
        <v>176</v>
      </c>
      <c r="H91" s="206">
        <v>6</v>
      </c>
      <c r="I91" s="207"/>
      <c r="J91" s="208">
        <f t="shared" si="0"/>
        <v>0</v>
      </c>
      <c r="K91" s="204" t="s">
        <v>22</v>
      </c>
      <c r="L91" s="209"/>
      <c r="M91" s="210" t="s">
        <v>22</v>
      </c>
      <c r="N91" s="211" t="s">
        <v>46</v>
      </c>
      <c r="O91" s="40"/>
      <c r="P91" s="199">
        <f t="shared" si="1"/>
        <v>0</v>
      </c>
      <c r="Q91" s="199">
        <v>8.0000000000000007E-5</v>
      </c>
      <c r="R91" s="199">
        <f t="shared" si="2"/>
        <v>4.8000000000000007E-4</v>
      </c>
      <c r="S91" s="199">
        <v>0</v>
      </c>
      <c r="T91" s="200">
        <f t="shared" si="3"/>
        <v>0</v>
      </c>
      <c r="AR91" s="22" t="s">
        <v>413</v>
      </c>
      <c r="AT91" s="22" t="s">
        <v>274</v>
      </c>
      <c r="AU91" s="22" t="s">
        <v>84</v>
      </c>
      <c r="AY91" s="22" t="s">
        <v>157</v>
      </c>
      <c r="BE91" s="201">
        <f t="shared" si="4"/>
        <v>0</v>
      </c>
      <c r="BF91" s="201">
        <f t="shared" si="5"/>
        <v>0</v>
      </c>
      <c r="BG91" s="201">
        <f t="shared" si="6"/>
        <v>0</v>
      </c>
      <c r="BH91" s="201">
        <f t="shared" si="7"/>
        <v>0</v>
      </c>
      <c r="BI91" s="201">
        <f t="shared" si="8"/>
        <v>0</v>
      </c>
      <c r="BJ91" s="22" t="s">
        <v>24</v>
      </c>
      <c r="BK91" s="201">
        <f t="shared" si="9"/>
        <v>0</v>
      </c>
      <c r="BL91" s="22" t="s">
        <v>413</v>
      </c>
      <c r="BM91" s="22" t="s">
        <v>946</v>
      </c>
    </row>
    <row r="92" spans="2:65" s="1" customFormat="1" ht="22.5" customHeight="1">
      <c r="B92" s="39"/>
      <c r="C92" s="202" t="s">
        <v>170</v>
      </c>
      <c r="D92" s="202" t="s">
        <v>274</v>
      </c>
      <c r="E92" s="203" t="s">
        <v>947</v>
      </c>
      <c r="F92" s="204" t="s">
        <v>948</v>
      </c>
      <c r="G92" s="205" t="s">
        <v>176</v>
      </c>
      <c r="H92" s="206">
        <v>4</v>
      </c>
      <c r="I92" s="207"/>
      <c r="J92" s="208">
        <f t="shared" si="0"/>
        <v>0</v>
      </c>
      <c r="K92" s="204" t="s">
        <v>22</v>
      </c>
      <c r="L92" s="209"/>
      <c r="M92" s="210" t="s">
        <v>22</v>
      </c>
      <c r="N92" s="211" t="s">
        <v>46</v>
      </c>
      <c r="O92" s="40"/>
      <c r="P92" s="199">
        <f t="shared" si="1"/>
        <v>0</v>
      </c>
      <c r="Q92" s="199">
        <v>2.2000000000000001E-4</v>
      </c>
      <c r="R92" s="199">
        <f t="shared" si="2"/>
        <v>8.8000000000000003E-4</v>
      </c>
      <c r="S92" s="199">
        <v>0</v>
      </c>
      <c r="T92" s="200">
        <f t="shared" si="3"/>
        <v>0</v>
      </c>
      <c r="AR92" s="22" t="s">
        <v>413</v>
      </c>
      <c r="AT92" s="22" t="s">
        <v>274</v>
      </c>
      <c r="AU92" s="22" t="s">
        <v>84</v>
      </c>
      <c r="AY92" s="22" t="s">
        <v>157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22" t="s">
        <v>24</v>
      </c>
      <c r="BK92" s="201">
        <f t="shared" si="9"/>
        <v>0</v>
      </c>
      <c r="BL92" s="22" t="s">
        <v>413</v>
      </c>
      <c r="BM92" s="22" t="s">
        <v>949</v>
      </c>
    </row>
    <row r="93" spans="2:65" s="1" customFormat="1" ht="22.5" customHeight="1">
      <c r="B93" s="39"/>
      <c r="C93" s="202" t="s">
        <v>180</v>
      </c>
      <c r="D93" s="202" t="s">
        <v>274</v>
      </c>
      <c r="E93" s="203" t="s">
        <v>950</v>
      </c>
      <c r="F93" s="204" t="s">
        <v>951</v>
      </c>
      <c r="G93" s="205" t="s">
        <v>176</v>
      </c>
      <c r="H93" s="206">
        <v>200</v>
      </c>
      <c r="I93" s="207"/>
      <c r="J93" s="208">
        <f t="shared" si="0"/>
        <v>0</v>
      </c>
      <c r="K93" s="204" t="s">
        <v>22</v>
      </c>
      <c r="L93" s="209"/>
      <c r="M93" s="210" t="s">
        <v>22</v>
      </c>
      <c r="N93" s="211" t="s">
        <v>46</v>
      </c>
      <c r="O93" s="40"/>
      <c r="P93" s="199">
        <f t="shared" si="1"/>
        <v>0</v>
      </c>
      <c r="Q93" s="199">
        <v>0</v>
      </c>
      <c r="R93" s="199">
        <f t="shared" si="2"/>
        <v>0</v>
      </c>
      <c r="S93" s="199">
        <v>0</v>
      </c>
      <c r="T93" s="200">
        <f t="shared" si="3"/>
        <v>0</v>
      </c>
      <c r="AR93" s="22" t="s">
        <v>413</v>
      </c>
      <c r="AT93" s="22" t="s">
        <v>274</v>
      </c>
      <c r="AU93" s="22" t="s">
        <v>84</v>
      </c>
      <c r="AY93" s="22" t="s">
        <v>157</v>
      </c>
      <c r="BE93" s="201">
        <f t="shared" si="4"/>
        <v>0</v>
      </c>
      <c r="BF93" s="201">
        <f t="shared" si="5"/>
        <v>0</v>
      </c>
      <c r="BG93" s="201">
        <f t="shared" si="6"/>
        <v>0</v>
      </c>
      <c r="BH93" s="201">
        <f t="shared" si="7"/>
        <v>0</v>
      </c>
      <c r="BI93" s="201">
        <f t="shared" si="8"/>
        <v>0</v>
      </c>
      <c r="BJ93" s="22" t="s">
        <v>24</v>
      </c>
      <c r="BK93" s="201">
        <f t="shared" si="9"/>
        <v>0</v>
      </c>
      <c r="BL93" s="22" t="s">
        <v>413</v>
      </c>
      <c r="BM93" s="22" t="s">
        <v>952</v>
      </c>
    </row>
    <row r="94" spans="2:65" s="1" customFormat="1" ht="22.5" customHeight="1">
      <c r="B94" s="39"/>
      <c r="C94" s="202" t="s">
        <v>173</v>
      </c>
      <c r="D94" s="202" t="s">
        <v>274</v>
      </c>
      <c r="E94" s="203" t="s">
        <v>953</v>
      </c>
      <c r="F94" s="204" t="s">
        <v>951</v>
      </c>
      <c r="G94" s="205" t="s">
        <v>176</v>
      </c>
      <c r="H94" s="206">
        <v>50</v>
      </c>
      <c r="I94" s="207"/>
      <c r="J94" s="208">
        <f t="shared" si="0"/>
        <v>0</v>
      </c>
      <c r="K94" s="204" t="s">
        <v>22</v>
      </c>
      <c r="L94" s="209"/>
      <c r="M94" s="210" t="s">
        <v>22</v>
      </c>
      <c r="N94" s="211" t="s">
        <v>46</v>
      </c>
      <c r="O94" s="40"/>
      <c r="P94" s="199">
        <f t="shared" si="1"/>
        <v>0</v>
      </c>
      <c r="Q94" s="199">
        <v>0</v>
      </c>
      <c r="R94" s="199">
        <f t="shared" si="2"/>
        <v>0</v>
      </c>
      <c r="S94" s="199">
        <v>0</v>
      </c>
      <c r="T94" s="200">
        <f t="shared" si="3"/>
        <v>0</v>
      </c>
      <c r="AR94" s="22" t="s">
        <v>413</v>
      </c>
      <c r="AT94" s="22" t="s">
        <v>274</v>
      </c>
      <c r="AU94" s="22" t="s">
        <v>84</v>
      </c>
      <c r="AY94" s="22" t="s">
        <v>157</v>
      </c>
      <c r="BE94" s="201">
        <f t="shared" si="4"/>
        <v>0</v>
      </c>
      <c r="BF94" s="201">
        <f t="shared" si="5"/>
        <v>0</v>
      </c>
      <c r="BG94" s="201">
        <f t="shared" si="6"/>
        <v>0</v>
      </c>
      <c r="BH94" s="201">
        <f t="shared" si="7"/>
        <v>0</v>
      </c>
      <c r="BI94" s="201">
        <f t="shared" si="8"/>
        <v>0</v>
      </c>
      <c r="BJ94" s="22" t="s">
        <v>24</v>
      </c>
      <c r="BK94" s="201">
        <f t="shared" si="9"/>
        <v>0</v>
      </c>
      <c r="BL94" s="22" t="s">
        <v>413</v>
      </c>
      <c r="BM94" s="22" t="s">
        <v>954</v>
      </c>
    </row>
    <row r="95" spans="2:65" s="1" customFormat="1" ht="22.5" customHeight="1">
      <c r="B95" s="39"/>
      <c r="C95" s="202" t="s">
        <v>189</v>
      </c>
      <c r="D95" s="202" t="s">
        <v>274</v>
      </c>
      <c r="E95" s="203" t="s">
        <v>955</v>
      </c>
      <c r="F95" s="204" t="s">
        <v>951</v>
      </c>
      <c r="G95" s="205" t="s">
        <v>176</v>
      </c>
      <c r="H95" s="206">
        <v>20</v>
      </c>
      <c r="I95" s="207"/>
      <c r="J95" s="208">
        <f t="shared" si="0"/>
        <v>0</v>
      </c>
      <c r="K95" s="204" t="s">
        <v>22</v>
      </c>
      <c r="L95" s="209"/>
      <c r="M95" s="210" t="s">
        <v>22</v>
      </c>
      <c r="N95" s="211" t="s">
        <v>46</v>
      </c>
      <c r="O95" s="40"/>
      <c r="P95" s="199">
        <f t="shared" si="1"/>
        <v>0</v>
      </c>
      <c r="Q95" s="199">
        <v>0</v>
      </c>
      <c r="R95" s="199">
        <f t="shared" si="2"/>
        <v>0</v>
      </c>
      <c r="S95" s="199">
        <v>0</v>
      </c>
      <c r="T95" s="200">
        <f t="shared" si="3"/>
        <v>0</v>
      </c>
      <c r="AR95" s="22" t="s">
        <v>413</v>
      </c>
      <c r="AT95" s="22" t="s">
        <v>274</v>
      </c>
      <c r="AU95" s="22" t="s">
        <v>84</v>
      </c>
      <c r="AY95" s="22" t="s">
        <v>157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22" t="s">
        <v>24</v>
      </c>
      <c r="BK95" s="201">
        <f t="shared" si="9"/>
        <v>0</v>
      </c>
      <c r="BL95" s="22" t="s">
        <v>413</v>
      </c>
      <c r="BM95" s="22" t="s">
        <v>956</v>
      </c>
    </row>
    <row r="96" spans="2:65" s="1" customFormat="1" ht="22.5" customHeight="1">
      <c r="B96" s="39"/>
      <c r="C96" s="202" t="s">
        <v>29</v>
      </c>
      <c r="D96" s="202" t="s">
        <v>274</v>
      </c>
      <c r="E96" s="203" t="s">
        <v>957</v>
      </c>
      <c r="F96" s="204" t="s">
        <v>951</v>
      </c>
      <c r="G96" s="205" t="s">
        <v>176</v>
      </c>
      <c r="H96" s="206">
        <v>25</v>
      </c>
      <c r="I96" s="207"/>
      <c r="J96" s="208">
        <f t="shared" si="0"/>
        <v>0</v>
      </c>
      <c r="K96" s="204" t="s">
        <v>22</v>
      </c>
      <c r="L96" s="209"/>
      <c r="M96" s="210" t="s">
        <v>22</v>
      </c>
      <c r="N96" s="211" t="s">
        <v>46</v>
      </c>
      <c r="O96" s="40"/>
      <c r="P96" s="199">
        <f t="shared" si="1"/>
        <v>0</v>
      </c>
      <c r="Q96" s="199">
        <v>0</v>
      </c>
      <c r="R96" s="199">
        <f t="shared" si="2"/>
        <v>0</v>
      </c>
      <c r="S96" s="199">
        <v>0</v>
      </c>
      <c r="T96" s="200">
        <f t="shared" si="3"/>
        <v>0</v>
      </c>
      <c r="AR96" s="22" t="s">
        <v>413</v>
      </c>
      <c r="AT96" s="22" t="s">
        <v>274</v>
      </c>
      <c r="AU96" s="22" t="s">
        <v>84</v>
      </c>
      <c r="AY96" s="22" t="s">
        <v>157</v>
      </c>
      <c r="BE96" s="201">
        <f t="shared" si="4"/>
        <v>0</v>
      </c>
      <c r="BF96" s="201">
        <f t="shared" si="5"/>
        <v>0</v>
      </c>
      <c r="BG96" s="201">
        <f t="shared" si="6"/>
        <v>0</v>
      </c>
      <c r="BH96" s="201">
        <f t="shared" si="7"/>
        <v>0</v>
      </c>
      <c r="BI96" s="201">
        <f t="shared" si="8"/>
        <v>0</v>
      </c>
      <c r="BJ96" s="22" t="s">
        <v>24</v>
      </c>
      <c r="BK96" s="201">
        <f t="shared" si="9"/>
        <v>0</v>
      </c>
      <c r="BL96" s="22" t="s">
        <v>413</v>
      </c>
      <c r="BM96" s="22" t="s">
        <v>958</v>
      </c>
    </row>
    <row r="97" spans="2:65" s="1" customFormat="1" ht="22.5" customHeight="1">
      <c r="B97" s="39"/>
      <c r="C97" s="202" t="s">
        <v>197</v>
      </c>
      <c r="D97" s="202" t="s">
        <v>274</v>
      </c>
      <c r="E97" s="203" t="s">
        <v>959</v>
      </c>
      <c r="F97" s="204" t="s">
        <v>960</v>
      </c>
      <c r="G97" s="205" t="s">
        <v>176</v>
      </c>
      <c r="H97" s="206">
        <v>15</v>
      </c>
      <c r="I97" s="207"/>
      <c r="J97" s="208">
        <f t="shared" si="0"/>
        <v>0</v>
      </c>
      <c r="K97" s="204" t="s">
        <v>22</v>
      </c>
      <c r="L97" s="209"/>
      <c r="M97" s="210" t="s">
        <v>22</v>
      </c>
      <c r="N97" s="211" t="s">
        <v>46</v>
      </c>
      <c r="O97" s="40"/>
      <c r="P97" s="199">
        <f t="shared" si="1"/>
        <v>0</v>
      </c>
      <c r="Q97" s="199">
        <v>3.0000000000000001E-5</v>
      </c>
      <c r="R97" s="199">
        <f t="shared" si="2"/>
        <v>4.4999999999999999E-4</v>
      </c>
      <c r="S97" s="199">
        <v>0</v>
      </c>
      <c r="T97" s="200">
        <f t="shared" si="3"/>
        <v>0</v>
      </c>
      <c r="AR97" s="22" t="s">
        <v>413</v>
      </c>
      <c r="AT97" s="22" t="s">
        <v>274</v>
      </c>
      <c r="AU97" s="22" t="s">
        <v>84</v>
      </c>
      <c r="AY97" s="22" t="s">
        <v>157</v>
      </c>
      <c r="BE97" s="201">
        <f t="shared" si="4"/>
        <v>0</v>
      </c>
      <c r="BF97" s="201">
        <f t="shared" si="5"/>
        <v>0</v>
      </c>
      <c r="BG97" s="201">
        <f t="shared" si="6"/>
        <v>0</v>
      </c>
      <c r="BH97" s="201">
        <f t="shared" si="7"/>
        <v>0</v>
      </c>
      <c r="BI97" s="201">
        <f t="shared" si="8"/>
        <v>0</v>
      </c>
      <c r="BJ97" s="22" t="s">
        <v>24</v>
      </c>
      <c r="BK97" s="201">
        <f t="shared" si="9"/>
        <v>0</v>
      </c>
      <c r="BL97" s="22" t="s">
        <v>413</v>
      </c>
      <c r="BM97" s="22" t="s">
        <v>961</v>
      </c>
    </row>
    <row r="98" spans="2:65" s="1" customFormat="1" ht="22.5" customHeight="1">
      <c r="B98" s="39"/>
      <c r="C98" s="202" t="s">
        <v>179</v>
      </c>
      <c r="D98" s="202" t="s">
        <v>274</v>
      </c>
      <c r="E98" s="203" t="s">
        <v>962</v>
      </c>
      <c r="F98" s="204" t="s">
        <v>963</v>
      </c>
      <c r="G98" s="205" t="s">
        <v>176</v>
      </c>
      <c r="H98" s="206">
        <v>2</v>
      </c>
      <c r="I98" s="207"/>
      <c r="J98" s="208">
        <f t="shared" si="0"/>
        <v>0</v>
      </c>
      <c r="K98" s="204" t="s">
        <v>22</v>
      </c>
      <c r="L98" s="209"/>
      <c r="M98" s="210" t="s">
        <v>22</v>
      </c>
      <c r="N98" s="211" t="s">
        <v>46</v>
      </c>
      <c r="O98" s="40"/>
      <c r="P98" s="199">
        <f t="shared" si="1"/>
        <v>0</v>
      </c>
      <c r="Q98" s="199">
        <v>1.7000000000000001E-4</v>
      </c>
      <c r="R98" s="199">
        <f t="shared" si="2"/>
        <v>3.4000000000000002E-4</v>
      </c>
      <c r="S98" s="199">
        <v>0</v>
      </c>
      <c r="T98" s="200">
        <f t="shared" si="3"/>
        <v>0</v>
      </c>
      <c r="AR98" s="22" t="s">
        <v>413</v>
      </c>
      <c r="AT98" s="22" t="s">
        <v>274</v>
      </c>
      <c r="AU98" s="22" t="s">
        <v>84</v>
      </c>
      <c r="AY98" s="22" t="s">
        <v>157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22" t="s">
        <v>24</v>
      </c>
      <c r="BK98" s="201">
        <f t="shared" si="9"/>
        <v>0</v>
      </c>
      <c r="BL98" s="22" t="s">
        <v>413</v>
      </c>
      <c r="BM98" s="22" t="s">
        <v>964</v>
      </c>
    </row>
    <row r="99" spans="2:65" s="1" customFormat="1" ht="22.5" customHeight="1">
      <c r="B99" s="39"/>
      <c r="C99" s="202" t="s">
        <v>208</v>
      </c>
      <c r="D99" s="202" t="s">
        <v>274</v>
      </c>
      <c r="E99" s="203" t="s">
        <v>965</v>
      </c>
      <c r="F99" s="204" t="s">
        <v>966</v>
      </c>
      <c r="G99" s="205" t="s">
        <v>176</v>
      </c>
      <c r="H99" s="206">
        <v>1</v>
      </c>
      <c r="I99" s="207"/>
      <c r="J99" s="208">
        <f t="shared" si="0"/>
        <v>0</v>
      </c>
      <c r="K99" s="204" t="s">
        <v>22</v>
      </c>
      <c r="L99" s="209"/>
      <c r="M99" s="210" t="s">
        <v>22</v>
      </c>
      <c r="N99" s="211" t="s">
        <v>46</v>
      </c>
      <c r="O99" s="40"/>
      <c r="P99" s="199">
        <f t="shared" si="1"/>
        <v>0</v>
      </c>
      <c r="Q99" s="199">
        <v>4.0000000000000002E-4</v>
      </c>
      <c r="R99" s="199">
        <f t="shared" si="2"/>
        <v>4.0000000000000002E-4</v>
      </c>
      <c r="S99" s="199">
        <v>0</v>
      </c>
      <c r="T99" s="200">
        <f t="shared" si="3"/>
        <v>0</v>
      </c>
      <c r="AR99" s="22" t="s">
        <v>413</v>
      </c>
      <c r="AT99" s="22" t="s">
        <v>274</v>
      </c>
      <c r="AU99" s="22" t="s">
        <v>84</v>
      </c>
      <c r="AY99" s="22" t="s">
        <v>157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22" t="s">
        <v>24</v>
      </c>
      <c r="BK99" s="201">
        <f t="shared" si="9"/>
        <v>0</v>
      </c>
      <c r="BL99" s="22" t="s">
        <v>413</v>
      </c>
      <c r="BM99" s="22" t="s">
        <v>967</v>
      </c>
    </row>
    <row r="100" spans="2:65" s="1" customFormat="1" ht="22.5" customHeight="1">
      <c r="B100" s="39"/>
      <c r="C100" s="202" t="s">
        <v>183</v>
      </c>
      <c r="D100" s="202" t="s">
        <v>274</v>
      </c>
      <c r="E100" s="203" t="s">
        <v>968</v>
      </c>
      <c r="F100" s="204" t="s">
        <v>966</v>
      </c>
      <c r="G100" s="205" t="s">
        <v>176</v>
      </c>
      <c r="H100" s="206">
        <v>1</v>
      </c>
      <c r="I100" s="207"/>
      <c r="J100" s="208">
        <f t="shared" si="0"/>
        <v>0</v>
      </c>
      <c r="K100" s="204" t="s">
        <v>22</v>
      </c>
      <c r="L100" s="209"/>
      <c r="M100" s="210" t="s">
        <v>22</v>
      </c>
      <c r="N100" s="211" t="s">
        <v>46</v>
      </c>
      <c r="O100" s="40"/>
      <c r="P100" s="199">
        <f t="shared" si="1"/>
        <v>0</v>
      </c>
      <c r="Q100" s="199">
        <v>4.0000000000000002E-4</v>
      </c>
      <c r="R100" s="199">
        <f t="shared" si="2"/>
        <v>4.0000000000000002E-4</v>
      </c>
      <c r="S100" s="199">
        <v>0</v>
      </c>
      <c r="T100" s="200">
        <f t="shared" si="3"/>
        <v>0</v>
      </c>
      <c r="AR100" s="22" t="s">
        <v>413</v>
      </c>
      <c r="AT100" s="22" t="s">
        <v>274</v>
      </c>
      <c r="AU100" s="22" t="s">
        <v>84</v>
      </c>
      <c r="AY100" s="22" t="s">
        <v>157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413</v>
      </c>
      <c r="BM100" s="22" t="s">
        <v>969</v>
      </c>
    </row>
    <row r="101" spans="2:65" s="1" customFormat="1" ht="22.5" customHeight="1">
      <c r="B101" s="39"/>
      <c r="C101" s="202" t="s">
        <v>10</v>
      </c>
      <c r="D101" s="202" t="s">
        <v>274</v>
      </c>
      <c r="E101" s="203" t="s">
        <v>970</v>
      </c>
      <c r="F101" s="204" t="s">
        <v>966</v>
      </c>
      <c r="G101" s="205" t="s">
        <v>176</v>
      </c>
      <c r="H101" s="206">
        <v>4</v>
      </c>
      <c r="I101" s="207"/>
      <c r="J101" s="208">
        <f t="shared" si="0"/>
        <v>0</v>
      </c>
      <c r="K101" s="204" t="s">
        <v>22</v>
      </c>
      <c r="L101" s="209"/>
      <c r="M101" s="210" t="s">
        <v>22</v>
      </c>
      <c r="N101" s="211" t="s">
        <v>46</v>
      </c>
      <c r="O101" s="40"/>
      <c r="P101" s="199">
        <f t="shared" si="1"/>
        <v>0</v>
      </c>
      <c r="Q101" s="199">
        <v>4.0000000000000002E-4</v>
      </c>
      <c r="R101" s="199">
        <f t="shared" si="2"/>
        <v>1.6000000000000001E-3</v>
      </c>
      <c r="S101" s="199">
        <v>0</v>
      </c>
      <c r="T101" s="200">
        <f t="shared" si="3"/>
        <v>0</v>
      </c>
      <c r="AR101" s="22" t="s">
        <v>413</v>
      </c>
      <c r="AT101" s="22" t="s">
        <v>274</v>
      </c>
      <c r="AU101" s="22" t="s">
        <v>84</v>
      </c>
      <c r="AY101" s="22" t="s">
        <v>157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413</v>
      </c>
      <c r="BM101" s="22" t="s">
        <v>971</v>
      </c>
    </row>
    <row r="102" spans="2:65" s="1" customFormat="1" ht="22.5" customHeight="1">
      <c r="B102" s="39"/>
      <c r="C102" s="202" t="s">
        <v>188</v>
      </c>
      <c r="D102" s="202" t="s">
        <v>274</v>
      </c>
      <c r="E102" s="203" t="s">
        <v>972</v>
      </c>
      <c r="F102" s="204" t="s">
        <v>966</v>
      </c>
      <c r="G102" s="205" t="s">
        <v>238</v>
      </c>
      <c r="H102" s="206">
        <v>8</v>
      </c>
      <c r="I102" s="207"/>
      <c r="J102" s="208">
        <f t="shared" si="0"/>
        <v>0</v>
      </c>
      <c r="K102" s="204" t="s">
        <v>22</v>
      </c>
      <c r="L102" s="209"/>
      <c r="M102" s="210" t="s">
        <v>22</v>
      </c>
      <c r="N102" s="211" t="s">
        <v>46</v>
      </c>
      <c r="O102" s="40"/>
      <c r="P102" s="199">
        <f t="shared" si="1"/>
        <v>0</v>
      </c>
      <c r="Q102" s="199">
        <v>4.0000000000000002E-4</v>
      </c>
      <c r="R102" s="199">
        <f t="shared" si="2"/>
        <v>3.2000000000000002E-3</v>
      </c>
      <c r="S102" s="199">
        <v>0</v>
      </c>
      <c r="T102" s="200">
        <f t="shared" si="3"/>
        <v>0</v>
      </c>
      <c r="AR102" s="22" t="s">
        <v>413</v>
      </c>
      <c r="AT102" s="22" t="s">
        <v>274</v>
      </c>
      <c r="AU102" s="22" t="s">
        <v>84</v>
      </c>
      <c r="AY102" s="22" t="s">
        <v>157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24</v>
      </c>
      <c r="BK102" s="201">
        <f t="shared" si="9"/>
        <v>0</v>
      </c>
      <c r="BL102" s="22" t="s">
        <v>413</v>
      </c>
      <c r="BM102" s="22" t="s">
        <v>973</v>
      </c>
    </row>
    <row r="103" spans="2:65" s="1" customFormat="1" ht="22.5" customHeight="1">
      <c r="B103" s="39"/>
      <c r="C103" s="202" t="s">
        <v>223</v>
      </c>
      <c r="D103" s="202" t="s">
        <v>274</v>
      </c>
      <c r="E103" s="203" t="s">
        <v>974</v>
      </c>
      <c r="F103" s="204" t="s">
        <v>966</v>
      </c>
      <c r="G103" s="205" t="s">
        <v>449</v>
      </c>
      <c r="H103" s="206">
        <v>1</v>
      </c>
      <c r="I103" s="207"/>
      <c r="J103" s="208">
        <f t="shared" si="0"/>
        <v>0</v>
      </c>
      <c r="K103" s="204" t="s">
        <v>22</v>
      </c>
      <c r="L103" s="209"/>
      <c r="M103" s="210" t="s">
        <v>22</v>
      </c>
      <c r="N103" s="211" t="s">
        <v>46</v>
      </c>
      <c r="O103" s="40"/>
      <c r="P103" s="199">
        <f t="shared" si="1"/>
        <v>0</v>
      </c>
      <c r="Q103" s="199">
        <v>4.0000000000000002E-4</v>
      </c>
      <c r="R103" s="199">
        <f t="shared" si="2"/>
        <v>4.0000000000000002E-4</v>
      </c>
      <c r="S103" s="199">
        <v>0</v>
      </c>
      <c r="T103" s="200">
        <f t="shared" si="3"/>
        <v>0</v>
      </c>
      <c r="AR103" s="22" t="s">
        <v>413</v>
      </c>
      <c r="AT103" s="22" t="s">
        <v>274</v>
      </c>
      <c r="AU103" s="22" t="s">
        <v>84</v>
      </c>
      <c r="AY103" s="22" t="s">
        <v>157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24</v>
      </c>
      <c r="BK103" s="201">
        <f t="shared" si="9"/>
        <v>0</v>
      </c>
      <c r="BL103" s="22" t="s">
        <v>413</v>
      </c>
      <c r="BM103" s="22" t="s">
        <v>975</v>
      </c>
    </row>
    <row r="104" spans="2:65" s="1" customFormat="1" ht="22.5" customHeight="1">
      <c r="B104" s="39"/>
      <c r="C104" s="202" t="s">
        <v>192</v>
      </c>
      <c r="D104" s="202" t="s">
        <v>274</v>
      </c>
      <c r="E104" s="203" t="s">
        <v>976</v>
      </c>
      <c r="F104" s="204" t="s">
        <v>966</v>
      </c>
      <c r="G104" s="205" t="s">
        <v>449</v>
      </c>
      <c r="H104" s="206">
        <v>1</v>
      </c>
      <c r="I104" s="207"/>
      <c r="J104" s="208">
        <f t="shared" si="0"/>
        <v>0</v>
      </c>
      <c r="K104" s="204" t="s">
        <v>22</v>
      </c>
      <c r="L104" s="209"/>
      <c r="M104" s="210" t="s">
        <v>22</v>
      </c>
      <c r="N104" s="211" t="s">
        <v>46</v>
      </c>
      <c r="O104" s="40"/>
      <c r="P104" s="199">
        <f t="shared" si="1"/>
        <v>0</v>
      </c>
      <c r="Q104" s="199">
        <v>4.0000000000000002E-4</v>
      </c>
      <c r="R104" s="199">
        <f t="shared" si="2"/>
        <v>4.0000000000000002E-4</v>
      </c>
      <c r="S104" s="199">
        <v>0</v>
      </c>
      <c r="T104" s="200">
        <f t="shared" si="3"/>
        <v>0</v>
      </c>
      <c r="AR104" s="22" t="s">
        <v>413</v>
      </c>
      <c r="AT104" s="22" t="s">
        <v>274</v>
      </c>
      <c r="AU104" s="22" t="s">
        <v>84</v>
      </c>
      <c r="AY104" s="22" t="s">
        <v>157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24</v>
      </c>
      <c r="BK104" s="201">
        <f t="shared" si="9"/>
        <v>0</v>
      </c>
      <c r="BL104" s="22" t="s">
        <v>413</v>
      </c>
      <c r="BM104" s="22" t="s">
        <v>977</v>
      </c>
    </row>
    <row r="105" spans="2:65" s="1" customFormat="1" ht="22.5" customHeight="1">
      <c r="B105" s="39"/>
      <c r="C105" s="202" t="s">
        <v>232</v>
      </c>
      <c r="D105" s="202" t="s">
        <v>274</v>
      </c>
      <c r="E105" s="203" t="s">
        <v>978</v>
      </c>
      <c r="F105" s="204" t="s">
        <v>966</v>
      </c>
      <c r="G105" s="205" t="s">
        <v>449</v>
      </c>
      <c r="H105" s="206">
        <v>1</v>
      </c>
      <c r="I105" s="207"/>
      <c r="J105" s="208">
        <f t="shared" si="0"/>
        <v>0</v>
      </c>
      <c r="K105" s="204" t="s">
        <v>22</v>
      </c>
      <c r="L105" s="209"/>
      <c r="M105" s="210" t="s">
        <v>22</v>
      </c>
      <c r="N105" s="211" t="s">
        <v>46</v>
      </c>
      <c r="O105" s="40"/>
      <c r="P105" s="199">
        <f t="shared" si="1"/>
        <v>0</v>
      </c>
      <c r="Q105" s="199">
        <v>4.0000000000000002E-4</v>
      </c>
      <c r="R105" s="199">
        <f t="shared" si="2"/>
        <v>4.0000000000000002E-4</v>
      </c>
      <c r="S105" s="199">
        <v>0</v>
      </c>
      <c r="T105" s="200">
        <f t="shared" si="3"/>
        <v>0</v>
      </c>
      <c r="AR105" s="22" t="s">
        <v>413</v>
      </c>
      <c r="AT105" s="22" t="s">
        <v>274</v>
      </c>
      <c r="AU105" s="22" t="s">
        <v>84</v>
      </c>
      <c r="AY105" s="22" t="s">
        <v>157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24</v>
      </c>
      <c r="BK105" s="201">
        <f t="shared" si="9"/>
        <v>0</v>
      </c>
      <c r="BL105" s="22" t="s">
        <v>413</v>
      </c>
      <c r="BM105" s="22" t="s">
        <v>979</v>
      </c>
    </row>
    <row r="106" spans="2:65" s="1" customFormat="1" ht="22.5" customHeight="1">
      <c r="B106" s="39"/>
      <c r="C106" s="202" t="s">
        <v>195</v>
      </c>
      <c r="D106" s="202" t="s">
        <v>274</v>
      </c>
      <c r="E106" s="203" t="s">
        <v>980</v>
      </c>
      <c r="F106" s="204" t="s">
        <v>966</v>
      </c>
      <c r="G106" s="205" t="s">
        <v>449</v>
      </c>
      <c r="H106" s="206">
        <v>1</v>
      </c>
      <c r="I106" s="207"/>
      <c r="J106" s="208">
        <f t="shared" si="0"/>
        <v>0</v>
      </c>
      <c r="K106" s="204" t="s">
        <v>22</v>
      </c>
      <c r="L106" s="209"/>
      <c r="M106" s="210" t="s">
        <v>22</v>
      </c>
      <c r="N106" s="211" t="s">
        <v>46</v>
      </c>
      <c r="O106" s="40"/>
      <c r="P106" s="199">
        <f t="shared" si="1"/>
        <v>0</v>
      </c>
      <c r="Q106" s="199">
        <v>4.0000000000000002E-4</v>
      </c>
      <c r="R106" s="199">
        <f t="shared" si="2"/>
        <v>4.0000000000000002E-4</v>
      </c>
      <c r="S106" s="199">
        <v>0</v>
      </c>
      <c r="T106" s="200">
        <f t="shared" si="3"/>
        <v>0</v>
      </c>
      <c r="AR106" s="22" t="s">
        <v>413</v>
      </c>
      <c r="AT106" s="22" t="s">
        <v>274</v>
      </c>
      <c r="AU106" s="22" t="s">
        <v>84</v>
      </c>
      <c r="AY106" s="22" t="s">
        <v>157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24</v>
      </c>
      <c r="BK106" s="201">
        <f t="shared" si="9"/>
        <v>0</v>
      </c>
      <c r="BL106" s="22" t="s">
        <v>413</v>
      </c>
      <c r="BM106" s="22" t="s">
        <v>981</v>
      </c>
    </row>
    <row r="107" spans="2:65" s="1" customFormat="1" ht="31.5" customHeight="1">
      <c r="B107" s="39"/>
      <c r="C107" s="202" t="s">
        <v>9</v>
      </c>
      <c r="D107" s="202" t="s">
        <v>274</v>
      </c>
      <c r="E107" s="203" t="s">
        <v>982</v>
      </c>
      <c r="F107" s="204" t="s">
        <v>910</v>
      </c>
      <c r="G107" s="205" t="s">
        <v>449</v>
      </c>
      <c r="H107" s="206">
        <v>1</v>
      </c>
      <c r="I107" s="207"/>
      <c r="J107" s="208">
        <f t="shared" si="0"/>
        <v>0</v>
      </c>
      <c r="K107" s="204" t="s">
        <v>22</v>
      </c>
      <c r="L107" s="209"/>
      <c r="M107" s="210" t="s">
        <v>22</v>
      </c>
      <c r="N107" s="230" t="s">
        <v>46</v>
      </c>
      <c r="O107" s="213"/>
      <c r="P107" s="214">
        <f t="shared" si="1"/>
        <v>0</v>
      </c>
      <c r="Q107" s="214">
        <v>5.0000000000000001E-4</v>
      </c>
      <c r="R107" s="214">
        <f t="shared" si="2"/>
        <v>5.0000000000000001E-4</v>
      </c>
      <c r="S107" s="214">
        <v>0</v>
      </c>
      <c r="T107" s="215">
        <f t="shared" si="3"/>
        <v>0</v>
      </c>
      <c r="AR107" s="22" t="s">
        <v>413</v>
      </c>
      <c r="AT107" s="22" t="s">
        <v>274</v>
      </c>
      <c r="AU107" s="22" t="s">
        <v>84</v>
      </c>
      <c r="AY107" s="22" t="s">
        <v>157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24</v>
      </c>
      <c r="BK107" s="201">
        <f t="shared" si="9"/>
        <v>0</v>
      </c>
      <c r="BL107" s="22" t="s">
        <v>413</v>
      </c>
      <c r="BM107" s="22" t="s">
        <v>983</v>
      </c>
    </row>
    <row r="108" spans="2:65" s="1" customFormat="1" ht="6.95" customHeight="1">
      <c r="B108" s="54"/>
      <c r="C108" s="55"/>
      <c r="D108" s="55"/>
      <c r="E108" s="55"/>
      <c r="F108" s="55"/>
      <c r="G108" s="55"/>
      <c r="H108" s="55"/>
      <c r="I108" s="146"/>
      <c r="J108" s="55"/>
      <c r="K108" s="55"/>
      <c r="L108" s="59"/>
    </row>
  </sheetData>
  <sheetProtection algorithmName="SHA-512" hashValue="kn4laZYnnfBOr75+o98BaO9aebT9zjfgzt5jkLaCkwNQiWcLicadj1S3DFWO2o/JBBRX/V8kjqst7tPabARYrQ==" saltValue="q9VA7UMKGHKuiQcyYAYkEw==" spinCount="100000" sheet="1" objects="1" scenarios="1" formatCells="0" formatColumns="0" formatRows="0" sort="0" autoFilter="0"/>
  <autoFilter ref="C83:K107"/>
  <mergeCells count="12">
    <mergeCell ref="E74:H74"/>
    <mergeCell ref="E76:H76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2:H7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101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432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984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ROUND(J87,2)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ROUND(SUM(BE87:BE176), 2)</f>
        <v>0</v>
      </c>
      <c r="G32" s="40"/>
      <c r="H32" s="40"/>
      <c r="I32" s="138">
        <v>0.21</v>
      </c>
      <c r="J32" s="137">
        <f>ROUND(ROUND((SUM(BE87:BE176)),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ROUND(SUM(BF87:BF176), 2)</f>
        <v>0</v>
      </c>
      <c r="G33" s="40"/>
      <c r="H33" s="40"/>
      <c r="I33" s="138">
        <v>0.15</v>
      </c>
      <c r="J33" s="137">
        <f>ROUND(ROUND((SUM(BF87:BF176)),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ROUND(SUM(BG87:BG176),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ROUND(SUM(BH87:BH176),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ROUND(SUM(BI87:BI176),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432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5 - kabely a kabelové trasy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J87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985</v>
      </c>
      <c r="E61" s="159"/>
      <c r="F61" s="159"/>
      <c r="G61" s="159"/>
      <c r="H61" s="159"/>
      <c r="I61" s="160"/>
      <c r="J61" s="161">
        <f>J88</f>
        <v>0</v>
      </c>
      <c r="K61" s="162"/>
    </row>
    <row r="62" spans="2:47" s="11" customFormat="1" ht="19.899999999999999" customHeight="1">
      <c r="B62" s="216"/>
      <c r="C62" s="217"/>
      <c r="D62" s="218" t="s">
        <v>986</v>
      </c>
      <c r="E62" s="219"/>
      <c r="F62" s="219"/>
      <c r="G62" s="219"/>
      <c r="H62" s="219"/>
      <c r="I62" s="220"/>
      <c r="J62" s="221">
        <f>J89</f>
        <v>0</v>
      </c>
      <c r="K62" s="222"/>
    </row>
    <row r="63" spans="2:47" s="8" customFormat="1" ht="24.95" customHeight="1">
      <c r="B63" s="156"/>
      <c r="C63" s="157"/>
      <c r="D63" s="158" t="s">
        <v>435</v>
      </c>
      <c r="E63" s="159"/>
      <c r="F63" s="159"/>
      <c r="G63" s="159"/>
      <c r="H63" s="159"/>
      <c r="I63" s="160"/>
      <c r="J63" s="161">
        <f>J94</f>
        <v>0</v>
      </c>
      <c r="K63" s="162"/>
    </row>
    <row r="64" spans="2:47" s="11" customFormat="1" ht="19.899999999999999" customHeight="1">
      <c r="B64" s="216"/>
      <c r="C64" s="217"/>
      <c r="D64" s="218" t="s">
        <v>436</v>
      </c>
      <c r="E64" s="219"/>
      <c r="F64" s="219"/>
      <c r="G64" s="219"/>
      <c r="H64" s="219"/>
      <c r="I64" s="220"/>
      <c r="J64" s="221">
        <f>J95</f>
        <v>0</v>
      </c>
      <c r="K64" s="222"/>
    </row>
    <row r="65" spans="2:12" s="11" customFormat="1" ht="19.899999999999999" customHeight="1">
      <c r="B65" s="216"/>
      <c r="C65" s="217"/>
      <c r="D65" s="218" t="s">
        <v>854</v>
      </c>
      <c r="E65" s="219"/>
      <c r="F65" s="219"/>
      <c r="G65" s="219"/>
      <c r="H65" s="219"/>
      <c r="I65" s="220"/>
      <c r="J65" s="221">
        <f>J163</f>
        <v>0</v>
      </c>
      <c r="K65" s="222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25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46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9"/>
      <c r="J71" s="58"/>
      <c r="K71" s="58"/>
      <c r="L71" s="59"/>
    </row>
    <row r="72" spans="2:12" s="1" customFormat="1" ht="36.950000000000003" customHeight="1">
      <c r="B72" s="39"/>
      <c r="C72" s="60" t="s">
        <v>142</v>
      </c>
      <c r="D72" s="61"/>
      <c r="E72" s="61"/>
      <c r="F72" s="61"/>
      <c r="G72" s="61"/>
      <c r="H72" s="61"/>
      <c r="I72" s="163"/>
      <c r="J72" s="61"/>
      <c r="K72" s="61"/>
      <c r="L72" s="59"/>
    </row>
    <row r="73" spans="2:12" s="1" customFormat="1" ht="6.95" customHeight="1">
      <c r="B73" s="39"/>
      <c r="C73" s="61"/>
      <c r="D73" s="61"/>
      <c r="E73" s="61"/>
      <c r="F73" s="61"/>
      <c r="G73" s="61"/>
      <c r="H73" s="61"/>
      <c r="I73" s="163"/>
      <c r="J73" s="61"/>
      <c r="K73" s="61"/>
      <c r="L73" s="59"/>
    </row>
    <row r="74" spans="2:12" s="1" customFormat="1" ht="14.45" customHeight="1">
      <c r="B74" s="39"/>
      <c r="C74" s="63" t="s">
        <v>18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2.5" customHeight="1">
      <c r="B75" s="39"/>
      <c r="C75" s="61"/>
      <c r="D75" s="61"/>
      <c r="E75" s="362" t="str">
        <f>E7</f>
        <v>Rekonstrukce rozvodny v budově dílen EKOVA Elektric v Areálu dílny Martinov</v>
      </c>
      <c r="F75" s="363"/>
      <c r="G75" s="363"/>
      <c r="H75" s="363"/>
      <c r="I75" s="163"/>
      <c r="J75" s="61"/>
      <c r="K75" s="61"/>
      <c r="L75" s="59"/>
    </row>
    <row r="76" spans="2:12" ht="15">
      <c r="B76" s="26"/>
      <c r="C76" s="63" t="s">
        <v>115</v>
      </c>
      <c r="D76" s="223"/>
      <c r="E76" s="223"/>
      <c r="F76" s="223"/>
      <c r="G76" s="223"/>
      <c r="H76" s="223"/>
      <c r="J76" s="223"/>
      <c r="K76" s="223"/>
      <c r="L76" s="224"/>
    </row>
    <row r="77" spans="2:12" s="1" customFormat="1" ht="22.5" customHeight="1">
      <c r="B77" s="39"/>
      <c r="C77" s="61"/>
      <c r="D77" s="61"/>
      <c r="E77" s="362" t="s">
        <v>432</v>
      </c>
      <c r="F77" s="364"/>
      <c r="G77" s="364"/>
      <c r="H77" s="364"/>
      <c r="I77" s="163"/>
      <c r="J77" s="61"/>
      <c r="K77" s="61"/>
      <c r="L77" s="59"/>
    </row>
    <row r="78" spans="2:12" s="1" customFormat="1" ht="14.45" customHeight="1">
      <c r="B78" s="39"/>
      <c r="C78" s="63" t="s">
        <v>433</v>
      </c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23.25" customHeight="1">
      <c r="B79" s="39"/>
      <c r="C79" s="61"/>
      <c r="D79" s="61"/>
      <c r="E79" s="330" t="str">
        <f>E11</f>
        <v>5 - kabely a kabelové trasy</v>
      </c>
      <c r="F79" s="364"/>
      <c r="G79" s="364"/>
      <c r="H79" s="364"/>
      <c r="I79" s="163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3"/>
      <c r="J80" s="61"/>
      <c r="K80" s="61"/>
      <c r="L80" s="59"/>
    </row>
    <row r="81" spans="2:65" s="1" customFormat="1" ht="18" customHeight="1">
      <c r="B81" s="39"/>
      <c r="C81" s="63" t="s">
        <v>25</v>
      </c>
      <c r="D81" s="61"/>
      <c r="E81" s="61"/>
      <c r="F81" s="164" t="str">
        <f>F14</f>
        <v>Ostrava</v>
      </c>
      <c r="G81" s="61"/>
      <c r="H81" s="61"/>
      <c r="I81" s="165" t="s">
        <v>27</v>
      </c>
      <c r="J81" s="71" t="str">
        <f>IF(J14="","",J14)</f>
        <v>7. 3. 2018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3"/>
      <c r="J82" s="61"/>
      <c r="K82" s="61"/>
      <c r="L82" s="59"/>
    </row>
    <row r="83" spans="2:65" s="1" customFormat="1" ht="15">
      <c r="B83" s="39"/>
      <c r="C83" s="63" t="s">
        <v>31</v>
      </c>
      <c r="D83" s="61"/>
      <c r="E83" s="61"/>
      <c r="F83" s="164" t="str">
        <f>E17</f>
        <v>Dopravní podnik Ostrava a.s.</v>
      </c>
      <c r="G83" s="61"/>
      <c r="H83" s="61"/>
      <c r="I83" s="165" t="s">
        <v>37</v>
      </c>
      <c r="J83" s="164" t="str">
        <f>E23</f>
        <v xml:space="preserve"> </v>
      </c>
      <c r="K83" s="61"/>
      <c r="L83" s="59"/>
    </row>
    <row r="84" spans="2:65" s="1" customFormat="1" ht="14.45" customHeight="1">
      <c r="B84" s="39"/>
      <c r="C84" s="63" t="s">
        <v>35</v>
      </c>
      <c r="D84" s="61"/>
      <c r="E84" s="61"/>
      <c r="F84" s="164" t="str">
        <f>IF(E20="","",E20)</f>
        <v/>
      </c>
      <c r="G84" s="61"/>
      <c r="H84" s="61"/>
      <c r="I84" s="163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3"/>
      <c r="J85" s="61"/>
      <c r="K85" s="61"/>
      <c r="L85" s="59"/>
    </row>
    <row r="86" spans="2:65" s="9" customFormat="1" ht="29.25" customHeight="1">
      <c r="B86" s="166"/>
      <c r="C86" s="167" t="s">
        <v>143</v>
      </c>
      <c r="D86" s="168" t="s">
        <v>60</v>
      </c>
      <c r="E86" s="168" t="s">
        <v>56</v>
      </c>
      <c r="F86" s="168" t="s">
        <v>144</v>
      </c>
      <c r="G86" s="168" t="s">
        <v>145</v>
      </c>
      <c r="H86" s="168" t="s">
        <v>146</v>
      </c>
      <c r="I86" s="169" t="s">
        <v>147</v>
      </c>
      <c r="J86" s="168" t="s">
        <v>119</v>
      </c>
      <c r="K86" s="170" t="s">
        <v>148</v>
      </c>
      <c r="L86" s="171"/>
      <c r="M86" s="79" t="s">
        <v>149</v>
      </c>
      <c r="N86" s="80" t="s">
        <v>45</v>
      </c>
      <c r="O86" s="80" t="s">
        <v>150</v>
      </c>
      <c r="P86" s="80" t="s">
        <v>151</v>
      </c>
      <c r="Q86" s="80" t="s">
        <v>152</v>
      </c>
      <c r="R86" s="80" t="s">
        <v>153</v>
      </c>
      <c r="S86" s="80" t="s">
        <v>154</v>
      </c>
      <c r="T86" s="81" t="s">
        <v>155</v>
      </c>
    </row>
    <row r="87" spans="2:65" s="1" customFormat="1" ht="29.25" customHeight="1">
      <c r="B87" s="39"/>
      <c r="C87" s="85" t="s">
        <v>120</v>
      </c>
      <c r="D87" s="61"/>
      <c r="E87" s="61"/>
      <c r="F87" s="61"/>
      <c r="G87" s="61"/>
      <c r="H87" s="61"/>
      <c r="I87" s="163"/>
      <c r="J87" s="172">
        <f>BK87</f>
        <v>0</v>
      </c>
      <c r="K87" s="61"/>
      <c r="L87" s="59"/>
      <c r="M87" s="82"/>
      <c r="N87" s="83"/>
      <c r="O87" s="83"/>
      <c r="P87" s="173">
        <f>P88+P94</f>
        <v>0</v>
      </c>
      <c r="Q87" s="83"/>
      <c r="R87" s="173">
        <f>R88+R94</f>
        <v>2.0314899999999998</v>
      </c>
      <c r="S87" s="83"/>
      <c r="T87" s="174">
        <f>T88+T94</f>
        <v>0</v>
      </c>
      <c r="AT87" s="22" t="s">
        <v>74</v>
      </c>
      <c r="AU87" s="22" t="s">
        <v>121</v>
      </c>
      <c r="BK87" s="175">
        <f>BK88+BK94</f>
        <v>0</v>
      </c>
    </row>
    <row r="88" spans="2:65" s="10" customFormat="1" ht="37.35" customHeight="1">
      <c r="B88" s="176"/>
      <c r="C88" s="177"/>
      <c r="D88" s="225" t="s">
        <v>74</v>
      </c>
      <c r="E88" s="226" t="s">
        <v>987</v>
      </c>
      <c r="F88" s="226" t="s">
        <v>988</v>
      </c>
      <c r="G88" s="177"/>
      <c r="H88" s="177"/>
      <c r="I88" s="180"/>
      <c r="J88" s="227">
        <f>BK88</f>
        <v>0</v>
      </c>
      <c r="K88" s="177"/>
      <c r="L88" s="182"/>
      <c r="M88" s="183"/>
      <c r="N88" s="184"/>
      <c r="O88" s="184"/>
      <c r="P88" s="185">
        <f>P89</f>
        <v>0</v>
      </c>
      <c r="Q88" s="184"/>
      <c r="R88" s="185">
        <f>R89</f>
        <v>2.9159999999999998E-2</v>
      </c>
      <c r="S88" s="184"/>
      <c r="T88" s="186">
        <f>T89</f>
        <v>0</v>
      </c>
      <c r="AR88" s="187" t="s">
        <v>84</v>
      </c>
      <c r="AT88" s="188" t="s">
        <v>74</v>
      </c>
      <c r="AU88" s="188" t="s">
        <v>75</v>
      </c>
      <c r="AY88" s="187" t="s">
        <v>157</v>
      </c>
      <c r="BK88" s="189">
        <f>BK89</f>
        <v>0</v>
      </c>
    </row>
    <row r="89" spans="2:65" s="10" customFormat="1" ht="19.899999999999999" customHeight="1">
      <c r="B89" s="176"/>
      <c r="C89" s="177"/>
      <c r="D89" s="178" t="s">
        <v>74</v>
      </c>
      <c r="E89" s="228" t="s">
        <v>989</v>
      </c>
      <c r="F89" s="228" t="s">
        <v>990</v>
      </c>
      <c r="G89" s="177"/>
      <c r="H89" s="177"/>
      <c r="I89" s="180"/>
      <c r="J89" s="229">
        <f>BK89</f>
        <v>0</v>
      </c>
      <c r="K89" s="177"/>
      <c r="L89" s="182"/>
      <c r="M89" s="183"/>
      <c r="N89" s="184"/>
      <c r="O89" s="184"/>
      <c r="P89" s="185">
        <f>SUM(P90:P93)</f>
        <v>0</v>
      </c>
      <c r="Q89" s="184"/>
      <c r="R89" s="185">
        <f>SUM(R90:R93)</f>
        <v>2.9159999999999998E-2</v>
      </c>
      <c r="S89" s="184"/>
      <c r="T89" s="186">
        <f>SUM(T90:T93)</f>
        <v>0</v>
      </c>
      <c r="AR89" s="187" t="s">
        <v>84</v>
      </c>
      <c r="AT89" s="188" t="s">
        <v>74</v>
      </c>
      <c r="AU89" s="188" t="s">
        <v>24</v>
      </c>
      <c r="AY89" s="187" t="s">
        <v>157</v>
      </c>
      <c r="BK89" s="189">
        <f>SUM(BK90:BK93)</f>
        <v>0</v>
      </c>
    </row>
    <row r="90" spans="2:65" s="1" customFormat="1" ht="31.5" customHeight="1">
      <c r="B90" s="39"/>
      <c r="C90" s="190" t="s">
        <v>24</v>
      </c>
      <c r="D90" s="190" t="s">
        <v>158</v>
      </c>
      <c r="E90" s="191" t="s">
        <v>991</v>
      </c>
      <c r="F90" s="192" t="s">
        <v>992</v>
      </c>
      <c r="G90" s="193" t="s">
        <v>238</v>
      </c>
      <c r="H90" s="194">
        <v>36</v>
      </c>
      <c r="I90" s="195"/>
      <c r="J90" s="196">
        <f>ROUND(I90*H90,2)</f>
        <v>0</v>
      </c>
      <c r="K90" s="192" t="s">
        <v>993</v>
      </c>
      <c r="L90" s="59"/>
      <c r="M90" s="197" t="s">
        <v>22</v>
      </c>
      <c r="N90" s="198" t="s">
        <v>46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AR90" s="22" t="s">
        <v>188</v>
      </c>
      <c r="AT90" s="22" t="s">
        <v>158</v>
      </c>
      <c r="AU90" s="22" t="s">
        <v>84</v>
      </c>
      <c r="AY90" s="22" t="s">
        <v>157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24</v>
      </c>
      <c r="BK90" s="201">
        <f>ROUND(I90*H90,2)</f>
        <v>0</v>
      </c>
      <c r="BL90" s="22" t="s">
        <v>188</v>
      </c>
      <c r="BM90" s="22" t="s">
        <v>994</v>
      </c>
    </row>
    <row r="91" spans="2:65" s="1" customFormat="1" ht="22.5" customHeight="1">
      <c r="B91" s="39"/>
      <c r="C91" s="202" t="s">
        <v>84</v>
      </c>
      <c r="D91" s="202" t="s">
        <v>274</v>
      </c>
      <c r="E91" s="203" t="s">
        <v>995</v>
      </c>
      <c r="F91" s="204" t="s">
        <v>996</v>
      </c>
      <c r="G91" s="205" t="s">
        <v>238</v>
      </c>
      <c r="H91" s="206">
        <v>36</v>
      </c>
      <c r="I91" s="207"/>
      <c r="J91" s="208">
        <f>ROUND(I91*H91,2)</f>
        <v>0</v>
      </c>
      <c r="K91" s="204" t="s">
        <v>993</v>
      </c>
      <c r="L91" s="209"/>
      <c r="M91" s="210" t="s">
        <v>22</v>
      </c>
      <c r="N91" s="211" t="s">
        <v>46</v>
      </c>
      <c r="O91" s="40"/>
      <c r="P91" s="199">
        <f>O91*H91</f>
        <v>0</v>
      </c>
      <c r="Q91" s="199">
        <v>1.1E-4</v>
      </c>
      <c r="R91" s="199">
        <f>Q91*H91</f>
        <v>3.96E-3</v>
      </c>
      <c r="S91" s="199">
        <v>0</v>
      </c>
      <c r="T91" s="200">
        <f>S91*H91</f>
        <v>0</v>
      </c>
      <c r="AR91" s="22" t="s">
        <v>222</v>
      </c>
      <c r="AT91" s="22" t="s">
        <v>274</v>
      </c>
      <c r="AU91" s="22" t="s">
        <v>84</v>
      </c>
      <c r="AY91" s="22" t="s">
        <v>157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24</v>
      </c>
      <c r="BK91" s="201">
        <f>ROUND(I91*H91,2)</f>
        <v>0</v>
      </c>
      <c r="BL91" s="22" t="s">
        <v>188</v>
      </c>
      <c r="BM91" s="22" t="s">
        <v>997</v>
      </c>
    </row>
    <row r="92" spans="2:65" s="1" customFormat="1" ht="31.5" customHeight="1">
      <c r="B92" s="39"/>
      <c r="C92" s="190" t="s">
        <v>93</v>
      </c>
      <c r="D92" s="190" t="s">
        <v>158</v>
      </c>
      <c r="E92" s="191" t="s">
        <v>991</v>
      </c>
      <c r="F92" s="192" t="s">
        <v>992</v>
      </c>
      <c r="G92" s="193" t="s">
        <v>238</v>
      </c>
      <c r="H92" s="194">
        <v>120</v>
      </c>
      <c r="I92" s="195"/>
      <c r="J92" s="196">
        <f>ROUND(I92*H92,2)</f>
        <v>0</v>
      </c>
      <c r="K92" s="192" t="s">
        <v>993</v>
      </c>
      <c r="L92" s="59"/>
      <c r="M92" s="197" t="s">
        <v>22</v>
      </c>
      <c r="N92" s="198" t="s">
        <v>46</v>
      </c>
      <c r="O92" s="40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2" t="s">
        <v>188</v>
      </c>
      <c r="AT92" s="22" t="s">
        <v>158</v>
      </c>
      <c r="AU92" s="22" t="s">
        <v>84</v>
      </c>
      <c r="AY92" s="22" t="s">
        <v>157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24</v>
      </c>
      <c r="BK92" s="201">
        <f>ROUND(I92*H92,2)</f>
        <v>0</v>
      </c>
      <c r="BL92" s="22" t="s">
        <v>188</v>
      </c>
      <c r="BM92" s="22" t="s">
        <v>998</v>
      </c>
    </row>
    <row r="93" spans="2:65" s="1" customFormat="1" ht="22.5" customHeight="1">
      <c r="B93" s="39"/>
      <c r="C93" s="202" t="s">
        <v>96</v>
      </c>
      <c r="D93" s="202" t="s">
        <v>274</v>
      </c>
      <c r="E93" s="203" t="s">
        <v>999</v>
      </c>
      <c r="F93" s="204" t="s">
        <v>1000</v>
      </c>
      <c r="G93" s="205" t="s">
        <v>238</v>
      </c>
      <c r="H93" s="206">
        <v>120</v>
      </c>
      <c r="I93" s="207"/>
      <c r="J93" s="208">
        <f>ROUND(I93*H93,2)</f>
        <v>0</v>
      </c>
      <c r="K93" s="204" t="s">
        <v>993</v>
      </c>
      <c r="L93" s="209"/>
      <c r="M93" s="210" t="s">
        <v>22</v>
      </c>
      <c r="N93" s="211" t="s">
        <v>46</v>
      </c>
      <c r="O93" s="40"/>
      <c r="P93" s="199">
        <f>O93*H93</f>
        <v>0</v>
      </c>
      <c r="Q93" s="199">
        <v>2.1000000000000001E-4</v>
      </c>
      <c r="R93" s="199">
        <f>Q93*H93</f>
        <v>2.52E-2</v>
      </c>
      <c r="S93" s="199">
        <v>0</v>
      </c>
      <c r="T93" s="200">
        <f>S93*H93</f>
        <v>0</v>
      </c>
      <c r="AR93" s="22" t="s">
        <v>222</v>
      </c>
      <c r="AT93" s="22" t="s">
        <v>274</v>
      </c>
      <c r="AU93" s="22" t="s">
        <v>84</v>
      </c>
      <c r="AY93" s="22" t="s">
        <v>157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24</v>
      </c>
      <c r="BK93" s="201">
        <f>ROUND(I93*H93,2)</f>
        <v>0</v>
      </c>
      <c r="BL93" s="22" t="s">
        <v>188</v>
      </c>
      <c r="BM93" s="22" t="s">
        <v>1001</v>
      </c>
    </row>
    <row r="94" spans="2:65" s="10" customFormat="1" ht="37.35" customHeight="1">
      <c r="B94" s="176"/>
      <c r="C94" s="177"/>
      <c r="D94" s="225" t="s">
        <v>74</v>
      </c>
      <c r="E94" s="226" t="s">
        <v>274</v>
      </c>
      <c r="F94" s="226" t="s">
        <v>444</v>
      </c>
      <c r="G94" s="177"/>
      <c r="H94" s="177"/>
      <c r="I94" s="180"/>
      <c r="J94" s="227">
        <f>BK94</f>
        <v>0</v>
      </c>
      <c r="K94" s="177"/>
      <c r="L94" s="182"/>
      <c r="M94" s="183"/>
      <c r="N94" s="184"/>
      <c r="O94" s="184"/>
      <c r="P94" s="185">
        <f>P95+P163</f>
        <v>0</v>
      </c>
      <c r="Q94" s="184"/>
      <c r="R94" s="185">
        <f>R95+R163</f>
        <v>2.0023299999999997</v>
      </c>
      <c r="S94" s="184"/>
      <c r="T94" s="186">
        <f>T95+T163</f>
        <v>0</v>
      </c>
      <c r="AR94" s="187" t="s">
        <v>93</v>
      </c>
      <c r="AT94" s="188" t="s">
        <v>74</v>
      </c>
      <c r="AU94" s="188" t="s">
        <v>75</v>
      </c>
      <c r="AY94" s="187" t="s">
        <v>157</v>
      </c>
      <c r="BK94" s="189">
        <f>BK95+BK163</f>
        <v>0</v>
      </c>
    </row>
    <row r="95" spans="2:65" s="10" customFormat="1" ht="19.899999999999999" customHeight="1">
      <c r="B95" s="176"/>
      <c r="C95" s="177"/>
      <c r="D95" s="178" t="s">
        <v>74</v>
      </c>
      <c r="E95" s="228" t="s">
        <v>445</v>
      </c>
      <c r="F95" s="228" t="s">
        <v>446</v>
      </c>
      <c r="G95" s="177"/>
      <c r="H95" s="177"/>
      <c r="I95" s="180"/>
      <c r="J95" s="229">
        <f>BK95</f>
        <v>0</v>
      </c>
      <c r="K95" s="177"/>
      <c r="L95" s="182"/>
      <c r="M95" s="183"/>
      <c r="N95" s="184"/>
      <c r="O95" s="184"/>
      <c r="P95" s="185">
        <f>SUM(P96:P162)</f>
        <v>0</v>
      </c>
      <c r="Q95" s="184"/>
      <c r="R95" s="185">
        <f>SUM(R96:R162)</f>
        <v>1.8183199999999997</v>
      </c>
      <c r="S95" s="184"/>
      <c r="T95" s="186">
        <f>SUM(T96:T162)</f>
        <v>0</v>
      </c>
      <c r="AR95" s="187" t="s">
        <v>93</v>
      </c>
      <c r="AT95" s="188" t="s">
        <v>74</v>
      </c>
      <c r="AU95" s="188" t="s">
        <v>24</v>
      </c>
      <c r="AY95" s="187" t="s">
        <v>157</v>
      </c>
      <c r="BK95" s="189">
        <f>SUM(BK96:BK162)</f>
        <v>0</v>
      </c>
    </row>
    <row r="96" spans="2:65" s="1" customFormat="1" ht="31.5" customHeight="1">
      <c r="B96" s="39"/>
      <c r="C96" s="190" t="s">
        <v>99</v>
      </c>
      <c r="D96" s="190" t="s">
        <v>158</v>
      </c>
      <c r="E96" s="191" t="s">
        <v>1002</v>
      </c>
      <c r="F96" s="192" t="s">
        <v>1003</v>
      </c>
      <c r="G96" s="193" t="s">
        <v>176</v>
      </c>
      <c r="H96" s="194">
        <v>80</v>
      </c>
      <c r="I96" s="195"/>
      <c r="J96" s="196">
        <f t="shared" ref="J96:J108" si="0">ROUND(I96*H96,2)</f>
        <v>0</v>
      </c>
      <c r="K96" s="192" t="s">
        <v>458</v>
      </c>
      <c r="L96" s="59"/>
      <c r="M96" s="197" t="s">
        <v>22</v>
      </c>
      <c r="N96" s="198" t="s">
        <v>46</v>
      </c>
      <c r="O96" s="40"/>
      <c r="P96" s="199">
        <f t="shared" ref="P96:P108" si="1">O96*H96</f>
        <v>0</v>
      </c>
      <c r="Q96" s="199">
        <v>0</v>
      </c>
      <c r="R96" s="199">
        <f t="shared" ref="R96:R108" si="2">Q96*H96</f>
        <v>0</v>
      </c>
      <c r="S96" s="199">
        <v>0</v>
      </c>
      <c r="T96" s="200">
        <f t="shared" ref="T96:T108" si="3">S96*H96</f>
        <v>0</v>
      </c>
      <c r="AR96" s="22" t="s">
        <v>290</v>
      </c>
      <c r="AT96" s="22" t="s">
        <v>158</v>
      </c>
      <c r="AU96" s="22" t="s">
        <v>84</v>
      </c>
      <c r="AY96" s="22" t="s">
        <v>157</v>
      </c>
      <c r="BE96" s="201">
        <f t="shared" ref="BE96:BE108" si="4">IF(N96="základní",J96,0)</f>
        <v>0</v>
      </c>
      <c r="BF96" s="201">
        <f t="shared" ref="BF96:BF108" si="5">IF(N96="snížená",J96,0)</f>
        <v>0</v>
      </c>
      <c r="BG96" s="201">
        <f t="shared" ref="BG96:BG108" si="6">IF(N96="zákl. přenesená",J96,0)</f>
        <v>0</v>
      </c>
      <c r="BH96" s="201">
        <f t="shared" ref="BH96:BH108" si="7">IF(N96="sníž. přenesená",J96,0)</f>
        <v>0</v>
      </c>
      <c r="BI96" s="201">
        <f t="shared" ref="BI96:BI108" si="8">IF(N96="nulová",J96,0)</f>
        <v>0</v>
      </c>
      <c r="BJ96" s="22" t="s">
        <v>24</v>
      </c>
      <c r="BK96" s="201">
        <f t="shared" ref="BK96:BK108" si="9">ROUND(I96*H96,2)</f>
        <v>0</v>
      </c>
      <c r="BL96" s="22" t="s">
        <v>290</v>
      </c>
      <c r="BM96" s="22" t="s">
        <v>1004</v>
      </c>
    </row>
    <row r="97" spans="2:65" s="1" customFormat="1" ht="22.5" customHeight="1">
      <c r="B97" s="39"/>
      <c r="C97" s="202" t="s">
        <v>170</v>
      </c>
      <c r="D97" s="202" t="s">
        <v>274</v>
      </c>
      <c r="E97" s="203" t="s">
        <v>1005</v>
      </c>
      <c r="F97" s="204" t="s">
        <v>1006</v>
      </c>
      <c r="G97" s="205" t="s">
        <v>176</v>
      </c>
      <c r="H97" s="206">
        <v>80</v>
      </c>
      <c r="I97" s="207"/>
      <c r="J97" s="208">
        <f t="shared" si="0"/>
        <v>0</v>
      </c>
      <c r="K97" s="204" t="s">
        <v>22</v>
      </c>
      <c r="L97" s="209"/>
      <c r="M97" s="210" t="s">
        <v>22</v>
      </c>
      <c r="N97" s="211" t="s">
        <v>46</v>
      </c>
      <c r="O97" s="40"/>
      <c r="P97" s="199">
        <f t="shared" si="1"/>
        <v>0</v>
      </c>
      <c r="Q97" s="199">
        <v>6.0000000000000002E-5</v>
      </c>
      <c r="R97" s="199">
        <f t="shared" si="2"/>
        <v>4.8000000000000004E-3</v>
      </c>
      <c r="S97" s="199">
        <v>0</v>
      </c>
      <c r="T97" s="200">
        <f t="shared" si="3"/>
        <v>0</v>
      </c>
      <c r="AR97" s="22" t="s">
        <v>413</v>
      </c>
      <c r="AT97" s="22" t="s">
        <v>274</v>
      </c>
      <c r="AU97" s="22" t="s">
        <v>84</v>
      </c>
      <c r="AY97" s="22" t="s">
        <v>157</v>
      </c>
      <c r="BE97" s="201">
        <f t="shared" si="4"/>
        <v>0</v>
      </c>
      <c r="BF97" s="201">
        <f t="shared" si="5"/>
        <v>0</v>
      </c>
      <c r="BG97" s="201">
        <f t="shared" si="6"/>
        <v>0</v>
      </c>
      <c r="BH97" s="201">
        <f t="shared" si="7"/>
        <v>0</v>
      </c>
      <c r="BI97" s="201">
        <f t="shared" si="8"/>
        <v>0</v>
      </c>
      <c r="BJ97" s="22" t="s">
        <v>24</v>
      </c>
      <c r="BK97" s="201">
        <f t="shared" si="9"/>
        <v>0</v>
      </c>
      <c r="BL97" s="22" t="s">
        <v>413</v>
      </c>
      <c r="BM97" s="22" t="s">
        <v>1007</v>
      </c>
    </row>
    <row r="98" spans="2:65" s="1" customFormat="1" ht="22.5" customHeight="1">
      <c r="B98" s="39"/>
      <c r="C98" s="202" t="s">
        <v>180</v>
      </c>
      <c r="D98" s="202" t="s">
        <v>274</v>
      </c>
      <c r="E98" s="203" t="s">
        <v>1008</v>
      </c>
      <c r="F98" s="204" t="s">
        <v>1006</v>
      </c>
      <c r="G98" s="205" t="s">
        <v>176</v>
      </c>
      <c r="H98" s="206">
        <v>80</v>
      </c>
      <c r="I98" s="207"/>
      <c r="J98" s="208">
        <f t="shared" si="0"/>
        <v>0</v>
      </c>
      <c r="K98" s="204" t="s">
        <v>22</v>
      </c>
      <c r="L98" s="209"/>
      <c r="M98" s="210" t="s">
        <v>22</v>
      </c>
      <c r="N98" s="211" t="s">
        <v>46</v>
      </c>
      <c r="O98" s="40"/>
      <c r="P98" s="199">
        <f t="shared" si="1"/>
        <v>0</v>
      </c>
      <c r="Q98" s="199">
        <v>6.0000000000000002E-5</v>
      </c>
      <c r="R98" s="199">
        <f t="shared" si="2"/>
        <v>4.8000000000000004E-3</v>
      </c>
      <c r="S98" s="199">
        <v>0</v>
      </c>
      <c r="T98" s="200">
        <f t="shared" si="3"/>
        <v>0</v>
      </c>
      <c r="AR98" s="22" t="s">
        <v>413</v>
      </c>
      <c r="AT98" s="22" t="s">
        <v>274</v>
      </c>
      <c r="AU98" s="22" t="s">
        <v>84</v>
      </c>
      <c r="AY98" s="22" t="s">
        <v>157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22" t="s">
        <v>24</v>
      </c>
      <c r="BK98" s="201">
        <f t="shared" si="9"/>
        <v>0</v>
      </c>
      <c r="BL98" s="22" t="s">
        <v>413</v>
      </c>
      <c r="BM98" s="22" t="s">
        <v>1009</v>
      </c>
    </row>
    <row r="99" spans="2:65" s="1" customFormat="1" ht="22.5" customHeight="1">
      <c r="B99" s="39"/>
      <c r="C99" s="202" t="s">
        <v>173</v>
      </c>
      <c r="D99" s="202" t="s">
        <v>274</v>
      </c>
      <c r="E99" s="203" t="s">
        <v>1010</v>
      </c>
      <c r="F99" s="204" t="s">
        <v>1006</v>
      </c>
      <c r="G99" s="205" t="s">
        <v>176</v>
      </c>
      <c r="H99" s="206">
        <v>40</v>
      </c>
      <c r="I99" s="207"/>
      <c r="J99" s="208">
        <f t="shared" si="0"/>
        <v>0</v>
      </c>
      <c r="K99" s="204" t="s">
        <v>22</v>
      </c>
      <c r="L99" s="209"/>
      <c r="M99" s="210" t="s">
        <v>22</v>
      </c>
      <c r="N99" s="211" t="s">
        <v>46</v>
      </c>
      <c r="O99" s="40"/>
      <c r="P99" s="199">
        <f t="shared" si="1"/>
        <v>0</v>
      </c>
      <c r="Q99" s="199">
        <v>6.0000000000000002E-5</v>
      </c>
      <c r="R99" s="199">
        <f t="shared" si="2"/>
        <v>2.4000000000000002E-3</v>
      </c>
      <c r="S99" s="199">
        <v>0</v>
      </c>
      <c r="T99" s="200">
        <f t="shared" si="3"/>
        <v>0</v>
      </c>
      <c r="AR99" s="22" t="s">
        <v>413</v>
      </c>
      <c r="AT99" s="22" t="s">
        <v>274</v>
      </c>
      <c r="AU99" s="22" t="s">
        <v>84</v>
      </c>
      <c r="AY99" s="22" t="s">
        <v>157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22" t="s">
        <v>24</v>
      </c>
      <c r="BK99" s="201">
        <f t="shared" si="9"/>
        <v>0</v>
      </c>
      <c r="BL99" s="22" t="s">
        <v>413</v>
      </c>
      <c r="BM99" s="22" t="s">
        <v>1011</v>
      </c>
    </row>
    <row r="100" spans="2:65" s="1" customFormat="1" ht="22.5" customHeight="1">
      <c r="B100" s="39"/>
      <c r="C100" s="202" t="s">
        <v>189</v>
      </c>
      <c r="D100" s="202" t="s">
        <v>274</v>
      </c>
      <c r="E100" s="203" t="s">
        <v>1012</v>
      </c>
      <c r="F100" s="204" t="s">
        <v>1006</v>
      </c>
      <c r="G100" s="205" t="s">
        <v>449</v>
      </c>
      <c r="H100" s="206">
        <v>20</v>
      </c>
      <c r="I100" s="207"/>
      <c r="J100" s="208">
        <f t="shared" si="0"/>
        <v>0</v>
      </c>
      <c r="K100" s="204" t="s">
        <v>22</v>
      </c>
      <c r="L100" s="209"/>
      <c r="M100" s="210" t="s">
        <v>22</v>
      </c>
      <c r="N100" s="211" t="s">
        <v>46</v>
      </c>
      <c r="O100" s="40"/>
      <c r="P100" s="199">
        <f t="shared" si="1"/>
        <v>0</v>
      </c>
      <c r="Q100" s="199">
        <v>6.0000000000000002E-5</v>
      </c>
      <c r="R100" s="199">
        <f t="shared" si="2"/>
        <v>1.2000000000000001E-3</v>
      </c>
      <c r="S100" s="199">
        <v>0</v>
      </c>
      <c r="T100" s="200">
        <f t="shared" si="3"/>
        <v>0</v>
      </c>
      <c r="AR100" s="22" t="s">
        <v>413</v>
      </c>
      <c r="AT100" s="22" t="s">
        <v>274</v>
      </c>
      <c r="AU100" s="22" t="s">
        <v>84</v>
      </c>
      <c r="AY100" s="22" t="s">
        <v>157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413</v>
      </c>
      <c r="BM100" s="22" t="s">
        <v>1013</v>
      </c>
    </row>
    <row r="101" spans="2:65" s="1" customFormat="1" ht="44.25" customHeight="1">
      <c r="B101" s="39"/>
      <c r="C101" s="190" t="s">
        <v>29</v>
      </c>
      <c r="D101" s="190" t="s">
        <v>158</v>
      </c>
      <c r="E101" s="191" t="s">
        <v>1014</v>
      </c>
      <c r="F101" s="192" t="s">
        <v>1015</v>
      </c>
      <c r="G101" s="193" t="s">
        <v>238</v>
      </c>
      <c r="H101" s="194">
        <v>170</v>
      </c>
      <c r="I101" s="195"/>
      <c r="J101" s="196">
        <f t="shared" si="0"/>
        <v>0</v>
      </c>
      <c r="K101" s="192" t="s">
        <v>458</v>
      </c>
      <c r="L101" s="59"/>
      <c r="M101" s="197" t="s">
        <v>22</v>
      </c>
      <c r="N101" s="198" t="s">
        <v>46</v>
      </c>
      <c r="O101" s="40"/>
      <c r="P101" s="199">
        <f t="shared" si="1"/>
        <v>0</v>
      </c>
      <c r="Q101" s="199">
        <v>0</v>
      </c>
      <c r="R101" s="199">
        <f t="shared" si="2"/>
        <v>0</v>
      </c>
      <c r="S101" s="199">
        <v>0</v>
      </c>
      <c r="T101" s="200">
        <f t="shared" si="3"/>
        <v>0</v>
      </c>
      <c r="AR101" s="22" t="s">
        <v>290</v>
      </c>
      <c r="AT101" s="22" t="s">
        <v>158</v>
      </c>
      <c r="AU101" s="22" t="s">
        <v>84</v>
      </c>
      <c r="AY101" s="22" t="s">
        <v>157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290</v>
      </c>
      <c r="BM101" s="22" t="s">
        <v>1016</v>
      </c>
    </row>
    <row r="102" spans="2:65" s="1" customFormat="1" ht="31.5" customHeight="1">
      <c r="B102" s="39"/>
      <c r="C102" s="202" t="s">
        <v>197</v>
      </c>
      <c r="D102" s="202" t="s">
        <v>274</v>
      </c>
      <c r="E102" s="203" t="s">
        <v>1017</v>
      </c>
      <c r="F102" s="204" t="s">
        <v>1018</v>
      </c>
      <c r="G102" s="205" t="s">
        <v>238</v>
      </c>
      <c r="H102" s="206">
        <v>170</v>
      </c>
      <c r="I102" s="207"/>
      <c r="J102" s="208">
        <f t="shared" si="0"/>
        <v>0</v>
      </c>
      <c r="K102" s="204" t="s">
        <v>22</v>
      </c>
      <c r="L102" s="209"/>
      <c r="M102" s="210" t="s">
        <v>22</v>
      </c>
      <c r="N102" s="211" t="s">
        <v>46</v>
      </c>
      <c r="O102" s="40"/>
      <c r="P102" s="199">
        <f t="shared" si="1"/>
        <v>0</v>
      </c>
      <c r="Q102" s="199">
        <v>3.1E-4</v>
      </c>
      <c r="R102" s="199">
        <f t="shared" si="2"/>
        <v>5.2699999999999997E-2</v>
      </c>
      <c r="S102" s="199">
        <v>0</v>
      </c>
      <c r="T102" s="200">
        <f t="shared" si="3"/>
        <v>0</v>
      </c>
      <c r="AR102" s="22" t="s">
        <v>413</v>
      </c>
      <c r="AT102" s="22" t="s">
        <v>274</v>
      </c>
      <c r="AU102" s="22" t="s">
        <v>84</v>
      </c>
      <c r="AY102" s="22" t="s">
        <v>157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24</v>
      </c>
      <c r="BK102" s="201">
        <f t="shared" si="9"/>
        <v>0</v>
      </c>
      <c r="BL102" s="22" t="s">
        <v>413</v>
      </c>
      <c r="BM102" s="22" t="s">
        <v>1019</v>
      </c>
    </row>
    <row r="103" spans="2:65" s="1" customFormat="1" ht="31.5" customHeight="1">
      <c r="B103" s="39"/>
      <c r="C103" s="202" t="s">
        <v>179</v>
      </c>
      <c r="D103" s="202" t="s">
        <v>274</v>
      </c>
      <c r="E103" s="203" t="s">
        <v>1020</v>
      </c>
      <c r="F103" s="204" t="s">
        <v>1018</v>
      </c>
      <c r="G103" s="205" t="s">
        <v>793</v>
      </c>
      <c r="H103" s="206">
        <v>170</v>
      </c>
      <c r="I103" s="207"/>
      <c r="J103" s="208">
        <f t="shared" si="0"/>
        <v>0</v>
      </c>
      <c r="K103" s="204" t="s">
        <v>22</v>
      </c>
      <c r="L103" s="209"/>
      <c r="M103" s="210" t="s">
        <v>22</v>
      </c>
      <c r="N103" s="211" t="s">
        <v>46</v>
      </c>
      <c r="O103" s="40"/>
      <c r="P103" s="199">
        <f t="shared" si="1"/>
        <v>0</v>
      </c>
      <c r="Q103" s="199">
        <v>3.1E-4</v>
      </c>
      <c r="R103" s="199">
        <f t="shared" si="2"/>
        <v>5.2699999999999997E-2</v>
      </c>
      <c r="S103" s="199">
        <v>0</v>
      </c>
      <c r="T103" s="200">
        <f t="shared" si="3"/>
        <v>0</v>
      </c>
      <c r="AR103" s="22" t="s">
        <v>413</v>
      </c>
      <c r="AT103" s="22" t="s">
        <v>274</v>
      </c>
      <c r="AU103" s="22" t="s">
        <v>84</v>
      </c>
      <c r="AY103" s="22" t="s">
        <v>157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24</v>
      </c>
      <c r="BK103" s="201">
        <f t="shared" si="9"/>
        <v>0</v>
      </c>
      <c r="BL103" s="22" t="s">
        <v>413</v>
      </c>
      <c r="BM103" s="22" t="s">
        <v>1021</v>
      </c>
    </row>
    <row r="104" spans="2:65" s="1" customFormat="1" ht="31.5" customHeight="1">
      <c r="B104" s="39"/>
      <c r="C104" s="190" t="s">
        <v>208</v>
      </c>
      <c r="D104" s="190" t="s">
        <v>158</v>
      </c>
      <c r="E104" s="191" t="s">
        <v>1022</v>
      </c>
      <c r="F104" s="192" t="s">
        <v>1023</v>
      </c>
      <c r="G104" s="193" t="s">
        <v>176</v>
      </c>
      <c r="H104" s="194">
        <v>4</v>
      </c>
      <c r="I104" s="195"/>
      <c r="J104" s="196">
        <f t="shared" si="0"/>
        <v>0</v>
      </c>
      <c r="K104" s="192" t="s">
        <v>993</v>
      </c>
      <c r="L104" s="59"/>
      <c r="M104" s="197" t="s">
        <v>22</v>
      </c>
      <c r="N104" s="198" t="s">
        <v>46</v>
      </c>
      <c r="O104" s="40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AR104" s="22" t="s">
        <v>290</v>
      </c>
      <c r="AT104" s="22" t="s">
        <v>158</v>
      </c>
      <c r="AU104" s="22" t="s">
        <v>84</v>
      </c>
      <c r="AY104" s="22" t="s">
        <v>157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24</v>
      </c>
      <c r="BK104" s="201">
        <f t="shared" si="9"/>
        <v>0</v>
      </c>
      <c r="BL104" s="22" t="s">
        <v>290</v>
      </c>
      <c r="BM104" s="22" t="s">
        <v>1024</v>
      </c>
    </row>
    <row r="105" spans="2:65" s="1" customFormat="1" ht="22.5" customHeight="1">
      <c r="B105" s="39"/>
      <c r="C105" s="202" t="s">
        <v>183</v>
      </c>
      <c r="D105" s="202" t="s">
        <v>274</v>
      </c>
      <c r="E105" s="203" t="s">
        <v>1025</v>
      </c>
      <c r="F105" s="204" t="s">
        <v>1026</v>
      </c>
      <c r="G105" s="205" t="s">
        <v>176</v>
      </c>
      <c r="H105" s="206">
        <v>4</v>
      </c>
      <c r="I105" s="207"/>
      <c r="J105" s="208">
        <f t="shared" si="0"/>
        <v>0</v>
      </c>
      <c r="K105" s="204" t="s">
        <v>993</v>
      </c>
      <c r="L105" s="209"/>
      <c r="M105" s="210" t="s">
        <v>22</v>
      </c>
      <c r="N105" s="211" t="s">
        <v>46</v>
      </c>
      <c r="O105" s="40"/>
      <c r="P105" s="199">
        <f t="shared" si="1"/>
        <v>0</v>
      </c>
      <c r="Q105" s="199">
        <v>6.9999999999999994E-5</v>
      </c>
      <c r="R105" s="199">
        <f t="shared" si="2"/>
        <v>2.7999999999999998E-4</v>
      </c>
      <c r="S105" s="199">
        <v>0</v>
      </c>
      <c r="T105" s="200">
        <f t="shared" si="3"/>
        <v>0</v>
      </c>
      <c r="AR105" s="22" t="s">
        <v>413</v>
      </c>
      <c r="AT105" s="22" t="s">
        <v>274</v>
      </c>
      <c r="AU105" s="22" t="s">
        <v>84</v>
      </c>
      <c r="AY105" s="22" t="s">
        <v>157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24</v>
      </c>
      <c r="BK105" s="201">
        <f t="shared" si="9"/>
        <v>0</v>
      </c>
      <c r="BL105" s="22" t="s">
        <v>413</v>
      </c>
      <c r="BM105" s="22" t="s">
        <v>1027</v>
      </c>
    </row>
    <row r="106" spans="2:65" s="1" customFormat="1" ht="31.5" customHeight="1">
      <c r="B106" s="39"/>
      <c r="C106" s="190" t="s">
        <v>10</v>
      </c>
      <c r="D106" s="190" t="s">
        <v>158</v>
      </c>
      <c r="E106" s="191" t="s">
        <v>1028</v>
      </c>
      <c r="F106" s="192" t="s">
        <v>1029</v>
      </c>
      <c r="G106" s="193" t="s">
        <v>176</v>
      </c>
      <c r="H106" s="194">
        <v>2</v>
      </c>
      <c r="I106" s="195"/>
      <c r="J106" s="196">
        <f t="shared" si="0"/>
        <v>0</v>
      </c>
      <c r="K106" s="192" t="s">
        <v>993</v>
      </c>
      <c r="L106" s="59"/>
      <c r="M106" s="197" t="s">
        <v>22</v>
      </c>
      <c r="N106" s="198" t="s">
        <v>46</v>
      </c>
      <c r="O106" s="40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AR106" s="22" t="s">
        <v>290</v>
      </c>
      <c r="AT106" s="22" t="s">
        <v>158</v>
      </c>
      <c r="AU106" s="22" t="s">
        <v>84</v>
      </c>
      <c r="AY106" s="22" t="s">
        <v>157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24</v>
      </c>
      <c r="BK106" s="201">
        <f t="shared" si="9"/>
        <v>0</v>
      </c>
      <c r="BL106" s="22" t="s">
        <v>290</v>
      </c>
      <c r="BM106" s="22" t="s">
        <v>1030</v>
      </c>
    </row>
    <row r="107" spans="2:65" s="1" customFormat="1" ht="31.5" customHeight="1">
      <c r="B107" s="39"/>
      <c r="C107" s="190" t="s">
        <v>188</v>
      </c>
      <c r="D107" s="190" t="s">
        <v>158</v>
      </c>
      <c r="E107" s="191" t="s">
        <v>1031</v>
      </c>
      <c r="F107" s="192" t="s">
        <v>1032</v>
      </c>
      <c r="G107" s="193" t="s">
        <v>176</v>
      </c>
      <c r="H107" s="194">
        <v>10</v>
      </c>
      <c r="I107" s="195"/>
      <c r="J107" s="196">
        <f t="shared" si="0"/>
        <v>0</v>
      </c>
      <c r="K107" s="192" t="s">
        <v>993</v>
      </c>
      <c r="L107" s="59"/>
      <c r="M107" s="197" t="s">
        <v>22</v>
      </c>
      <c r="N107" s="198" t="s">
        <v>46</v>
      </c>
      <c r="O107" s="40"/>
      <c r="P107" s="199">
        <f t="shared" si="1"/>
        <v>0</v>
      </c>
      <c r="Q107" s="199">
        <v>0</v>
      </c>
      <c r="R107" s="199">
        <f t="shared" si="2"/>
        <v>0</v>
      </c>
      <c r="S107" s="199">
        <v>0</v>
      </c>
      <c r="T107" s="200">
        <f t="shared" si="3"/>
        <v>0</v>
      </c>
      <c r="AR107" s="22" t="s">
        <v>290</v>
      </c>
      <c r="AT107" s="22" t="s">
        <v>158</v>
      </c>
      <c r="AU107" s="22" t="s">
        <v>84</v>
      </c>
      <c r="AY107" s="22" t="s">
        <v>157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24</v>
      </c>
      <c r="BK107" s="201">
        <f t="shared" si="9"/>
        <v>0</v>
      </c>
      <c r="BL107" s="22" t="s">
        <v>290</v>
      </c>
      <c r="BM107" s="22" t="s">
        <v>1033</v>
      </c>
    </row>
    <row r="108" spans="2:65" s="1" customFormat="1" ht="22.5" customHeight="1">
      <c r="B108" s="39"/>
      <c r="C108" s="202" t="s">
        <v>223</v>
      </c>
      <c r="D108" s="202" t="s">
        <v>274</v>
      </c>
      <c r="E108" s="203" t="s">
        <v>1034</v>
      </c>
      <c r="F108" s="204" t="s">
        <v>1035</v>
      </c>
      <c r="G108" s="205" t="s">
        <v>176</v>
      </c>
      <c r="H108" s="206">
        <v>40</v>
      </c>
      <c r="I108" s="207"/>
      <c r="J108" s="208">
        <f t="shared" si="0"/>
        <v>0</v>
      </c>
      <c r="K108" s="204" t="s">
        <v>993</v>
      </c>
      <c r="L108" s="209"/>
      <c r="M108" s="210" t="s">
        <v>22</v>
      </c>
      <c r="N108" s="211" t="s">
        <v>46</v>
      </c>
      <c r="O108" s="40"/>
      <c r="P108" s="199">
        <f t="shared" si="1"/>
        <v>0</v>
      </c>
      <c r="Q108" s="199">
        <v>2.0000000000000002E-5</v>
      </c>
      <c r="R108" s="199">
        <f t="shared" si="2"/>
        <v>8.0000000000000004E-4</v>
      </c>
      <c r="S108" s="199">
        <v>0</v>
      </c>
      <c r="T108" s="200">
        <f t="shared" si="3"/>
        <v>0</v>
      </c>
      <c r="AR108" s="22" t="s">
        <v>413</v>
      </c>
      <c r="AT108" s="22" t="s">
        <v>274</v>
      </c>
      <c r="AU108" s="22" t="s">
        <v>84</v>
      </c>
      <c r="AY108" s="22" t="s">
        <v>157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2" t="s">
        <v>24</v>
      </c>
      <c r="BK108" s="201">
        <f t="shared" si="9"/>
        <v>0</v>
      </c>
      <c r="BL108" s="22" t="s">
        <v>413</v>
      </c>
      <c r="BM108" s="22" t="s">
        <v>1036</v>
      </c>
    </row>
    <row r="109" spans="2:65" s="12" customFormat="1">
      <c r="B109" s="231"/>
      <c r="C109" s="232"/>
      <c r="D109" s="233" t="s">
        <v>1037</v>
      </c>
      <c r="E109" s="232"/>
      <c r="F109" s="234" t="s">
        <v>1038</v>
      </c>
      <c r="G109" s="232"/>
      <c r="H109" s="235">
        <v>40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1037</v>
      </c>
      <c r="AU109" s="241" t="s">
        <v>84</v>
      </c>
      <c r="AV109" s="12" t="s">
        <v>84</v>
      </c>
      <c r="AW109" s="12" t="s">
        <v>6</v>
      </c>
      <c r="AX109" s="12" t="s">
        <v>24</v>
      </c>
      <c r="AY109" s="241" t="s">
        <v>157</v>
      </c>
    </row>
    <row r="110" spans="2:65" s="1" customFormat="1" ht="31.5" customHeight="1">
      <c r="B110" s="39"/>
      <c r="C110" s="190" t="s">
        <v>192</v>
      </c>
      <c r="D110" s="190" t="s">
        <v>158</v>
      </c>
      <c r="E110" s="191" t="s">
        <v>1039</v>
      </c>
      <c r="F110" s="192" t="s">
        <v>1040</v>
      </c>
      <c r="G110" s="193" t="s">
        <v>176</v>
      </c>
      <c r="H110" s="194">
        <v>8</v>
      </c>
      <c r="I110" s="195"/>
      <c r="J110" s="196">
        <f>ROUND(I110*H110,2)</f>
        <v>0</v>
      </c>
      <c r="K110" s="192" t="s">
        <v>993</v>
      </c>
      <c r="L110" s="59"/>
      <c r="M110" s="197" t="s">
        <v>22</v>
      </c>
      <c r="N110" s="198" t="s">
        <v>46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290</v>
      </c>
      <c r="AT110" s="22" t="s">
        <v>158</v>
      </c>
      <c r="AU110" s="22" t="s">
        <v>84</v>
      </c>
      <c r="AY110" s="22" t="s">
        <v>157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24</v>
      </c>
      <c r="BK110" s="201">
        <f>ROUND(I110*H110,2)</f>
        <v>0</v>
      </c>
      <c r="BL110" s="22" t="s">
        <v>290</v>
      </c>
      <c r="BM110" s="22" t="s">
        <v>1041</v>
      </c>
    </row>
    <row r="111" spans="2:65" s="1" customFormat="1" ht="22.5" customHeight="1">
      <c r="B111" s="39"/>
      <c r="C111" s="202" t="s">
        <v>232</v>
      </c>
      <c r="D111" s="202" t="s">
        <v>274</v>
      </c>
      <c r="E111" s="203" t="s">
        <v>1042</v>
      </c>
      <c r="F111" s="204" t="s">
        <v>1043</v>
      </c>
      <c r="G111" s="205" t="s">
        <v>176</v>
      </c>
      <c r="H111" s="206">
        <v>32</v>
      </c>
      <c r="I111" s="207"/>
      <c r="J111" s="208">
        <f>ROUND(I111*H111,2)</f>
        <v>0</v>
      </c>
      <c r="K111" s="204" t="s">
        <v>993</v>
      </c>
      <c r="L111" s="209"/>
      <c r="M111" s="210" t="s">
        <v>22</v>
      </c>
      <c r="N111" s="211" t="s">
        <v>46</v>
      </c>
      <c r="O111" s="40"/>
      <c r="P111" s="199">
        <f>O111*H111</f>
        <v>0</v>
      </c>
      <c r="Q111" s="199">
        <v>4.0000000000000003E-5</v>
      </c>
      <c r="R111" s="199">
        <f>Q111*H111</f>
        <v>1.2800000000000001E-3</v>
      </c>
      <c r="S111" s="199">
        <v>0</v>
      </c>
      <c r="T111" s="200">
        <f>S111*H111</f>
        <v>0</v>
      </c>
      <c r="AR111" s="22" t="s">
        <v>413</v>
      </c>
      <c r="AT111" s="22" t="s">
        <v>274</v>
      </c>
      <c r="AU111" s="22" t="s">
        <v>84</v>
      </c>
      <c r="AY111" s="22" t="s">
        <v>157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24</v>
      </c>
      <c r="BK111" s="201">
        <f>ROUND(I111*H111,2)</f>
        <v>0</v>
      </c>
      <c r="BL111" s="22" t="s">
        <v>413</v>
      </c>
      <c r="BM111" s="22" t="s">
        <v>1044</v>
      </c>
    </row>
    <row r="112" spans="2:65" s="12" customFormat="1">
      <c r="B112" s="231"/>
      <c r="C112" s="232"/>
      <c r="D112" s="233" t="s">
        <v>1037</v>
      </c>
      <c r="E112" s="232"/>
      <c r="F112" s="234" t="s">
        <v>1045</v>
      </c>
      <c r="G112" s="232"/>
      <c r="H112" s="235">
        <v>32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1037</v>
      </c>
      <c r="AU112" s="241" t="s">
        <v>84</v>
      </c>
      <c r="AV112" s="12" t="s">
        <v>84</v>
      </c>
      <c r="AW112" s="12" t="s">
        <v>6</v>
      </c>
      <c r="AX112" s="12" t="s">
        <v>24</v>
      </c>
      <c r="AY112" s="241" t="s">
        <v>157</v>
      </c>
    </row>
    <row r="113" spans="2:65" s="1" customFormat="1" ht="31.5" customHeight="1">
      <c r="B113" s="39"/>
      <c r="C113" s="190" t="s">
        <v>195</v>
      </c>
      <c r="D113" s="190" t="s">
        <v>158</v>
      </c>
      <c r="E113" s="191" t="s">
        <v>1046</v>
      </c>
      <c r="F113" s="192" t="s">
        <v>1047</v>
      </c>
      <c r="G113" s="193" t="s">
        <v>176</v>
      </c>
      <c r="H113" s="194">
        <v>2</v>
      </c>
      <c r="I113" s="195"/>
      <c r="J113" s="196">
        <f t="shared" ref="J113:J118" si="10">ROUND(I113*H113,2)</f>
        <v>0</v>
      </c>
      <c r="K113" s="192" t="s">
        <v>993</v>
      </c>
      <c r="L113" s="59"/>
      <c r="M113" s="197" t="s">
        <v>22</v>
      </c>
      <c r="N113" s="198" t="s">
        <v>46</v>
      </c>
      <c r="O113" s="40"/>
      <c r="P113" s="199">
        <f t="shared" ref="P113:P118" si="11">O113*H113</f>
        <v>0</v>
      </c>
      <c r="Q113" s="199">
        <v>0</v>
      </c>
      <c r="R113" s="199">
        <f t="shared" ref="R113:R118" si="12">Q113*H113</f>
        <v>0</v>
      </c>
      <c r="S113" s="199">
        <v>0</v>
      </c>
      <c r="T113" s="200">
        <f t="shared" ref="T113:T118" si="13">S113*H113</f>
        <v>0</v>
      </c>
      <c r="AR113" s="22" t="s">
        <v>290</v>
      </c>
      <c r="AT113" s="22" t="s">
        <v>158</v>
      </c>
      <c r="AU113" s="22" t="s">
        <v>84</v>
      </c>
      <c r="AY113" s="22" t="s">
        <v>157</v>
      </c>
      <c r="BE113" s="201">
        <f t="shared" ref="BE113:BE118" si="14">IF(N113="základní",J113,0)</f>
        <v>0</v>
      </c>
      <c r="BF113" s="201">
        <f t="shared" ref="BF113:BF118" si="15">IF(N113="snížená",J113,0)</f>
        <v>0</v>
      </c>
      <c r="BG113" s="201">
        <f t="shared" ref="BG113:BG118" si="16">IF(N113="zákl. přenesená",J113,0)</f>
        <v>0</v>
      </c>
      <c r="BH113" s="201">
        <f t="shared" ref="BH113:BH118" si="17">IF(N113="sníž. přenesená",J113,0)</f>
        <v>0</v>
      </c>
      <c r="BI113" s="201">
        <f t="shared" ref="BI113:BI118" si="18">IF(N113="nulová",J113,0)</f>
        <v>0</v>
      </c>
      <c r="BJ113" s="22" t="s">
        <v>24</v>
      </c>
      <c r="BK113" s="201">
        <f t="shared" ref="BK113:BK118" si="19">ROUND(I113*H113,2)</f>
        <v>0</v>
      </c>
      <c r="BL113" s="22" t="s">
        <v>290</v>
      </c>
      <c r="BM113" s="22" t="s">
        <v>1048</v>
      </c>
    </row>
    <row r="114" spans="2:65" s="1" customFormat="1" ht="31.5" customHeight="1">
      <c r="B114" s="39"/>
      <c r="C114" s="190" t="s">
        <v>9</v>
      </c>
      <c r="D114" s="190" t="s">
        <v>158</v>
      </c>
      <c r="E114" s="191" t="s">
        <v>1049</v>
      </c>
      <c r="F114" s="192" t="s">
        <v>1050</v>
      </c>
      <c r="G114" s="193" t="s">
        <v>176</v>
      </c>
      <c r="H114" s="194">
        <v>4</v>
      </c>
      <c r="I114" s="195"/>
      <c r="J114" s="196">
        <f t="shared" si="10"/>
        <v>0</v>
      </c>
      <c r="K114" s="192" t="s">
        <v>993</v>
      </c>
      <c r="L114" s="59"/>
      <c r="M114" s="197" t="s">
        <v>22</v>
      </c>
      <c r="N114" s="198" t="s">
        <v>46</v>
      </c>
      <c r="O114" s="40"/>
      <c r="P114" s="199">
        <f t="shared" si="11"/>
        <v>0</v>
      </c>
      <c r="Q114" s="199">
        <v>0</v>
      </c>
      <c r="R114" s="199">
        <f t="shared" si="12"/>
        <v>0</v>
      </c>
      <c r="S114" s="199">
        <v>0</v>
      </c>
      <c r="T114" s="200">
        <f t="shared" si="13"/>
        <v>0</v>
      </c>
      <c r="AR114" s="22" t="s">
        <v>290</v>
      </c>
      <c r="AT114" s="22" t="s">
        <v>158</v>
      </c>
      <c r="AU114" s="22" t="s">
        <v>84</v>
      </c>
      <c r="AY114" s="22" t="s">
        <v>157</v>
      </c>
      <c r="BE114" s="201">
        <f t="shared" si="14"/>
        <v>0</v>
      </c>
      <c r="BF114" s="201">
        <f t="shared" si="15"/>
        <v>0</v>
      </c>
      <c r="BG114" s="201">
        <f t="shared" si="16"/>
        <v>0</v>
      </c>
      <c r="BH114" s="201">
        <f t="shared" si="17"/>
        <v>0</v>
      </c>
      <c r="BI114" s="201">
        <f t="shared" si="18"/>
        <v>0</v>
      </c>
      <c r="BJ114" s="22" t="s">
        <v>24</v>
      </c>
      <c r="BK114" s="201">
        <f t="shared" si="19"/>
        <v>0</v>
      </c>
      <c r="BL114" s="22" t="s">
        <v>290</v>
      </c>
      <c r="BM114" s="22" t="s">
        <v>1051</v>
      </c>
    </row>
    <row r="115" spans="2:65" s="1" customFormat="1" ht="31.5" customHeight="1">
      <c r="B115" s="39"/>
      <c r="C115" s="190" t="s">
        <v>200</v>
      </c>
      <c r="D115" s="190" t="s">
        <v>158</v>
      </c>
      <c r="E115" s="191" t="s">
        <v>1052</v>
      </c>
      <c r="F115" s="192" t="s">
        <v>1053</v>
      </c>
      <c r="G115" s="193" t="s">
        <v>176</v>
      </c>
      <c r="H115" s="194">
        <v>2</v>
      </c>
      <c r="I115" s="195"/>
      <c r="J115" s="196">
        <f t="shared" si="10"/>
        <v>0</v>
      </c>
      <c r="K115" s="192" t="s">
        <v>993</v>
      </c>
      <c r="L115" s="59"/>
      <c r="M115" s="197" t="s">
        <v>22</v>
      </c>
      <c r="N115" s="198" t="s">
        <v>46</v>
      </c>
      <c r="O115" s="40"/>
      <c r="P115" s="199">
        <f t="shared" si="11"/>
        <v>0</v>
      </c>
      <c r="Q115" s="199">
        <v>0</v>
      </c>
      <c r="R115" s="199">
        <f t="shared" si="12"/>
        <v>0</v>
      </c>
      <c r="S115" s="199">
        <v>0</v>
      </c>
      <c r="T115" s="200">
        <f t="shared" si="13"/>
        <v>0</v>
      </c>
      <c r="AR115" s="22" t="s">
        <v>290</v>
      </c>
      <c r="AT115" s="22" t="s">
        <v>158</v>
      </c>
      <c r="AU115" s="22" t="s">
        <v>84</v>
      </c>
      <c r="AY115" s="22" t="s">
        <v>157</v>
      </c>
      <c r="BE115" s="201">
        <f t="shared" si="14"/>
        <v>0</v>
      </c>
      <c r="BF115" s="201">
        <f t="shared" si="15"/>
        <v>0</v>
      </c>
      <c r="BG115" s="201">
        <f t="shared" si="16"/>
        <v>0</v>
      </c>
      <c r="BH115" s="201">
        <f t="shared" si="17"/>
        <v>0</v>
      </c>
      <c r="BI115" s="201">
        <f t="shared" si="18"/>
        <v>0</v>
      </c>
      <c r="BJ115" s="22" t="s">
        <v>24</v>
      </c>
      <c r="BK115" s="201">
        <f t="shared" si="19"/>
        <v>0</v>
      </c>
      <c r="BL115" s="22" t="s">
        <v>290</v>
      </c>
      <c r="BM115" s="22" t="s">
        <v>1054</v>
      </c>
    </row>
    <row r="116" spans="2:65" s="1" customFormat="1" ht="31.5" customHeight="1">
      <c r="B116" s="39"/>
      <c r="C116" s="190" t="s">
        <v>246</v>
      </c>
      <c r="D116" s="190" t="s">
        <v>158</v>
      </c>
      <c r="E116" s="191" t="s">
        <v>1055</v>
      </c>
      <c r="F116" s="192" t="s">
        <v>1056</v>
      </c>
      <c r="G116" s="193" t="s">
        <v>176</v>
      </c>
      <c r="H116" s="194">
        <v>2</v>
      </c>
      <c r="I116" s="195"/>
      <c r="J116" s="196">
        <f t="shared" si="10"/>
        <v>0</v>
      </c>
      <c r="K116" s="192" t="s">
        <v>993</v>
      </c>
      <c r="L116" s="59"/>
      <c r="M116" s="197" t="s">
        <v>22</v>
      </c>
      <c r="N116" s="198" t="s">
        <v>46</v>
      </c>
      <c r="O116" s="40"/>
      <c r="P116" s="199">
        <f t="shared" si="11"/>
        <v>0</v>
      </c>
      <c r="Q116" s="199">
        <v>0</v>
      </c>
      <c r="R116" s="199">
        <f t="shared" si="12"/>
        <v>0</v>
      </c>
      <c r="S116" s="199">
        <v>0</v>
      </c>
      <c r="T116" s="200">
        <f t="shared" si="13"/>
        <v>0</v>
      </c>
      <c r="AR116" s="22" t="s">
        <v>290</v>
      </c>
      <c r="AT116" s="22" t="s">
        <v>158</v>
      </c>
      <c r="AU116" s="22" t="s">
        <v>84</v>
      </c>
      <c r="AY116" s="22" t="s">
        <v>157</v>
      </c>
      <c r="BE116" s="201">
        <f t="shared" si="14"/>
        <v>0</v>
      </c>
      <c r="BF116" s="201">
        <f t="shared" si="15"/>
        <v>0</v>
      </c>
      <c r="BG116" s="201">
        <f t="shared" si="16"/>
        <v>0</v>
      </c>
      <c r="BH116" s="201">
        <f t="shared" si="17"/>
        <v>0</v>
      </c>
      <c r="BI116" s="201">
        <f t="shared" si="18"/>
        <v>0</v>
      </c>
      <c r="BJ116" s="22" t="s">
        <v>24</v>
      </c>
      <c r="BK116" s="201">
        <f t="shared" si="19"/>
        <v>0</v>
      </c>
      <c r="BL116" s="22" t="s">
        <v>290</v>
      </c>
      <c r="BM116" s="22" t="s">
        <v>1057</v>
      </c>
    </row>
    <row r="117" spans="2:65" s="1" customFormat="1" ht="31.5" customHeight="1">
      <c r="B117" s="39"/>
      <c r="C117" s="190" t="s">
        <v>205</v>
      </c>
      <c r="D117" s="190" t="s">
        <v>158</v>
      </c>
      <c r="E117" s="191" t="s">
        <v>1058</v>
      </c>
      <c r="F117" s="192" t="s">
        <v>1059</v>
      </c>
      <c r="G117" s="193" t="s">
        <v>176</v>
      </c>
      <c r="H117" s="194">
        <v>2</v>
      </c>
      <c r="I117" s="195"/>
      <c r="J117" s="196">
        <f t="shared" si="10"/>
        <v>0</v>
      </c>
      <c r="K117" s="192" t="s">
        <v>993</v>
      </c>
      <c r="L117" s="59"/>
      <c r="M117" s="197" t="s">
        <v>22</v>
      </c>
      <c r="N117" s="198" t="s">
        <v>46</v>
      </c>
      <c r="O117" s="40"/>
      <c r="P117" s="199">
        <f t="shared" si="11"/>
        <v>0</v>
      </c>
      <c r="Q117" s="199">
        <v>0</v>
      </c>
      <c r="R117" s="199">
        <f t="shared" si="12"/>
        <v>0</v>
      </c>
      <c r="S117" s="199">
        <v>0</v>
      </c>
      <c r="T117" s="200">
        <f t="shared" si="13"/>
        <v>0</v>
      </c>
      <c r="AR117" s="22" t="s">
        <v>290</v>
      </c>
      <c r="AT117" s="22" t="s">
        <v>158</v>
      </c>
      <c r="AU117" s="22" t="s">
        <v>84</v>
      </c>
      <c r="AY117" s="22" t="s">
        <v>157</v>
      </c>
      <c r="BE117" s="201">
        <f t="shared" si="14"/>
        <v>0</v>
      </c>
      <c r="BF117" s="201">
        <f t="shared" si="15"/>
        <v>0</v>
      </c>
      <c r="BG117" s="201">
        <f t="shared" si="16"/>
        <v>0</v>
      </c>
      <c r="BH117" s="201">
        <f t="shared" si="17"/>
        <v>0</v>
      </c>
      <c r="BI117" s="201">
        <f t="shared" si="18"/>
        <v>0</v>
      </c>
      <c r="BJ117" s="22" t="s">
        <v>24</v>
      </c>
      <c r="BK117" s="201">
        <f t="shared" si="19"/>
        <v>0</v>
      </c>
      <c r="BL117" s="22" t="s">
        <v>290</v>
      </c>
      <c r="BM117" s="22" t="s">
        <v>1060</v>
      </c>
    </row>
    <row r="118" spans="2:65" s="1" customFormat="1" ht="22.5" customHeight="1">
      <c r="B118" s="39"/>
      <c r="C118" s="202" t="s">
        <v>253</v>
      </c>
      <c r="D118" s="202" t="s">
        <v>274</v>
      </c>
      <c r="E118" s="203" t="s">
        <v>1061</v>
      </c>
      <c r="F118" s="204" t="s">
        <v>1062</v>
      </c>
      <c r="G118" s="205" t="s">
        <v>176</v>
      </c>
      <c r="H118" s="206">
        <v>8</v>
      </c>
      <c r="I118" s="207"/>
      <c r="J118" s="208">
        <f t="shared" si="10"/>
        <v>0</v>
      </c>
      <c r="K118" s="204" t="s">
        <v>993</v>
      </c>
      <c r="L118" s="209"/>
      <c r="M118" s="210" t="s">
        <v>22</v>
      </c>
      <c r="N118" s="211" t="s">
        <v>46</v>
      </c>
      <c r="O118" s="40"/>
      <c r="P118" s="199">
        <f t="shared" si="11"/>
        <v>0</v>
      </c>
      <c r="Q118" s="199">
        <v>3.0000000000000001E-5</v>
      </c>
      <c r="R118" s="199">
        <f t="shared" si="12"/>
        <v>2.4000000000000001E-4</v>
      </c>
      <c r="S118" s="199">
        <v>0</v>
      </c>
      <c r="T118" s="200">
        <f t="shared" si="13"/>
        <v>0</v>
      </c>
      <c r="AR118" s="22" t="s">
        <v>413</v>
      </c>
      <c r="AT118" s="22" t="s">
        <v>274</v>
      </c>
      <c r="AU118" s="22" t="s">
        <v>84</v>
      </c>
      <c r="AY118" s="22" t="s">
        <v>157</v>
      </c>
      <c r="BE118" s="201">
        <f t="shared" si="14"/>
        <v>0</v>
      </c>
      <c r="BF118" s="201">
        <f t="shared" si="15"/>
        <v>0</v>
      </c>
      <c r="BG118" s="201">
        <f t="shared" si="16"/>
        <v>0</v>
      </c>
      <c r="BH118" s="201">
        <f t="shared" si="17"/>
        <v>0</v>
      </c>
      <c r="BI118" s="201">
        <f t="shared" si="18"/>
        <v>0</v>
      </c>
      <c r="BJ118" s="22" t="s">
        <v>24</v>
      </c>
      <c r="BK118" s="201">
        <f t="shared" si="19"/>
        <v>0</v>
      </c>
      <c r="BL118" s="22" t="s">
        <v>413</v>
      </c>
      <c r="BM118" s="22" t="s">
        <v>1063</v>
      </c>
    </row>
    <row r="119" spans="2:65" s="12" customFormat="1">
      <c r="B119" s="231"/>
      <c r="C119" s="232"/>
      <c r="D119" s="233" t="s">
        <v>1037</v>
      </c>
      <c r="E119" s="232"/>
      <c r="F119" s="234" t="s">
        <v>1064</v>
      </c>
      <c r="G119" s="232"/>
      <c r="H119" s="235">
        <v>8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1037</v>
      </c>
      <c r="AU119" s="241" t="s">
        <v>84</v>
      </c>
      <c r="AV119" s="12" t="s">
        <v>84</v>
      </c>
      <c r="AW119" s="12" t="s">
        <v>6</v>
      </c>
      <c r="AX119" s="12" t="s">
        <v>24</v>
      </c>
      <c r="AY119" s="241" t="s">
        <v>157</v>
      </c>
    </row>
    <row r="120" spans="2:65" s="1" customFormat="1" ht="31.5" customHeight="1">
      <c r="B120" s="39"/>
      <c r="C120" s="190" t="s">
        <v>211</v>
      </c>
      <c r="D120" s="190" t="s">
        <v>158</v>
      </c>
      <c r="E120" s="191" t="s">
        <v>1065</v>
      </c>
      <c r="F120" s="192" t="s">
        <v>1066</v>
      </c>
      <c r="G120" s="193" t="s">
        <v>176</v>
      </c>
      <c r="H120" s="194">
        <v>4</v>
      </c>
      <c r="I120" s="195"/>
      <c r="J120" s="196">
        <f>ROUND(I120*H120,2)</f>
        <v>0</v>
      </c>
      <c r="K120" s="192" t="s">
        <v>993</v>
      </c>
      <c r="L120" s="59"/>
      <c r="M120" s="197" t="s">
        <v>22</v>
      </c>
      <c r="N120" s="198" t="s">
        <v>46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290</v>
      </c>
      <c r="AT120" s="22" t="s">
        <v>158</v>
      </c>
      <c r="AU120" s="22" t="s">
        <v>84</v>
      </c>
      <c r="AY120" s="22" t="s">
        <v>157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24</v>
      </c>
      <c r="BK120" s="201">
        <f>ROUND(I120*H120,2)</f>
        <v>0</v>
      </c>
      <c r="BL120" s="22" t="s">
        <v>290</v>
      </c>
      <c r="BM120" s="22" t="s">
        <v>1067</v>
      </c>
    </row>
    <row r="121" spans="2:65" s="1" customFormat="1" ht="22.5" customHeight="1">
      <c r="B121" s="39"/>
      <c r="C121" s="202" t="s">
        <v>266</v>
      </c>
      <c r="D121" s="202" t="s">
        <v>274</v>
      </c>
      <c r="E121" s="203" t="s">
        <v>1068</v>
      </c>
      <c r="F121" s="204" t="s">
        <v>1069</v>
      </c>
      <c r="G121" s="205" t="s">
        <v>176</v>
      </c>
      <c r="H121" s="206">
        <v>16</v>
      </c>
      <c r="I121" s="207"/>
      <c r="J121" s="208">
        <f>ROUND(I121*H121,2)</f>
        <v>0</v>
      </c>
      <c r="K121" s="204" t="s">
        <v>993</v>
      </c>
      <c r="L121" s="209"/>
      <c r="M121" s="210" t="s">
        <v>22</v>
      </c>
      <c r="N121" s="211" t="s">
        <v>46</v>
      </c>
      <c r="O121" s="40"/>
      <c r="P121" s="199">
        <f>O121*H121</f>
        <v>0</v>
      </c>
      <c r="Q121" s="199">
        <v>6.0000000000000002E-5</v>
      </c>
      <c r="R121" s="199">
        <f>Q121*H121</f>
        <v>9.6000000000000002E-4</v>
      </c>
      <c r="S121" s="199">
        <v>0</v>
      </c>
      <c r="T121" s="200">
        <f>S121*H121</f>
        <v>0</v>
      </c>
      <c r="AR121" s="22" t="s">
        <v>413</v>
      </c>
      <c r="AT121" s="22" t="s">
        <v>274</v>
      </c>
      <c r="AU121" s="22" t="s">
        <v>84</v>
      </c>
      <c r="AY121" s="22" t="s">
        <v>157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24</v>
      </c>
      <c r="BK121" s="201">
        <f>ROUND(I121*H121,2)</f>
        <v>0</v>
      </c>
      <c r="BL121" s="22" t="s">
        <v>413</v>
      </c>
      <c r="BM121" s="22" t="s">
        <v>1070</v>
      </c>
    </row>
    <row r="122" spans="2:65" s="12" customFormat="1">
      <c r="B122" s="231"/>
      <c r="C122" s="232"/>
      <c r="D122" s="233" t="s">
        <v>1037</v>
      </c>
      <c r="E122" s="232"/>
      <c r="F122" s="234" t="s">
        <v>1071</v>
      </c>
      <c r="G122" s="232"/>
      <c r="H122" s="235">
        <v>16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1037</v>
      </c>
      <c r="AU122" s="241" t="s">
        <v>84</v>
      </c>
      <c r="AV122" s="12" t="s">
        <v>84</v>
      </c>
      <c r="AW122" s="12" t="s">
        <v>6</v>
      </c>
      <c r="AX122" s="12" t="s">
        <v>24</v>
      </c>
      <c r="AY122" s="241" t="s">
        <v>157</v>
      </c>
    </row>
    <row r="123" spans="2:65" s="1" customFormat="1" ht="31.5" customHeight="1">
      <c r="B123" s="39"/>
      <c r="C123" s="190" t="s">
        <v>216</v>
      </c>
      <c r="D123" s="190" t="s">
        <v>158</v>
      </c>
      <c r="E123" s="191" t="s">
        <v>1072</v>
      </c>
      <c r="F123" s="192" t="s">
        <v>1073</v>
      </c>
      <c r="G123" s="193" t="s">
        <v>176</v>
      </c>
      <c r="H123" s="194">
        <v>4</v>
      </c>
      <c r="I123" s="195"/>
      <c r="J123" s="196">
        <f>ROUND(I123*H123,2)</f>
        <v>0</v>
      </c>
      <c r="K123" s="192" t="s">
        <v>993</v>
      </c>
      <c r="L123" s="59"/>
      <c r="M123" s="197" t="s">
        <v>22</v>
      </c>
      <c r="N123" s="198" t="s">
        <v>46</v>
      </c>
      <c r="O123" s="40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AR123" s="22" t="s">
        <v>290</v>
      </c>
      <c r="AT123" s="22" t="s">
        <v>158</v>
      </c>
      <c r="AU123" s="22" t="s">
        <v>84</v>
      </c>
      <c r="AY123" s="22" t="s">
        <v>157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24</v>
      </c>
      <c r="BK123" s="201">
        <f>ROUND(I123*H123,2)</f>
        <v>0</v>
      </c>
      <c r="BL123" s="22" t="s">
        <v>290</v>
      </c>
      <c r="BM123" s="22" t="s">
        <v>1074</v>
      </c>
    </row>
    <row r="124" spans="2:65" s="1" customFormat="1" ht="22.5" customHeight="1">
      <c r="B124" s="39"/>
      <c r="C124" s="202" t="s">
        <v>273</v>
      </c>
      <c r="D124" s="202" t="s">
        <v>274</v>
      </c>
      <c r="E124" s="203" t="s">
        <v>1075</v>
      </c>
      <c r="F124" s="204" t="s">
        <v>1076</v>
      </c>
      <c r="G124" s="205" t="s">
        <v>176</v>
      </c>
      <c r="H124" s="206">
        <v>16</v>
      </c>
      <c r="I124" s="207"/>
      <c r="J124" s="208">
        <f>ROUND(I124*H124,2)</f>
        <v>0</v>
      </c>
      <c r="K124" s="204" t="s">
        <v>993</v>
      </c>
      <c r="L124" s="209"/>
      <c r="M124" s="210" t="s">
        <v>22</v>
      </c>
      <c r="N124" s="211" t="s">
        <v>46</v>
      </c>
      <c r="O124" s="40"/>
      <c r="P124" s="199">
        <f>O124*H124</f>
        <v>0</v>
      </c>
      <c r="Q124" s="199">
        <v>6.9999999999999994E-5</v>
      </c>
      <c r="R124" s="199">
        <f>Q124*H124</f>
        <v>1.1199999999999999E-3</v>
      </c>
      <c r="S124" s="199">
        <v>0</v>
      </c>
      <c r="T124" s="200">
        <f>S124*H124</f>
        <v>0</v>
      </c>
      <c r="AR124" s="22" t="s">
        <v>413</v>
      </c>
      <c r="AT124" s="22" t="s">
        <v>274</v>
      </c>
      <c r="AU124" s="22" t="s">
        <v>84</v>
      </c>
      <c r="AY124" s="22" t="s">
        <v>157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2" t="s">
        <v>24</v>
      </c>
      <c r="BK124" s="201">
        <f>ROUND(I124*H124,2)</f>
        <v>0</v>
      </c>
      <c r="BL124" s="22" t="s">
        <v>413</v>
      </c>
      <c r="BM124" s="22" t="s">
        <v>1077</v>
      </c>
    </row>
    <row r="125" spans="2:65" s="12" customFormat="1">
      <c r="B125" s="231"/>
      <c r="C125" s="232"/>
      <c r="D125" s="233" t="s">
        <v>1037</v>
      </c>
      <c r="E125" s="232"/>
      <c r="F125" s="234" t="s">
        <v>1071</v>
      </c>
      <c r="G125" s="232"/>
      <c r="H125" s="235">
        <v>16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1037</v>
      </c>
      <c r="AU125" s="241" t="s">
        <v>84</v>
      </c>
      <c r="AV125" s="12" t="s">
        <v>84</v>
      </c>
      <c r="AW125" s="12" t="s">
        <v>6</v>
      </c>
      <c r="AX125" s="12" t="s">
        <v>24</v>
      </c>
      <c r="AY125" s="241" t="s">
        <v>157</v>
      </c>
    </row>
    <row r="126" spans="2:65" s="1" customFormat="1" ht="31.5" customHeight="1">
      <c r="B126" s="39"/>
      <c r="C126" s="190" t="s">
        <v>219</v>
      </c>
      <c r="D126" s="190" t="s">
        <v>158</v>
      </c>
      <c r="E126" s="191" t="s">
        <v>1078</v>
      </c>
      <c r="F126" s="192" t="s">
        <v>1079</v>
      </c>
      <c r="G126" s="193" t="s">
        <v>176</v>
      </c>
      <c r="H126" s="194">
        <v>24</v>
      </c>
      <c r="I126" s="195"/>
      <c r="J126" s="196">
        <f>ROUND(I126*H126,2)</f>
        <v>0</v>
      </c>
      <c r="K126" s="192" t="s">
        <v>993</v>
      </c>
      <c r="L126" s="59"/>
      <c r="M126" s="197" t="s">
        <v>22</v>
      </c>
      <c r="N126" s="198" t="s">
        <v>46</v>
      </c>
      <c r="O126" s="4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2" t="s">
        <v>290</v>
      </c>
      <c r="AT126" s="22" t="s">
        <v>158</v>
      </c>
      <c r="AU126" s="22" t="s">
        <v>84</v>
      </c>
      <c r="AY126" s="22" t="s">
        <v>157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24</v>
      </c>
      <c r="BK126" s="201">
        <f>ROUND(I126*H126,2)</f>
        <v>0</v>
      </c>
      <c r="BL126" s="22" t="s">
        <v>290</v>
      </c>
      <c r="BM126" s="22" t="s">
        <v>1080</v>
      </c>
    </row>
    <row r="127" spans="2:65" s="1" customFormat="1" ht="22.5" customHeight="1">
      <c r="B127" s="39"/>
      <c r="C127" s="202" t="s">
        <v>284</v>
      </c>
      <c r="D127" s="202" t="s">
        <v>274</v>
      </c>
      <c r="E127" s="203" t="s">
        <v>1081</v>
      </c>
      <c r="F127" s="204" t="s">
        <v>1082</v>
      </c>
      <c r="G127" s="205" t="s">
        <v>176</v>
      </c>
      <c r="H127" s="206">
        <v>96</v>
      </c>
      <c r="I127" s="207"/>
      <c r="J127" s="208">
        <f>ROUND(I127*H127,2)</f>
        <v>0</v>
      </c>
      <c r="K127" s="204" t="s">
        <v>993</v>
      </c>
      <c r="L127" s="209"/>
      <c r="M127" s="210" t="s">
        <v>22</v>
      </c>
      <c r="N127" s="211" t="s">
        <v>46</v>
      </c>
      <c r="O127" s="40"/>
      <c r="P127" s="199">
        <f>O127*H127</f>
        <v>0</v>
      </c>
      <c r="Q127" s="199">
        <v>1.2E-4</v>
      </c>
      <c r="R127" s="199">
        <f>Q127*H127</f>
        <v>1.1520000000000001E-2</v>
      </c>
      <c r="S127" s="199">
        <v>0</v>
      </c>
      <c r="T127" s="200">
        <f>S127*H127</f>
        <v>0</v>
      </c>
      <c r="AR127" s="22" t="s">
        <v>413</v>
      </c>
      <c r="AT127" s="22" t="s">
        <v>274</v>
      </c>
      <c r="AU127" s="22" t="s">
        <v>84</v>
      </c>
      <c r="AY127" s="22" t="s">
        <v>157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24</v>
      </c>
      <c r="BK127" s="201">
        <f>ROUND(I127*H127,2)</f>
        <v>0</v>
      </c>
      <c r="BL127" s="22" t="s">
        <v>413</v>
      </c>
      <c r="BM127" s="22" t="s">
        <v>1083</v>
      </c>
    </row>
    <row r="128" spans="2:65" s="12" customFormat="1">
      <c r="B128" s="231"/>
      <c r="C128" s="232"/>
      <c r="D128" s="233" t="s">
        <v>1037</v>
      </c>
      <c r="E128" s="232"/>
      <c r="F128" s="234" t="s">
        <v>1084</v>
      </c>
      <c r="G128" s="232"/>
      <c r="H128" s="235">
        <v>96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1037</v>
      </c>
      <c r="AU128" s="241" t="s">
        <v>84</v>
      </c>
      <c r="AV128" s="12" t="s">
        <v>84</v>
      </c>
      <c r="AW128" s="12" t="s">
        <v>6</v>
      </c>
      <c r="AX128" s="12" t="s">
        <v>24</v>
      </c>
      <c r="AY128" s="241" t="s">
        <v>157</v>
      </c>
    </row>
    <row r="129" spans="2:65" s="1" customFormat="1" ht="31.5" customHeight="1">
      <c r="B129" s="39"/>
      <c r="C129" s="190" t="s">
        <v>222</v>
      </c>
      <c r="D129" s="190" t="s">
        <v>158</v>
      </c>
      <c r="E129" s="191" t="s">
        <v>1085</v>
      </c>
      <c r="F129" s="192" t="s">
        <v>1086</v>
      </c>
      <c r="G129" s="193" t="s">
        <v>176</v>
      </c>
      <c r="H129" s="194">
        <v>2</v>
      </c>
      <c r="I129" s="195"/>
      <c r="J129" s="196">
        <f t="shared" ref="J129:J162" si="20">ROUND(I129*H129,2)</f>
        <v>0</v>
      </c>
      <c r="K129" s="192" t="s">
        <v>993</v>
      </c>
      <c r="L129" s="59"/>
      <c r="M129" s="197" t="s">
        <v>22</v>
      </c>
      <c r="N129" s="198" t="s">
        <v>46</v>
      </c>
      <c r="O129" s="40"/>
      <c r="P129" s="199">
        <f t="shared" ref="P129:P162" si="21">O129*H129</f>
        <v>0</v>
      </c>
      <c r="Q129" s="199">
        <v>0</v>
      </c>
      <c r="R129" s="199">
        <f t="shared" ref="R129:R162" si="22">Q129*H129</f>
        <v>0</v>
      </c>
      <c r="S129" s="199">
        <v>0</v>
      </c>
      <c r="T129" s="200">
        <f t="shared" ref="T129:T162" si="23">S129*H129</f>
        <v>0</v>
      </c>
      <c r="AR129" s="22" t="s">
        <v>290</v>
      </c>
      <c r="AT129" s="22" t="s">
        <v>158</v>
      </c>
      <c r="AU129" s="22" t="s">
        <v>84</v>
      </c>
      <c r="AY129" s="22" t="s">
        <v>157</v>
      </c>
      <c r="BE129" s="201">
        <f t="shared" ref="BE129:BE162" si="24">IF(N129="základní",J129,0)</f>
        <v>0</v>
      </c>
      <c r="BF129" s="201">
        <f t="shared" ref="BF129:BF162" si="25">IF(N129="snížená",J129,0)</f>
        <v>0</v>
      </c>
      <c r="BG129" s="201">
        <f t="shared" ref="BG129:BG162" si="26">IF(N129="zákl. přenesená",J129,0)</f>
        <v>0</v>
      </c>
      <c r="BH129" s="201">
        <f t="shared" ref="BH129:BH162" si="27">IF(N129="sníž. přenesená",J129,0)</f>
        <v>0</v>
      </c>
      <c r="BI129" s="201">
        <f t="shared" ref="BI129:BI162" si="28">IF(N129="nulová",J129,0)</f>
        <v>0</v>
      </c>
      <c r="BJ129" s="22" t="s">
        <v>24</v>
      </c>
      <c r="BK129" s="201">
        <f t="shared" ref="BK129:BK162" si="29">ROUND(I129*H129,2)</f>
        <v>0</v>
      </c>
      <c r="BL129" s="22" t="s">
        <v>290</v>
      </c>
      <c r="BM129" s="22" t="s">
        <v>1087</v>
      </c>
    </row>
    <row r="130" spans="2:65" s="1" customFormat="1" ht="22.5" customHeight="1">
      <c r="B130" s="39"/>
      <c r="C130" s="202" t="s">
        <v>291</v>
      </c>
      <c r="D130" s="202" t="s">
        <v>274</v>
      </c>
      <c r="E130" s="203" t="s">
        <v>1088</v>
      </c>
      <c r="F130" s="204" t="s">
        <v>1089</v>
      </c>
      <c r="G130" s="205" t="s">
        <v>176</v>
      </c>
      <c r="H130" s="206">
        <v>2</v>
      </c>
      <c r="I130" s="207"/>
      <c r="J130" s="208">
        <f t="shared" si="20"/>
        <v>0</v>
      </c>
      <c r="K130" s="204" t="s">
        <v>993</v>
      </c>
      <c r="L130" s="209"/>
      <c r="M130" s="210" t="s">
        <v>22</v>
      </c>
      <c r="N130" s="211" t="s">
        <v>46</v>
      </c>
      <c r="O130" s="40"/>
      <c r="P130" s="199">
        <f t="shared" si="21"/>
        <v>0</v>
      </c>
      <c r="Q130" s="199">
        <v>8.0999999999999996E-3</v>
      </c>
      <c r="R130" s="199">
        <f t="shared" si="22"/>
        <v>1.6199999999999999E-2</v>
      </c>
      <c r="S130" s="199">
        <v>0</v>
      </c>
      <c r="T130" s="200">
        <f t="shared" si="23"/>
        <v>0</v>
      </c>
      <c r="AR130" s="22" t="s">
        <v>413</v>
      </c>
      <c r="AT130" s="22" t="s">
        <v>274</v>
      </c>
      <c r="AU130" s="22" t="s">
        <v>84</v>
      </c>
      <c r="AY130" s="22" t="s">
        <v>157</v>
      </c>
      <c r="BE130" s="201">
        <f t="shared" si="24"/>
        <v>0</v>
      </c>
      <c r="BF130" s="201">
        <f t="shared" si="25"/>
        <v>0</v>
      </c>
      <c r="BG130" s="201">
        <f t="shared" si="26"/>
        <v>0</v>
      </c>
      <c r="BH130" s="201">
        <f t="shared" si="27"/>
        <v>0</v>
      </c>
      <c r="BI130" s="201">
        <f t="shared" si="28"/>
        <v>0</v>
      </c>
      <c r="BJ130" s="22" t="s">
        <v>24</v>
      </c>
      <c r="BK130" s="201">
        <f t="shared" si="29"/>
        <v>0</v>
      </c>
      <c r="BL130" s="22" t="s">
        <v>413</v>
      </c>
      <c r="BM130" s="22" t="s">
        <v>1090</v>
      </c>
    </row>
    <row r="131" spans="2:65" s="1" customFormat="1" ht="31.5" customHeight="1">
      <c r="B131" s="39"/>
      <c r="C131" s="190" t="s">
        <v>226</v>
      </c>
      <c r="D131" s="190" t="s">
        <v>158</v>
      </c>
      <c r="E131" s="191" t="s">
        <v>1091</v>
      </c>
      <c r="F131" s="192" t="s">
        <v>1092</v>
      </c>
      <c r="G131" s="193" t="s">
        <v>176</v>
      </c>
      <c r="H131" s="194">
        <v>7</v>
      </c>
      <c r="I131" s="195"/>
      <c r="J131" s="196">
        <f t="shared" si="20"/>
        <v>0</v>
      </c>
      <c r="K131" s="192" t="s">
        <v>993</v>
      </c>
      <c r="L131" s="59"/>
      <c r="M131" s="197" t="s">
        <v>22</v>
      </c>
      <c r="N131" s="198" t="s">
        <v>46</v>
      </c>
      <c r="O131" s="40"/>
      <c r="P131" s="199">
        <f t="shared" si="21"/>
        <v>0</v>
      </c>
      <c r="Q131" s="199">
        <v>0</v>
      </c>
      <c r="R131" s="199">
        <f t="shared" si="22"/>
        <v>0</v>
      </c>
      <c r="S131" s="199">
        <v>0</v>
      </c>
      <c r="T131" s="200">
        <f t="shared" si="23"/>
        <v>0</v>
      </c>
      <c r="AR131" s="22" t="s">
        <v>290</v>
      </c>
      <c r="AT131" s="22" t="s">
        <v>158</v>
      </c>
      <c r="AU131" s="22" t="s">
        <v>84</v>
      </c>
      <c r="AY131" s="22" t="s">
        <v>157</v>
      </c>
      <c r="BE131" s="201">
        <f t="shared" si="24"/>
        <v>0</v>
      </c>
      <c r="BF131" s="201">
        <f t="shared" si="25"/>
        <v>0</v>
      </c>
      <c r="BG131" s="201">
        <f t="shared" si="26"/>
        <v>0</v>
      </c>
      <c r="BH131" s="201">
        <f t="shared" si="27"/>
        <v>0</v>
      </c>
      <c r="BI131" s="201">
        <f t="shared" si="28"/>
        <v>0</v>
      </c>
      <c r="BJ131" s="22" t="s">
        <v>24</v>
      </c>
      <c r="BK131" s="201">
        <f t="shared" si="29"/>
        <v>0</v>
      </c>
      <c r="BL131" s="22" t="s">
        <v>290</v>
      </c>
      <c r="BM131" s="22" t="s">
        <v>1093</v>
      </c>
    </row>
    <row r="132" spans="2:65" s="1" customFormat="1" ht="22.5" customHeight="1">
      <c r="B132" s="39"/>
      <c r="C132" s="202" t="s">
        <v>298</v>
      </c>
      <c r="D132" s="202" t="s">
        <v>274</v>
      </c>
      <c r="E132" s="203" t="s">
        <v>1094</v>
      </c>
      <c r="F132" s="204" t="s">
        <v>1095</v>
      </c>
      <c r="G132" s="205" t="s">
        <v>176</v>
      </c>
      <c r="H132" s="206">
        <v>7</v>
      </c>
      <c r="I132" s="207"/>
      <c r="J132" s="208">
        <f t="shared" si="20"/>
        <v>0</v>
      </c>
      <c r="K132" s="204" t="s">
        <v>993</v>
      </c>
      <c r="L132" s="209"/>
      <c r="M132" s="210" t="s">
        <v>22</v>
      </c>
      <c r="N132" s="211" t="s">
        <v>46</v>
      </c>
      <c r="O132" s="40"/>
      <c r="P132" s="199">
        <f t="shared" si="21"/>
        <v>0</v>
      </c>
      <c r="Q132" s="199">
        <v>8.0999999999999996E-3</v>
      </c>
      <c r="R132" s="199">
        <f t="shared" si="22"/>
        <v>5.67E-2</v>
      </c>
      <c r="S132" s="199">
        <v>0</v>
      </c>
      <c r="T132" s="200">
        <f t="shared" si="23"/>
        <v>0</v>
      </c>
      <c r="AR132" s="22" t="s">
        <v>413</v>
      </c>
      <c r="AT132" s="22" t="s">
        <v>274</v>
      </c>
      <c r="AU132" s="22" t="s">
        <v>84</v>
      </c>
      <c r="AY132" s="22" t="s">
        <v>157</v>
      </c>
      <c r="BE132" s="201">
        <f t="shared" si="24"/>
        <v>0</v>
      </c>
      <c r="BF132" s="201">
        <f t="shared" si="25"/>
        <v>0</v>
      </c>
      <c r="BG132" s="201">
        <f t="shared" si="26"/>
        <v>0</v>
      </c>
      <c r="BH132" s="201">
        <f t="shared" si="27"/>
        <v>0</v>
      </c>
      <c r="BI132" s="201">
        <f t="shared" si="28"/>
        <v>0</v>
      </c>
      <c r="BJ132" s="22" t="s">
        <v>24</v>
      </c>
      <c r="BK132" s="201">
        <f t="shared" si="29"/>
        <v>0</v>
      </c>
      <c r="BL132" s="22" t="s">
        <v>413</v>
      </c>
      <c r="BM132" s="22" t="s">
        <v>1096</v>
      </c>
    </row>
    <row r="133" spans="2:65" s="1" customFormat="1" ht="31.5" customHeight="1">
      <c r="B133" s="39"/>
      <c r="C133" s="190" t="s">
        <v>231</v>
      </c>
      <c r="D133" s="190" t="s">
        <v>158</v>
      </c>
      <c r="E133" s="191" t="s">
        <v>1097</v>
      </c>
      <c r="F133" s="192" t="s">
        <v>1098</v>
      </c>
      <c r="G133" s="193" t="s">
        <v>176</v>
      </c>
      <c r="H133" s="194">
        <v>4</v>
      </c>
      <c r="I133" s="195"/>
      <c r="J133" s="196">
        <f t="shared" si="20"/>
        <v>0</v>
      </c>
      <c r="K133" s="192" t="s">
        <v>993</v>
      </c>
      <c r="L133" s="59"/>
      <c r="M133" s="197" t="s">
        <v>22</v>
      </c>
      <c r="N133" s="198" t="s">
        <v>46</v>
      </c>
      <c r="O133" s="40"/>
      <c r="P133" s="199">
        <f t="shared" si="21"/>
        <v>0</v>
      </c>
      <c r="Q133" s="199">
        <v>0</v>
      </c>
      <c r="R133" s="199">
        <f t="shared" si="22"/>
        <v>0</v>
      </c>
      <c r="S133" s="199">
        <v>0</v>
      </c>
      <c r="T133" s="200">
        <f t="shared" si="23"/>
        <v>0</v>
      </c>
      <c r="AR133" s="22" t="s">
        <v>290</v>
      </c>
      <c r="AT133" s="22" t="s">
        <v>158</v>
      </c>
      <c r="AU133" s="22" t="s">
        <v>84</v>
      </c>
      <c r="AY133" s="22" t="s">
        <v>157</v>
      </c>
      <c r="BE133" s="201">
        <f t="shared" si="24"/>
        <v>0</v>
      </c>
      <c r="BF133" s="201">
        <f t="shared" si="25"/>
        <v>0</v>
      </c>
      <c r="BG133" s="201">
        <f t="shared" si="26"/>
        <v>0</v>
      </c>
      <c r="BH133" s="201">
        <f t="shared" si="27"/>
        <v>0</v>
      </c>
      <c r="BI133" s="201">
        <f t="shared" si="28"/>
        <v>0</v>
      </c>
      <c r="BJ133" s="22" t="s">
        <v>24</v>
      </c>
      <c r="BK133" s="201">
        <f t="shared" si="29"/>
        <v>0</v>
      </c>
      <c r="BL133" s="22" t="s">
        <v>290</v>
      </c>
      <c r="BM133" s="22" t="s">
        <v>1099</v>
      </c>
    </row>
    <row r="134" spans="2:65" s="1" customFormat="1" ht="22.5" customHeight="1">
      <c r="B134" s="39"/>
      <c r="C134" s="202" t="s">
        <v>305</v>
      </c>
      <c r="D134" s="202" t="s">
        <v>274</v>
      </c>
      <c r="E134" s="203" t="s">
        <v>1100</v>
      </c>
      <c r="F134" s="204" t="s">
        <v>1101</v>
      </c>
      <c r="G134" s="205" t="s">
        <v>176</v>
      </c>
      <c r="H134" s="206">
        <v>4</v>
      </c>
      <c r="I134" s="207"/>
      <c r="J134" s="208">
        <f t="shared" si="20"/>
        <v>0</v>
      </c>
      <c r="K134" s="204" t="s">
        <v>993</v>
      </c>
      <c r="L134" s="209"/>
      <c r="M134" s="210" t="s">
        <v>22</v>
      </c>
      <c r="N134" s="211" t="s">
        <v>46</v>
      </c>
      <c r="O134" s="40"/>
      <c r="P134" s="199">
        <f t="shared" si="21"/>
        <v>0</v>
      </c>
      <c r="Q134" s="199">
        <v>8.0999999999999996E-3</v>
      </c>
      <c r="R134" s="199">
        <f t="shared" si="22"/>
        <v>3.2399999999999998E-2</v>
      </c>
      <c r="S134" s="199">
        <v>0</v>
      </c>
      <c r="T134" s="200">
        <f t="shared" si="23"/>
        <v>0</v>
      </c>
      <c r="AR134" s="22" t="s">
        <v>413</v>
      </c>
      <c r="AT134" s="22" t="s">
        <v>274</v>
      </c>
      <c r="AU134" s="22" t="s">
        <v>84</v>
      </c>
      <c r="AY134" s="22" t="s">
        <v>157</v>
      </c>
      <c r="BE134" s="201">
        <f t="shared" si="24"/>
        <v>0</v>
      </c>
      <c r="BF134" s="201">
        <f t="shared" si="25"/>
        <v>0</v>
      </c>
      <c r="BG134" s="201">
        <f t="shared" si="26"/>
        <v>0</v>
      </c>
      <c r="BH134" s="201">
        <f t="shared" si="27"/>
        <v>0</v>
      </c>
      <c r="BI134" s="201">
        <f t="shared" si="28"/>
        <v>0</v>
      </c>
      <c r="BJ134" s="22" t="s">
        <v>24</v>
      </c>
      <c r="BK134" s="201">
        <f t="shared" si="29"/>
        <v>0</v>
      </c>
      <c r="BL134" s="22" t="s">
        <v>413</v>
      </c>
      <c r="BM134" s="22" t="s">
        <v>1102</v>
      </c>
    </row>
    <row r="135" spans="2:65" s="1" customFormat="1" ht="31.5" customHeight="1">
      <c r="B135" s="39"/>
      <c r="C135" s="190" t="s">
        <v>235</v>
      </c>
      <c r="D135" s="190" t="s">
        <v>158</v>
      </c>
      <c r="E135" s="191" t="s">
        <v>1103</v>
      </c>
      <c r="F135" s="192" t="s">
        <v>1104</v>
      </c>
      <c r="G135" s="193" t="s">
        <v>176</v>
      </c>
      <c r="H135" s="194">
        <v>14</v>
      </c>
      <c r="I135" s="195"/>
      <c r="J135" s="196">
        <f t="shared" si="20"/>
        <v>0</v>
      </c>
      <c r="K135" s="192" t="s">
        <v>993</v>
      </c>
      <c r="L135" s="59"/>
      <c r="M135" s="197" t="s">
        <v>22</v>
      </c>
      <c r="N135" s="198" t="s">
        <v>46</v>
      </c>
      <c r="O135" s="40"/>
      <c r="P135" s="199">
        <f t="shared" si="21"/>
        <v>0</v>
      </c>
      <c r="Q135" s="199">
        <v>0</v>
      </c>
      <c r="R135" s="199">
        <f t="shared" si="22"/>
        <v>0</v>
      </c>
      <c r="S135" s="199">
        <v>0</v>
      </c>
      <c r="T135" s="200">
        <f t="shared" si="23"/>
        <v>0</v>
      </c>
      <c r="AR135" s="22" t="s">
        <v>290</v>
      </c>
      <c r="AT135" s="22" t="s">
        <v>158</v>
      </c>
      <c r="AU135" s="22" t="s">
        <v>84</v>
      </c>
      <c r="AY135" s="22" t="s">
        <v>157</v>
      </c>
      <c r="BE135" s="201">
        <f t="shared" si="24"/>
        <v>0</v>
      </c>
      <c r="BF135" s="201">
        <f t="shared" si="25"/>
        <v>0</v>
      </c>
      <c r="BG135" s="201">
        <f t="shared" si="26"/>
        <v>0</v>
      </c>
      <c r="BH135" s="201">
        <f t="shared" si="27"/>
        <v>0</v>
      </c>
      <c r="BI135" s="201">
        <f t="shared" si="28"/>
        <v>0</v>
      </c>
      <c r="BJ135" s="22" t="s">
        <v>24</v>
      </c>
      <c r="BK135" s="201">
        <f t="shared" si="29"/>
        <v>0</v>
      </c>
      <c r="BL135" s="22" t="s">
        <v>290</v>
      </c>
      <c r="BM135" s="22" t="s">
        <v>1105</v>
      </c>
    </row>
    <row r="136" spans="2:65" s="1" customFormat="1" ht="22.5" customHeight="1">
      <c r="B136" s="39"/>
      <c r="C136" s="202" t="s">
        <v>314</v>
      </c>
      <c r="D136" s="202" t="s">
        <v>274</v>
      </c>
      <c r="E136" s="203" t="s">
        <v>1106</v>
      </c>
      <c r="F136" s="204" t="s">
        <v>1107</v>
      </c>
      <c r="G136" s="205" t="s">
        <v>176</v>
      </c>
      <c r="H136" s="206">
        <v>14</v>
      </c>
      <c r="I136" s="207"/>
      <c r="J136" s="208">
        <f t="shared" si="20"/>
        <v>0</v>
      </c>
      <c r="K136" s="204" t="s">
        <v>993</v>
      </c>
      <c r="L136" s="209"/>
      <c r="M136" s="210" t="s">
        <v>22</v>
      </c>
      <c r="N136" s="211" t="s">
        <v>46</v>
      </c>
      <c r="O136" s="40"/>
      <c r="P136" s="199">
        <f t="shared" si="21"/>
        <v>0</v>
      </c>
      <c r="Q136" s="199">
        <v>8.0999999999999996E-3</v>
      </c>
      <c r="R136" s="199">
        <f t="shared" si="22"/>
        <v>0.1134</v>
      </c>
      <c r="S136" s="199">
        <v>0</v>
      </c>
      <c r="T136" s="200">
        <f t="shared" si="23"/>
        <v>0</v>
      </c>
      <c r="AR136" s="22" t="s">
        <v>413</v>
      </c>
      <c r="AT136" s="22" t="s">
        <v>274</v>
      </c>
      <c r="AU136" s="22" t="s">
        <v>84</v>
      </c>
      <c r="AY136" s="22" t="s">
        <v>157</v>
      </c>
      <c r="BE136" s="201">
        <f t="shared" si="24"/>
        <v>0</v>
      </c>
      <c r="BF136" s="201">
        <f t="shared" si="25"/>
        <v>0</v>
      </c>
      <c r="BG136" s="201">
        <f t="shared" si="26"/>
        <v>0</v>
      </c>
      <c r="BH136" s="201">
        <f t="shared" si="27"/>
        <v>0</v>
      </c>
      <c r="BI136" s="201">
        <f t="shared" si="28"/>
        <v>0</v>
      </c>
      <c r="BJ136" s="22" t="s">
        <v>24</v>
      </c>
      <c r="BK136" s="201">
        <f t="shared" si="29"/>
        <v>0</v>
      </c>
      <c r="BL136" s="22" t="s">
        <v>413</v>
      </c>
      <c r="BM136" s="22" t="s">
        <v>1108</v>
      </c>
    </row>
    <row r="137" spans="2:65" s="1" customFormat="1" ht="31.5" customHeight="1">
      <c r="B137" s="39"/>
      <c r="C137" s="190" t="s">
        <v>239</v>
      </c>
      <c r="D137" s="190" t="s">
        <v>158</v>
      </c>
      <c r="E137" s="191" t="s">
        <v>1109</v>
      </c>
      <c r="F137" s="192" t="s">
        <v>1110</v>
      </c>
      <c r="G137" s="193" t="s">
        <v>238</v>
      </c>
      <c r="H137" s="194">
        <v>16</v>
      </c>
      <c r="I137" s="195"/>
      <c r="J137" s="196">
        <f t="shared" si="20"/>
        <v>0</v>
      </c>
      <c r="K137" s="192" t="s">
        <v>993</v>
      </c>
      <c r="L137" s="59"/>
      <c r="M137" s="197" t="s">
        <v>22</v>
      </c>
      <c r="N137" s="198" t="s">
        <v>46</v>
      </c>
      <c r="O137" s="40"/>
      <c r="P137" s="199">
        <f t="shared" si="21"/>
        <v>0</v>
      </c>
      <c r="Q137" s="199">
        <v>0</v>
      </c>
      <c r="R137" s="199">
        <f t="shared" si="22"/>
        <v>0</v>
      </c>
      <c r="S137" s="199">
        <v>0</v>
      </c>
      <c r="T137" s="200">
        <f t="shared" si="23"/>
        <v>0</v>
      </c>
      <c r="AR137" s="22" t="s">
        <v>290</v>
      </c>
      <c r="AT137" s="22" t="s">
        <v>158</v>
      </c>
      <c r="AU137" s="22" t="s">
        <v>84</v>
      </c>
      <c r="AY137" s="22" t="s">
        <v>157</v>
      </c>
      <c r="BE137" s="201">
        <f t="shared" si="24"/>
        <v>0</v>
      </c>
      <c r="BF137" s="201">
        <f t="shared" si="25"/>
        <v>0</v>
      </c>
      <c r="BG137" s="201">
        <f t="shared" si="26"/>
        <v>0</v>
      </c>
      <c r="BH137" s="201">
        <f t="shared" si="27"/>
        <v>0</v>
      </c>
      <c r="BI137" s="201">
        <f t="shared" si="28"/>
        <v>0</v>
      </c>
      <c r="BJ137" s="22" t="s">
        <v>24</v>
      </c>
      <c r="BK137" s="201">
        <f t="shared" si="29"/>
        <v>0</v>
      </c>
      <c r="BL137" s="22" t="s">
        <v>290</v>
      </c>
      <c r="BM137" s="22" t="s">
        <v>1111</v>
      </c>
    </row>
    <row r="138" spans="2:65" s="1" customFormat="1" ht="22.5" customHeight="1">
      <c r="B138" s="39"/>
      <c r="C138" s="202" t="s">
        <v>321</v>
      </c>
      <c r="D138" s="202" t="s">
        <v>274</v>
      </c>
      <c r="E138" s="203" t="s">
        <v>1112</v>
      </c>
      <c r="F138" s="204" t="s">
        <v>1113</v>
      </c>
      <c r="G138" s="205" t="s">
        <v>238</v>
      </c>
      <c r="H138" s="206">
        <v>16</v>
      </c>
      <c r="I138" s="207"/>
      <c r="J138" s="208">
        <f t="shared" si="20"/>
        <v>0</v>
      </c>
      <c r="K138" s="204" t="s">
        <v>993</v>
      </c>
      <c r="L138" s="209"/>
      <c r="M138" s="210" t="s">
        <v>22</v>
      </c>
      <c r="N138" s="211" t="s">
        <v>46</v>
      </c>
      <c r="O138" s="40"/>
      <c r="P138" s="199">
        <f t="shared" si="21"/>
        <v>0</v>
      </c>
      <c r="Q138" s="199">
        <v>1.2E-4</v>
      </c>
      <c r="R138" s="199">
        <f t="shared" si="22"/>
        <v>1.92E-3</v>
      </c>
      <c r="S138" s="199">
        <v>0</v>
      </c>
      <c r="T138" s="200">
        <f t="shared" si="23"/>
        <v>0</v>
      </c>
      <c r="AR138" s="22" t="s">
        <v>413</v>
      </c>
      <c r="AT138" s="22" t="s">
        <v>274</v>
      </c>
      <c r="AU138" s="22" t="s">
        <v>84</v>
      </c>
      <c r="AY138" s="22" t="s">
        <v>157</v>
      </c>
      <c r="BE138" s="201">
        <f t="shared" si="24"/>
        <v>0</v>
      </c>
      <c r="BF138" s="201">
        <f t="shared" si="25"/>
        <v>0</v>
      </c>
      <c r="BG138" s="201">
        <f t="shared" si="26"/>
        <v>0</v>
      </c>
      <c r="BH138" s="201">
        <f t="shared" si="27"/>
        <v>0</v>
      </c>
      <c r="BI138" s="201">
        <f t="shared" si="28"/>
        <v>0</v>
      </c>
      <c r="BJ138" s="22" t="s">
        <v>24</v>
      </c>
      <c r="BK138" s="201">
        <f t="shared" si="29"/>
        <v>0</v>
      </c>
      <c r="BL138" s="22" t="s">
        <v>413</v>
      </c>
      <c r="BM138" s="22" t="s">
        <v>1114</v>
      </c>
    </row>
    <row r="139" spans="2:65" s="1" customFormat="1" ht="31.5" customHeight="1">
      <c r="B139" s="39"/>
      <c r="C139" s="190" t="s">
        <v>242</v>
      </c>
      <c r="D139" s="190" t="s">
        <v>158</v>
      </c>
      <c r="E139" s="191" t="s">
        <v>1115</v>
      </c>
      <c r="F139" s="192" t="s">
        <v>1116</v>
      </c>
      <c r="G139" s="193" t="s">
        <v>238</v>
      </c>
      <c r="H139" s="194">
        <v>16</v>
      </c>
      <c r="I139" s="195"/>
      <c r="J139" s="196">
        <f t="shared" si="20"/>
        <v>0</v>
      </c>
      <c r="K139" s="192" t="s">
        <v>993</v>
      </c>
      <c r="L139" s="59"/>
      <c r="M139" s="197" t="s">
        <v>22</v>
      </c>
      <c r="N139" s="198" t="s">
        <v>46</v>
      </c>
      <c r="O139" s="40"/>
      <c r="P139" s="199">
        <f t="shared" si="21"/>
        <v>0</v>
      </c>
      <c r="Q139" s="199">
        <v>0</v>
      </c>
      <c r="R139" s="199">
        <f t="shared" si="22"/>
        <v>0</v>
      </c>
      <c r="S139" s="199">
        <v>0</v>
      </c>
      <c r="T139" s="200">
        <f t="shared" si="23"/>
        <v>0</v>
      </c>
      <c r="AR139" s="22" t="s">
        <v>290</v>
      </c>
      <c r="AT139" s="22" t="s">
        <v>158</v>
      </c>
      <c r="AU139" s="22" t="s">
        <v>84</v>
      </c>
      <c r="AY139" s="22" t="s">
        <v>157</v>
      </c>
      <c r="BE139" s="201">
        <f t="shared" si="24"/>
        <v>0</v>
      </c>
      <c r="BF139" s="201">
        <f t="shared" si="25"/>
        <v>0</v>
      </c>
      <c r="BG139" s="201">
        <f t="shared" si="26"/>
        <v>0</v>
      </c>
      <c r="BH139" s="201">
        <f t="shared" si="27"/>
        <v>0</v>
      </c>
      <c r="BI139" s="201">
        <f t="shared" si="28"/>
        <v>0</v>
      </c>
      <c r="BJ139" s="22" t="s">
        <v>24</v>
      </c>
      <c r="BK139" s="201">
        <f t="shared" si="29"/>
        <v>0</v>
      </c>
      <c r="BL139" s="22" t="s">
        <v>290</v>
      </c>
      <c r="BM139" s="22" t="s">
        <v>1117</v>
      </c>
    </row>
    <row r="140" spans="2:65" s="1" customFormat="1" ht="22.5" customHeight="1">
      <c r="B140" s="39"/>
      <c r="C140" s="202" t="s">
        <v>330</v>
      </c>
      <c r="D140" s="202" t="s">
        <v>274</v>
      </c>
      <c r="E140" s="203" t="s">
        <v>1118</v>
      </c>
      <c r="F140" s="204" t="s">
        <v>1119</v>
      </c>
      <c r="G140" s="205" t="s">
        <v>238</v>
      </c>
      <c r="H140" s="206">
        <v>16</v>
      </c>
      <c r="I140" s="207"/>
      <c r="J140" s="208">
        <f t="shared" si="20"/>
        <v>0</v>
      </c>
      <c r="K140" s="204" t="s">
        <v>993</v>
      </c>
      <c r="L140" s="209"/>
      <c r="M140" s="210" t="s">
        <v>22</v>
      </c>
      <c r="N140" s="211" t="s">
        <v>46</v>
      </c>
      <c r="O140" s="40"/>
      <c r="P140" s="199">
        <f t="shared" si="21"/>
        <v>0</v>
      </c>
      <c r="Q140" s="199">
        <v>2.3000000000000001E-4</v>
      </c>
      <c r="R140" s="199">
        <f t="shared" si="22"/>
        <v>3.6800000000000001E-3</v>
      </c>
      <c r="S140" s="199">
        <v>0</v>
      </c>
      <c r="T140" s="200">
        <f t="shared" si="23"/>
        <v>0</v>
      </c>
      <c r="AR140" s="22" t="s">
        <v>413</v>
      </c>
      <c r="AT140" s="22" t="s">
        <v>274</v>
      </c>
      <c r="AU140" s="22" t="s">
        <v>84</v>
      </c>
      <c r="AY140" s="22" t="s">
        <v>157</v>
      </c>
      <c r="BE140" s="201">
        <f t="shared" si="24"/>
        <v>0</v>
      </c>
      <c r="BF140" s="201">
        <f t="shared" si="25"/>
        <v>0</v>
      </c>
      <c r="BG140" s="201">
        <f t="shared" si="26"/>
        <v>0</v>
      </c>
      <c r="BH140" s="201">
        <f t="shared" si="27"/>
        <v>0</v>
      </c>
      <c r="BI140" s="201">
        <f t="shared" si="28"/>
        <v>0</v>
      </c>
      <c r="BJ140" s="22" t="s">
        <v>24</v>
      </c>
      <c r="BK140" s="201">
        <f t="shared" si="29"/>
        <v>0</v>
      </c>
      <c r="BL140" s="22" t="s">
        <v>413</v>
      </c>
      <c r="BM140" s="22" t="s">
        <v>1120</v>
      </c>
    </row>
    <row r="141" spans="2:65" s="1" customFormat="1" ht="31.5" customHeight="1">
      <c r="B141" s="39"/>
      <c r="C141" s="190" t="s">
        <v>245</v>
      </c>
      <c r="D141" s="190" t="s">
        <v>158</v>
      </c>
      <c r="E141" s="191" t="s">
        <v>1121</v>
      </c>
      <c r="F141" s="192" t="s">
        <v>1122</v>
      </c>
      <c r="G141" s="193" t="s">
        <v>238</v>
      </c>
      <c r="H141" s="194">
        <v>15</v>
      </c>
      <c r="I141" s="195"/>
      <c r="J141" s="196">
        <f t="shared" si="20"/>
        <v>0</v>
      </c>
      <c r="K141" s="192" t="s">
        <v>993</v>
      </c>
      <c r="L141" s="59"/>
      <c r="M141" s="197" t="s">
        <v>22</v>
      </c>
      <c r="N141" s="198" t="s">
        <v>46</v>
      </c>
      <c r="O141" s="40"/>
      <c r="P141" s="199">
        <f t="shared" si="21"/>
        <v>0</v>
      </c>
      <c r="Q141" s="199">
        <v>0</v>
      </c>
      <c r="R141" s="199">
        <f t="shared" si="22"/>
        <v>0</v>
      </c>
      <c r="S141" s="199">
        <v>0</v>
      </c>
      <c r="T141" s="200">
        <f t="shared" si="23"/>
        <v>0</v>
      </c>
      <c r="AR141" s="22" t="s">
        <v>290</v>
      </c>
      <c r="AT141" s="22" t="s">
        <v>158</v>
      </c>
      <c r="AU141" s="22" t="s">
        <v>84</v>
      </c>
      <c r="AY141" s="22" t="s">
        <v>157</v>
      </c>
      <c r="BE141" s="201">
        <f t="shared" si="24"/>
        <v>0</v>
      </c>
      <c r="BF141" s="201">
        <f t="shared" si="25"/>
        <v>0</v>
      </c>
      <c r="BG141" s="201">
        <f t="shared" si="26"/>
        <v>0</v>
      </c>
      <c r="BH141" s="201">
        <f t="shared" si="27"/>
        <v>0</v>
      </c>
      <c r="BI141" s="201">
        <f t="shared" si="28"/>
        <v>0</v>
      </c>
      <c r="BJ141" s="22" t="s">
        <v>24</v>
      </c>
      <c r="BK141" s="201">
        <f t="shared" si="29"/>
        <v>0</v>
      </c>
      <c r="BL141" s="22" t="s">
        <v>290</v>
      </c>
      <c r="BM141" s="22" t="s">
        <v>1123</v>
      </c>
    </row>
    <row r="142" spans="2:65" s="1" customFormat="1" ht="22.5" customHeight="1">
      <c r="B142" s="39"/>
      <c r="C142" s="202" t="s">
        <v>339</v>
      </c>
      <c r="D142" s="202" t="s">
        <v>274</v>
      </c>
      <c r="E142" s="203" t="s">
        <v>1124</v>
      </c>
      <c r="F142" s="204" t="s">
        <v>1125</v>
      </c>
      <c r="G142" s="205" t="s">
        <v>238</v>
      </c>
      <c r="H142" s="206">
        <v>15</v>
      </c>
      <c r="I142" s="207"/>
      <c r="J142" s="208">
        <f t="shared" si="20"/>
        <v>0</v>
      </c>
      <c r="K142" s="204" t="s">
        <v>993</v>
      </c>
      <c r="L142" s="209"/>
      <c r="M142" s="210" t="s">
        <v>22</v>
      </c>
      <c r="N142" s="211" t="s">
        <v>46</v>
      </c>
      <c r="O142" s="40"/>
      <c r="P142" s="199">
        <f t="shared" si="21"/>
        <v>0</v>
      </c>
      <c r="Q142" s="199">
        <v>6.3000000000000003E-4</v>
      </c>
      <c r="R142" s="199">
        <f t="shared" si="22"/>
        <v>9.4500000000000001E-3</v>
      </c>
      <c r="S142" s="199">
        <v>0</v>
      </c>
      <c r="T142" s="200">
        <f t="shared" si="23"/>
        <v>0</v>
      </c>
      <c r="AR142" s="22" t="s">
        <v>413</v>
      </c>
      <c r="AT142" s="22" t="s">
        <v>274</v>
      </c>
      <c r="AU142" s="22" t="s">
        <v>84</v>
      </c>
      <c r="AY142" s="22" t="s">
        <v>157</v>
      </c>
      <c r="BE142" s="201">
        <f t="shared" si="24"/>
        <v>0</v>
      </c>
      <c r="BF142" s="201">
        <f t="shared" si="25"/>
        <v>0</v>
      </c>
      <c r="BG142" s="201">
        <f t="shared" si="26"/>
        <v>0</v>
      </c>
      <c r="BH142" s="201">
        <f t="shared" si="27"/>
        <v>0</v>
      </c>
      <c r="BI142" s="201">
        <f t="shared" si="28"/>
        <v>0</v>
      </c>
      <c r="BJ142" s="22" t="s">
        <v>24</v>
      </c>
      <c r="BK142" s="201">
        <f t="shared" si="29"/>
        <v>0</v>
      </c>
      <c r="BL142" s="22" t="s">
        <v>413</v>
      </c>
      <c r="BM142" s="22" t="s">
        <v>1126</v>
      </c>
    </row>
    <row r="143" spans="2:65" s="1" customFormat="1" ht="31.5" customHeight="1">
      <c r="B143" s="39"/>
      <c r="C143" s="190" t="s">
        <v>249</v>
      </c>
      <c r="D143" s="190" t="s">
        <v>158</v>
      </c>
      <c r="E143" s="191" t="s">
        <v>1127</v>
      </c>
      <c r="F143" s="192" t="s">
        <v>1128</v>
      </c>
      <c r="G143" s="193" t="s">
        <v>238</v>
      </c>
      <c r="H143" s="194">
        <v>15</v>
      </c>
      <c r="I143" s="195"/>
      <c r="J143" s="196">
        <f t="shared" si="20"/>
        <v>0</v>
      </c>
      <c r="K143" s="192" t="s">
        <v>993</v>
      </c>
      <c r="L143" s="59"/>
      <c r="M143" s="197" t="s">
        <v>22</v>
      </c>
      <c r="N143" s="198" t="s">
        <v>46</v>
      </c>
      <c r="O143" s="40"/>
      <c r="P143" s="199">
        <f t="shared" si="21"/>
        <v>0</v>
      </c>
      <c r="Q143" s="199">
        <v>0</v>
      </c>
      <c r="R143" s="199">
        <f t="shared" si="22"/>
        <v>0</v>
      </c>
      <c r="S143" s="199">
        <v>0</v>
      </c>
      <c r="T143" s="200">
        <f t="shared" si="23"/>
        <v>0</v>
      </c>
      <c r="AR143" s="22" t="s">
        <v>290</v>
      </c>
      <c r="AT143" s="22" t="s">
        <v>158</v>
      </c>
      <c r="AU143" s="22" t="s">
        <v>84</v>
      </c>
      <c r="AY143" s="22" t="s">
        <v>157</v>
      </c>
      <c r="BE143" s="201">
        <f t="shared" si="24"/>
        <v>0</v>
      </c>
      <c r="BF143" s="201">
        <f t="shared" si="25"/>
        <v>0</v>
      </c>
      <c r="BG143" s="201">
        <f t="shared" si="26"/>
        <v>0</v>
      </c>
      <c r="BH143" s="201">
        <f t="shared" si="27"/>
        <v>0</v>
      </c>
      <c r="BI143" s="201">
        <f t="shared" si="28"/>
        <v>0</v>
      </c>
      <c r="BJ143" s="22" t="s">
        <v>24</v>
      </c>
      <c r="BK143" s="201">
        <f t="shared" si="29"/>
        <v>0</v>
      </c>
      <c r="BL143" s="22" t="s">
        <v>290</v>
      </c>
      <c r="BM143" s="22" t="s">
        <v>1129</v>
      </c>
    </row>
    <row r="144" spans="2:65" s="1" customFormat="1" ht="22.5" customHeight="1">
      <c r="B144" s="39"/>
      <c r="C144" s="202" t="s">
        <v>348</v>
      </c>
      <c r="D144" s="202" t="s">
        <v>274</v>
      </c>
      <c r="E144" s="203" t="s">
        <v>1130</v>
      </c>
      <c r="F144" s="204" t="s">
        <v>1131</v>
      </c>
      <c r="G144" s="205" t="s">
        <v>238</v>
      </c>
      <c r="H144" s="206">
        <v>15</v>
      </c>
      <c r="I144" s="207"/>
      <c r="J144" s="208">
        <f t="shared" si="20"/>
        <v>0</v>
      </c>
      <c r="K144" s="204" t="s">
        <v>993</v>
      </c>
      <c r="L144" s="209"/>
      <c r="M144" s="210" t="s">
        <v>22</v>
      </c>
      <c r="N144" s="211" t="s">
        <v>46</v>
      </c>
      <c r="O144" s="40"/>
      <c r="P144" s="199">
        <f t="shared" si="21"/>
        <v>0</v>
      </c>
      <c r="Q144" s="199">
        <v>8.9999999999999998E-4</v>
      </c>
      <c r="R144" s="199">
        <f t="shared" si="22"/>
        <v>1.35E-2</v>
      </c>
      <c r="S144" s="199">
        <v>0</v>
      </c>
      <c r="T144" s="200">
        <f t="shared" si="23"/>
        <v>0</v>
      </c>
      <c r="AR144" s="22" t="s">
        <v>413</v>
      </c>
      <c r="AT144" s="22" t="s">
        <v>274</v>
      </c>
      <c r="AU144" s="22" t="s">
        <v>84</v>
      </c>
      <c r="AY144" s="22" t="s">
        <v>157</v>
      </c>
      <c r="BE144" s="201">
        <f t="shared" si="24"/>
        <v>0</v>
      </c>
      <c r="BF144" s="201">
        <f t="shared" si="25"/>
        <v>0</v>
      </c>
      <c r="BG144" s="201">
        <f t="shared" si="26"/>
        <v>0</v>
      </c>
      <c r="BH144" s="201">
        <f t="shared" si="27"/>
        <v>0</v>
      </c>
      <c r="BI144" s="201">
        <f t="shared" si="28"/>
        <v>0</v>
      </c>
      <c r="BJ144" s="22" t="s">
        <v>24</v>
      </c>
      <c r="BK144" s="201">
        <f t="shared" si="29"/>
        <v>0</v>
      </c>
      <c r="BL144" s="22" t="s">
        <v>413</v>
      </c>
      <c r="BM144" s="22" t="s">
        <v>1132</v>
      </c>
    </row>
    <row r="145" spans="2:65" s="1" customFormat="1" ht="31.5" customHeight="1">
      <c r="B145" s="39"/>
      <c r="C145" s="190" t="s">
        <v>252</v>
      </c>
      <c r="D145" s="190" t="s">
        <v>158</v>
      </c>
      <c r="E145" s="191" t="s">
        <v>1133</v>
      </c>
      <c r="F145" s="192" t="s">
        <v>1134</v>
      </c>
      <c r="G145" s="193" t="s">
        <v>238</v>
      </c>
      <c r="H145" s="194">
        <v>12</v>
      </c>
      <c r="I145" s="195"/>
      <c r="J145" s="196">
        <f t="shared" si="20"/>
        <v>0</v>
      </c>
      <c r="K145" s="192" t="s">
        <v>22</v>
      </c>
      <c r="L145" s="59"/>
      <c r="M145" s="197" t="s">
        <v>22</v>
      </c>
      <c r="N145" s="198" t="s">
        <v>46</v>
      </c>
      <c r="O145" s="40"/>
      <c r="P145" s="199">
        <f t="shared" si="21"/>
        <v>0</v>
      </c>
      <c r="Q145" s="199">
        <v>0</v>
      </c>
      <c r="R145" s="199">
        <f t="shared" si="22"/>
        <v>0</v>
      </c>
      <c r="S145" s="199">
        <v>0</v>
      </c>
      <c r="T145" s="200">
        <f t="shared" si="23"/>
        <v>0</v>
      </c>
      <c r="AR145" s="22" t="s">
        <v>290</v>
      </c>
      <c r="AT145" s="22" t="s">
        <v>158</v>
      </c>
      <c r="AU145" s="22" t="s">
        <v>84</v>
      </c>
      <c r="AY145" s="22" t="s">
        <v>157</v>
      </c>
      <c r="BE145" s="201">
        <f t="shared" si="24"/>
        <v>0</v>
      </c>
      <c r="BF145" s="201">
        <f t="shared" si="25"/>
        <v>0</v>
      </c>
      <c r="BG145" s="201">
        <f t="shared" si="26"/>
        <v>0</v>
      </c>
      <c r="BH145" s="201">
        <f t="shared" si="27"/>
        <v>0</v>
      </c>
      <c r="BI145" s="201">
        <f t="shared" si="28"/>
        <v>0</v>
      </c>
      <c r="BJ145" s="22" t="s">
        <v>24</v>
      </c>
      <c r="BK145" s="201">
        <f t="shared" si="29"/>
        <v>0</v>
      </c>
      <c r="BL145" s="22" t="s">
        <v>290</v>
      </c>
      <c r="BM145" s="22" t="s">
        <v>1135</v>
      </c>
    </row>
    <row r="146" spans="2:65" s="1" customFormat="1" ht="22.5" customHeight="1">
      <c r="B146" s="39"/>
      <c r="C146" s="202" t="s">
        <v>355</v>
      </c>
      <c r="D146" s="202" t="s">
        <v>274</v>
      </c>
      <c r="E146" s="203" t="s">
        <v>1136</v>
      </c>
      <c r="F146" s="204" t="s">
        <v>1137</v>
      </c>
      <c r="G146" s="205" t="s">
        <v>238</v>
      </c>
      <c r="H146" s="206">
        <v>12</v>
      </c>
      <c r="I146" s="207"/>
      <c r="J146" s="208">
        <f t="shared" si="20"/>
        <v>0</v>
      </c>
      <c r="K146" s="204" t="s">
        <v>993</v>
      </c>
      <c r="L146" s="209"/>
      <c r="M146" s="210" t="s">
        <v>22</v>
      </c>
      <c r="N146" s="211" t="s">
        <v>46</v>
      </c>
      <c r="O146" s="40"/>
      <c r="P146" s="199">
        <f t="shared" si="21"/>
        <v>0</v>
      </c>
      <c r="Q146" s="199">
        <v>5.2999999999999998E-4</v>
      </c>
      <c r="R146" s="199">
        <f t="shared" si="22"/>
        <v>6.3599999999999993E-3</v>
      </c>
      <c r="S146" s="199">
        <v>0</v>
      </c>
      <c r="T146" s="200">
        <f t="shared" si="23"/>
        <v>0</v>
      </c>
      <c r="AR146" s="22" t="s">
        <v>413</v>
      </c>
      <c r="AT146" s="22" t="s">
        <v>274</v>
      </c>
      <c r="AU146" s="22" t="s">
        <v>84</v>
      </c>
      <c r="AY146" s="22" t="s">
        <v>157</v>
      </c>
      <c r="BE146" s="201">
        <f t="shared" si="24"/>
        <v>0</v>
      </c>
      <c r="BF146" s="201">
        <f t="shared" si="25"/>
        <v>0</v>
      </c>
      <c r="BG146" s="201">
        <f t="shared" si="26"/>
        <v>0</v>
      </c>
      <c r="BH146" s="201">
        <f t="shared" si="27"/>
        <v>0</v>
      </c>
      <c r="BI146" s="201">
        <f t="shared" si="28"/>
        <v>0</v>
      </c>
      <c r="BJ146" s="22" t="s">
        <v>24</v>
      </c>
      <c r="BK146" s="201">
        <f t="shared" si="29"/>
        <v>0</v>
      </c>
      <c r="BL146" s="22" t="s">
        <v>413</v>
      </c>
      <c r="BM146" s="22" t="s">
        <v>1138</v>
      </c>
    </row>
    <row r="147" spans="2:65" s="1" customFormat="1" ht="31.5" customHeight="1">
      <c r="B147" s="39"/>
      <c r="C147" s="190" t="s">
        <v>257</v>
      </c>
      <c r="D147" s="190" t="s">
        <v>158</v>
      </c>
      <c r="E147" s="191" t="s">
        <v>1139</v>
      </c>
      <c r="F147" s="192" t="s">
        <v>1140</v>
      </c>
      <c r="G147" s="193" t="s">
        <v>238</v>
      </c>
      <c r="H147" s="194">
        <v>15</v>
      </c>
      <c r="I147" s="195"/>
      <c r="J147" s="196">
        <f t="shared" si="20"/>
        <v>0</v>
      </c>
      <c r="K147" s="192" t="s">
        <v>993</v>
      </c>
      <c r="L147" s="59"/>
      <c r="M147" s="197" t="s">
        <v>22</v>
      </c>
      <c r="N147" s="198" t="s">
        <v>46</v>
      </c>
      <c r="O147" s="40"/>
      <c r="P147" s="199">
        <f t="shared" si="21"/>
        <v>0</v>
      </c>
      <c r="Q147" s="199">
        <v>0</v>
      </c>
      <c r="R147" s="199">
        <f t="shared" si="22"/>
        <v>0</v>
      </c>
      <c r="S147" s="199">
        <v>0</v>
      </c>
      <c r="T147" s="200">
        <f t="shared" si="23"/>
        <v>0</v>
      </c>
      <c r="AR147" s="22" t="s">
        <v>290</v>
      </c>
      <c r="AT147" s="22" t="s">
        <v>158</v>
      </c>
      <c r="AU147" s="22" t="s">
        <v>84</v>
      </c>
      <c r="AY147" s="22" t="s">
        <v>157</v>
      </c>
      <c r="BE147" s="201">
        <f t="shared" si="24"/>
        <v>0</v>
      </c>
      <c r="BF147" s="201">
        <f t="shared" si="25"/>
        <v>0</v>
      </c>
      <c r="BG147" s="201">
        <f t="shared" si="26"/>
        <v>0</v>
      </c>
      <c r="BH147" s="201">
        <f t="shared" si="27"/>
        <v>0</v>
      </c>
      <c r="BI147" s="201">
        <f t="shared" si="28"/>
        <v>0</v>
      </c>
      <c r="BJ147" s="22" t="s">
        <v>24</v>
      </c>
      <c r="BK147" s="201">
        <f t="shared" si="29"/>
        <v>0</v>
      </c>
      <c r="BL147" s="22" t="s">
        <v>290</v>
      </c>
      <c r="BM147" s="22" t="s">
        <v>1141</v>
      </c>
    </row>
    <row r="148" spans="2:65" s="1" customFormat="1" ht="22.5" customHeight="1">
      <c r="B148" s="39"/>
      <c r="C148" s="202" t="s">
        <v>361</v>
      </c>
      <c r="D148" s="202" t="s">
        <v>274</v>
      </c>
      <c r="E148" s="203" t="s">
        <v>1142</v>
      </c>
      <c r="F148" s="204" t="s">
        <v>1143</v>
      </c>
      <c r="G148" s="205" t="s">
        <v>238</v>
      </c>
      <c r="H148" s="206">
        <v>15</v>
      </c>
      <c r="I148" s="207"/>
      <c r="J148" s="208">
        <f t="shared" si="20"/>
        <v>0</v>
      </c>
      <c r="K148" s="204" t="s">
        <v>993</v>
      </c>
      <c r="L148" s="209"/>
      <c r="M148" s="210" t="s">
        <v>22</v>
      </c>
      <c r="N148" s="211" t="s">
        <v>46</v>
      </c>
      <c r="O148" s="40"/>
      <c r="P148" s="199">
        <f t="shared" si="21"/>
        <v>0</v>
      </c>
      <c r="Q148" s="199">
        <v>1.57E-3</v>
      </c>
      <c r="R148" s="199">
        <f t="shared" si="22"/>
        <v>2.3550000000000001E-2</v>
      </c>
      <c r="S148" s="199">
        <v>0</v>
      </c>
      <c r="T148" s="200">
        <f t="shared" si="23"/>
        <v>0</v>
      </c>
      <c r="AR148" s="22" t="s">
        <v>413</v>
      </c>
      <c r="AT148" s="22" t="s">
        <v>274</v>
      </c>
      <c r="AU148" s="22" t="s">
        <v>84</v>
      </c>
      <c r="AY148" s="22" t="s">
        <v>157</v>
      </c>
      <c r="BE148" s="201">
        <f t="shared" si="24"/>
        <v>0</v>
      </c>
      <c r="BF148" s="201">
        <f t="shared" si="25"/>
        <v>0</v>
      </c>
      <c r="BG148" s="201">
        <f t="shared" si="26"/>
        <v>0</v>
      </c>
      <c r="BH148" s="201">
        <f t="shared" si="27"/>
        <v>0</v>
      </c>
      <c r="BI148" s="201">
        <f t="shared" si="28"/>
        <v>0</v>
      </c>
      <c r="BJ148" s="22" t="s">
        <v>24</v>
      </c>
      <c r="BK148" s="201">
        <f t="shared" si="29"/>
        <v>0</v>
      </c>
      <c r="BL148" s="22" t="s">
        <v>413</v>
      </c>
      <c r="BM148" s="22" t="s">
        <v>1144</v>
      </c>
    </row>
    <row r="149" spans="2:65" s="1" customFormat="1" ht="31.5" customHeight="1">
      <c r="B149" s="39"/>
      <c r="C149" s="190" t="s">
        <v>263</v>
      </c>
      <c r="D149" s="190" t="s">
        <v>158</v>
      </c>
      <c r="E149" s="191" t="s">
        <v>1145</v>
      </c>
      <c r="F149" s="192" t="s">
        <v>1146</v>
      </c>
      <c r="G149" s="193" t="s">
        <v>238</v>
      </c>
      <c r="H149" s="194">
        <v>250</v>
      </c>
      <c r="I149" s="195"/>
      <c r="J149" s="196">
        <f t="shared" si="20"/>
        <v>0</v>
      </c>
      <c r="K149" s="192" t="s">
        <v>993</v>
      </c>
      <c r="L149" s="59"/>
      <c r="M149" s="197" t="s">
        <v>22</v>
      </c>
      <c r="N149" s="198" t="s">
        <v>46</v>
      </c>
      <c r="O149" s="40"/>
      <c r="P149" s="199">
        <f t="shared" si="21"/>
        <v>0</v>
      </c>
      <c r="Q149" s="199">
        <v>0</v>
      </c>
      <c r="R149" s="199">
        <f t="shared" si="22"/>
        <v>0</v>
      </c>
      <c r="S149" s="199">
        <v>0</v>
      </c>
      <c r="T149" s="200">
        <f t="shared" si="23"/>
        <v>0</v>
      </c>
      <c r="AR149" s="22" t="s">
        <v>290</v>
      </c>
      <c r="AT149" s="22" t="s">
        <v>158</v>
      </c>
      <c r="AU149" s="22" t="s">
        <v>84</v>
      </c>
      <c r="AY149" s="22" t="s">
        <v>157</v>
      </c>
      <c r="BE149" s="201">
        <f t="shared" si="24"/>
        <v>0</v>
      </c>
      <c r="BF149" s="201">
        <f t="shared" si="25"/>
        <v>0</v>
      </c>
      <c r="BG149" s="201">
        <f t="shared" si="26"/>
        <v>0</v>
      </c>
      <c r="BH149" s="201">
        <f t="shared" si="27"/>
        <v>0</v>
      </c>
      <c r="BI149" s="201">
        <f t="shared" si="28"/>
        <v>0</v>
      </c>
      <c r="BJ149" s="22" t="s">
        <v>24</v>
      </c>
      <c r="BK149" s="201">
        <f t="shared" si="29"/>
        <v>0</v>
      </c>
      <c r="BL149" s="22" t="s">
        <v>290</v>
      </c>
      <c r="BM149" s="22" t="s">
        <v>1147</v>
      </c>
    </row>
    <row r="150" spans="2:65" s="1" customFormat="1" ht="22.5" customHeight="1">
      <c r="B150" s="39"/>
      <c r="C150" s="202" t="s">
        <v>368</v>
      </c>
      <c r="D150" s="202" t="s">
        <v>274</v>
      </c>
      <c r="E150" s="203" t="s">
        <v>1148</v>
      </c>
      <c r="F150" s="204" t="s">
        <v>1149</v>
      </c>
      <c r="G150" s="205" t="s">
        <v>238</v>
      </c>
      <c r="H150" s="206">
        <v>250</v>
      </c>
      <c r="I150" s="207"/>
      <c r="J150" s="208">
        <f t="shared" si="20"/>
        <v>0</v>
      </c>
      <c r="K150" s="204" t="s">
        <v>22</v>
      </c>
      <c r="L150" s="209"/>
      <c r="M150" s="210" t="s">
        <v>22</v>
      </c>
      <c r="N150" s="211" t="s">
        <v>46</v>
      </c>
      <c r="O150" s="40"/>
      <c r="P150" s="199">
        <f t="shared" si="21"/>
        <v>0</v>
      </c>
      <c r="Q150" s="199">
        <v>2.5300000000000001E-3</v>
      </c>
      <c r="R150" s="199">
        <f t="shared" si="22"/>
        <v>0.63250000000000006</v>
      </c>
      <c r="S150" s="199">
        <v>0</v>
      </c>
      <c r="T150" s="200">
        <f t="shared" si="23"/>
        <v>0</v>
      </c>
      <c r="AR150" s="22" t="s">
        <v>413</v>
      </c>
      <c r="AT150" s="22" t="s">
        <v>274</v>
      </c>
      <c r="AU150" s="22" t="s">
        <v>84</v>
      </c>
      <c r="AY150" s="22" t="s">
        <v>157</v>
      </c>
      <c r="BE150" s="201">
        <f t="shared" si="24"/>
        <v>0</v>
      </c>
      <c r="BF150" s="201">
        <f t="shared" si="25"/>
        <v>0</v>
      </c>
      <c r="BG150" s="201">
        <f t="shared" si="26"/>
        <v>0</v>
      </c>
      <c r="BH150" s="201">
        <f t="shared" si="27"/>
        <v>0</v>
      </c>
      <c r="BI150" s="201">
        <f t="shared" si="28"/>
        <v>0</v>
      </c>
      <c r="BJ150" s="22" t="s">
        <v>24</v>
      </c>
      <c r="BK150" s="201">
        <f t="shared" si="29"/>
        <v>0</v>
      </c>
      <c r="BL150" s="22" t="s">
        <v>413</v>
      </c>
      <c r="BM150" s="22" t="s">
        <v>1150</v>
      </c>
    </row>
    <row r="151" spans="2:65" s="1" customFormat="1" ht="31.5" customHeight="1">
      <c r="B151" s="39"/>
      <c r="C151" s="190" t="s">
        <v>269</v>
      </c>
      <c r="D151" s="190" t="s">
        <v>158</v>
      </c>
      <c r="E151" s="191" t="s">
        <v>1151</v>
      </c>
      <c r="F151" s="192" t="s">
        <v>1152</v>
      </c>
      <c r="G151" s="193" t="s">
        <v>238</v>
      </c>
      <c r="H151" s="194">
        <v>43</v>
      </c>
      <c r="I151" s="195"/>
      <c r="J151" s="196">
        <f t="shared" si="20"/>
        <v>0</v>
      </c>
      <c r="K151" s="192" t="s">
        <v>993</v>
      </c>
      <c r="L151" s="59"/>
      <c r="M151" s="197" t="s">
        <v>22</v>
      </c>
      <c r="N151" s="198" t="s">
        <v>46</v>
      </c>
      <c r="O151" s="40"/>
      <c r="P151" s="199">
        <f t="shared" si="21"/>
        <v>0</v>
      </c>
      <c r="Q151" s="199">
        <v>0</v>
      </c>
      <c r="R151" s="199">
        <f t="shared" si="22"/>
        <v>0</v>
      </c>
      <c r="S151" s="199">
        <v>0</v>
      </c>
      <c r="T151" s="200">
        <f t="shared" si="23"/>
        <v>0</v>
      </c>
      <c r="AR151" s="22" t="s">
        <v>290</v>
      </c>
      <c r="AT151" s="22" t="s">
        <v>158</v>
      </c>
      <c r="AU151" s="22" t="s">
        <v>84</v>
      </c>
      <c r="AY151" s="22" t="s">
        <v>157</v>
      </c>
      <c r="BE151" s="201">
        <f t="shared" si="24"/>
        <v>0</v>
      </c>
      <c r="BF151" s="201">
        <f t="shared" si="25"/>
        <v>0</v>
      </c>
      <c r="BG151" s="201">
        <f t="shared" si="26"/>
        <v>0</v>
      </c>
      <c r="BH151" s="201">
        <f t="shared" si="27"/>
        <v>0</v>
      </c>
      <c r="BI151" s="201">
        <f t="shared" si="28"/>
        <v>0</v>
      </c>
      <c r="BJ151" s="22" t="s">
        <v>24</v>
      </c>
      <c r="BK151" s="201">
        <f t="shared" si="29"/>
        <v>0</v>
      </c>
      <c r="BL151" s="22" t="s">
        <v>290</v>
      </c>
      <c r="BM151" s="22" t="s">
        <v>1153</v>
      </c>
    </row>
    <row r="152" spans="2:65" s="1" customFormat="1" ht="22.5" customHeight="1">
      <c r="B152" s="39"/>
      <c r="C152" s="202" t="s">
        <v>375</v>
      </c>
      <c r="D152" s="202" t="s">
        <v>274</v>
      </c>
      <c r="E152" s="203" t="s">
        <v>1154</v>
      </c>
      <c r="F152" s="204" t="s">
        <v>1155</v>
      </c>
      <c r="G152" s="205" t="s">
        <v>238</v>
      </c>
      <c r="H152" s="206">
        <v>43</v>
      </c>
      <c r="I152" s="207"/>
      <c r="J152" s="208">
        <f t="shared" si="20"/>
        <v>0</v>
      </c>
      <c r="K152" s="204" t="s">
        <v>22</v>
      </c>
      <c r="L152" s="209"/>
      <c r="M152" s="210" t="s">
        <v>22</v>
      </c>
      <c r="N152" s="211" t="s">
        <v>46</v>
      </c>
      <c r="O152" s="40"/>
      <c r="P152" s="199">
        <f t="shared" si="21"/>
        <v>0</v>
      </c>
      <c r="Q152" s="199">
        <v>1.3799999999999999E-3</v>
      </c>
      <c r="R152" s="199">
        <f t="shared" si="22"/>
        <v>5.9339999999999997E-2</v>
      </c>
      <c r="S152" s="199">
        <v>0</v>
      </c>
      <c r="T152" s="200">
        <f t="shared" si="23"/>
        <v>0</v>
      </c>
      <c r="AR152" s="22" t="s">
        <v>640</v>
      </c>
      <c r="AT152" s="22" t="s">
        <v>274</v>
      </c>
      <c r="AU152" s="22" t="s">
        <v>84</v>
      </c>
      <c r="AY152" s="22" t="s">
        <v>157</v>
      </c>
      <c r="BE152" s="201">
        <f t="shared" si="24"/>
        <v>0</v>
      </c>
      <c r="BF152" s="201">
        <f t="shared" si="25"/>
        <v>0</v>
      </c>
      <c r="BG152" s="201">
        <f t="shared" si="26"/>
        <v>0</v>
      </c>
      <c r="BH152" s="201">
        <f t="shared" si="27"/>
        <v>0</v>
      </c>
      <c r="BI152" s="201">
        <f t="shared" si="28"/>
        <v>0</v>
      </c>
      <c r="BJ152" s="22" t="s">
        <v>24</v>
      </c>
      <c r="BK152" s="201">
        <f t="shared" si="29"/>
        <v>0</v>
      </c>
      <c r="BL152" s="22" t="s">
        <v>290</v>
      </c>
      <c r="BM152" s="22" t="s">
        <v>1156</v>
      </c>
    </row>
    <row r="153" spans="2:65" s="1" customFormat="1" ht="31.5" customHeight="1">
      <c r="B153" s="39"/>
      <c r="C153" s="190" t="s">
        <v>272</v>
      </c>
      <c r="D153" s="190" t="s">
        <v>158</v>
      </c>
      <c r="E153" s="191" t="s">
        <v>1157</v>
      </c>
      <c r="F153" s="192" t="s">
        <v>1158</v>
      </c>
      <c r="G153" s="193" t="s">
        <v>238</v>
      </c>
      <c r="H153" s="194">
        <v>8</v>
      </c>
      <c r="I153" s="195"/>
      <c r="J153" s="196">
        <f t="shared" si="20"/>
        <v>0</v>
      </c>
      <c r="K153" s="192" t="s">
        <v>993</v>
      </c>
      <c r="L153" s="59"/>
      <c r="M153" s="197" t="s">
        <v>22</v>
      </c>
      <c r="N153" s="198" t="s">
        <v>46</v>
      </c>
      <c r="O153" s="40"/>
      <c r="P153" s="199">
        <f t="shared" si="21"/>
        <v>0</v>
      </c>
      <c r="Q153" s="199">
        <v>0</v>
      </c>
      <c r="R153" s="199">
        <f t="shared" si="22"/>
        <v>0</v>
      </c>
      <c r="S153" s="199">
        <v>0</v>
      </c>
      <c r="T153" s="200">
        <f t="shared" si="23"/>
        <v>0</v>
      </c>
      <c r="AR153" s="22" t="s">
        <v>290</v>
      </c>
      <c r="AT153" s="22" t="s">
        <v>158</v>
      </c>
      <c r="AU153" s="22" t="s">
        <v>84</v>
      </c>
      <c r="AY153" s="22" t="s">
        <v>157</v>
      </c>
      <c r="BE153" s="201">
        <f t="shared" si="24"/>
        <v>0</v>
      </c>
      <c r="BF153" s="201">
        <f t="shared" si="25"/>
        <v>0</v>
      </c>
      <c r="BG153" s="201">
        <f t="shared" si="26"/>
        <v>0</v>
      </c>
      <c r="BH153" s="201">
        <f t="shared" si="27"/>
        <v>0</v>
      </c>
      <c r="BI153" s="201">
        <f t="shared" si="28"/>
        <v>0</v>
      </c>
      <c r="BJ153" s="22" t="s">
        <v>24</v>
      </c>
      <c r="BK153" s="201">
        <f t="shared" si="29"/>
        <v>0</v>
      </c>
      <c r="BL153" s="22" t="s">
        <v>290</v>
      </c>
      <c r="BM153" s="22" t="s">
        <v>1159</v>
      </c>
    </row>
    <row r="154" spans="2:65" s="1" customFormat="1" ht="22.5" customHeight="1">
      <c r="B154" s="39"/>
      <c r="C154" s="202" t="s">
        <v>384</v>
      </c>
      <c r="D154" s="202" t="s">
        <v>274</v>
      </c>
      <c r="E154" s="203" t="s">
        <v>1160</v>
      </c>
      <c r="F154" s="204" t="s">
        <v>1161</v>
      </c>
      <c r="G154" s="205" t="s">
        <v>238</v>
      </c>
      <c r="H154" s="206">
        <v>8</v>
      </c>
      <c r="I154" s="207"/>
      <c r="J154" s="208">
        <f t="shared" si="20"/>
        <v>0</v>
      </c>
      <c r="K154" s="204" t="s">
        <v>993</v>
      </c>
      <c r="L154" s="209"/>
      <c r="M154" s="210" t="s">
        <v>22</v>
      </c>
      <c r="N154" s="211" t="s">
        <v>46</v>
      </c>
      <c r="O154" s="40"/>
      <c r="P154" s="199">
        <f t="shared" si="21"/>
        <v>0</v>
      </c>
      <c r="Q154" s="199">
        <v>1.83E-3</v>
      </c>
      <c r="R154" s="199">
        <f t="shared" si="22"/>
        <v>1.464E-2</v>
      </c>
      <c r="S154" s="199">
        <v>0</v>
      </c>
      <c r="T154" s="200">
        <f t="shared" si="23"/>
        <v>0</v>
      </c>
      <c r="AR154" s="22" t="s">
        <v>413</v>
      </c>
      <c r="AT154" s="22" t="s">
        <v>274</v>
      </c>
      <c r="AU154" s="22" t="s">
        <v>84</v>
      </c>
      <c r="AY154" s="22" t="s">
        <v>157</v>
      </c>
      <c r="BE154" s="201">
        <f t="shared" si="24"/>
        <v>0</v>
      </c>
      <c r="BF154" s="201">
        <f t="shared" si="25"/>
        <v>0</v>
      </c>
      <c r="BG154" s="201">
        <f t="shared" si="26"/>
        <v>0</v>
      </c>
      <c r="BH154" s="201">
        <f t="shared" si="27"/>
        <v>0</v>
      </c>
      <c r="BI154" s="201">
        <f t="shared" si="28"/>
        <v>0</v>
      </c>
      <c r="BJ154" s="22" t="s">
        <v>24</v>
      </c>
      <c r="BK154" s="201">
        <f t="shared" si="29"/>
        <v>0</v>
      </c>
      <c r="BL154" s="22" t="s">
        <v>413</v>
      </c>
      <c r="BM154" s="22" t="s">
        <v>1162</v>
      </c>
    </row>
    <row r="155" spans="2:65" s="1" customFormat="1" ht="31.5" customHeight="1">
      <c r="B155" s="39"/>
      <c r="C155" s="190" t="s">
        <v>278</v>
      </c>
      <c r="D155" s="190" t="s">
        <v>158</v>
      </c>
      <c r="E155" s="191" t="s">
        <v>1163</v>
      </c>
      <c r="F155" s="192" t="s">
        <v>1164</v>
      </c>
      <c r="G155" s="193" t="s">
        <v>238</v>
      </c>
      <c r="H155" s="194">
        <v>53</v>
      </c>
      <c r="I155" s="195"/>
      <c r="J155" s="196">
        <f t="shared" si="20"/>
        <v>0</v>
      </c>
      <c r="K155" s="192" t="s">
        <v>993</v>
      </c>
      <c r="L155" s="59"/>
      <c r="M155" s="197" t="s">
        <v>22</v>
      </c>
      <c r="N155" s="198" t="s">
        <v>46</v>
      </c>
      <c r="O155" s="40"/>
      <c r="P155" s="199">
        <f t="shared" si="21"/>
        <v>0</v>
      </c>
      <c r="Q155" s="199">
        <v>0</v>
      </c>
      <c r="R155" s="199">
        <f t="shared" si="22"/>
        <v>0</v>
      </c>
      <c r="S155" s="199">
        <v>0</v>
      </c>
      <c r="T155" s="200">
        <f t="shared" si="23"/>
        <v>0</v>
      </c>
      <c r="AR155" s="22" t="s">
        <v>290</v>
      </c>
      <c r="AT155" s="22" t="s">
        <v>158</v>
      </c>
      <c r="AU155" s="22" t="s">
        <v>84</v>
      </c>
      <c r="AY155" s="22" t="s">
        <v>157</v>
      </c>
      <c r="BE155" s="201">
        <f t="shared" si="24"/>
        <v>0</v>
      </c>
      <c r="BF155" s="201">
        <f t="shared" si="25"/>
        <v>0</v>
      </c>
      <c r="BG155" s="201">
        <f t="shared" si="26"/>
        <v>0</v>
      </c>
      <c r="BH155" s="201">
        <f t="shared" si="27"/>
        <v>0</v>
      </c>
      <c r="BI155" s="201">
        <f t="shared" si="28"/>
        <v>0</v>
      </c>
      <c r="BJ155" s="22" t="s">
        <v>24</v>
      </c>
      <c r="BK155" s="201">
        <f t="shared" si="29"/>
        <v>0</v>
      </c>
      <c r="BL155" s="22" t="s">
        <v>290</v>
      </c>
      <c r="BM155" s="22" t="s">
        <v>1165</v>
      </c>
    </row>
    <row r="156" spans="2:65" s="1" customFormat="1" ht="22.5" customHeight="1">
      <c r="B156" s="39"/>
      <c r="C156" s="202" t="s">
        <v>393</v>
      </c>
      <c r="D156" s="202" t="s">
        <v>274</v>
      </c>
      <c r="E156" s="203" t="s">
        <v>1166</v>
      </c>
      <c r="F156" s="204" t="s">
        <v>1167</v>
      </c>
      <c r="G156" s="205" t="s">
        <v>238</v>
      </c>
      <c r="H156" s="206">
        <v>53</v>
      </c>
      <c r="I156" s="207"/>
      <c r="J156" s="208">
        <f t="shared" si="20"/>
        <v>0</v>
      </c>
      <c r="K156" s="204" t="s">
        <v>993</v>
      </c>
      <c r="L156" s="209"/>
      <c r="M156" s="210" t="s">
        <v>22</v>
      </c>
      <c r="N156" s="211" t="s">
        <v>46</v>
      </c>
      <c r="O156" s="40"/>
      <c r="P156" s="199">
        <f t="shared" si="21"/>
        <v>0</v>
      </c>
      <c r="Q156" s="199">
        <v>2.0999999999999999E-3</v>
      </c>
      <c r="R156" s="199">
        <f t="shared" si="22"/>
        <v>0.1113</v>
      </c>
      <c r="S156" s="199">
        <v>0</v>
      </c>
      <c r="T156" s="200">
        <f t="shared" si="23"/>
        <v>0</v>
      </c>
      <c r="AR156" s="22" t="s">
        <v>413</v>
      </c>
      <c r="AT156" s="22" t="s">
        <v>274</v>
      </c>
      <c r="AU156" s="22" t="s">
        <v>84</v>
      </c>
      <c r="AY156" s="22" t="s">
        <v>157</v>
      </c>
      <c r="BE156" s="201">
        <f t="shared" si="24"/>
        <v>0</v>
      </c>
      <c r="BF156" s="201">
        <f t="shared" si="25"/>
        <v>0</v>
      </c>
      <c r="BG156" s="201">
        <f t="shared" si="26"/>
        <v>0</v>
      </c>
      <c r="BH156" s="201">
        <f t="shared" si="27"/>
        <v>0</v>
      </c>
      <c r="BI156" s="201">
        <f t="shared" si="28"/>
        <v>0</v>
      </c>
      <c r="BJ156" s="22" t="s">
        <v>24</v>
      </c>
      <c r="BK156" s="201">
        <f t="shared" si="29"/>
        <v>0</v>
      </c>
      <c r="BL156" s="22" t="s">
        <v>413</v>
      </c>
      <c r="BM156" s="22" t="s">
        <v>1168</v>
      </c>
    </row>
    <row r="157" spans="2:65" s="1" customFormat="1" ht="31.5" customHeight="1">
      <c r="B157" s="39"/>
      <c r="C157" s="190" t="s">
        <v>281</v>
      </c>
      <c r="D157" s="190" t="s">
        <v>158</v>
      </c>
      <c r="E157" s="191" t="s">
        <v>1169</v>
      </c>
      <c r="F157" s="192" t="s">
        <v>1170</v>
      </c>
      <c r="G157" s="193" t="s">
        <v>238</v>
      </c>
      <c r="H157" s="194">
        <v>30</v>
      </c>
      <c r="I157" s="195"/>
      <c r="J157" s="196">
        <f t="shared" si="20"/>
        <v>0</v>
      </c>
      <c r="K157" s="192" t="s">
        <v>993</v>
      </c>
      <c r="L157" s="59"/>
      <c r="M157" s="197" t="s">
        <v>22</v>
      </c>
      <c r="N157" s="198" t="s">
        <v>46</v>
      </c>
      <c r="O157" s="40"/>
      <c r="P157" s="199">
        <f t="shared" si="21"/>
        <v>0</v>
      </c>
      <c r="Q157" s="199">
        <v>0</v>
      </c>
      <c r="R157" s="199">
        <f t="shared" si="22"/>
        <v>0</v>
      </c>
      <c r="S157" s="199">
        <v>0</v>
      </c>
      <c r="T157" s="200">
        <f t="shared" si="23"/>
        <v>0</v>
      </c>
      <c r="AR157" s="22" t="s">
        <v>290</v>
      </c>
      <c r="AT157" s="22" t="s">
        <v>158</v>
      </c>
      <c r="AU157" s="22" t="s">
        <v>84</v>
      </c>
      <c r="AY157" s="22" t="s">
        <v>157</v>
      </c>
      <c r="BE157" s="201">
        <f t="shared" si="24"/>
        <v>0</v>
      </c>
      <c r="BF157" s="201">
        <f t="shared" si="25"/>
        <v>0</v>
      </c>
      <c r="BG157" s="201">
        <f t="shared" si="26"/>
        <v>0</v>
      </c>
      <c r="BH157" s="201">
        <f t="shared" si="27"/>
        <v>0</v>
      </c>
      <c r="BI157" s="201">
        <f t="shared" si="28"/>
        <v>0</v>
      </c>
      <c r="BJ157" s="22" t="s">
        <v>24</v>
      </c>
      <c r="BK157" s="201">
        <f t="shared" si="29"/>
        <v>0</v>
      </c>
      <c r="BL157" s="22" t="s">
        <v>290</v>
      </c>
      <c r="BM157" s="22" t="s">
        <v>1171</v>
      </c>
    </row>
    <row r="158" spans="2:65" s="1" customFormat="1" ht="22.5" customHeight="1">
      <c r="B158" s="39"/>
      <c r="C158" s="202" t="s">
        <v>166</v>
      </c>
      <c r="D158" s="202" t="s">
        <v>274</v>
      </c>
      <c r="E158" s="203" t="s">
        <v>1172</v>
      </c>
      <c r="F158" s="204" t="s">
        <v>1173</v>
      </c>
      <c r="G158" s="205" t="s">
        <v>238</v>
      </c>
      <c r="H158" s="206">
        <v>30</v>
      </c>
      <c r="I158" s="207"/>
      <c r="J158" s="208">
        <f t="shared" si="20"/>
        <v>0</v>
      </c>
      <c r="K158" s="204" t="s">
        <v>993</v>
      </c>
      <c r="L158" s="209"/>
      <c r="M158" s="210" t="s">
        <v>22</v>
      </c>
      <c r="N158" s="211" t="s">
        <v>46</v>
      </c>
      <c r="O158" s="40"/>
      <c r="P158" s="199">
        <f t="shared" si="21"/>
        <v>0</v>
      </c>
      <c r="Q158" s="199">
        <v>2.2899999999999999E-3</v>
      </c>
      <c r="R158" s="199">
        <f t="shared" si="22"/>
        <v>6.8699999999999997E-2</v>
      </c>
      <c r="S158" s="199">
        <v>0</v>
      </c>
      <c r="T158" s="200">
        <f t="shared" si="23"/>
        <v>0</v>
      </c>
      <c r="AR158" s="22" t="s">
        <v>413</v>
      </c>
      <c r="AT158" s="22" t="s">
        <v>274</v>
      </c>
      <c r="AU158" s="22" t="s">
        <v>84</v>
      </c>
      <c r="AY158" s="22" t="s">
        <v>157</v>
      </c>
      <c r="BE158" s="201">
        <f t="shared" si="24"/>
        <v>0</v>
      </c>
      <c r="BF158" s="201">
        <f t="shared" si="25"/>
        <v>0</v>
      </c>
      <c r="BG158" s="201">
        <f t="shared" si="26"/>
        <v>0</v>
      </c>
      <c r="BH158" s="201">
        <f t="shared" si="27"/>
        <v>0</v>
      </c>
      <c r="BI158" s="201">
        <f t="shared" si="28"/>
        <v>0</v>
      </c>
      <c r="BJ158" s="22" t="s">
        <v>24</v>
      </c>
      <c r="BK158" s="201">
        <f t="shared" si="29"/>
        <v>0</v>
      </c>
      <c r="BL158" s="22" t="s">
        <v>413</v>
      </c>
      <c r="BM158" s="22" t="s">
        <v>1174</v>
      </c>
    </row>
    <row r="159" spans="2:65" s="1" customFormat="1" ht="31.5" customHeight="1">
      <c r="B159" s="39"/>
      <c r="C159" s="190" t="s">
        <v>287</v>
      </c>
      <c r="D159" s="190" t="s">
        <v>158</v>
      </c>
      <c r="E159" s="191" t="s">
        <v>1175</v>
      </c>
      <c r="F159" s="192" t="s">
        <v>1176</v>
      </c>
      <c r="G159" s="193" t="s">
        <v>238</v>
      </c>
      <c r="H159" s="194">
        <v>17</v>
      </c>
      <c r="I159" s="195"/>
      <c r="J159" s="196">
        <f t="shared" si="20"/>
        <v>0</v>
      </c>
      <c r="K159" s="192" t="s">
        <v>993</v>
      </c>
      <c r="L159" s="59"/>
      <c r="M159" s="197" t="s">
        <v>22</v>
      </c>
      <c r="N159" s="198" t="s">
        <v>46</v>
      </c>
      <c r="O159" s="40"/>
      <c r="P159" s="199">
        <f t="shared" si="21"/>
        <v>0</v>
      </c>
      <c r="Q159" s="199">
        <v>0</v>
      </c>
      <c r="R159" s="199">
        <f t="shared" si="22"/>
        <v>0</v>
      </c>
      <c r="S159" s="199">
        <v>0</v>
      </c>
      <c r="T159" s="200">
        <f t="shared" si="23"/>
        <v>0</v>
      </c>
      <c r="AR159" s="22" t="s">
        <v>290</v>
      </c>
      <c r="AT159" s="22" t="s">
        <v>158</v>
      </c>
      <c r="AU159" s="22" t="s">
        <v>84</v>
      </c>
      <c r="AY159" s="22" t="s">
        <v>157</v>
      </c>
      <c r="BE159" s="201">
        <f t="shared" si="24"/>
        <v>0</v>
      </c>
      <c r="BF159" s="201">
        <f t="shared" si="25"/>
        <v>0</v>
      </c>
      <c r="BG159" s="201">
        <f t="shared" si="26"/>
        <v>0</v>
      </c>
      <c r="BH159" s="201">
        <f t="shared" si="27"/>
        <v>0</v>
      </c>
      <c r="BI159" s="201">
        <f t="shared" si="28"/>
        <v>0</v>
      </c>
      <c r="BJ159" s="22" t="s">
        <v>24</v>
      </c>
      <c r="BK159" s="201">
        <f t="shared" si="29"/>
        <v>0</v>
      </c>
      <c r="BL159" s="22" t="s">
        <v>290</v>
      </c>
      <c r="BM159" s="22" t="s">
        <v>1177</v>
      </c>
    </row>
    <row r="160" spans="2:65" s="1" customFormat="1" ht="22.5" customHeight="1">
      <c r="B160" s="39"/>
      <c r="C160" s="202" t="s">
        <v>184</v>
      </c>
      <c r="D160" s="202" t="s">
        <v>274</v>
      </c>
      <c r="E160" s="203" t="s">
        <v>1178</v>
      </c>
      <c r="F160" s="204" t="s">
        <v>1179</v>
      </c>
      <c r="G160" s="205" t="s">
        <v>238</v>
      </c>
      <c r="H160" s="206">
        <v>17</v>
      </c>
      <c r="I160" s="207"/>
      <c r="J160" s="208">
        <f t="shared" si="20"/>
        <v>0</v>
      </c>
      <c r="K160" s="204" t="s">
        <v>993</v>
      </c>
      <c r="L160" s="209"/>
      <c r="M160" s="210" t="s">
        <v>22</v>
      </c>
      <c r="N160" s="211" t="s">
        <v>46</v>
      </c>
      <c r="O160" s="40"/>
      <c r="P160" s="199">
        <f t="shared" si="21"/>
        <v>0</v>
      </c>
      <c r="Q160" s="199">
        <v>2.9399999999999999E-3</v>
      </c>
      <c r="R160" s="199">
        <f t="shared" si="22"/>
        <v>4.9979999999999997E-2</v>
      </c>
      <c r="S160" s="199">
        <v>0</v>
      </c>
      <c r="T160" s="200">
        <f t="shared" si="23"/>
        <v>0</v>
      </c>
      <c r="AR160" s="22" t="s">
        <v>413</v>
      </c>
      <c r="AT160" s="22" t="s">
        <v>274</v>
      </c>
      <c r="AU160" s="22" t="s">
        <v>84</v>
      </c>
      <c r="AY160" s="22" t="s">
        <v>157</v>
      </c>
      <c r="BE160" s="201">
        <f t="shared" si="24"/>
        <v>0</v>
      </c>
      <c r="BF160" s="201">
        <f t="shared" si="25"/>
        <v>0</v>
      </c>
      <c r="BG160" s="201">
        <f t="shared" si="26"/>
        <v>0</v>
      </c>
      <c r="BH160" s="201">
        <f t="shared" si="27"/>
        <v>0</v>
      </c>
      <c r="BI160" s="201">
        <f t="shared" si="28"/>
        <v>0</v>
      </c>
      <c r="BJ160" s="22" t="s">
        <v>24</v>
      </c>
      <c r="BK160" s="201">
        <f t="shared" si="29"/>
        <v>0</v>
      </c>
      <c r="BL160" s="22" t="s">
        <v>413</v>
      </c>
      <c r="BM160" s="22" t="s">
        <v>1180</v>
      </c>
    </row>
    <row r="161" spans="2:65" s="1" customFormat="1" ht="31.5" customHeight="1">
      <c r="B161" s="39"/>
      <c r="C161" s="190" t="s">
        <v>290</v>
      </c>
      <c r="D161" s="190" t="s">
        <v>158</v>
      </c>
      <c r="E161" s="191" t="s">
        <v>1181</v>
      </c>
      <c r="F161" s="192" t="s">
        <v>1182</v>
      </c>
      <c r="G161" s="193" t="s">
        <v>238</v>
      </c>
      <c r="H161" s="194">
        <v>127</v>
      </c>
      <c r="I161" s="195"/>
      <c r="J161" s="196">
        <f t="shared" si="20"/>
        <v>0</v>
      </c>
      <c r="K161" s="192" t="s">
        <v>993</v>
      </c>
      <c r="L161" s="59"/>
      <c r="M161" s="197" t="s">
        <v>22</v>
      </c>
      <c r="N161" s="198" t="s">
        <v>46</v>
      </c>
      <c r="O161" s="40"/>
      <c r="P161" s="199">
        <f t="shared" si="21"/>
        <v>0</v>
      </c>
      <c r="Q161" s="199">
        <v>0</v>
      </c>
      <c r="R161" s="199">
        <f t="shared" si="22"/>
        <v>0</v>
      </c>
      <c r="S161" s="199">
        <v>0</v>
      </c>
      <c r="T161" s="200">
        <f t="shared" si="23"/>
        <v>0</v>
      </c>
      <c r="AR161" s="22" t="s">
        <v>290</v>
      </c>
      <c r="AT161" s="22" t="s">
        <v>158</v>
      </c>
      <c r="AU161" s="22" t="s">
        <v>84</v>
      </c>
      <c r="AY161" s="22" t="s">
        <v>157</v>
      </c>
      <c r="BE161" s="201">
        <f t="shared" si="24"/>
        <v>0</v>
      </c>
      <c r="BF161" s="201">
        <f t="shared" si="25"/>
        <v>0</v>
      </c>
      <c r="BG161" s="201">
        <f t="shared" si="26"/>
        <v>0</v>
      </c>
      <c r="BH161" s="201">
        <f t="shared" si="27"/>
        <v>0</v>
      </c>
      <c r="BI161" s="201">
        <f t="shared" si="28"/>
        <v>0</v>
      </c>
      <c r="BJ161" s="22" t="s">
        <v>24</v>
      </c>
      <c r="BK161" s="201">
        <f t="shared" si="29"/>
        <v>0</v>
      </c>
      <c r="BL161" s="22" t="s">
        <v>290</v>
      </c>
      <c r="BM161" s="22" t="s">
        <v>1183</v>
      </c>
    </row>
    <row r="162" spans="2:65" s="1" customFormat="1" ht="22.5" customHeight="1">
      <c r="B162" s="39"/>
      <c r="C162" s="202" t="s">
        <v>414</v>
      </c>
      <c r="D162" s="202" t="s">
        <v>274</v>
      </c>
      <c r="E162" s="203" t="s">
        <v>1184</v>
      </c>
      <c r="F162" s="204" t="s">
        <v>1185</v>
      </c>
      <c r="G162" s="205" t="s">
        <v>238</v>
      </c>
      <c r="H162" s="206">
        <v>127</v>
      </c>
      <c r="I162" s="207"/>
      <c r="J162" s="208">
        <f t="shared" si="20"/>
        <v>0</v>
      </c>
      <c r="K162" s="204" t="s">
        <v>993</v>
      </c>
      <c r="L162" s="209"/>
      <c r="M162" s="210" t="s">
        <v>22</v>
      </c>
      <c r="N162" s="211" t="s">
        <v>46</v>
      </c>
      <c r="O162" s="40"/>
      <c r="P162" s="199">
        <f t="shared" si="21"/>
        <v>0</v>
      </c>
      <c r="Q162" s="199">
        <v>3.7000000000000002E-3</v>
      </c>
      <c r="R162" s="199">
        <f t="shared" si="22"/>
        <v>0.46990000000000004</v>
      </c>
      <c r="S162" s="199">
        <v>0</v>
      </c>
      <c r="T162" s="200">
        <f t="shared" si="23"/>
        <v>0</v>
      </c>
      <c r="AR162" s="22" t="s">
        <v>413</v>
      </c>
      <c r="AT162" s="22" t="s">
        <v>274</v>
      </c>
      <c r="AU162" s="22" t="s">
        <v>84</v>
      </c>
      <c r="AY162" s="22" t="s">
        <v>157</v>
      </c>
      <c r="BE162" s="201">
        <f t="shared" si="24"/>
        <v>0</v>
      </c>
      <c r="BF162" s="201">
        <f t="shared" si="25"/>
        <v>0</v>
      </c>
      <c r="BG162" s="201">
        <f t="shared" si="26"/>
        <v>0</v>
      </c>
      <c r="BH162" s="201">
        <f t="shared" si="27"/>
        <v>0</v>
      </c>
      <c r="BI162" s="201">
        <f t="shared" si="28"/>
        <v>0</v>
      </c>
      <c r="BJ162" s="22" t="s">
        <v>24</v>
      </c>
      <c r="BK162" s="201">
        <f t="shared" si="29"/>
        <v>0</v>
      </c>
      <c r="BL162" s="22" t="s">
        <v>413</v>
      </c>
      <c r="BM162" s="22" t="s">
        <v>1186</v>
      </c>
    </row>
    <row r="163" spans="2:65" s="10" customFormat="1" ht="29.85" customHeight="1">
      <c r="B163" s="176"/>
      <c r="C163" s="177"/>
      <c r="D163" s="178" t="s">
        <v>74</v>
      </c>
      <c r="E163" s="228" t="s">
        <v>898</v>
      </c>
      <c r="F163" s="228" t="s">
        <v>899</v>
      </c>
      <c r="G163" s="177"/>
      <c r="H163" s="177"/>
      <c r="I163" s="180"/>
      <c r="J163" s="229">
        <f>BK163</f>
        <v>0</v>
      </c>
      <c r="K163" s="177"/>
      <c r="L163" s="182"/>
      <c r="M163" s="183"/>
      <c r="N163" s="184"/>
      <c r="O163" s="184"/>
      <c r="P163" s="185">
        <f>SUM(P164:P176)</f>
        <v>0</v>
      </c>
      <c r="Q163" s="184"/>
      <c r="R163" s="185">
        <f>SUM(R164:R176)</f>
        <v>0.18401000000000001</v>
      </c>
      <c r="S163" s="184"/>
      <c r="T163" s="186">
        <f>SUM(T164:T176)</f>
        <v>0</v>
      </c>
      <c r="AR163" s="187" t="s">
        <v>93</v>
      </c>
      <c r="AT163" s="188" t="s">
        <v>74</v>
      </c>
      <c r="AU163" s="188" t="s">
        <v>24</v>
      </c>
      <c r="AY163" s="187" t="s">
        <v>157</v>
      </c>
      <c r="BK163" s="189">
        <f>SUM(BK164:BK176)</f>
        <v>0</v>
      </c>
    </row>
    <row r="164" spans="2:65" s="1" customFormat="1" ht="69.75" customHeight="1">
      <c r="B164" s="39"/>
      <c r="C164" s="190" t="s">
        <v>294</v>
      </c>
      <c r="D164" s="190" t="s">
        <v>158</v>
      </c>
      <c r="E164" s="191" t="s">
        <v>1187</v>
      </c>
      <c r="F164" s="192" t="s">
        <v>1188</v>
      </c>
      <c r="G164" s="193" t="s">
        <v>238</v>
      </c>
      <c r="H164" s="194">
        <v>79</v>
      </c>
      <c r="I164" s="195"/>
      <c r="J164" s="196">
        <f t="shared" ref="J164:J176" si="30">ROUND(I164*H164,2)</f>
        <v>0</v>
      </c>
      <c r="K164" s="192" t="s">
        <v>22</v>
      </c>
      <c r="L164" s="59"/>
      <c r="M164" s="197" t="s">
        <v>22</v>
      </c>
      <c r="N164" s="198" t="s">
        <v>46</v>
      </c>
      <c r="O164" s="40"/>
      <c r="P164" s="199">
        <f t="shared" ref="P164:P176" si="31">O164*H164</f>
        <v>0</v>
      </c>
      <c r="Q164" s="199">
        <v>0</v>
      </c>
      <c r="R164" s="199">
        <f t="shared" ref="R164:R176" si="32">Q164*H164</f>
        <v>0</v>
      </c>
      <c r="S164" s="199">
        <v>0</v>
      </c>
      <c r="T164" s="200">
        <f t="shared" ref="T164:T176" si="33">S164*H164</f>
        <v>0</v>
      </c>
      <c r="AR164" s="22" t="s">
        <v>290</v>
      </c>
      <c r="AT164" s="22" t="s">
        <v>158</v>
      </c>
      <c r="AU164" s="22" t="s">
        <v>84</v>
      </c>
      <c r="AY164" s="22" t="s">
        <v>157</v>
      </c>
      <c r="BE164" s="201">
        <f t="shared" ref="BE164:BE176" si="34">IF(N164="základní",J164,0)</f>
        <v>0</v>
      </c>
      <c r="BF164" s="201">
        <f t="shared" ref="BF164:BF176" si="35">IF(N164="snížená",J164,0)</f>
        <v>0</v>
      </c>
      <c r="BG164" s="201">
        <f t="shared" ref="BG164:BG176" si="36">IF(N164="zákl. přenesená",J164,0)</f>
        <v>0</v>
      </c>
      <c r="BH164" s="201">
        <f t="shared" ref="BH164:BH176" si="37">IF(N164="sníž. přenesená",J164,0)</f>
        <v>0</v>
      </c>
      <c r="BI164" s="201">
        <f t="shared" ref="BI164:BI176" si="38">IF(N164="nulová",J164,0)</f>
        <v>0</v>
      </c>
      <c r="BJ164" s="22" t="s">
        <v>24</v>
      </c>
      <c r="BK164" s="201">
        <f t="shared" ref="BK164:BK176" si="39">ROUND(I164*H164,2)</f>
        <v>0</v>
      </c>
      <c r="BL164" s="22" t="s">
        <v>290</v>
      </c>
      <c r="BM164" s="22" t="s">
        <v>1189</v>
      </c>
    </row>
    <row r="165" spans="2:65" s="1" customFormat="1" ht="22.5" customHeight="1">
      <c r="B165" s="39"/>
      <c r="C165" s="202" t="s">
        <v>421</v>
      </c>
      <c r="D165" s="202" t="s">
        <v>274</v>
      </c>
      <c r="E165" s="203" t="s">
        <v>1190</v>
      </c>
      <c r="F165" s="204" t="s">
        <v>1191</v>
      </c>
      <c r="G165" s="205" t="s">
        <v>238</v>
      </c>
      <c r="H165" s="206">
        <v>79</v>
      </c>
      <c r="I165" s="207"/>
      <c r="J165" s="208">
        <f t="shared" si="30"/>
        <v>0</v>
      </c>
      <c r="K165" s="204" t="s">
        <v>22</v>
      </c>
      <c r="L165" s="209"/>
      <c r="M165" s="210" t="s">
        <v>22</v>
      </c>
      <c r="N165" s="211" t="s">
        <v>46</v>
      </c>
      <c r="O165" s="40"/>
      <c r="P165" s="199">
        <f t="shared" si="31"/>
        <v>0</v>
      </c>
      <c r="Q165" s="199">
        <v>4.0000000000000003E-5</v>
      </c>
      <c r="R165" s="199">
        <f t="shared" si="32"/>
        <v>3.16E-3</v>
      </c>
      <c r="S165" s="199">
        <v>0</v>
      </c>
      <c r="T165" s="200">
        <f t="shared" si="33"/>
        <v>0</v>
      </c>
      <c r="AR165" s="22" t="s">
        <v>413</v>
      </c>
      <c r="AT165" s="22" t="s">
        <v>274</v>
      </c>
      <c r="AU165" s="22" t="s">
        <v>84</v>
      </c>
      <c r="AY165" s="22" t="s">
        <v>157</v>
      </c>
      <c r="BE165" s="201">
        <f t="shared" si="34"/>
        <v>0</v>
      </c>
      <c r="BF165" s="201">
        <f t="shared" si="35"/>
        <v>0</v>
      </c>
      <c r="BG165" s="201">
        <f t="shared" si="36"/>
        <v>0</v>
      </c>
      <c r="BH165" s="201">
        <f t="shared" si="37"/>
        <v>0</v>
      </c>
      <c r="BI165" s="201">
        <f t="shared" si="38"/>
        <v>0</v>
      </c>
      <c r="BJ165" s="22" t="s">
        <v>24</v>
      </c>
      <c r="BK165" s="201">
        <f t="shared" si="39"/>
        <v>0</v>
      </c>
      <c r="BL165" s="22" t="s">
        <v>413</v>
      </c>
      <c r="BM165" s="22" t="s">
        <v>1192</v>
      </c>
    </row>
    <row r="166" spans="2:65" s="1" customFormat="1" ht="69.75" customHeight="1">
      <c r="B166" s="39"/>
      <c r="C166" s="190" t="s">
        <v>297</v>
      </c>
      <c r="D166" s="190" t="s">
        <v>158</v>
      </c>
      <c r="E166" s="191" t="s">
        <v>1193</v>
      </c>
      <c r="F166" s="192" t="s">
        <v>1194</v>
      </c>
      <c r="G166" s="193" t="s">
        <v>238</v>
      </c>
      <c r="H166" s="194">
        <v>36</v>
      </c>
      <c r="I166" s="195"/>
      <c r="J166" s="196">
        <f t="shared" si="30"/>
        <v>0</v>
      </c>
      <c r="K166" s="192" t="s">
        <v>22</v>
      </c>
      <c r="L166" s="59"/>
      <c r="M166" s="197" t="s">
        <v>22</v>
      </c>
      <c r="N166" s="198" t="s">
        <v>46</v>
      </c>
      <c r="O166" s="40"/>
      <c r="P166" s="199">
        <f t="shared" si="31"/>
        <v>0</v>
      </c>
      <c r="Q166" s="199">
        <v>0</v>
      </c>
      <c r="R166" s="199">
        <f t="shared" si="32"/>
        <v>0</v>
      </c>
      <c r="S166" s="199">
        <v>0</v>
      </c>
      <c r="T166" s="200">
        <f t="shared" si="33"/>
        <v>0</v>
      </c>
      <c r="AR166" s="22" t="s">
        <v>290</v>
      </c>
      <c r="AT166" s="22" t="s">
        <v>158</v>
      </c>
      <c r="AU166" s="22" t="s">
        <v>84</v>
      </c>
      <c r="AY166" s="22" t="s">
        <v>157</v>
      </c>
      <c r="BE166" s="201">
        <f t="shared" si="34"/>
        <v>0</v>
      </c>
      <c r="BF166" s="201">
        <f t="shared" si="35"/>
        <v>0</v>
      </c>
      <c r="BG166" s="201">
        <f t="shared" si="36"/>
        <v>0</v>
      </c>
      <c r="BH166" s="201">
        <f t="shared" si="37"/>
        <v>0</v>
      </c>
      <c r="BI166" s="201">
        <f t="shared" si="38"/>
        <v>0</v>
      </c>
      <c r="BJ166" s="22" t="s">
        <v>24</v>
      </c>
      <c r="BK166" s="201">
        <f t="shared" si="39"/>
        <v>0</v>
      </c>
      <c r="BL166" s="22" t="s">
        <v>290</v>
      </c>
      <c r="BM166" s="22" t="s">
        <v>1195</v>
      </c>
    </row>
    <row r="167" spans="2:65" s="1" customFormat="1" ht="22.5" customHeight="1">
      <c r="B167" s="39"/>
      <c r="C167" s="202" t="s">
        <v>428</v>
      </c>
      <c r="D167" s="202" t="s">
        <v>274</v>
      </c>
      <c r="E167" s="203" t="s">
        <v>1196</v>
      </c>
      <c r="F167" s="204" t="s">
        <v>1197</v>
      </c>
      <c r="G167" s="205" t="s">
        <v>238</v>
      </c>
      <c r="H167" s="206">
        <v>36</v>
      </c>
      <c r="I167" s="207"/>
      <c r="J167" s="208">
        <f t="shared" si="30"/>
        <v>0</v>
      </c>
      <c r="K167" s="204" t="s">
        <v>22</v>
      </c>
      <c r="L167" s="209"/>
      <c r="M167" s="210" t="s">
        <v>22</v>
      </c>
      <c r="N167" s="211" t="s">
        <v>46</v>
      </c>
      <c r="O167" s="40"/>
      <c r="P167" s="199">
        <f t="shared" si="31"/>
        <v>0</v>
      </c>
      <c r="Q167" s="199">
        <v>6.9999999999999999E-4</v>
      </c>
      <c r="R167" s="199">
        <f t="shared" si="32"/>
        <v>2.52E-2</v>
      </c>
      <c r="S167" s="199">
        <v>0</v>
      </c>
      <c r="T167" s="200">
        <f t="shared" si="33"/>
        <v>0</v>
      </c>
      <c r="AR167" s="22" t="s">
        <v>413</v>
      </c>
      <c r="AT167" s="22" t="s">
        <v>274</v>
      </c>
      <c r="AU167" s="22" t="s">
        <v>84</v>
      </c>
      <c r="AY167" s="22" t="s">
        <v>157</v>
      </c>
      <c r="BE167" s="201">
        <f t="shared" si="34"/>
        <v>0</v>
      </c>
      <c r="BF167" s="201">
        <f t="shared" si="35"/>
        <v>0</v>
      </c>
      <c r="BG167" s="201">
        <f t="shared" si="36"/>
        <v>0</v>
      </c>
      <c r="BH167" s="201">
        <f t="shared" si="37"/>
        <v>0</v>
      </c>
      <c r="BI167" s="201">
        <f t="shared" si="38"/>
        <v>0</v>
      </c>
      <c r="BJ167" s="22" t="s">
        <v>24</v>
      </c>
      <c r="BK167" s="201">
        <f t="shared" si="39"/>
        <v>0</v>
      </c>
      <c r="BL167" s="22" t="s">
        <v>413</v>
      </c>
      <c r="BM167" s="22" t="s">
        <v>1198</v>
      </c>
    </row>
    <row r="168" spans="2:65" s="1" customFormat="1" ht="69.75" customHeight="1">
      <c r="B168" s="39"/>
      <c r="C168" s="190" t="s">
        <v>301</v>
      </c>
      <c r="D168" s="190" t="s">
        <v>158</v>
      </c>
      <c r="E168" s="191" t="s">
        <v>1199</v>
      </c>
      <c r="F168" s="192" t="s">
        <v>1200</v>
      </c>
      <c r="G168" s="193" t="s">
        <v>238</v>
      </c>
      <c r="H168" s="194">
        <v>30</v>
      </c>
      <c r="I168" s="195"/>
      <c r="J168" s="196">
        <f t="shared" si="30"/>
        <v>0</v>
      </c>
      <c r="K168" s="192" t="s">
        <v>22</v>
      </c>
      <c r="L168" s="59"/>
      <c r="M168" s="197" t="s">
        <v>22</v>
      </c>
      <c r="N168" s="198" t="s">
        <v>46</v>
      </c>
      <c r="O168" s="40"/>
      <c r="P168" s="199">
        <f t="shared" si="31"/>
        <v>0</v>
      </c>
      <c r="Q168" s="199">
        <v>0</v>
      </c>
      <c r="R168" s="199">
        <f t="shared" si="32"/>
        <v>0</v>
      </c>
      <c r="S168" s="199">
        <v>0</v>
      </c>
      <c r="T168" s="200">
        <f t="shared" si="33"/>
        <v>0</v>
      </c>
      <c r="AR168" s="22" t="s">
        <v>290</v>
      </c>
      <c r="AT168" s="22" t="s">
        <v>158</v>
      </c>
      <c r="AU168" s="22" t="s">
        <v>84</v>
      </c>
      <c r="AY168" s="22" t="s">
        <v>157</v>
      </c>
      <c r="BE168" s="201">
        <f t="shared" si="34"/>
        <v>0</v>
      </c>
      <c r="BF168" s="201">
        <f t="shared" si="35"/>
        <v>0</v>
      </c>
      <c r="BG168" s="201">
        <f t="shared" si="36"/>
        <v>0</v>
      </c>
      <c r="BH168" s="201">
        <f t="shared" si="37"/>
        <v>0</v>
      </c>
      <c r="BI168" s="201">
        <f t="shared" si="38"/>
        <v>0</v>
      </c>
      <c r="BJ168" s="22" t="s">
        <v>24</v>
      </c>
      <c r="BK168" s="201">
        <f t="shared" si="39"/>
        <v>0</v>
      </c>
      <c r="BL168" s="22" t="s">
        <v>290</v>
      </c>
      <c r="BM168" s="22" t="s">
        <v>1201</v>
      </c>
    </row>
    <row r="169" spans="2:65" s="1" customFormat="1" ht="22.5" customHeight="1">
      <c r="B169" s="39"/>
      <c r="C169" s="202" t="s">
        <v>612</v>
      </c>
      <c r="D169" s="202" t="s">
        <v>274</v>
      </c>
      <c r="E169" s="203" t="s">
        <v>1202</v>
      </c>
      <c r="F169" s="204" t="s">
        <v>1203</v>
      </c>
      <c r="G169" s="205" t="s">
        <v>238</v>
      </c>
      <c r="H169" s="206">
        <v>30</v>
      </c>
      <c r="I169" s="207"/>
      <c r="J169" s="208">
        <f t="shared" si="30"/>
        <v>0</v>
      </c>
      <c r="K169" s="204" t="s">
        <v>22</v>
      </c>
      <c r="L169" s="209"/>
      <c r="M169" s="210" t="s">
        <v>22</v>
      </c>
      <c r="N169" s="211" t="s">
        <v>46</v>
      </c>
      <c r="O169" s="40"/>
      <c r="P169" s="199">
        <f t="shared" si="31"/>
        <v>0</v>
      </c>
      <c r="Q169" s="199">
        <v>7.7999999999999999E-4</v>
      </c>
      <c r="R169" s="199">
        <f t="shared" si="32"/>
        <v>2.3400000000000001E-2</v>
      </c>
      <c r="S169" s="199">
        <v>0</v>
      </c>
      <c r="T169" s="200">
        <f t="shared" si="33"/>
        <v>0</v>
      </c>
      <c r="AR169" s="22" t="s">
        <v>413</v>
      </c>
      <c r="AT169" s="22" t="s">
        <v>274</v>
      </c>
      <c r="AU169" s="22" t="s">
        <v>84</v>
      </c>
      <c r="AY169" s="22" t="s">
        <v>157</v>
      </c>
      <c r="BE169" s="201">
        <f t="shared" si="34"/>
        <v>0</v>
      </c>
      <c r="BF169" s="201">
        <f t="shared" si="35"/>
        <v>0</v>
      </c>
      <c r="BG169" s="201">
        <f t="shared" si="36"/>
        <v>0</v>
      </c>
      <c r="BH169" s="201">
        <f t="shared" si="37"/>
        <v>0</v>
      </c>
      <c r="BI169" s="201">
        <f t="shared" si="38"/>
        <v>0</v>
      </c>
      <c r="BJ169" s="22" t="s">
        <v>24</v>
      </c>
      <c r="BK169" s="201">
        <f t="shared" si="39"/>
        <v>0</v>
      </c>
      <c r="BL169" s="22" t="s">
        <v>413</v>
      </c>
      <c r="BM169" s="22" t="s">
        <v>1204</v>
      </c>
    </row>
    <row r="170" spans="2:65" s="1" customFormat="1" ht="69.75" customHeight="1">
      <c r="B170" s="39"/>
      <c r="C170" s="190" t="s">
        <v>304</v>
      </c>
      <c r="D170" s="190" t="s">
        <v>158</v>
      </c>
      <c r="E170" s="191" t="s">
        <v>1205</v>
      </c>
      <c r="F170" s="192" t="s">
        <v>1206</v>
      </c>
      <c r="G170" s="193" t="s">
        <v>238</v>
      </c>
      <c r="H170" s="194">
        <v>115</v>
      </c>
      <c r="I170" s="195"/>
      <c r="J170" s="196">
        <f t="shared" si="30"/>
        <v>0</v>
      </c>
      <c r="K170" s="192" t="s">
        <v>22</v>
      </c>
      <c r="L170" s="59"/>
      <c r="M170" s="197" t="s">
        <v>22</v>
      </c>
      <c r="N170" s="198" t="s">
        <v>46</v>
      </c>
      <c r="O170" s="40"/>
      <c r="P170" s="199">
        <f t="shared" si="31"/>
        <v>0</v>
      </c>
      <c r="Q170" s="199">
        <v>0</v>
      </c>
      <c r="R170" s="199">
        <f t="shared" si="32"/>
        <v>0</v>
      </c>
      <c r="S170" s="199">
        <v>0</v>
      </c>
      <c r="T170" s="200">
        <f t="shared" si="33"/>
        <v>0</v>
      </c>
      <c r="AR170" s="22" t="s">
        <v>290</v>
      </c>
      <c r="AT170" s="22" t="s">
        <v>158</v>
      </c>
      <c r="AU170" s="22" t="s">
        <v>84</v>
      </c>
      <c r="AY170" s="22" t="s">
        <v>157</v>
      </c>
      <c r="BE170" s="201">
        <f t="shared" si="34"/>
        <v>0</v>
      </c>
      <c r="BF170" s="201">
        <f t="shared" si="35"/>
        <v>0</v>
      </c>
      <c r="BG170" s="201">
        <f t="shared" si="36"/>
        <v>0</v>
      </c>
      <c r="BH170" s="201">
        <f t="shared" si="37"/>
        <v>0</v>
      </c>
      <c r="BI170" s="201">
        <f t="shared" si="38"/>
        <v>0</v>
      </c>
      <c r="BJ170" s="22" t="s">
        <v>24</v>
      </c>
      <c r="BK170" s="201">
        <f t="shared" si="39"/>
        <v>0</v>
      </c>
      <c r="BL170" s="22" t="s">
        <v>290</v>
      </c>
      <c r="BM170" s="22" t="s">
        <v>1207</v>
      </c>
    </row>
    <row r="171" spans="2:65" s="1" customFormat="1" ht="22.5" customHeight="1">
      <c r="B171" s="39"/>
      <c r="C171" s="202" t="s">
        <v>619</v>
      </c>
      <c r="D171" s="202" t="s">
        <v>274</v>
      </c>
      <c r="E171" s="203" t="s">
        <v>1208</v>
      </c>
      <c r="F171" s="204" t="s">
        <v>1209</v>
      </c>
      <c r="G171" s="205" t="s">
        <v>238</v>
      </c>
      <c r="H171" s="206">
        <v>115</v>
      </c>
      <c r="I171" s="207"/>
      <c r="J171" s="208">
        <f t="shared" si="30"/>
        <v>0</v>
      </c>
      <c r="K171" s="204" t="s">
        <v>22</v>
      </c>
      <c r="L171" s="209"/>
      <c r="M171" s="210" t="s">
        <v>22</v>
      </c>
      <c r="N171" s="211" t="s">
        <v>46</v>
      </c>
      <c r="O171" s="40"/>
      <c r="P171" s="199">
        <f t="shared" si="31"/>
        <v>0</v>
      </c>
      <c r="Q171" s="199">
        <v>1.15E-3</v>
      </c>
      <c r="R171" s="199">
        <f t="shared" si="32"/>
        <v>0.13225000000000001</v>
      </c>
      <c r="S171" s="199">
        <v>0</v>
      </c>
      <c r="T171" s="200">
        <f t="shared" si="33"/>
        <v>0</v>
      </c>
      <c r="AR171" s="22" t="s">
        <v>413</v>
      </c>
      <c r="AT171" s="22" t="s">
        <v>274</v>
      </c>
      <c r="AU171" s="22" t="s">
        <v>84</v>
      </c>
      <c r="AY171" s="22" t="s">
        <v>157</v>
      </c>
      <c r="BE171" s="201">
        <f t="shared" si="34"/>
        <v>0</v>
      </c>
      <c r="BF171" s="201">
        <f t="shared" si="35"/>
        <v>0</v>
      </c>
      <c r="BG171" s="201">
        <f t="shared" si="36"/>
        <v>0</v>
      </c>
      <c r="BH171" s="201">
        <f t="shared" si="37"/>
        <v>0</v>
      </c>
      <c r="BI171" s="201">
        <f t="shared" si="38"/>
        <v>0</v>
      </c>
      <c r="BJ171" s="22" t="s">
        <v>24</v>
      </c>
      <c r="BK171" s="201">
        <f t="shared" si="39"/>
        <v>0</v>
      </c>
      <c r="BL171" s="22" t="s">
        <v>413</v>
      </c>
      <c r="BM171" s="22" t="s">
        <v>1210</v>
      </c>
    </row>
    <row r="172" spans="2:65" s="1" customFormat="1" ht="31.5" customHeight="1">
      <c r="B172" s="39"/>
      <c r="C172" s="190" t="s">
        <v>308</v>
      </c>
      <c r="D172" s="190" t="s">
        <v>158</v>
      </c>
      <c r="E172" s="191" t="s">
        <v>1211</v>
      </c>
      <c r="F172" s="192" t="s">
        <v>1212</v>
      </c>
      <c r="G172" s="193" t="s">
        <v>176</v>
      </c>
      <c r="H172" s="194">
        <v>12</v>
      </c>
      <c r="I172" s="195"/>
      <c r="J172" s="196">
        <f t="shared" si="30"/>
        <v>0</v>
      </c>
      <c r="K172" s="192" t="s">
        <v>993</v>
      </c>
      <c r="L172" s="59"/>
      <c r="M172" s="197" t="s">
        <v>22</v>
      </c>
      <c r="N172" s="198" t="s">
        <v>46</v>
      </c>
      <c r="O172" s="40"/>
      <c r="P172" s="199">
        <f t="shared" si="31"/>
        <v>0</v>
      </c>
      <c r="Q172" s="199">
        <v>0</v>
      </c>
      <c r="R172" s="199">
        <f t="shared" si="32"/>
        <v>0</v>
      </c>
      <c r="S172" s="199">
        <v>0</v>
      </c>
      <c r="T172" s="200">
        <f t="shared" si="33"/>
        <v>0</v>
      </c>
      <c r="AR172" s="22" t="s">
        <v>290</v>
      </c>
      <c r="AT172" s="22" t="s">
        <v>158</v>
      </c>
      <c r="AU172" s="22" t="s">
        <v>84</v>
      </c>
      <c r="AY172" s="22" t="s">
        <v>157</v>
      </c>
      <c r="BE172" s="201">
        <f t="shared" si="34"/>
        <v>0</v>
      </c>
      <c r="BF172" s="201">
        <f t="shared" si="35"/>
        <v>0</v>
      </c>
      <c r="BG172" s="201">
        <f t="shared" si="36"/>
        <v>0</v>
      </c>
      <c r="BH172" s="201">
        <f t="shared" si="37"/>
        <v>0</v>
      </c>
      <c r="BI172" s="201">
        <f t="shared" si="38"/>
        <v>0</v>
      </c>
      <c r="BJ172" s="22" t="s">
        <v>24</v>
      </c>
      <c r="BK172" s="201">
        <f t="shared" si="39"/>
        <v>0</v>
      </c>
      <c r="BL172" s="22" t="s">
        <v>290</v>
      </c>
      <c r="BM172" s="22" t="s">
        <v>1213</v>
      </c>
    </row>
    <row r="173" spans="2:65" s="1" customFormat="1" ht="31.5" customHeight="1">
      <c r="B173" s="39"/>
      <c r="C173" s="190" t="s">
        <v>626</v>
      </c>
      <c r="D173" s="190" t="s">
        <v>158</v>
      </c>
      <c r="E173" s="191" t="s">
        <v>1214</v>
      </c>
      <c r="F173" s="192" t="s">
        <v>1215</v>
      </c>
      <c r="G173" s="193" t="s">
        <v>176</v>
      </c>
      <c r="H173" s="194">
        <v>36</v>
      </c>
      <c r="I173" s="195"/>
      <c r="J173" s="196">
        <f t="shared" si="30"/>
        <v>0</v>
      </c>
      <c r="K173" s="192" t="s">
        <v>993</v>
      </c>
      <c r="L173" s="59"/>
      <c r="M173" s="197" t="s">
        <v>22</v>
      </c>
      <c r="N173" s="198" t="s">
        <v>46</v>
      </c>
      <c r="O173" s="40"/>
      <c r="P173" s="199">
        <f t="shared" si="31"/>
        <v>0</v>
      </c>
      <c r="Q173" s="199">
        <v>0</v>
      </c>
      <c r="R173" s="199">
        <f t="shared" si="32"/>
        <v>0</v>
      </c>
      <c r="S173" s="199">
        <v>0</v>
      </c>
      <c r="T173" s="200">
        <f t="shared" si="33"/>
        <v>0</v>
      </c>
      <c r="AR173" s="22" t="s">
        <v>290</v>
      </c>
      <c r="AT173" s="22" t="s">
        <v>158</v>
      </c>
      <c r="AU173" s="22" t="s">
        <v>84</v>
      </c>
      <c r="AY173" s="22" t="s">
        <v>157</v>
      </c>
      <c r="BE173" s="201">
        <f t="shared" si="34"/>
        <v>0</v>
      </c>
      <c r="BF173" s="201">
        <f t="shared" si="35"/>
        <v>0</v>
      </c>
      <c r="BG173" s="201">
        <f t="shared" si="36"/>
        <v>0</v>
      </c>
      <c r="BH173" s="201">
        <f t="shared" si="37"/>
        <v>0</v>
      </c>
      <c r="BI173" s="201">
        <f t="shared" si="38"/>
        <v>0</v>
      </c>
      <c r="BJ173" s="22" t="s">
        <v>24</v>
      </c>
      <c r="BK173" s="201">
        <f t="shared" si="39"/>
        <v>0</v>
      </c>
      <c r="BL173" s="22" t="s">
        <v>290</v>
      </c>
      <c r="BM173" s="22" t="s">
        <v>1216</v>
      </c>
    </row>
    <row r="174" spans="2:65" s="1" customFormat="1" ht="22.5" customHeight="1">
      <c r="B174" s="39"/>
      <c r="C174" s="190" t="s">
        <v>311</v>
      </c>
      <c r="D174" s="190" t="s">
        <v>158</v>
      </c>
      <c r="E174" s="191" t="s">
        <v>1217</v>
      </c>
      <c r="F174" s="192" t="s">
        <v>1218</v>
      </c>
      <c r="G174" s="193" t="s">
        <v>176</v>
      </c>
      <c r="H174" s="194">
        <v>14</v>
      </c>
      <c r="I174" s="195"/>
      <c r="J174" s="196">
        <f t="shared" si="30"/>
        <v>0</v>
      </c>
      <c r="K174" s="192" t="s">
        <v>22</v>
      </c>
      <c r="L174" s="59"/>
      <c r="M174" s="197" t="s">
        <v>22</v>
      </c>
      <c r="N174" s="198" t="s">
        <v>46</v>
      </c>
      <c r="O174" s="40"/>
      <c r="P174" s="199">
        <f t="shared" si="31"/>
        <v>0</v>
      </c>
      <c r="Q174" s="199">
        <v>0</v>
      </c>
      <c r="R174" s="199">
        <f t="shared" si="32"/>
        <v>0</v>
      </c>
      <c r="S174" s="199">
        <v>0</v>
      </c>
      <c r="T174" s="200">
        <f t="shared" si="33"/>
        <v>0</v>
      </c>
      <c r="AR174" s="22" t="s">
        <v>290</v>
      </c>
      <c r="AT174" s="22" t="s">
        <v>158</v>
      </c>
      <c r="AU174" s="22" t="s">
        <v>84</v>
      </c>
      <c r="AY174" s="22" t="s">
        <v>157</v>
      </c>
      <c r="BE174" s="201">
        <f t="shared" si="34"/>
        <v>0</v>
      </c>
      <c r="BF174" s="201">
        <f t="shared" si="35"/>
        <v>0</v>
      </c>
      <c r="BG174" s="201">
        <f t="shared" si="36"/>
        <v>0</v>
      </c>
      <c r="BH174" s="201">
        <f t="shared" si="37"/>
        <v>0</v>
      </c>
      <c r="BI174" s="201">
        <f t="shared" si="38"/>
        <v>0</v>
      </c>
      <c r="BJ174" s="22" t="s">
        <v>24</v>
      </c>
      <c r="BK174" s="201">
        <f t="shared" si="39"/>
        <v>0</v>
      </c>
      <c r="BL174" s="22" t="s">
        <v>290</v>
      </c>
      <c r="BM174" s="22" t="s">
        <v>1219</v>
      </c>
    </row>
    <row r="175" spans="2:65" s="1" customFormat="1" ht="22.5" customHeight="1">
      <c r="B175" s="39"/>
      <c r="C175" s="190" t="s">
        <v>633</v>
      </c>
      <c r="D175" s="190" t="s">
        <v>158</v>
      </c>
      <c r="E175" s="191" t="s">
        <v>1220</v>
      </c>
      <c r="F175" s="192" t="s">
        <v>1221</v>
      </c>
      <c r="G175" s="193" t="s">
        <v>176</v>
      </c>
      <c r="H175" s="194">
        <v>22</v>
      </c>
      <c r="I175" s="195"/>
      <c r="J175" s="196">
        <f t="shared" si="30"/>
        <v>0</v>
      </c>
      <c r="K175" s="192" t="s">
        <v>993</v>
      </c>
      <c r="L175" s="59"/>
      <c r="M175" s="197" t="s">
        <v>22</v>
      </c>
      <c r="N175" s="198" t="s">
        <v>46</v>
      </c>
      <c r="O175" s="40"/>
      <c r="P175" s="199">
        <f t="shared" si="31"/>
        <v>0</v>
      </c>
      <c r="Q175" s="199">
        <v>0</v>
      </c>
      <c r="R175" s="199">
        <f t="shared" si="32"/>
        <v>0</v>
      </c>
      <c r="S175" s="199">
        <v>0</v>
      </c>
      <c r="T175" s="200">
        <f t="shared" si="33"/>
        <v>0</v>
      </c>
      <c r="AR175" s="22" t="s">
        <v>290</v>
      </c>
      <c r="AT175" s="22" t="s">
        <v>158</v>
      </c>
      <c r="AU175" s="22" t="s">
        <v>84</v>
      </c>
      <c r="AY175" s="22" t="s">
        <v>157</v>
      </c>
      <c r="BE175" s="201">
        <f t="shared" si="34"/>
        <v>0</v>
      </c>
      <c r="BF175" s="201">
        <f t="shared" si="35"/>
        <v>0</v>
      </c>
      <c r="BG175" s="201">
        <f t="shared" si="36"/>
        <v>0</v>
      </c>
      <c r="BH175" s="201">
        <f t="shared" si="37"/>
        <v>0</v>
      </c>
      <c r="BI175" s="201">
        <f t="shared" si="38"/>
        <v>0</v>
      </c>
      <c r="BJ175" s="22" t="s">
        <v>24</v>
      </c>
      <c r="BK175" s="201">
        <f t="shared" si="39"/>
        <v>0</v>
      </c>
      <c r="BL175" s="22" t="s">
        <v>290</v>
      </c>
      <c r="BM175" s="22" t="s">
        <v>1222</v>
      </c>
    </row>
    <row r="176" spans="2:65" s="1" customFormat="1" ht="22.5" customHeight="1">
      <c r="B176" s="39"/>
      <c r="C176" s="190" t="s">
        <v>317</v>
      </c>
      <c r="D176" s="190" t="s">
        <v>158</v>
      </c>
      <c r="E176" s="191" t="s">
        <v>1223</v>
      </c>
      <c r="F176" s="192" t="s">
        <v>1224</v>
      </c>
      <c r="G176" s="193" t="s">
        <v>176</v>
      </c>
      <c r="H176" s="194">
        <v>34</v>
      </c>
      <c r="I176" s="195"/>
      <c r="J176" s="196">
        <f t="shared" si="30"/>
        <v>0</v>
      </c>
      <c r="K176" s="192" t="s">
        <v>993</v>
      </c>
      <c r="L176" s="59"/>
      <c r="M176" s="197" t="s">
        <v>22</v>
      </c>
      <c r="N176" s="212" t="s">
        <v>46</v>
      </c>
      <c r="O176" s="213"/>
      <c r="P176" s="214">
        <f t="shared" si="31"/>
        <v>0</v>
      </c>
      <c r="Q176" s="214">
        <v>0</v>
      </c>
      <c r="R176" s="214">
        <f t="shared" si="32"/>
        <v>0</v>
      </c>
      <c r="S176" s="214">
        <v>0</v>
      </c>
      <c r="T176" s="215">
        <f t="shared" si="33"/>
        <v>0</v>
      </c>
      <c r="AR176" s="22" t="s">
        <v>290</v>
      </c>
      <c r="AT176" s="22" t="s">
        <v>158</v>
      </c>
      <c r="AU176" s="22" t="s">
        <v>84</v>
      </c>
      <c r="AY176" s="22" t="s">
        <v>157</v>
      </c>
      <c r="BE176" s="201">
        <f t="shared" si="34"/>
        <v>0</v>
      </c>
      <c r="BF176" s="201">
        <f t="shared" si="35"/>
        <v>0</v>
      </c>
      <c r="BG176" s="201">
        <f t="shared" si="36"/>
        <v>0</v>
      </c>
      <c r="BH176" s="201">
        <f t="shared" si="37"/>
        <v>0</v>
      </c>
      <c r="BI176" s="201">
        <f t="shared" si="38"/>
        <v>0</v>
      </c>
      <c r="BJ176" s="22" t="s">
        <v>24</v>
      </c>
      <c r="BK176" s="201">
        <f t="shared" si="39"/>
        <v>0</v>
      </c>
      <c r="BL176" s="22" t="s">
        <v>290</v>
      </c>
      <c r="BM176" s="22" t="s">
        <v>1225</v>
      </c>
    </row>
    <row r="177" spans="2:12" s="1" customFormat="1" ht="6.95" customHeight="1">
      <c r="B177" s="54"/>
      <c r="C177" s="55"/>
      <c r="D177" s="55"/>
      <c r="E177" s="55"/>
      <c r="F177" s="55"/>
      <c r="G177" s="55"/>
      <c r="H177" s="55"/>
      <c r="I177" s="146"/>
      <c r="J177" s="55"/>
      <c r="K177" s="55"/>
      <c r="L177" s="59"/>
    </row>
  </sheetData>
  <sheetProtection algorithmName="SHA-512" hashValue="GiQxF2JBbMuSFYyEJduLTKkodvJc4vN2u3G7f21QyQt3KgonBpMiTStd7NmJcaojAdbwC3eJ6LkofJdGBJ3F+A==" saltValue="uFZNXVsMnvGb509pnmOHWw==" spinCount="100000" sheet="1" objects="1" scenarios="1" formatCells="0" formatColumns="0" formatRows="0" sort="0" autoFilter="0"/>
  <autoFilter ref="C86:K176"/>
  <mergeCells count="12">
    <mergeCell ref="E77:H77"/>
    <mergeCell ref="E79:H79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5:H75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106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1226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1227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ROUND(J92,2)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ROUND(SUM(BE92:BE172), 2)</f>
        <v>0</v>
      </c>
      <c r="G32" s="40"/>
      <c r="H32" s="40"/>
      <c r="I32" s="138">
        <v>0.21</v>
      </c>
      <c r="J32" s="137">
        <f>ROUND(ROUND((SUM(BE92:BE172)),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ROUND(SUM(BF92:BF172), 2)</f>
        <v>0</v>
      </c>
      <c r="G33" s="40"/>
      <c r="H33" s="40"/>
      <c r="I33" s="138">
        <v>0.15</v>
      </c>
      <c r="J33" s="137">
        <f>ROUND(ROUND((SUM(BF92:BF172)),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ROUND(SUM(BG92:BG172),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ROUND(SUM(BH92:BH172),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ROUND(SUM(BI92:BI172),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1226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1 - stavební elektroinstalace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J92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1228</v>
      </c>
      <c r="E61" s="159"/>
      <c r="F61" s="159"/>
      <c r="G61" s="159"/>
      <c r="H61" s="159"/>
      <c r="I61" s="160"/>
      <c r="J61" s="161">
        <f>J93</f>
        <v>0</v>
      </c>
      <c r="K61" s="162"/>
    </row>
    <row r="62" spans="2:47" s="11" customFormat="1" ht="19.899999999999999" customHeight="1">
      <c r="B62" s="216"/>
      <c r="C62" s="217"/>
      <c r="D62" s="218" t="s">
        <v>1229</v>
      </c>
      <c r="E62" s="219"/>
      <c r="F62" s="219"/>
      <c r="G62" s="219"/>
      <c r="H62" s="219"/>
      <c r="I62" s="220"/>
      <c r="J62" s="221">
        <f>J94</f>
        <v>0</v>
      </c>
      <c r="K62" s="222"/>
    </row>
    <row r="63" spans="2:47" s="8" customFormat="1" ht="24.95" customHeight="1">
      <c r="B63" s="156"/>
      <c r="C63" s="157"/>
      <c r="D63" s="158" t="s">
        <v>435</v>
      </c>
      <c r="E63" s="159"/>
      <c r="F63" s="159"/>
      <c r="G63" s="159"/>
      <c r="H63" s="159"/>
      <c r="I63" s="160"/>
      <c r="J63" s="161">
        <f>J97</f>
        <v>0</v>
      </c>
      <c r="K63" s="162"/>
    </row>
    <row r="64" spans="2:47" s="11" customFormat="1" ht="19.899999999999999" customHeight="1">
      <c r="B64" s="216"/>
      <c r="C64" s="217"/>
      <c r="D64" s="218" t="s">
        <v>436</v>
      </c>
      <c r="E64" s="219"/>
      <c r="F64" s="219"/>
      <c r="G64" s="219"/>
      <c r="H64" s="219"/>
      <c r="I64" s="220"/>
      <c r="J64" s="221">
        <f>J98</f>
        <v>0</v>
      </c>
      <c r="K64" s="222"/>
    </row>
    <row r="65" spans="2:12" s="11" customFormat="1" ht="19.899999999999999" customHeight="1">
      <c r="B65" s="216"/>
      <c r="C65" s="217"/>
      <c r="D65" s="218" t="s">
        <v>854</v>
      </c>
      <c r="E65" s="219"/>
      <c r="F65" s="219"/>
      <c r="G65" s="219"/>
      <c r="H65" s="219"/>
      <c r="I65" s="220"/>
      <c r="J65" s="221">
        <f>J156</f>
        <v>0</v>
      </c>
      <c r="K65" s="222"/>
    </row>
    <row r="66" spans="2:12" s="8" customFormat="1" ht="24.95" customHeight="1">
      <c r="B66" s="156"/>
      <c r="C66" s="157"/>
      <c r="D66" s="158" t="s">
        <v>437</v>
      </c>
      <c r="E66" s="159"/>
      <c r="F66" s="159"/>
      <c r="G66" s="159"/>
      <c r="H66" s="159"/>
      <c r="I66" s="160"/>
      <c r="J66" s="161">
        <f>J159</f>
        <v>0</v>
      </c>
      <c r="K66" s="162"/>
    </row>
    <row r="67" spans="2:12" s="8" customFormat="1" ht="24.95" customHeight="1">
      <c r="B67" s="156"/>
      <c r="C67" s="157"/>
      <c r="D67" s="158" t="s">
        <v>438</v>
      </c>
      <c r="E67" s="159"/>
      <c r="F67" s="159"/>
      <c r="G67" s="159"/>
      <c r="H67" s="159"/>
      <c r="I67" s="160"/>
      <c r="J67" s="161">
        <f>J163</f>
        <v>0</v>
      </c>
      <c r="K67" s="162"/>
    </row>
    <row r="68" spans="2:12" s="11" customFormat="1" ht="19.899999999999999" customHeight="1">
      <c r="B68" s="216"/>
      <c r="C68" s="217"/>
      <c r="D68" s="218" t="s">
        <v>439</v>
      </c>
      <c r="E68" s="219"/>
      <c r="F68" s="219"/>
      <c r="G68" s="219"/>
      <c r="H68" s="219"/>
      <c r="I68" s="220"/>
      <c r="J68" s="221">
        <f>J164</f>
        <v>0</v>
      </c>
      <c r="K68" s="222"/>
    </row>
    <row r="69" spans="2:12" s="11" customFormat="1" ht="19.899999999999999" customHeight="1">
      <c r="B69" s="216"/>
      <c r="C69" s="217"/>
      <c r="D69" s="218" t="s">
        <v>440</v>
      </c>
      <c r="E69" s="219"/>
      <c r="F69" s="219"/>
      <c r="G69" s="219"/>
      <c r="H69" s="219"/>
      <c r="I69" s="220"/>
      <c r="J69" s="221">
        <f>J168</f>
        <v>0</v>
      </c>
      <c r="K69" s="222"/>
    </row>
    <row r="70" spans="2:12" s="11" customFormat="1" ht="19.899999999999999" customHeight="1">
      <c r="B70" s="216"/>
      <c r="C70" s="217"/>
      <c r="D70" s="218" t="s">
        <v>441</v>
      </c>
      <c r="E70" s="219"/>
      <c r="F70" s="219"/>
      <c r="G70" s="219"/>
      <c r="H70" s="219"/>
      <c r="I70" s="220"/>
      <c r="J70" s="221">
        <f>J170</f>
        <v>0</v>
      </c>
      <c r="K70" s="222"/>
    </row>
    <row r="71" spans="2:12" s="1" customFormat="1" ht="21.75" customHeight="1">
      <c r="B71" s="39"/>
      <c r="C71" s="40"/>
      <c r="D71" s="40"/>
      <c r="E71" s="40"/>
      <c r="F71" s="40"/>
      <c r="G71" s="40"/>
      <c r="H71" s="40"/>
      <c r="I71" s="125"/>
      <c r="J71" s="40"/>
      <c r="K71" s="4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146"/>
      <c r="J72" s="55"/>
      <c r="K72" s="5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149"/>
      <c r="J76" s="58"/>
      <c r="K76" s="58"/>
      <c r="L76" s="59"/>
    </row>
    <row r="77" spans="2:12" s="1" customFormat="1" ht="36.950000000000003" customHeight="1">
      <c r="B77" s="39"/>
      <c r="C77" s="60" t="s">
        <v>142</v>
      </c>
      <c r="D77" s="61"/>
      <c r="E77" s="61"/>
      <c r="F77" s="61"/>
      <c r="G77" s="61"/>
      <c r="H77" s="61"/>
      <c r="I77" s="163"/>
      <c r="J77" s="61"/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14.45" customHeight="1">
      <c r="B79" s="39"/>
      <c r="C79" s="63" t="s">
        <v>18</v>
      </c>
      <c r="D79" s="61"/>
      <c r="E79" s="61"/>
      <c r="F79" s="61"/>
      <c r="G79" s="61"/>
      <c r="H79" s="61"/>
      <c r="I79" s="163"/>
      <c r="J79" s="61"/>
      <c r="K79" s="61"/>
      <c r="L79" s="59"/>
    </row>
    <row r="80" spans="2:12" s="1" customFormat="1" ht="22.5" customHeight="1">
      <c r="B80" s="39"/>
      <c r="C80" s="61"/>
      <c r="D80" s="61"/>
      <c r="E80" s="362" t="str">
        <f>E7</f>
        <v>Rekonstrukce rozvodny v budově dílen EKOVA Elektric v Areálu dílny Martinov</v>
      </c>
      <c r="F80" s="363"/>
      <c r="G80" s="363"/>
      <c r="H80" s="363"/>
      <c r="I80" s="163"/>
      <c r="J80" s="61"/>
      <c r="K80" s="61"/>
      <c r="L80" s="59"/>
    </row>
    <row r="81" spans="2:65" ht="15">
      <c r="B81" s="26"/>
      <c r="C81" s="63" t="s">
        <v>115</v>
      </c>
      <c r="D81" s="223"/>
      <c r="E81" s="223"/>
      <c r="F81" s="223"/>
      <c r="G81" s="223"/>
      <c r="H81" s="223"/>
      <c r="J81" s="223"/>
      <c r="K81" s="223"/>
      <c r="L81" s="224"/>
    </row>
    <row r="82" spans="2:65" s="1" customFormat="1" ht="22.5" customHeight="1">
      <c r="B82" s="39"/>
      <c r="C82" s="61"/>
      <c r="D82" s="61"/>
      <c r="E82" s="362" t="s">
        <v>1226</v>
      </c>
      <c r="F82" s="364"/>
      <c r="G82" s="364"/>
      <c r="H82" s="364"/>
      <c r="I82" s="163"/>
      <c r="J82" s="61"/>
      <c r="K82" s="61"/>
      <c r="L82" s="59"/>
    </row>
    <row r="83" spans="2:65" s="1" customFormat="1" ht="14.45" customHeight="1">
      <c r="B83" s="39"/>
      <c r="C83" s="63" t="s">
        <v>433</v>
      </c>
      <c r="D83" s="61"/>
      <c r="E83" s="61"/>
      <c r="F83" s="61"/>
      <c r="G83" s="61"/>
      <c r="H83" s="61"/>
      <c r="I83" s="163"/>
      <c r="J83" s="61"/>
      <c r="K83" s="61"/>
      <c r="L83" s="59"/>
    </row>
    <row r="84" spans="2:65" s="1" customFormat="1" ht="23.25" customHeight="1">
      <c r="B84" s="39"/>
      <c r="C84" s="61"/>
      <c r="D84" s="61"/>
      <c r="E84" s="330" t="str">
        <f>E11</f>
        <v>1 - stavební elektroinstalace</v>
      </c>
      <c r="F84" s="364"/>
      <c r="G84" s="364"/>
      <c r="H84" s="364"/>
      <c r="I84" s="163"/>
      <c r="J84" s="61"/>
      <c r="K84" s="61"/>
      <c r="L84" s="59"/>
    </row>
    <row r="85" spans="2:65" s="1" customFormat="1" ht="6.95" customHeight="1">
      <c r="B85" s="39"/>
      <c r="C85" s="61"/>
      <c r="D85" s="61"/>
      <c r="E85" s="61"/>
      <c r="F85" s="61"/>
      <c r="G85" s="61"/>
      <c r="H85" s="61"/>
      <c r="I85" s="163"/>
      <c r="J85" s="61"/>
      <c r="K85" s="61"/>
      <c r="L85" s="59"/>
    </row>
    <row r="86" spans="2:65" s="1" customFormat="1" ht="18" customHeight="1">
      <c r="B86" s="39"/>
      <c r="C86" s="63" t="s">
        <v>25</v>
      </c>
      <c r="D86" s="61"/>
      <c r="E86" s="61"/>
      <c r="F86" s="164" t="str">
        <f>F14</f>
        <v>Ostrava</v>
      </c>
      <c r="G86" s="61"/>
      <c r="H86" s="61"/>
      <c r="I86" s="165" t="s">
        <v>27</v>
      </c>
      <c r="J86" s="71" t="str">
        <f>IF(J14="","",J14)</f>
        <v>7. 3. 2018</v>
      </c>
      <c r="K86" s="61"/>
      <c r="L86" s="59"/>
    </row>
    <row r="87" spans="2:65" s="1" customFormat="1" ht="6.95" customHeight="1">
      <c r="B87" s="39"/>
      <c r="C87" s="61"/>
      <c r="D87" s="61"/>
      <c r="E87" s="61"/>
      <c r="F87" s="61"/>
      <c r="G87" s="61"/>
      <c r="H87" s="61"/>
      <c r="I87" s="163"/>
      <c r="J87" s="61"/>
      <c r="K87" s="61"/>
      <c r="L87" s="59"/>
    </row>
    <row r="88" spans="2:65" s="1" customFormat="1" ht="15">
      <c r="B88" s="39"/>
      <c r="C88" s="63" t="s">
        <v>31</v>
      </c>
      <c r="D88" s="61"/>
      <c r="E88" s="61"/>
      <c r="F88" s="164" t="str">
        <f>E17</f>
        <v>Dopravní podnik Ostrava a.s.</v>
      </c>
      <c r="G88" s="61"/>
      <c r="H88" s="61"/>
      <c r="I88" s="165" t="s">
        <v>37</v>
      </c>
      <c r="J88" s="164" t="str">
        <f>E23</f>
        <v xml:space="preserve"> </v>
      </c>
      <c r="K88" s="61"/>
      <c r="L88" s="59"/>
    </row>
    <row r="89" spans="2:65" s="1" customFormat="1" ht="14.45" customHeight="1">
      <c r="B89" s="39"/>
      <c r="C89" s="63" t="s">
        <v>35</v>
      </c>
      <c r="D89" s="61"/>
      <c r="E89" s="61"/>
      <c r="F89" s="164" t="str">
        <f>IF(E20="","",E20)</f>
        <v/>
      </c>
      <c r="G89" s="61"/>
      <c r="H89" s="61"/>
      <c r="I89" s="163"/>
      <c r="J89" s="61"/>
      <c r="K89" s="61"/>
      <c r="L89" s="59"/>
    </row>
    <row r="90" spans="2:65" s="1" customFormat="1" ht="10.35" customHeight="1">
      <c r="B90" s="39"/>
      <c r="C90" s="61"/>
      <c r="D90" s="61"/>
      <c r="E90" s="61"/>
      <c r="F90" s="61"/>
      <c r="G90" s="61"/>
      <c r="H90" s="61"/>
      <c r="I90" s="163"/>
      <c r="J90" s="61"/>
      <c r="K90" s="61"/>
      <c r="L90" s="59"/>
    </row>
    <row r="91" spans="2:65" s="9" customFormat="1" ht="29.25" customHeight="1">
      <c r="B91" s="166"/>
      <c r="C91" s="167" t="s">
        <v>143</v>
      </c>
      <c r="D91" s="168" t="s">
        <v>60</v>
      </c>
      <c r="E91" s="168" t="s">
        <v>56</v>
      </c>
      <c r="F91" s="168" t="s">
        <v>144</v>
      </c>
      <c r="G91" s="168" t="s">
        <v>145</v>
      </c>
      <c r="H91" s="168" t="s">
        <v>146</v>
      </c>
      <c r="I91" s="169" t="s">
        <v>147</v>
      </c>
      <c r="J91" s="168" t="s">
        <v>119</v>
      </c>
      <c r="K91" s="170" t="s">
        <v>148</v>
      </c>
      <c r="L91" s="171"/>
      <c r="M91" s="79" t="s">
        <v>149</v>
      </c>
      <c r="N91" s="80" t="s">
        <v>45</v>
      </c>
      <c r="O91" s="80" t="s">
        <v>150</v>
      </c>
      <c r="P91" s="80" t="s">
        <v>151</v>
      </c>
      <c r="Q91" s="80" t="s">
        <v>152</v>
      </c>
      <c r="R91" s="80" t="s">
        <v>153</v>
      </c>
      <c r="S91" s="80" t="s">
        <v>154</v>
      </c>
      <c r="T91" s="81" t="s">
        <v>155</v>
      </c>
    </row>
    <row r="92" spans="2:65" s="1" customFormat="1" ht="29.25" customHeight="1">
      <c r="B92" s="39"/>
      <c r="C92" s="85" t="s">
        <v>120</v>
      </c>
      <c r="D92" s="61"/>
      <c r="E92" s="61"/>
      <c r="F92" s="61"/>
      <c r="G92" s="61"/>
      <c r="H92" s="61"/>
      <c r="I92" s="163"/>
      <c r="J92" s="172">
        <f>BK92</f>
        <v>0</v>
      </c>
      <c r="K92" s="61"/>
      <c r="L92" s="59"/>
      <c r="M92" s="82"/>
      <c r="N92" s="83"/>
      <c r="O92" s="83"/>
      <c r="P92" s="173">
        <f>P93+P97+P159+P163</f>
        <v>0</v>
      </c>
      <c r="Q92" s="83"/>
      <c r="R92" s="173">
        <f>R93+R97+R159+R163</f>
        <v>0.12564999999999998</v>
      </c>
      <c r="S92" s="83"/>
      <c r="T92" s="174">
        <f>T93+T97+T159+T163</f>
        <v>0.24</v>
      </c>
      <c r="AT92" s="22" t="s">
        <v>74</v>
      </c>
      <c r="AU92" s="22" t="s">
        <v>121</v>
      </c>
      <c r="BK92" s="175">
        <f>BK93+BK97+BK159+BK163</f>
        <v>0</v>
      </c>
    </row>
    <row r="93" spans="2:65" s="10" customFormat="1" ht="37.35" customHeight="1">
      <c r="B93" s="176"/>
      <c r="C93" s="177"/>
      <c r="D93" s="225" t="s">
        <v>74</v>
      </c>
      <c r="E93" s="226" t="s">
        <v>1230</v>
      </c>
      <c r="F93" s="226" t="s">
        <v>1231</v>
      </c>
      <c r="G93" s="177"/>
      <c r="H93" s="177"/>
      <c r="I93" s="180"/>
      <c r="J93" s="227">
        <f>BK93</f>
        <v>0</v>
      </c>
      <c r="K93" s="177"/>
      <c r="L93" s="182"/>
      <c r="M93" s="183"/>
      <c r="N93" s="184"/>
      <c r="O93" s="184"/>
      <c r="P93" s="185">
        <f>P94</f>
        <v>0</v>
      </c>
      <c r="Q93" s="184"/>
      <c r="R93" s="185">
        <f>R94</f>
        <v>0</v>
      </c>
      <c r="S93" s="184"/>
      <c r="T93" s="186">
        <f>T94</f>
        <v>0.24</v>
      </c>
      <c r="AR93" s="187" t="s">
        <v>24</v>
      </c>
      <c r="AT93" s="188" t="s">
        <v>74</v>
      </c>
      <c r="AU93" s="188" t="s">
        <v>75</v>
      </c>
      <c r="AY93" s="187" t="s">
        <v>157</v>
      </c>
      <c r="BK93" s="189">
        <f>BK94</f>
        <v>0</v>
      </c>
    </row>
    <row r="94" spans="2:65" s="10" customFormat="1" ht="19.899999999999999" customHeight="1">
      <c r="B94" s="176"/>
      <c r="C94" s="177"/>
      <c r="D94" s="178" t="s">
        <v>74</v>
      </c>
      <c r="E94" s="228" t="s">
        <v>189</v>
      </c>
      <c r="F94" s="228" t="s">
        <v>1232</v>
      </c>
      <c r="G94" s="177"/>
      <c r="H94" s="177"/>
      <c r="I94" s="180"/>
      <c r="J94" s="229">
        <f>BK94</f>
        <v>0</v>
      </c>
      <c r="K94" s="177"/>
      <c r="L94" s="182"/>
      <c r="M94" s="183"/>
      <c r="N94" s="184"/>
      <c r="O94" s="184"/>
      <c r="P94" s="185">
        <f>SUM(P95:P96)</f>
        <v>0</v>
      </c>
      <c r="Q94" s="184"/>
      <c r="R94" s="185">
        <f>SUM(R95:R96)</f>
        <v>0</v>
      </c>
      <c r="S94" s="184"/>
      <c r="T94" s="186">
        <f>SUM(T95:T96)</f>
        <v>0.24</v>
      </c>
      <c r="AR94" s="187" t="s">
        <v>24</v>
      </c>
      <c r="AT94" s="188" t="s">
        <v>74</v>
      </c>
      <c r="AU94" s="188" t="s">
        <v>24</v>
      </c>
      <c r="AY94" s="187" t="s">
        <v>157</v>
      </c>
      <c r="BK94" s="189">
        <f>SUM(BK95:BK96)</f>
        <v>0</v>
      </c>
    </row>
    <row r="95" spans="2:65" s="1" customFormat="1" ht="31.5" customHeight="1">
      <c r="B95" s="39"/>
      <c r="C95" s="190" t="s">
        <v>24</v>
      </c>
      <c r="D95" s="190" t="s">
        <v>158</v>
      </c>
      <c r="E95" s="191" t="s">
        <v>1233</v>
      </c>
      <c r="F95" s="192" t="s">
        <v>1234</v>
      </c>
      <c r="G95" s="193" t="s">
        <v>238</v>
      </c>
      <c r="H95" s="194">
        <v>80</v>
      </c>
      <c r="I95" s="195"/>
      <c r="J95" s="196">
        <f>ROUND(I95*H95,2)</f>
        <v>0</v>
      </c>
      <c r="K95" s="192" t="s">
        <v>458</v>
      </c>
      <c r="L95" s="59"/>
      <c r="M95" s="197" t="s">
        <v>22</v>
      </c>
      <c r="N95" s="198" t="s">
        <v>46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2E-3</v>
      </c>
      <c r="T95" s="200">
        <f>S95*H95</f>
        <v>0.16</v>
      </c>
      <c r="AR95" s="22" t="s">
        <v>96</v>
      </c>
      <c r="AT95" s="22" t="s">
        <v>158</v>
      </c>
      <c r="AU95" s="22" t="s">
        <v>84</v>
      </c>
      <c r="AY95" s="22" t="s">
        <v>157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24</v>
      </c>
      <c r="BK95" s="201">
        <f>ROUND(I95*H95,2)</f>
        <v>0</v>
      </c>
      <c r="BL95" s="22" t="s">
        <v>96</v>
      </c>
      <c r="BM95" s="22" t="s">
        <v>1235</v>
      </c>
    </row>
    <row r="96" spans="2:65" s="1" customFormat="1" ht="31.5" customHeight="1">
      <c r="B96" s="39"/>
      <c r="C96" s="190" t="s">
        <v>84</v>
      </c>
      <c r="D96" s="190" t="s">
        <v>158</v>
      </c>
      <c r="E96" s="191" t="s">
        <v>1236</v>
      </c>
      <c r="F96" s="192" t="s">
        <v>1237</v>
      </c>
      <c r="G96" s="193" t="s">
        <v>238</v>
      </c>
      <c r="H96" s="194">
        <v>20</v>
      </c>
      <c r="I96" s="195"/>
      <c r="J96" s="196">
        <f>ROUND(I96*H96,2)</f>
        <v>0</v>
      </c>
      <c r="K96" s="192" t="s">
        <v>458</v>
      </c>
      <c r="L96" s="59"/>
      <c r="M96" s="197" t="s">
        <v>22</v>
      </c>
      <c r="N96" s="198" t="s">
        <v>46</v>
      </c>
      <c r="O96" s="40"/>
      <c r="P96" s="199">
        <f>O96*H96</f>
        <v>0</v>
      </c>
      <c r="Q96" s="199">
        <v>0</v>
      </c>
      <c r="R96" s="199">
        <f>Q96*H96</f>
        <v>0</v>
      </c>
      <c r="S96" s="199">
        <v>4.0000000000000001E-3</v>
      </c>
      <c r="T96" s="200">
        <f>S96*H96</f>
        <v>0.08</v>
      </c>
      <c r="AR96" s="22" t="s">
        <v>96</v>
      </c>
      <c r="AT96" s="22" t="s">
        <v>158</v>
      </c>
      <c r="AU96" s="22" t="s">
        <v>84</v>
      </c>
      <c r="AY96" s="22" t="s">
        <v>157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24</v>
      </c>
      <c r="BK96" s="201">
        <f>ROUND(I96*H96,2)</f>
        <v>0</v>
      </c>
      <c r="BL96" s="22" t="s">
        <v>96</v>
      </c>
      <c r="BM96" s="22" t="s">
        <v>1238</v>
      </c>
    </row>
    <row r="97" spans="2:65" s="10" customFormat="1" ht="37.35" customHeight="1">
      <c r="B97" s="176"/>
      <c r="C97" s="177"/>
      <c r="D97" s="225" t="s">
        <v>74</v>
      </c>
      <c r="E97" s="226" t="s">
        <v>274</v>
      </c>
      <c r="F97" s="226" t="s">
        <v>444</v>
      </c>
      <c r="G97" s="177"/>
      <c r="H97" s="177"/>
      <c r="I97" s="180"/>
      <c r="J97" s="227">
        <f>BK97</f>
        <v>0</v>
      </c>
      <c r="K97" s="177"/>
      <c r="L97" s="182"/>
      <c r="M97" s="183"/>
      <c r="N97" s="184"/>
      <c r="O97" s="184"/>
      <c r="P97" s="185">
        <f>P98+P156</f>
        <v>0</v>
      </c>
      <c r="Q97" s="184"/>
      <c r="R97" s="185">
        <f>R98+R156</f>
        <v>0.12564999999999998</v>
      </c>
      <c r="S97" s="184"/>
      <c r="T97" s="186">
        <f>T98+T156</f>
        <v>0</v>
      </c>
      <c r="AR97" s="187" t="s">
        <v>93</v>
      </c>
      <c r="AT97" s="188" t="s">
        <v>74</v>
      </c>
      <c r="AU97" s="188" t="s">
        <v>75</v>
      </c>
      <c r="AY97" s="187" t="s">
        <v>157</v>
      </c>
      <c r="BK97" s="189">
        <f>BK98+BK156</f>
        <v>0</v>
      </c>
    </row>
    <row r="98" spans="2:65" s="10" customFormat="1" ht="19.899999999999999" customHeight="1">
      <c r="B98" s="176"/>
      <c r="C98" s="177"/>
      <c r="D98" s="178" t="s">
        <v>74</v>
      </c>
      <c r="E98" s="228" t="s">
        <v>445</v>
      </c>
      <c r="F98" s="228" t="s">
        <v>446</v>
      </c>
      <c r="G98" s="177"/>
      <c r="H98" s="177"/>
      <c r="I98" s="180"/>
      <c r="J98" s="229">
        <f>BK98</f>
        <v>0</v>
      </c>
      <c r="K98" s="177"/>
      <c r="L98" s="182"/>
      <c r="M98" s="183"/>
      <c r="N98" s="184"/>
      <c r="O98" s="184"/>
      <c r="P98" s="185">
        <f>SUM(P99:P155)</f>
        <v>0</v>
      </c>
      <c r="Q98" s="184"/>
      <c r="R98" s="185">
        <f>SUM(R99:R155)</f>
        <v>0.12368999999999999</v>
      </c>
      <c r="S98" s="184"/>
      <c r="T98" s="186">
        <f>SUM(T99:T155)</f>
        <v>0</v>
      </c>
      <c r="AR98" s="187" t="s">
        <v>93</v>
      </c>
      <c r="AT98" s="188" t="s">
        <v>74</v>
      </c>
      <c r="AU98" s="188" t="s">
        <v>24</v>
      </c>
      <c r="AY98" s="187" t="s">
        <v>157</v>
      </c>
      <c r="BK98" s="189">
        <f>SUM(BK99:BK155)</f>
        <v>0</v>
      </c>
    </row>
    <row r="99" spans="2:65" s="1" customFormat="1" ht="22.5" customHeight="1">
      <c r="B99" s="39"/>
      <c r="C99" s="202" t="s">
        <v>93</v>
      </c>
      <c r="D99" s="202" t="s">
        <v>274</v>
      </c>
      <c r="E99" s="203" t="s">
        <v>454</v>
      </c>
      <c r="F99" s="204" t="s">
        <v>448</v>
      </c>
      <c r="G99" s="205" t="s">
        <v>449</v>
      </c>
      <c r="H99" s="206">
        <v>1</v>
      </c>
      <c r="I99" s="207"/>
      <c r="J99" s="208">
        <f t="shared" ref="J99:J130" si="0">ROUND(I99*H99,2)</f>
        <v>0</v>
      </c>
      <c r="K99" s="204" t="s">
        <v>22</v>
      </c>
      <c r="L99" s="209"/>
      <c r="M99" s="210" t="s">
        <v>22</v>
      </c>
      <c r="N99" s="211" t="s">
        <v>46</v>
      </c>
      <c r="O99" s="40"/>
      <c r="P99" s="199">
        <f t="shared" ref="P99:P130" si="1">O99*H99</f>
        <v>0</v>
      </c>
      <c r="Q99" s="199">
        <v>0</v>
      </c>
      <c r="R99" s="199">
        <f t="shared" ref="R99:R130" si="2">Q99*H99</f>
        <v>0</v>
      </c>
      <c r="S99" s="199">
        <v>0</v>
      </c>
      <c r="T99" s="200">
        <f t="shared" ref="T99:T130" si="3">S99*H99</f>
        <v>0</v>
      </c>
      <c r="AR99" s="22" t="s">
        <v>413</v>
      </c>
      <c r="AT99" s="22" t="s">
        <v>274</v>
      </c>
      <c r="AU99" s="22" t="s">
        <v>84</v>
      </c>
      <c r="AY99" s="22" t="s">
        <v>157</v>
      </c>
      <c r="BE99" s="201">
        <f t="shared" ref="BE99:BE130" si="4">IF(N99="základní",J99,0)</f>
        <v>0</v>
      </c>
      <c r="BF99" s="201">
        <f t="shared" ref="BF99:BF130" si="5">IF(N99="snížená",J99,0)</f>
        <v>0</v>
      </c>
      <c r="BG99" s="201">
        <f t="shared" ref="BG99:BG130" si="6">IF(N99="zákl. přenesená",J99,0)</f>
        <v>0</v>
      </c>
      <c r="BH99" s="201">
        <f t="shared" ref="BH99:BH130" si="7">IF(N99="sníž. přenesená",J99,0)</f>
        <v>0</v>
      </c>
      <c r="BI99" s="201">
        <f t="shared" ref="BI99:BI130" si="8">IF(N99="nulová",J99,0)</f>
        <v>0</v>
      </c>
      <c r="BJ99" s="22" t="s">
        <v>24</v>
      </c>
      <c r="BK99" s="201">
        <f t="shared" ref="BK99:BK130" si="9">ROUND(I99*H99,2)</f>
        <v>0</v>
      </c>
      <c r="BL99" s="22" t="s">
        <v>413</v>
      </c>
      <c r="BM99" s="22" t="s">
        <v>1239</v>
      </c>
    </row>
    <row r="100" spans="2:65" s="1" customFormat="1" ht="31.5" customHeight="1">
      <c r="B100" s="39"/>
      <c r="C100" s="190" t="s">
        <v>96</v>
      </c>
      <c r="D100" s="190" t="s">
        <v>158</v>
      </c>
      <c r="E100" s="191" t="s">
        <v>1240</v>
      </c>
      <c r="F100" s="192" t="s">
        <v>1241</v>
      </c>
      <c r="G100" s="193" t="s">
        <v>238</v>
      </c>
      <c r="H100" s="194">
        <v>20</v>
      </c>
      <c r="I100" s="195"/>
      <c r="J100" s="196">
        <f t="shared" si="0"/>
        <v>0</v>
      </c>
      <c r="K100" s="192" t="s">
        <v>458</v>
      </c>
      <c r="L100" s="59"/>
      <c r="M100" s="197" t="s">
        <v>22</v>
      </c>
      <c r="N100" s="198" t="s">
        <v>46</v>
      </c>
      <c r="O100" s="40"/>
      <c r="P100" s="199">
        <f t="shared" si="1"/>
        <v>0</v>
      </c>
      <c r="Q100" s="199">
        <v>0</v>
      </c>
      <c r="R100" s="199">
        <f t="shared" si="2"/>
        <v>0</v>
      </c>
      <c r="S100" s="199">
        <v>0</v>
      </c>
      <c r="T100" s="200">
        <f t="shared" si="3"/>
        <v>0</v>
      </c>
      <c r="AR100" s="22" t="s">
        <v>290</v>
      </c>
      <c r="AT100" s="22" t="s">
        <v>158</v>
      </c>
      <c r="AU100" s="22" t="s">
        <v>84</v>
      </c>
      <c r="AY100" s="22" t="s">
        <v>157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290</v>
      </c>
      <c r="BM100" s="22" t="s">
        <v>1242</v>
      </c>
    </row>
    <row r="101" spans="2:65" s="1" customFormat="1" ht="31.5" customHeight="1">
      <c r="B101" s="39"/>
      <c r="C101" s="202" t="s">
        <v>99</v>
      </c>
      <c r="D101" s="202" t="s">
        <v>274</v>
      </c>
      <c r="E101" s="203" t="s">
        <v>1243</v>
      </c>
      <c r="F101" s="204" t="s">
        <v>1244</v>
      </c>
      <c r="G101" s="205" t="s">
        <v>176</v>
      </c>
      <c r="H101" s="206">
        <v>20</v>
      </c>
      <c r="I101" s="207"/>
      <c r="J101" s="208">
        <f t="shared" si="0"/>
        <v>0</v>
      </c>
      <c r="K101" s="204" t="s">
        <v>458</v>
      </c>
      <c r="L101" s="209"/>
      <c r="M101" s="210" t="s">
        <v>22</v>
      </c>
      <c r="N101" s="211" t="s">
        <v>46</v>
      </c>
      <c r="O101" s="40"/>
      <c r="P101" s="199">
        <f t="shared" si="1"/>
        <v>0</v>
      </c>
      <c r="Q101" s="199">
        <v>1.2999999999999999E-4</v>
      </c>
      <c r="R101" s="199">
        <f t="shared" si="2"/>
        <v>2.5999999999999999E-3</v>
      </c>
      <c r="S101" s="199">
        <v>0</v>
      </c>
      <c r="T101" s="200">
        <f t="shared" si="3"/>
        <v>0</v>
      </c>
      <c r="AR101" s="22" t="s">
        <v>413</v>
      </c>
      <c r="AT101" s="22" t="s">
        <v>274</v>
      </c>
      <c r="AU101" s="22" t="s">
        <v>84</v>
      </c>
      <c r="AY101" s="22" t="s">
        <v>157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413</v>
      </c>
      <c r="BM101" s="22" t="s">
        <v>1245</v>
      </c>
    </row>
    <row r="102" spans="2:65" s="1" customFormat="1" ht="31.5" customHeight="1">
      <c r="B102" s="39"/>
      <c r="C102" s="190" t="s">
        <v>170</v>
      </c>
      <c r="D102" s="190" t="s">
        <v>158</v>
      </c>
      <c r="E102" s="191" t="s">
        <v>1246</v>
      </c>
      <c r="F102" s="192" t="s">
        <v>1247</v>
      </c>
      <c r="G102" s="193" t="s">
        <v>238</v>
      </c>
      <c r="H102" s="194">
        <v>10</v>
      </c>
      <c r="I102" s="195"/>
      <c r="J102" s="196">
        <f t="shared" si="0"/>
        <v>0</v>
      </c>
      <c r="K102" s="192" t="s">
        <v>458</v>
      </c>
      <c r="L102" s="59"/>
      <c r="M102" s="197" t="s">
        <v>22</v>
      </c>
      <c r="N102" s="198" t="s">
        <v>46</v>
      </c>
      <c r="O102" s="40"/>
      <c r="P102" s="199">
        <f t="shared" si="1"/>
        <v>0</v>
      </c>
      <c r="Q102" s="199">
        <v>0</v>
      </c>
      <c r="R102" s="199">
        <f t="shared" si="2"/>
        <v>0</v>
      </c>
      <c r="S102" s="199">
        <v>0</v>
      </c>
      <c r="T102" s="200">
        <f t="shared" si="3"/>
        <v>0</v>
      </c>
      <c r="AR102" s="22" t="s">
        <v>290</v>
      </c>
      <c r="AT102" s="22" t="s">
        <v>158</v>
      </c>
      <c r="AU102" s="22" t="s">
        <v>84</v>
      </c>
      <c r="AY102" s="22" t="s">
        <v>157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24</v>
      </c>
      <c r="BK102" s="201">
        <f t="shared" si="9"/>
        <v>0</v>
      </c>
      <c r="BL102" s="22" t="s">
        <v>290</v>
      </c>
      <c r="BM102" s="22" t="s">
        <v>1248</v>
      </c>
    </row>
    <row r="103" spans="2:65" s="1" customFormat="1" ht="31.5" customHeight="1">
      <c r="B103" s="39"/>
      <c r="C103" s="202" t="s">
        <v>180</v>
      </c>
      <c r="D103" s="202" t="s">
        <v>274</v>
      </c>
      <c r="E103" s="203" t="s">
        <v>1249</v>
      </c>
      <c r="F103" s="204" t="s">
        <v>1250</v>
      </c>
      <c r="G103" s="205" t="s">
        <v>176</v>
      </c>
      <c r="H103" s="206">
        <v>10</v>
      </c>
      <c r="I103" s="207"/>
      <c r="J103" s="208">
        <f t="shared" si="0"/>
        <v>0</v>
      </c>
      <c r="K103" s="204" t="s">
        <v>458</v>
      </c>
      <c r="L103" s="209"/>
      <c r="M103" s="210" t="s">
        <v>22</v>
      </c>
      <c r="N103" s="211" t="s">
        <v>46</v>
      </c>
      <c r="O103" s="40"/>
      <c r="P103" s="199">
        <f t="shared" si="1"/>
        <v>0</v>
      </c>
      <c r="Q103" s="199">
        <v>3.8999999999999999E-4</v>
      </c>
      <c r="R103" s="199">
        <f t="shared" si="2"/>
        <v>3.8999999999999998E-3</v>
      </c>
      <c r="S103" s="199">
        <v>0</v>
      </c>
      <c r="T103" s="200">
        <f t="shared" si="3"/>
        <v>0</v>
      </c>
      <c r="AR103" s="22" t="s">
        <v>413</v>
      </c>
      <c r="AT103" s="22" t="s">
        <v>274</v>
      </c>
      <c r="AU103" s="22" t="s">
        <v>84</v>
      </c>
      <c r="AY103" s="22" t="s">
        <v>157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24</v>
      </c>
      <c r="BK103" s="201">
        <f t="shared" si="9"/>
        <v>0</v>
      </c>
      <c r="BL103" s="22" t="s">
        <v>413</v>
      </c>
      <c r="BM103" s="22" t="s">
        <v>1251</v>
      </c>
    </row>
    <row r="104" spans="2:65" s="1" customFormat="1" ht="44.25" customHeight="1">
      <c r="B104" s="39"/>
      <c r="C104" s="190" t="s">
        <v>173</v>
      </c>
      <c r="D104" s="190" t="s">
        <v>158</v>
      </c>
      <c r="E104" s="191" t="s">
        <v>1252</v>
      </c>
      <c r="F104" s="192" t="s">
        <v>1253</v>
      </c>
      <c r="G104" s="193" t="s">
        <v>176</v>
      </c>
      <c r="H104" s="194">
        <v>14</v>
      </c>
      <c r="I104" s="195"/>
      <c r="J104" s="196">
        <f t="shared" si="0"/>
        <v>0</v>
      </c>
      <c r="K104" s="192" t="s">
        <v>458</v>
      </c>
      <c r="L104" s="59"/>
      <c r="M104" s="197" t="s">
        <v>22</v>
      </c>
      <c r="N104" s="198" t="s">
        <v>46</v>
      </c>
      <c r="O104" s="40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AR104" s="22" t="s">
        <v>290</v>
      </c>
      <c r="AT104" s="22" t="s">
        <v>158</v>
      </c>
      <c r="AU104" s="22" t="s">
        <v>84</v>
      </c>
      <c r="AY104" s="22" t="s">
        <v>157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24</v>
      </c>
      <c r="BK104" s="201">
        <f t="shared" si="9"/>
        <v>0</v>
      </c>
      <c r="BL104" s="22" t="s">
        <v>290</v>
      </c>
      <c r="BM104" s="22" t="s">
        <v>1254</v>
      </c>
    </row>
    <row r="105" spans="2:65" s="1" customFormat="1" ht="31.5" customHeight="1">
      <c r="B105" s="39"/>
      <c r="C105" s="202" t="s">
        <v>189</v>
      </c>
      <c r="D105" s="202" t="s">
        <v>274</v>
      </c>
      <c r="E105" s="203" t="s">
        <v>1255</v>
      </c>
      <c r="F105" s="204" t="s">
        <v>1256</v>
      </c>
      <c r="G105" s="205" t="s">
        <v>176</v>
      </c>
      <c r="H105" s="206">
        <v>14</v>
      </c>
      <c r="I105" s="207"/>
      <c r="J105" s="208">
        <f t="shared" si="0"/>
        <v>0</v>
      </c>
      <c r="K105" s="204" t="s">
        <v>458</v>
      </c>
      <c r="L105" s="209"/>
      <c r="M105" s="210" t="s">
        <v>22</v>
      </c>
      <c r="N105" s="211" t="s">
        <v>46</v>
      </c>
      <c r="O105" s="40"/>
      <c r="P105" s="199">
        <f t="shared" si="1"/>
        <v>0</v>
      </c>
      <c r="Q105" s="199">
        <v>3.0000000000000001E-5</v>
      </c>
      <c r="R105" s="199">
        <f t="shared" si="2"/>
        <v>4.2000000000000002E-4</v>
      </c>
      <c r="S105" s="199">
        <v>0</v>
      </c>
      <c r="T105" s="200">
        <f t="shared" si="3"/>
        <v>0</v>
      </c>
      <c r="AR105" s="22" t="s">
        <v>413</v>
      </c>
      <c r="AT105" s="22" t="s">
        <v>274</v>
      </c>
      <c r="AU105" s="22" t="s">
        <v>84</v>
      </c>
      <c r="AY105" s="22" t="s">
        <v>157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24</v>
      </c>
      <c r="BK105" s="201">
        <f t="shared" si="9"/>
        <v>0</v>
      </c>
      <c r="BL105" s="22" t="s">
        <v>413</v>
      </c>
      <c r="BM105" s="22" t="s">
        <v>1257</v>
      </c>
    </row>
    <row r="106" spans="2:65" s="1" customFormat="1" ht="31.5" customHeight="1">
      <c r="B106" s="39"/>
      <c r="C106" s="190" t="s">
        <v>29</v>
      </c>
      <c r="D106" s="190" t="s">
        <v>158</v>
      </c>
      <c r="E106" s="191" t="s">
        <v>1258</v>
      </c>
      <c r="F106" s="192" t="s">
        <v>1259</v>
      </c>
      <c r="G106" s="193" t="s">
        <v>176</v>
      </c>
      <c r="H106" s="194">
        <v>10</v>
      </c>
      <c r="I106" s="195"/>
      <c r="J106" s="196">
        <f t="shared" si="0"/>
        <v>0</v>
      </c>
      <c r="K106" s="192" t="s">
        <v>458</v>
      </c>
      <c r="L106" s="59"/>
      <c r="M106" s="197" t="s">
        <v>22</v>
      </c>
      <c r="N106" s="198" t="s">
        <v>46</v>
      </c>
      <c r="O106" s="40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AR106" s="22" t="s">
        <v>290</v>
      </c>
      <c r="AT106" s="22" t="s">
        <v>158</v>
      </c>
      <c r="AU106" s="22" t="s">
        <v>84</v>
      </c>
      <c r="AY106" s="22" t="s">
        <v>157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24</v>
      </c>
      <c r="BK106" s="201">
        <f t="shared" si="9"/>
        <v>0</v>
      </c>
      <c r="BL106" s="22" t="s">
        <v>290</v>
      </c>
      <c r="BM106" s="22" t="s">
        <v>1260</v>
      </c>
    </row>
    <row r="107" spans="2:65" s="1" customFormat="1" ht="31.5" customHeight="1">
      <c r="B107" s="39"/>
      <c r="C107" s="202" t="s">
        <v>197</v>
      </c>
      <c r="D107" s="202" t="s">
        <v>274</v>
      </c>
      <c r="E107" s="203" t="s">
        <v>1261</v>
      </c>
      <c r="F107" s="204" t="s">
        <v>1262</v>
      </c>
      <c r="G107" s="205" t="s">
        <v>176</v>
      </c>
      <c r="H107" s="206">
        <v>10</v>
      </c>
      <c r="I107" s="207"/>
      <c r="J107" s="208">
        <f t="shared" si="0"/>
        <v>0</v>
      </c>
      <c r="K107" s="204" t="s">
        <v>458</v>
      </c>
      <c r="L107" s="209"/>
      <c r="M107" s="210" t="s">
        <v>22</v>
      </c>
      <c r="N107" s="211" t="s">
        <v>46</v>
      </c>
      <c r="O107" s="40"/>
      <c r="P107" s="199">
        <f t="shared" si="1"/>
        <v>0</v>
      </c>
      <c r="Q107" s="199">
        <v>9.0000000000000006E-5</v>
      </c>
      <c r="R107" s="199">
        <f t="shared" si="2"/>
        <v>9.0000000000000008E-4</v>
      </c>
      <c r="S107" s="199">
        <v>0</v>
      </c>
      <c r="T107" s="200">
        <f t="shared" si="3"/>
        <v>0</v>
      </c>
      <c r="AR107" s="22" t="s">
        <v>413</v>
      </c>
      <c r="AT107" s="22" t="s">
        <v>274</v>
      </c>
      <c r="AU107" s="22" t="s">
        <v>84</v>
      </c>
      <c r="AY107" s="22" t="s">
        <v>157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24</v>
      </c>
      <c r="BK107" s="201">
        <f t="shared" si="9"/>
        <v>0</v>
      </c>
      <c r="BL107" s="22" t="s">
        <v>413</v>
      </c>
      <c r="BM107" s="22" t="s">
        <v>1263</v>
      </c>
    </row>
    <row r="108" spans="2:65" s="1" customFormat="1" ht="31.5" customHeight="1">
      <c r="B108" s="39"/>
      <c r="C108" s="190" t="s">
        <v>179</v>
      </c>
      <c r="D108" s="190" t="s">
        <v>158</v>
      </c>
      <c r="E108" s="191" t="s">
        <v>1264</v>
      </c>
      <c r="F108" s="192" t="s">
        <v>1265</v>
      </c>
      <c r="G108" s="193" t="s">
        <v>176</v>
      </c>
      <c r="H108" s="194">
        <v>4</v>
      </c>
      <c r="I108" s="195"/>
      <c r="J108" s="196">
        <f t="shared" si="0"/>
        <v>0</v>
      </c>
      <c r="K108" s="192" t="s">
        <v>458</v>
      </c>
      <c r="L108" s="59"/>
      <c r="M108" s="197" t="s">
        <v>22</v>
      </c>
      <c r="N108" s="198" t="s">
        <v>46</v>
      </c>
      <c r="O108" s="40"/>
      <c r="P108" s="199">
        <f t="shared" si="1"/>
        <v>0</v>
      </c>
      <c r="Q108" s="199">
        <v>0</v>
      </c>
      <c r="R108" s="199">
        <f t="shared" si="2"/>
        <v>0</v>
      </c>
      <c r="S108" s="199">
        <v>0</v>
      </c>
      <c r="T108" s="200">
        <f t="shared" si="3"/>
        <v>0</v>
      </c>
      <c r="AR108" s="22" t="s">
        <v>290</v>
      </c>
      <c r="AT108" s="22" t="s">
        <v>158</v>
      </c>
      <c r="AU108" s="22" t="s">
        <v>84</v>
      </c>
      <c r="AY108" s="22" t="s">
        <v>157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2" t="s">
        <v>24</v>
      </c>
      <c r="BK108" s="201">
        <f t="shared" si="9"/>
        <v>0</v>
      </c>
      <c r="BL108" s="22" t="s">
        <v>290</v>
      </c>
      <c r="BM108" s="22" t="s">
        <v>1266</v>
      </c>
    </row>
    <row r="109" spans="2:65" s="1" customFormat="1" ht="31.5" customHeight="1">
      <c r="B109" s="39"/>
      <c r="C109" s="190" t="s">
        <v>208</v>
      </c>
      <c r="D109" s="190" t="s">
        <v>158</v>
      </c>
      <c r="E109" s="191" t="s">
        <v>1267</v>
      </c>
      <c r="F109" s="192" t="s">
        <v>1268</v>
      </c>
      <c r="G109" s="193" t="s">
        <v>176</v>
      </c>
      <c r="H109" s="194">
        <v>7</v>
      </c>
      <c r="I109" s="195"/>
      <c r="J109" s="196">
        <f t="shared" si="0"/>
        <v>0</v>
      </c>
      <c r="K109" s="192" t="s">
        <v>458</v>
      </c>
      <c r="L109" s="59"/>
      <c r="M109" s="197" t="s">
        <v>22</v>
      </c>
      <c r="N109" s="198" t="s">
        <v>46</v>
      </c>
      <c r="O109" s="40"/>
      <c r="P109" s="199">
        <f t="shared" si="1"/>
        <v>0</v>
      </c>
      <c r="Q109" s="199">
        <v>0</v>
      </c>
      <c r="R109" s="199">
        <f t="shared" si="2"/>
        <v>0</v>
      </c>
      <c r="S109" s="199">
        <v>0</v>
      </c>
      <c r="T109" s="200">
        <f t="shared" si="3"/>
        <v>0</v>
      </c>
      <c r="AR109" s="22" t="s">
        <v>290</v>
      </c>
      <c r="AT109" s="22" t="s">
        <v>158</v>
      </c>
      <c r="AU109" s="22" t="s">
        <v>84</v>
      </c>
      <c r="AY109" s="22" t="s">
        <v>157</v>
      </c>
      <c r="BE109" s="201">
        <f t="shared" si="4"/>
        <v>0</v>
      </c>
      <c r="BF109" s="201">
        <f t="shared" si="5"/>
        <v>0</v>
      </c>
      <c r="BG109" s="201">
        <f t="shared" si="6"/>
        <v>0</v>
      </c>
      <c r="BH109" s="201">
        <f t="shared" si="7"/>
        <v>0</v>
      </c>
      <c r="BI109" s="201">
        <f t="shared" si="8"/>
        <v>0</v>
      </c>
      <c r="BJ109" s="22" t="s">
        <v>24</v>
      </c>
      <c r="BK109" s="201">
        <f t="shared" si="9"/>
        <v>0</v>
      </c>
      <c r="BL109" s="22" t="s">
        <v>290</v>
      </c>
      <c r="BM109" s="22" t="s">
        <v>1269</v>
      </c>
    </row>
    <row r="110" spans="2:65" s="1" customFormat="1" ht="31.5" customHeight="1">
      <c r="B110" s="39"/>
      <c r="C110" s="190" t="s">
        <v>183</v>
      </c>
      <c r="D110" s="190" t="s">
        <v>158</v>
      </c>
      <c r="E110" s="191" t="s">
        <v>1049</v>
      </c>
      <c r="F110" s="192" t="s">
        <v>1050</v>
      </c>
      <c r="G110" s="193" t="s">
        <v>176</v>
      </c>
      <c r="H110" s="194">
        <v>10</v>
      </c>
      <c r="I110" s="195"/>
      <c r="J110" s="196">
        <f t="shared" si="0"/>
        <v>0</v>
      </c>
      <c r="K110" s="192" t="s">
        <v>458</v>
      </c>
      <c r="L110" s="59"/>
      <c r="M110" s="197" t="s">
        <v>22</v>
      </c>
      <c r="N110" s="198" t="s">
        <v>46</v>
      </c>
      <c r="O110" s="40"/>
      <c r="P110" s="199">
        <f t="shared" si="1"/>
        <v>0</v>
      </c>
      <c r="Q110" s="199">
        <v>0</v>
      </c>
      <c r="R110" s="199">
        <f t="shared" si="2"/>
        <v>0</v>
      </c>
      <c r="S110" s="199">
        <v>0</v>
      </c>
      <c r="T110" s="200">
        <f t="shared" si="3"/>
        <v>0</v>
      </c>
      <c r="AR110" s="22" t="s">
        <v>290</v>
      </c>
      <c r="AT110" s="22" t="s">
        <v>158</v>
      </c>
      <c r="AU110" s="22" t="s">
        <v>84</v>
      </c>
      <c r="AY110" s="22" t="s">
        <v>157</v>
      </c>
      <c r="BE110" s="201">
        <f t="shared" si="4"/>
        <v>0</v>
      </c>
      <c r="BF110" s="201">
        <f t="shared" si="5"/>
        <v>0</v>
      </c>
      <c r="BG110" s="201">
        <f t="shared" si="6"/>
        <v>0</v>
      </c>
      <c r="BH110" s="201">
        <f t="shared" si="7"/>
        <v>0</v>
      </c>
      <c r="BI110" s="201">
        <f t="shared" si="8"/>
        <v>0</v>
      </c>
      <c r="BJ110" s="22" t="s">
        <v>24</v>
      </c>
      <c r="BK110" s="201">
        <f t="shared" si="9"/>
        <v>0</v>
      </c>
      <c r="BL110" s="22" t="s">
        <v>290</v>
      </c>
      <c r="BM110" s="22" t="s">
        <v>1270</v>
      </c>
    </row>
    <row r="111" spans="2:65" s="1" customFormat="1" ht="31.5" customHeight="1">
      <c r="B111" s="39"/>
      <c r="C111" s="190" t="s">
        <v>10</v>
      </c>
      <c r="D111" s="190" t="s">
        <v>158</v>
      </c>
      <c r="E111" s="191" t="s">
        <v>1271</v>
      </c>
      <c r="F111" s="192" t="s">
        <v>1272</v>
      </c>
      <c r="G111" s="193" t="s">
        <v>176</v>
      </c>
      <c r="H111" s="194">
        <v>2</v>
      </c>
      <c r="I111" s="195"/>
      <c r="J111" s="196">
        <f t="shared" si="0"/>
        <v>0</v>
      </c>
      <c r="K111" s="192" t="s">
        <v>458</v>
      </c>
      <c r="L111" s="59"/>
      <c r="M111" s="197" t="s">
        <v>22</v>
      </c>
      <c r="N111" s="198" t="s">
        <v>46</v>
      </c>
      <c r="O111" s="40"/>
      <c r="P111" s="199">
        <f t="shared" si="1"/>
        <v>0</v>
      </c>
      <c r="Q111" s="199">
        <v>0</v>
      </c>
      <c r="R111" s="199">
        <f t="shared" si="2"/>
        <v>0</v>
      </c>
      <c r="S111" s="199">
        <v>0</v>
      </c>
      <c r="T111" s="200">
        <f t="shared" si="3"/>
        <v>0</v>
      </c>
      <c r="AR111" s="22" t="s">
        <v>290</v>
      </c>
      <c r="AT111" s="22" t="s">
        <v>158</v>
      </c>
      <c r="AU111" s="22" t="s">
        <v>84</v>
      </c>
      <c r="AY111" s="22" t="s">
        <v>157</v>
      </c>
      <c r="BE111" s="201">
        <f t="shared" si="4"/>
        <v>0</v>
      </c>
      <c r="BF111" s="201">
        <f t="shared" si="5"/>
        <v>0</v>
      </c>
      <c r="BG111" s="201">
        <f t="shared" si="6"/>
        <v>0</v>
      </c>
      <c r="BH111" s="201">
        <f t="shared" si="7"/>
        <v>0</v>
      </c>
      <c r="BI111" s="201">
        <f t="shared" si="8"/>
        <v>0</v>
      </c>
      <c r="BJ111" s="22" t="s">
        <v>24</v>
      </c>
      <c r="BK111" s="201">
        <f t="shared" si="9"/>
        <v>0</v>
      </c>
      <c r="BL111" s="22" t="s">
        <v>290</v>
      </c>
      <c r="BM111" s="22" t="s">
        <v>1273</v>
      </c>
    </row>
    <row r="112" spans="2:65" s="1" customFormat="1" ht="31.5" customHeight="1">
      <c r="B112" s="39"/>
      <c r="C112" s="190" t="s">
        <v>188</v>
      </c>
      <c r="D112" s="190" t="s">
        <v>158</v>
      </c>
      <c r="E112" s="191" t="s">
        <v>1274</v>
      </c>
      <c r="F112" s="192" t="s">
        <v>1275</v>
      </c>
      <c r="G112" s="193" t="s">
        <v>176</v>
      </c>
      <c r="H112" s="194">
        <v>5</v>
      </c>
      <c r="I112" s="195"/>
      <c r="J112" s="196">
        <f t="shared" si="0"/>
        <v>0</v>
      </c>
      <c r="K112" s="192" t="s">
        <v>458</v>
      </c>
      <c r="L112" s="59"/>
      <c r="M112" s="197" t="s">
        <v>22</v>
      </c>
      <c r="N112" s="198" t="s">
        <v>46</v>
      </c>
      <c r="O112" s="40"/>
      <c r="P112" s="199">
        <f t="shared" si="1"/>
        <v>0</v>
      </c>
      <c r="Q112" s="199">
        <v>0</v>
      </c>
      <c r="R112" s="199">
        <f t="shared" si="2"/>
        <v>0</v>
      </c>
      <c r="S112" s="199">
        <v>0</v>
      </c>
      <c r="T112" s="200">
        <f t="shared" si="3"/>
        <v>0</v>
      </c>
      <c r="AR112" s="22" t="s">
        <v>290</v>
      </c>
      <c r="AT112" s="22" t="s">
        <v>158</v>
      </c>
      <c r="AU112" s="22" t="s">
        <v>84</v>
      </c>
      <c r="AY112" s="22" t="s">
        <v>157</v>
      </c>
      <c r="BE112" s="201">
        <f t="shared" si="4"/>
        <v>0</v>
      </c>
      <c r="BF112" s="201">
        <f t="shared" si="5"/>
        <v>0</v>
      </c>
      <c r="BG112" s="201">
        <f t="shared" si="6"/>
        <v>0</v>
      </c>
      <c r="BH112" s="201">
        <f t="shared" si="7"/>
        <v>0</v>
      </c>
      <c r="BI112" s="201">
        <f t="shared" si="8"/>
        <v>0</v>
      </c>
      <c r="BJ112" s="22" t="s">
        <v>24</v>
      </c>
      <c r="BK112" s="201">
        <f t="shared" si="9"/>
        <v>0</v>
      </c>
      <c r="BL112" s="22" t="s">
        <v>290</v>
      </c>
      <c r="BM112" s="22" t="s">
        <v>1276</v>
      </c>
    </row>
    <row r="113" spans="2:65" s="1" customFormat="1" ht="31.5" customHeight="1">
      <c r="B113" s="39"/>
      <c r="C113" s="202" t="s">
        <v>223</v>
      </c>
      <c r="D113" s="202" t="s">
        <v>274</v>
      </c>
      <c r="E113" s="203" t="s">
        <v>1277</v>
      </c>
      <c r="F113" s="204" t="s">
        <v>1278</v>
      </c>
      <c r="G113" s="205" t="s">
        <v>176</v>
      </c>
      <c r="H113" s="206">
        <v>5</v>
      </c>
      <c r="I113" s="207"/>
      <c r="J113" s="208">
        <f t="shared" si="0"/>
        <v>0</v>
      </c>
      <c r="K113" s="204" t="s">
        <v>458</v>
      </c>
      <c r="L113" s="209"/>
      <c r="M113" s="210" t="s">
        <v>22</v>
      </c>
      <c r="N113" s="211" t="s">
        <v>46</v>
      </c>
      <c r="O113" s="40"/>
      <c r="P113" s="199">
        <f t="shared" si="1"/>
        <v>0</v>
      </c>
      <c r="Q113" s="199">
        <v>2.0000000000000002E-5</v>
      </c>
      <c r="R113" s="199">
        <f t="shared" si="2"/>
        <v>1E-4</v>
      </c>
      <c r="S113" s="199">
        <v>0</v>
      </c>
      <c r="T113" s="200">
        <f t="shared" si="3"/>
        <v>0</v>
      </c>
      <c r="AR113" s="22" t="s">
        <v>413</v>
      </c>
      <c r="AT113" s="22" t="s">
        <v>274</v>
      </c>
      <c r="AU113" s="22" t="s">
        <v>84</v>
      </c>
      <c r="AY113" s="22" t="s">
        <v>157</v>
      </c>
      <c r="BE113" s="201">
        <f t="shared" si="4"/>
        <v>0</v>
      </c>
      <c r="BF113" s="201">
        <f t="shared" si="5"/>
        <v>0</v>
      </c>
      <c r="BG113" s="201">
        <f t="shared" si="6"/>
        <v>0</v>
      </c>
      <c r="BH113" s="201">
        <f t="shared" si="7"/>
        <v>0</v>
      </c>
      <c r="BI113" s="201">
        <f t="shared" si="8"/>
        <v>0</v>
      </c>
      <c r="BJ113" s="22" t="s">
        <v>24</v>
      </c>
      <c r="BK113" s="201">
        <f t="shared" si="9"/>
        <v>0</v>
      </c>
      <c r="BL113" s="22" t="s">
        <v>413</v>
      </c>
      <c r="BM113" s="22" t="s">
        <v>1279</v>
      </c>
    </row>
    <row r="114" spans="2:65" s="1" customFormat="1" ht="31.5" customHeight="1">
      <c r="B114" s="39"/>
      <c r="C114" s="190" t="s">
        <v>192</v>
      </c>
      <c r="D114" s="190" t="s">
        <v>158</v>
      </c>
      <c r="E114" s="191" t="s">
        <v>1280</v>
      </c>
      <c r="F114" s="192" t="s">
        <v>1281</v>
      </c>
      <c r="G114" s="193" t="s">
        <v>176</v>
      </c>
      <c r="H114" s="194">
        <v>1</v>
      </c>
      <c r="I114" s="195"/>
      <c r="J114" s="196">
        <f t="shared" si="0"/>
        <v>0</v>
      </c>
      <c r="K114" s="192" t="s">
        <v>22</v>
      </c>
      <c r="L114" s="59"/>
      <c r="M114" s="197" t="s">
        <v>22</v>
      </c>
      <c r="N114" s="198" t="s">
        <v>46</v>
      </c>
      <c r="O114" s="40"/>
      <c r="P114" s="199">
        <f t="shared" si="1"/>
        <v>0</v>
      </c>
      <c r="Q114" s="199">
        <v>0</v>
      </c>
      <c r="R114" s="199">
        <f t="shared" si="2"/>
        <v>0</v>
      </c>
      <c r="S114" s="199">
        <v>0</v>
      </c>
      <c r="T114" s="200">
        <f t="shared" si="3"/>
        <v>0</v>
      </c>
      <c r="AR114" s="22" t="s">
        <v>290</v>
      </c>
      <c r="AT114" s="22" t="s">
        <v>158</v>
      </c>
      <c r="AU114" s="22" t="s">
        <v>84</v>
      </c>
      <c r="AY114" s="22" t="s">
        <v>157</v>
      </c>
      <c r="BE114" s="201">
        <f t="shared" si="4"/>
        <v>0</v>
      </c>
      <c r="BF114" s="201">
        <f t="shared" si="5"/>
        <v>0</v>
      </c>
      <c r="BG114" s="201">
        <f t="shared" si="6"/>
        <v>0</v>
      </c>
      <c r="BH114" s="201">
        <f t="shared" si="7"/>
        <v>0</v>
      </c>
      <c r="BI114" s="201">
        <f t="shared" si="8"/>
        <v>0</v>
      </c>
      <c r="BJ114" s="22" t="s">
        <v>24</v>
      </c>
      <c r="BK114" s="201">
        <f t="shared" si="9"/>
        <v>0</v>
      </c>
      <c r="BL114" s="22" t="s">
        <v>290</v>
      </c>
      <c r="BM114" s="22" t="s">
        <v>1282</v>
      </c>
    </row>
    <row r="115" spans="2:65" s="1" customFormat="1" ht="22.5" customHeight="1">
      <c r="B115" s="39"/>
      <c r="C115" s="202" t="s">
        <v>232</v>
      </c>
      <c r="D115" s="202" t="s">
        <v>274</v>
      </c>
      <c r="E115" s="203" t="s">
        <v>1283</v>
      </c>
      <c r="F115" s="204" t="s">
        <v>472</v>
      </c>
      <c r="G115" s="205" t="s">
        <v>176</v>
      </c>
      <c r="H115" s="206">
        <v>1</v>
      </c>
      <c r="I115" s="207"/>
      <c r="J115" s="208">
        <f t="shared" si="0"/>
        <v>0</v>
      </c>
      <c r="K115" s="204" t="s">
        <v>22</v>
      </c>
      <c r="L115" s="209"/>
      <c r="M115" s="210" t="s">
        <v>22</v>
      </c>
      <c r="N115" s="211" t="s">
        <v>46</v>
      </c>
      <c r="O115" s="40"/>
      <c r="P115" s="199">
        <f t="shared" si="1"/>
        <v>0</v>
      </c>
      <c r="Q115" s="199">
        <v>4.0000000000000002E-4</v>
      </c>
      <c r="R115" s="199">
        <f t="shared" si="2"/>
        <v>4.0000000000000002E-4</v>
      </c>
      <c r="S115" s="199">
        <v>0</v>
      </c>
      <c r="T115" s="200">
        <f t="shared" si="3"/>
        <v>0</v>
      </c>
      <c r="AR115" s="22" t="s">
        <v>413</v>
      </c>
      <c r="AT115" s="22" t="s">
        <v>274</v>
      </c>
      <c r="AU115" s="22" t="s">
        <v>84</v>
      </c>
      <c r="AY115" s="22" t="s">
        <v>157</v>
      </c>
      <c r="BE115" s="201">
        <f t="shared" si="4"/>
        <v>0</v>
      </c>
      <c r="BF115" s="201">
        <f t="shared" si="5"/>
        <v>0</v>
      </c>
      <c r="BG115" s="201">
        <f t="shared" si="6"/>
        <v>0</v>
      </c>
      <c r="BH115" s="201">
        <f t="shared" si="7"/>
        <v>0</v>
      </c>
      <c r="BI115" s="201">
        <f t="shared" si="8"/>
        <v>0</v>
      </c>
      <c r="BJ115" s="22" t="s">
        <v>24</v>
      </c>
      <c r="BK115" s="201">
        <f t="shared" si="9"/>
        <v>0</v>
      </c>
      <c r="BL115" s="22" t="s">
        <v>413</v>
      </c>
      <c r="BM115" s="22" t="s">
        <v>1284</v>
      </c>
    </row>
    <row r="116" spans="2:65" s="1" customFormat="1" ht="31.5" customHeight="1">
      <c r="B116" s="39"/>
      <c r="C116" s="190" t="s">
        <v>195</v>
      </c>
      <c r="D116" s="190" t="s">
        <v>158</v>
      </c>
      <c r="E116" s="191" t="s">
        <v>858</v>
      </c>
      <c r="F116" s="192" t="s">
        <v>859</v>
      </c>
      <c r="G116" s="193" t="s">
        <v>176</v>
      </c>
      <c r="H116" s="194">
        <v>1</v>
      </c>
      <c r="I116" s="195"/>
      <c r="J116" s="196">
        <f t="shared" si="0"/>
        <v>0</v>
      </c>
      <c r="K116" s="192" t="s">
        <v>458</v>
      </c>
      <c r="L116" s="59"/>
      <c r="M116" s="197" t="s">
        <v>22</v>
      </c>
      <c r="N116" s="198" t="s">
        <v>46</v>
      </c>
      <c r="O116" s="40"/>
      <c r="P116" s="199">
        <f t="shared" si="1"/>
        <v>0</v>
      </c>
      <c r="Q116" s="199">
        <v>0</v>
      </c>
      <c r="R116" s="199">
        <f t="shared" si="2"/>
        <v>0</v>
      </c>
      <c r="S116" s="199">
        <v>0</v>
      </c>
      <c r="T116" s="200">
        <f t="shared" si="3"/>
        <v>0</v>
      </c>
      <c r="AR116" s="22" t="s">
        <v>290</v>
      </c>
      <c r="AT116" s="22" t="s">
        <v>158</v>
      </c>
      <c r="AU116" s="22" t="s">
        <v>84</v>
      </c>
      <c r="AY116" s="22" t="s">
        <v>157</v>
      </c>
      <c r="BE116" s="201">
        <f t="shared" si="4"/>
        <v>0</v>
      </c>
      <c r="BF116" s="201">
        <f t="shared" si="5"/>
        <v>0</v>
      </c>
      <c r="BG116" s="201">
        <f t="shared" si="6"/>
        <v>0</v>
      </c>
      <c r="BH116" s="201">
        <f t="shared" si="7"/>
        <v>0</v>
      </c>
      <c r="BI116" s="201">
        <f t="shared" si="8"/>
        <v>0</v>
      </c>
      <c r="BJ116" s="22" t="s">
        <v>24</v>
      </c>
      <c r="BK116" s="201">
        <f t="shared" si="9"/>
        <v>0</v>
      </c>
      <c r="BL116" s="22" t="s">
        <v>290</v>
      </c>
      <c r="BM116" s="22" t="s">
        <v>1285</v>
      </c>
    </row>
    <row r="117" spans="2:65" s="1" customFormat="1" ht="31.5" customHeight="1">
      <c r="B117" s="39"/>
      <c r="C117" s="202" t="s">
        <v>9</v>
      </c>
      <c r="D117" s="202" t="s">
        <v>274</v>
      </c>
      <c r="E117" s="203" t="s">
        <v>1286</v>
      </c>
      <c r="F117" s="204" t="s">
        <v>1287</v>
      </c>
      <c r="G117" s="205" t="s">
        <v>176</v>
      </c>
      <c r="H117" s="206">
        <v>1</v>
      </c>
      <c r="I117" s="207"/>
      <c r="J117" s="208">
        <f t="shared" si="0"/>
        <v>0</v>
      </c>
      <c r="K117" s="204" t="s">
        <v>458</v>
      </c>
      <c r="L117" s="209"/>
      <c r="M117" s="210" t="s">
        <v>22</v>
      </c>
      <c r="N117" s="211" t="s">
        <v>46</v>
      </c>
      <c r="O117" s="40"/>
      <c r="P117" s="199">
        <f t="shared" si="1"/>
        <v>0</v>
      </c>
      <c r="Q117" s="199">
        <v>6.0000000000000002E-5</v>
      </c>
      <c r="R117" s="199">
        <f t="shared" si="2"/>
        <v>6.0000000000000002E-5</v>
      </c>
      <c r="S117" s="199">
        <v>0</v>
      </c>
      <c r="T117" s="200">
        <f t="shared" si="3"/>
        <v>0</v>
      </c>
      <c r="AR117" s="22" t="s">
        <v>413</v>
      </c>
      <c r="AT117" s="22" t="s">
        <v>274</v>
      </c>
      <c r="AU117" s="22" t="s">
        <v>84</v>
      </c>
      <c r="AY117" s="22" t="s">
        <v>157</v>
      </c>
      <c r="BE117" s="201">
        <f t="shared" si="4"/>
        <v>0</v>
      </c>
      <c r="BF117" s="201">
        <f t="shared" si="5"/>
        <v>0</v>
      </c>
      <c r="BG117" s="201">
        <f t="shared" si="6"/>
        <v>0</v>
      </c>
      <c r="BH117" s="201">
        <f t="shared" si="7"/>
        <v>0</v>
      </c>
      <c r="BI117" s="201">
        <f t="shared" si="8"/>
        <v>0</v>
      </c>
      <c r="BJ117" s="22" t="s">
        <v>24</v>
      </c>
      <c r="BK117" s="201">
        <f t="shared" si="9"/>
        <v>0</v>
      </c>
      <c r="BL117" s="22" t="s">
        <v>413</v>
      </c>
      <c r="BM117" s="22" t="s">
        <v>1288</v>
      </c>
    </row>
    <row r="118" spans="2:65" s="1" customFormat="1" ht="31.5" customHeight="1">
      <c r="B118" s="39"/>
      <c r="C118" s="190" t="s">
        <v>200</v>
      </c>
      <c r="D118" s="190" t="s">
        <v>158</v>
      </c>
      <c r="E118" s="191" t="s">
        <v>1289</v>
      </c>
      <c r="F118" s="192" t="s">
        <v>1290</v>
      </c>
      <c r="G118" s="193" t="s">
        <v>176</v>
      </c>
      <c r="H118" s="194">
        <v>1</v>
      </c>
      <c r="I118" s="195"/>
      <c r="J118" s="196">
        <f t="shared" si="0"/>
        <v>0</v>
      </c>
      <c r="K118" s="192" t="s">
        <v>22</v>
      </c>
      <c r="L118" s="59"/>
      <c r="M118" s="197" t="s">
        <v>22</v>
      </c>
      <c r="N118" s="198" t="s">
        <v>46</v>
      </c>
      <c r="O118" s="40"/>
      <c r="P118" s="199">
        <f t="shared" si="1"/>
        <v>0</v>
      </c>
      <c r="Q118" s="199">
        <v>0</v>
      </c>
      <c r="R118" s="199">
        <f t="shared" si="2"/>
        <v>0</v>
      </c>
      <c r="S118" s="199">
        <v>0</v>
      </c>
      <c r="T118" s="200">
        <f t="shared" si="3"/>
        <v>0</v>
      </c>
      <c r="AR118" s="22" t="s">
        <v>290</v>
      </c>
      <c r="AT118" s="22" t="s">
        <v>158</v>
      </c>
      <c r="AU118" s="22" t="s">
        <v>84</v>
      </c>
      <c r="AY118" s="22" t="s">
        <v>157</v>
      </c>
      <c r="BE118" s="201">
        <f t="shared" si="4"/>
        <v>0</v>
      </c>
      <c r="BF118" s="201">
        <f t="shared" si="5"/>
        <v>0</v>
      </c>
      <c r="BG118" s="201">
        <f t="shared" si="6"/>
        <v>0</v>
      </c>
      <c r="BH118" s="201">
        <f t="shared" si="7"/>
        <v>0</v>
      </c>
      <c r="BI118" s="201">
        <f t="shared" si="8"/>
        <v>0</v>
      </c>
      <c r="BJ118" s="22" t="s">
        <v>24</v>
      </c>
      <c r="BK118" s="201">
        <f t="shared" si="9"/>
        <v>0</v>
      </c>
      <c r="BL118" s="22" t="s">
        <v>290</v>
      </c>
      <c r="BM118" s="22" t="s">
        <v>1291</v>
      </c>
    </row>
    <row r="119" spans="2:65" s="1" customFormat="1" ht="31.5" customHeight="1">
      <c r="B119" s="39"/>
      <c r="C119" s="202" t="s">
        <v>246</v>
      </c>
      <c r="D119" s="202" t="s">
        <v>274</v>
      </c>
      <c r="E119" s="203" t="s">
        <v>1292</v>
      </c>
      <c r="F119" s="204" t="s">
        <v>1293</v>
      </c>
      <c r="G119" s="205" t="s">
        <v>176</v>
      </c>
      <c r="H119" s="206">
        <v>1</v>
      </c>
      <c r="I119" s="207"/>
      <c r="J119" s="208">
        <f t="shared" si="0"/>
        <v>0</v>
      </c>
      <c r="K119" s="204" t="s">
        <v>22</v>
      </c>
      <c r="L119" s="209"/>
      <c r="M119" s="210" t="s">
        <v>22</v>
      </c>
      <c r="N119" s="211" t="s">
        <v>46</v>
      </c>
      <c r="O119" s="40"/>
      <c r="P119" s="199">
        <f t="shared" si="1"/>
        <v>0</v>
      </c>
      <c r="Q119" s="199">
        <v>5.5999999999999995E-4</v>
      </c>
      <c r="R119" s="199">
        <f t="shared" si="2"/>
        <v>5.5999999999999995E-4</v>
      </c>
      <c r="S119" s="199">
        <v>0</v>
      </c>
      <c r="T119" s="200">
        <f t="shared" si="3"/>
        <v>0</v>
      </c>
      <c r="AR119" s="22" t="s">
        <v>413</v>
      </c>
      <c r="AT119" s="22" t="s">
        <v>274</v>
      </c>
      <c r="AU119" s="22" t="s">
        <v>84</v>
      </c>
      <c r="AY119" s="22" t="s">
        <v>157</v>
      </c>
      <c r="BE119" s="201">
        <f t="shared" si="4"/>
        <v>0</v>
      </c>
      <c r="BF119" s="201">
        <f t="shared" si="5"/>
        <v>0</v>
      </c>
      <c r="BG119" s="201">
        <f t="shared" si="6"/>
        <v>0</v>
      </c>
      <c r="BH119" s="201">
        <f t="shared" si="7"/>
        <v>0</v>
      </c>
      <c r="BI119" s="201">
        <f t="shared" si="8"/>
        <v>0</v>
      </c>
      <c r="BJ119" s="22" t="s">
        <v>24</v>
      </c>
      <c r="BK119" s="201">
        <f t="shared" si="9"/>
        <v>0</v>
      </c>
      <c r="BL119" s="22" t="s">
        <v>413</v>
      </c>
      <c r="BM119" s="22" t="s">
        <v>1294</v>
      </c>
    </row>
    <row r="120" spans="2:65" s="1" customFormat="1" ht="22.5" customHeight="1">
      <c r="B120" s="39"/>
      <c r="C120" s="190" t="s">
        <v>205</v>
      </c>
      <c r="D120" s="190" t="s">
        <v>158</v>
      </c>
      <c r="E120" s="191" t="s">
        <v>506</v>
      </c>
      <c r="F120" s="192" t="s">
        <v>507</v>
      </c>
      <c r="G120" s="193" t="s">
        <v>176</v>
      </c>
      <c r="H120" s="194">
        <v>1</v>
      </c>
      <c r="I120" s="195"/>
      <c r="J120" s="196">
        <f t="shared" si="0"/>
        <v>0</v>
      </c>
      <c r="K120" s="192" t="s">
        <v>458</v>
      </c>
      <c r="L120" s="59"/>
      <c r="M120" s="197" t="s">
        <v>22</v>
      </c>
      <c r="N120" s="198" t="s">
        <v>46</v>
      </c>
      <c r="O120" s="40"/>
      <c r="P120" s="199">
        <f t="shared" si="1"/>
        <v>0</v>
      </c>
      <c r="Q120" s="199">
        <v>0</v>
      </c>
      <c r="R120" s="199">
        <f t="shared" si="2"/>
        <v>0</v>
      </c>
      <c r="S120" s="199">
        <v>0</v>
      </c>
      <c r="T120" s="200">
        <f t="shared" si="3"/>
        <v>0</v>
      </c>
      <c r="AR120" s="22" t="s">
        <v>290</v>
      </c>
      <c r="AT120" s="22" t="s">
        <v>158</v>
      </c>
      <c r="AU120" s="22" t="s">
        <v>84</v>
      </c>
      <c r="AY120" s="22" t="s">
        <v>157</v>
      </c>
      <c r="BE120" s="201">
        <f t="shared" si="4"/>
        <v>0</v>
      </c>
      <c r="BF120" s="201">
        <f t="shared" si="5"/>
        <v>0</v>
      </c>
      <c r="BG120" s="201">
        <f t="shared" si="6"/>
        <v>0</v>
      </c>
      <c r="BH120" s="201">
        <f t="shared" si="7"/>
        <v>0</v>
      </c>
      <c r="BI120" s="201">
        <f t="shared" si="8"/>
        <v>0</v>
      </c>
      <c r="BJ120" s="22" t="s">
        <v>24</v>
      </c>
      <c r="BK120" s="201">
        <f t="shared" si="9"/>
        <v>0</v>
      </c>
      <c r="BL120" s="22" t="s">
        <v>290</v>
      </c>
      <c r="BM120" s="22" t="s">
        <v>1295</v>
      </c>
    </row>
    <row r="121" spans="2:65" s="1" customFormat="1" ht="22.5" customHeight="1">
      <c r="B121" s="39"/>
      <c r="C121" s="202" t="s">
        <v>253</v>
      </c>
      <c r="D121" s="202" t="s">
        <v>274</v>
      </c>
      <c r="E121" s="203" t="s">
        <v>1296</v>
      </c>
      <c r="F121" s="204" t="s">
        <v>510</v>
      </c>
      <c r="G121" s="205" t="s">
        <v>176</v>
      </c>
      <c r="H121" s="206">
        <v>1</v>
      </c>
      <c r="I121" s="207"/>
      <c r="J121" s="208">
        <f t="shared" si="0"/>
        <v>0</v>
      </c>
      <c r="K121" s="204" t="s">
        <v>22</v>
      </c>
      <c r="L121" s="209"/>
      <c r="M121" s="210" t="s">
        <v>22</v>
      </c>
      <c r="N121" s="211" t="s">
        <v>46</v>
      </c>
      <c r="O121" s="40"/>
      <c r="P121" s="199">
        <f t="shared" si="1"/>
        <v>0</v>
      </c>
      <c r="Q121" s="199">
        <v>4.0000000000000002E-4</v>
      </c>
      <c r="R121" s="199">
        <f t="shared" si="2"/>
        <v>4.0000000000000002E-4</v>
      </c>
      <c r="S121" s="199">
        <v>0</v>
      </c>
      <c r="T121" s="200">
        <f t="shared" si="3"/>
        <v>0</v>
      </c>
      <c r="AR121" s="22" t="s">
        <v>413</v>
      </c>
      <c r="AT121" s="22" t="s">
        <v>274</v>
      </c>
      <c r="AU121" s="22" t="s">
        <v>84</v>
      </c>
      <c r="AY121" s="22" t="s">
        <v>157</v>
      </c>
      <c r="BE121" s="201">
        <f t="shared" si="4"/>
        <v>0</v>
      </c>
      <c r="BF121" s="201">
        <f t="shared" si="5"/>
        <v>0</v>
      </c>
      <c r="BG121" s="201">
        <f t="shared" si="6"/>
        <v>0</v>
      </c>
      <c r="BH121" s="201">
        <f t="shared" si="7"/>
        <v>0</v>
      </c>
      <c r="BI121" s="201">
        <f t="shared" si="8"/>
        <v>0</v>
      </c>
      <c r="BJ121" s="22" t="s">
        <v>24</v>
      </c>
      <c r="BK121" s="201">
        <f t="shared" si="9"/>
        <v>0</v>
      </c>
      <c r="BL121" s="22" t="s">
        <v>413</v>
      </c>
      <c r="BM121" s="22" t="s">
        <v>1297</v>
      </c>
    </row>
    <row r="122" spans="2:65" s="1" customFormat="1" ht="22.5" customHeight="1">
      <c r="B122" s="39"/>
      <c r="C122" s="190" t="s">
        <v>211</v>
      </c>
      <c r="D122" s="190" t="s">
        <v>158</v>
      </c>
      <c r="E122" s="191" t="s">
        <v>506</v>
      </c>
      <c r="F122" s="192" t="s">
        <v>507</v>
      </c>
      <c r="G122" s="193" t="s">
        <v>176</v>
      </c>
      <c r="H122" s="194">
        <v>4</v>
      </c>
      <c r="I122" s="195"/>
      <c r="J122" s="196">
        <f t="shared" si="0"/>
        <v>0</v>
      </c>
      <c r="K122" s="192" t="s">
        <v>458</v>
      </c>
      <c r="L122" s="59"/>
      <c r="M122" s="197" t="s">
        <v>22</v>
      </c>
      <c r="N122" s="198" t="s">
        <v>46</v>
      </c>
      <c r="O122" s="40"/>
      <c r="P122" s="199">
        <f t="shared" si="1"/>
        <v>0</v>
      </c>
      <c r="Q122" s="199">
        <v>0</v>
      </c>
      <c r="R122" s="199">
        <f t="shared" si="2"/>
        <v>0</v>
      </c>
      <c r="S122" s="199">
        <v>0</v>
      </c>
      <c r="T122" s="200">
        <f t="shared" si="3"/>
        <v>0</v>
      </c>
      <c r="AR122" s="22" t="s">
        <v>290</v>
      </c>
      <c r="AT122" s="22" t="s">
        <v>158</v>
      </c>
      <c r="AU122" s="22" t="s">
        <v>84</v>
      </c>
      <c r="AY122" s="22" t="s">
        <v>157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22" t="s">
        <v>24</v>
      </c>
      <c r="BK122" s="201">
        <f t="shared" si="9"/>
        <v>0</v>
      </c>
      <c r="BL122" s="22" t="s">
        <v>290</v>
      </c>
      <c r="BM122" s="22" t="s">
        <v>1298</v>
      </c>
    </row>
    <row r="123" spans="2:65" s="1" customFormat="1" ht="22.5" customHeight="1">
      <c r="B123" s="39"/>
      <c r="C123" s="202" t="s">
        <v>266</v>
      </c>
      <c r="D123" s="202" t="s">
        <v>274</v>
      </c>
      <c r="E123" s="203" t="s">
        <v>1299</v>
      </c>
      <c r="F123" s="204" t="s">
        <v>1300</v>
      </c>
      <c r="G123" s="205" t="s">
        <v>176</v>
      </c>
      <c r="H123" s="206">
        <v>4</v>
      </c>
      <c r="I123" s="207"/>
      <c r="J123" s="208">
        <f t="shared" si="0"/>
        <v>0</v>
      </c>
      <c r="K123" s="204" t="s">
        <v>22</v>
      </c>
      <c r="L123" s="209"/>
      <c r="M123" s="210" t="s">
        <v>22</v>
      </c>
      <c r="N123" s="211" t="s">
        <v>46</v>
      </c>
      <c r="O123" s="40"/>
      <c r="P123" s="199">
        <f t="shared" si="1"/>
        <v>0</v>
      </c>
      <c r="Q123" s="199">
        <v>4.0000000000000002E-4</v>
      </c>
      <c r="R123" s="199">
        <f t="shared" si="2"/>
        <v>1.6000000000000001E-3</v>
      </c>
      <c r="S123" s="199">
        <v>0</v>
      </c>
      <c r="T123" s="200">
        <f t="shared" si="3"/>
        <v>0</v>
      </c>
      <c r="AR123" s="22" t="s">
        <v>413</v>
      </c>
      <c r="AT123" s="22" t="s">
        <v>274</v>
      </c>
      <c r="AU123" s="22" t="s">
        <v>84</v>
      </c>
      <c r="AY123" s="22" t="s">
        <v>157</v>
      </c>
      <c r="BE123" s="201">
        <f t="shared" si="4"/>
        <v>0</v>
      </c>
      <c r="BF123" s="201">
        <f t="shared" si="5"/>
        <v>0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22" t="s">
        <v>24</v>
      </c>
      <c r="BK123" s="201">
        <f t="shared" si="9"/>
        <v>0</v>
      </c>
      <c r="BL123" s="22" t="s">
        <v>413</v>
      </c>
      <c r="BM123" s="22" t="s">
        <v>1301</v>
      </c>
    </row>
    <row r="124" spans="2:65" s="1" customFormat="1" ht="22.5" customHeight="1">
      <c r="B124" s="39"/>
      <c r="C124" s="190" t="s">
        <v>216</v>
      </c>
      <c r="D124" s="190" t="s">
        <v>158</v>
      </c>
      <c r="E124" s="191" t="s">
        <v>506</v>
      </c>
      <c r="F124" s="192" t="s">
        <v>507</v>
      </c>
      <c r="G124" s="193" t="s">
        <v>176</v>
      </c>
      <c r="H124" s="194">
        <v>1</v>
      </c>
      <c r="I124" s="195"/>
      <c r="J124" s="196">
        <f t="shared" si="0"/>
        <v>0</v>
      </c>
      <c r="K124" s="192" t="s">
        <v>458</v>
      </c>
      <c r="L124" s="59"/>
      <c r="M124" s="197" t="s">
        <v>22</v>
      </c>
      <c r="N124" s="198" t="s">
        <v>46</v>
      </c>
      <c r="O124" s="40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AR124" s="22" t="s">
        <v>290</v>
      </c>
      <c r="AT124" s="22" t="s">
        <v>158</v>
      </c>
      <c r="AU124" s="22" t="s">
        <v>84</v>
      </c>
      <c r="AY124" s="22" t="s">
        <v>157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22" t="s">
        <v>24</v>
      </c>
      <c r="BK124" s="201">
        <f t="shared" si="9"/>
        <v>0</v>
      </c>
      <c r="BL124" s="22" t="s">
        <v>290</v>
      </c>
      <c r="BM124" s="22" t="s">
        <v>1302</v>
      </c>
    </row>
    <row r="125" spans="2:65" s="1" customFormat="1" ht="22.5" customHeight="1">
      <c r="B125" s="39"/>
      <c r="C125" s="202" t="s">
        <v>273</v>
      </c>
      <c r="D125" s="202" t="s">
        <v>274</v>
      </c>
      <c r="E125" s="203" t="s">
        <v>873</v>
      </c>
      <c r="F125" s="204" t="s">
        <v>874</v>
      </c>
      <c r="G125" s="205" t="s">
        <v>176</v>
      </c>
      <c r="H125" s="206">
        <v>1</v>
      </c>
      <c r="I125" s="207"/>
      <c r="J125" s="208">
        <f t="shared" si="0"/>
        <v>0</v>
      </c>
      <c r="K125" s="204" t="s">
        <v>22</v>
      </c>
      <c r="L125" s="209"/>
      <c r="M125" s="210" t="s">
        <v>22</v>
      </c>
      <c r="N125" s="211" t="s">
        <v>46</v>
      </c>
      <c r="O125" s="40"/>
      <c r="P125" s="199">
        <f t="shared" si="1"/>
        <v>0</v>
      </c>
      <c r="Q125" s="199">
        <v>4.0000000000000002E-4</v>
      </c>
      <c r="R125" s="199">
        <f t="shared" si="2"/>
        <v>4.0000000000000002E-4</v>
      </c>
      <c r="S125" s="199">
        <v>0</v>
      </c>
      <c r="T125" s="200">
        <f t="shared" si="3"/>
        <v>0</v>
      </c>
      <c r="AR125" s="22" t="s">
        <v>413</v>
      </c>
      <c r="AT125" s="22" t="s">
        <v>274</v>
      </c>
      <c r="AU125" s="22" t="s">
        <v>84</v>
      </c>
      <c r="AY125" s="22" t="s">
        <v>157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22" t="s">
        <v>24</v>
      </c>
      <c r="BK125" s="201">
        <f t="shared" si="9"/>
        <v>0</v>
      </c>
      <c r="BL125" s="22" t="s">
        <v>413</v>
      </c>
      <c r="BM125" s="22" t="s">
        <v>1303</v>
      </c>
    </row>
    <row r="126" spans="2:65" s="1" customFormat="1" ht="22.5" customHeight="1">
      <c r="B126" s="39"/>
      <c r="C126" s="190" t="s">
        <v>219</v>
      </c>
      <c r="D126" s="190" t="s">
        <v>158</v>
      </c>
      <c r="E126" s="191" t="s">
        <v>1304</v>
      </c>
      <c r="F126" s="192" t="s">
        <v>521</v>
      </c>
      <c r="G126" s="193" t="s">
        <v>176</v>
      </c>
      <c r="H126" s="194">
        <v>1</v>
      </c>
      <c r="I126" s="195"/>
      <c r="J126" s="196">
        <f t="shared" si="0"/>
        <v>0</v>
      </c>
      <c r="K126" s="192" t="s">
        <v>458</v>
      </c>
      <c r="L126" s="59"/>
      <c r="M126" s="197" t="s">
        <v>22</v>
      </c>
      <c r="N126" s="198" t="s">
        <v>46</v>
      </c>
      <c r="O126" s="40"/>
      <c r="P126" s="199">
        <f t="shared" si="1"/>
        <v>0</v>
      </c>
      <c r="Q126" s="199">
        <v>0</v>
      </c>
      <c r="R126" s="199">
        <f t="shared" si="2"/>
        <v>0</v>
      </c>
      <c r="S126" s="199">
        <v>0</v>
      </c>
      <c r="T126" s="200">
        <f t="shared" si="3"/>
        <v>0</v>
      </c>
      <c r="AR126" s="22" t="s">
        <v>290</v>
      </c>
      <c r="AT126" s="22" t="s">
        <v>158</v>
      </c>
      <c r="AU126" s="22" t="s">
        <v>84</v>
      </c>
      <c r="AY126" s="22" t="s">
        <v>157</v>
      </c>
      <c r="BE126" s="201">
        <f t="shared" si="4"/>
        <v>0</v>
      </c>
      <c r="BF126" s="201">
        <f t="shared" si="5"/>
        <v>0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22" t="s">
        <v>24</v>
      </c>
      <c r="BK126" s="201">
        <f t="shared" si="9"/>
        <v>0</v>
      </c>
      <c r="BL126" s="22" t="s">
        <v>290</v>
      </c>
      <c r="BM126" s="22" t="s">
        <v>1305</v>
      </c>
    </row>
    <row r="127" spans="2:65" s="1" customFormat="1" ht="22.5" customHeight="1">
      <c r="B127" s="39"/>
      <c r="C127" s="202" t="s">
        <v>284</v>
      </c>
      <c r="D127" s="202" t="s">
        <v>274</v>
      </c>
      <c r="E127" s="203" t="s">
        <v>1306</v>
      </c>
      <c r="F127" s="204" t="s">
        <v>1307</v>
      </c>
      <c r="G127" s="205" t="s">
        <v>176</v>
      </c>
      <c r="H127" s="206">
        <v>1</v>
      </c>
      <c r="I127" s="207"/>
      <c r="J127" s="208">
        <f t="shared" si="0"/>
        <v>0</v>
      </c>
      <c r="K127" s="204" t="s">
        <v>22</v>
      </c>
      <c r="L127" s="209"/>
      <c r="M127" s="210" t="s">
        <v>22</v>
      </c>
      <c r="N127" s="211" t="s">
        <v>46</v>
      </c>
      <c r="O127" s="40"/>
      <c r="P127" s="199">
        <f t="shared" si="1"/>
        <v>0</v>
      </c>
      <c r="Q127" s="199">
        <v>4.0000000000000002E-4</v>
      </c>
      <c r="R127" s="199">
        <f t="shared" si="2"/>
        <v>4.0000000000000002E-4</v>
      </c>
      <c r="S127" s="199">
        <v>0</v>
      </c>
      <c r="T127" s="200">
        <f t="shared" si="3"/>
        <v>0</v>
      </c>
      <c r="AR127" s="22" t="s">
        <v>640</v>
      </c>
      <c r="AT127" s="22" t="s">
        <v>274</v>
      </c>
      <c r="AU127" s="22" t="s">
        <v>84</v>
      </c>
      <c r="AY127" s="22" t="s">
        <v>157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22" t="s">
        <v>24</v>
      </c>
      <c r="BK127" s="201">
        <f t="shared" si="9"/>
        <v>0</v>
      </c>
      <c r="BL127" s="22" t="s">
        <v>290</v>
      </c>
      <c r="BM127" s="22" t="s">
        <v>1308</v>
      </c>
    </row>
    <row r="128" spans="2:65" s="1" customFormat="1" ht="22.5" customHeight="1">
      <c r="B128" s="39"/>
      <c r="C128" s="190" t="s">
        <v>222</v>
      </c>
      <c r="D128" s="190" t="s">
        <v>158</v>
      </c>
      <c r="E128" s="191" t="s">
        <v>1309</v>
      </c>
      <c r="F128" s="192" t="s">
        <v>1310</v>
      </c>
      <c r="G128" s="193" t="s">
        <v>176</v>
      </c>
      <c r="H128" s="194">
        <v>1</v>
      </c>
      <c r="I128" s="195"/>
      <c r="J128" s="196">
        <f t="shared" si="0"/>
        <v>0</v>
      </c>
      <c r="K128" s="192" t="s">
        <v>458</v>
      </c>
      <c r="L128" s="59"/>
      <c r="M128" s="197" t="s">
        <v>22</v>
      </c>
      <c r="N128" s="198" t="s">
        <v>46</v>
      </c>
      <c r="O128" s="40"/>
      <c r="P128" s="199">
        <f t="shared" si="1"/>
        <v>0</v>
      </c>
      <c r="Q128" s="199">
        <v>0</v>
      </c>
      <c r="R128" s="199">
        <f t="shared" si="2"/>
        <v>0</v>
      </c>
      <c r="S128" s="199">
        <v>0</v>
      </c>
      <c r="T128" s="200">
        <f t="shared" si="3"/>
        <v>0</v>
      </c>
      <c r="AR128" s="22" t="s">
        <v>290</v>
      </c>
      <c r="AT128" s="22" t="s">
        <v>158</v>
      </c>
      <c r="AU128" s="22" t="s">
        <v>84</v>
      </c>
      <c r="AY128" s="22" t="s">
        <v>157</v>
      </c>
      <c r="BE128" s="201">
        <f t="shared" si="4"/>
        <v>0</v>
      </c>
      <c r="BF128" s="201">
        <f t="shared" si="5"/>
        <v>0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22" t="s">
        <v>24</v>
      </c>
      <c r="BK128" s="201">
        <f t="shared" si="9"/>
        <v>0</v>
      </c>
      <c r="BL128" s="22" t="s">
        <v>290</v>
      </c>
      <c r="BM128" s="22" t="s">
        <v>1311</v>
      </c>
    </row>
    <row r="129" spans="2:65" s="1" customFormat="1" ht="44.25" customHeight="1">
      <c r="B129" s="39"/>
      <c r="C129" s="202" t="s">
        <v>291</v>
      </c>
      <c r="D129" s="202" t="s">
        <v>274</v>
      </c>
      <c r="E129" s="203" t="s">
        <v>1312</v>
      </c>
      <c r="F129" s="204" t="s">
        <v>1313</v>
      </c>
      <c r="G129" s="205" t="s">
        <v>176</v>
      </c>
      <c r="H129" s="206">
        <v>1</v>
      </c>
      <c r="I129" s="207"/>
      <c r="J129" s="208">
        <f t="shared" si="0"/>
        <v>0</v>
      </c>
      <c r="K129" s="204" t="s">
        <v>22</v>
      </c>
      <c r="L129" s="209"/>
      <c r="M129" s="210" t="s">
        <v>22</v>
      </c>
      <c r="N129" s="211" t="s">
        <v>46</v>
      </c>
      <c r="O129" s="40"/>
      <c r="P129" s="199">
        <f t="shared" si="1"/>
        <v>0</v>
      </c>
      <c r="Q129" s="199">
        <v>4.6999999999999999E-4</v>
      </c>
      <c r="R129" s="199">
        <f t="shared" si="2"/>
        <v>4.6999999999999999E-4</v>
      </c>
      <c r="S129" s="199">
        <v>0</v>
      </c>
      <c r="T129" s="200">
        <f t="shared" si="3"/>
        <v>0</v>
      </c>
      <c r="AR129" s="22" t="s">
        <v>413</v>
      </c>
      <c r="AT129" s="22" t="s">
        <v>274</v>
      </c>
      <c r="AU129" s="22" t="s">
        <v>84</v>
      </c>
      <c r="AY129" s="22" t="s">
        <v>157</v>
      </c>
      <c r="BE129" s="201">
        <f t="shared" si="4"/>
        <v>0</v>
      </c>
      <c r="BF129" s="201">
        <f t="shared" si="5"/>
        <v>0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22" t="s">
        <v>24</v>
      </c>
      <c r="BK129" s="201">
        <f t="shared" si="9"/>
        <v>0</v>
      </c>
      <c r="BL129" s="22" t="s">
        <v>413</v>
      </c>
      <c r="BM129" s="22" t="s">
        <v>1314</v>
      </c>
    </row>
    <row r="130" spans="2:65" s="1" customFormat="1" ht="31.5" customHeight="1">
      <c r="B130" s="39"/>
      <c r="C130" s="190" t="s">
        <v>226</v>
      </c>
      <c r="D130" s="190" t="s">
        <v>158</v>
      </c>
      <c r="E130" s="191" t="s">
        <v>1315</v>
      </c>
      <c r="F130" s="192" t="s">
        <v>1316</v>
      </c>
      <c r="G130" s="193" t="s">
        <v>176</v>
      </c>
      <c r="H130" s="194">
        <v>4</v>
      </c>
      <c r="I130" s="195"/>
      <c r="J130" s="196">
        <f t="shared" si="0"/>
        <v>0</v>
      </c>
      <c r="K130" s="192" t="s">
        <v>458</v>
      </c>
      <c r="L130" s="59"/>
      <c r="M130" s="197" t="s">
        <v>22</v>
      </c>
      <c r="N130" s="198" t="s">
        <v>46</v>
      </c>
      <c r="O130" s="40"/>
      <c r="P130" s="199">
        <f t="shared" si="1"/>
        <v>0</v>
      </c>
      <c r="Q130" s="199">
        <v>0</v>
      </c>
      <c r="R130" s="199">
        <f t="shared" si="2"/>
        <v>0</v>
      </c>
      <c r="S130" s="199">
        <v>0</v>
      </c>
      <c r="T130" s="200">
        <f t="shared" si="3"/>
        <v>0</v>
      </c>
      <c r="AR130" s="22" t="s">
        <v>290</v>
      </c>
      <c r="AT130" s="22" t="s">
        <v>158</v>
      </c>
      <c r="AU130" s="22" t="s">
        <v>84</v>
      </c>
      <c r="AY130" s="22" t="s">
        <v>157</v>
      </c>
      <c r="BE130" s="201">
        <f t="shared" si="4"/>
        <v>0</v>
      </c>
      <c r="BF130" s="201">
        <f t="shared" si="5"/>
        <v>0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22" t="s">
        <v>24</v>
      </c>
      <c r="BK130" s="201">
        <f t="shared" si="9"/>
        <v>0</v>
      </c>
      <c r="BL130" s="22" t="s">
        <v>290</v>
      </c>
      <c r="BM130" s="22" t="s">
        <v>1317</v>
      </c>
    </row>
    <row r="131" spans="2:65" s="1" customFormat="1" ht="31.5" customHeight="1">
      <c r="B131" s="39"/>
      <c r="C131" s="202" t="s">
        <v>298</v>
      </c>
      <c r="D131" s="202" t="s">
        <v>274</v>
      </c>
      <c r="E131" s="203" t="s">
        <v>1318</v>
      </c>
      <c r="F131" s="204" t="s">
        <v>1319</v>
      </c>
      <c r="G131" s="205" t="s">
        <v>176</v>
      </c>
      <c r="H131" s="206">
        <v>4</v>
      </c>
      <c r="I131" s="207"/>
      <c r="J131" s="208">
        <f t="shared" ref="J131:J155" si="10">ROUND(I131*H131,2)</f>
        <v>0</v>
      </c>
      <c r="K131" s="204" t="s">
        <v>22</v>
      </c>
      <c r="L131" s="209"/>
      <c r="M131" s="210" t="s">
        <v>22</v>
      </c>
      <c r="N131" s="211" t="s">
        <v>46</v>
      </c>
      <c r="O131" s="40"/>
      <c r="P131" s="199">
        <f t="shared" ref="P131:P155" si="11">O131*H131</f>
        <v>0</v>
      </c>
      <c r="Q131" s="199">
        <v>2.2100000000000002E-3</v>
      </c>
      <c r="R131" s="199">
        <f t="shared" ref="R131:R155" si="12">Q131*H131</f>
        <v>8.8400000000000006E-3</v>
      </c>
      <c r="S131" s="199">
        <v>0</v>
      </c>
      <c r="T131" s="200">
        <f t="shared" ref="T131:T155" si="13">S131*H131</f>
        <v>0</v>
      </c>
      <c r="AR131" s="22" t="s">
        <v>413</v>
      </c>
      <c r="AT131" s="22" t="s">
        <v>274</v>
      </c>
      <c r="AU131" s="22" t="s">
        <v>84</v>
      </c>
      <c r="AY131" s="22" t="s">
        <v>157</v>
      </c>
      <c r="BE131" s="201">
        <f t="shared" ref="BE131:BE155" si="14">IF(N131="základní",J131,0)</f>
        <v>0</v>
      </c>
      <c r="BF131" s="201">
        <f t="shared" ref="BF131:BF155" si="15">IF(N131="snížená",J131,0)</f>
        <v>0</v>
      </c>
      <c r="BG131" s="201">
        <f t="shared" ref="BG131:BG155" si="16">IF(N131="zákl. přenesená",J131,0)</f>
        <v>0</v>
      </c>
      <c r="BH131" s="201">
        <f t="shared" ref="BH131:BH155" si="17">IF(N131="sníž. přenesená",J131,0)</f>
        <v>0</v>
      </c>
      <c r="BI131" s="201">
        <f t="shared" ref="BI131:BI155" si="18">IF(N131="nulová",J131,0)</f>
        <v>0</v>
      </c>
      <c r="BJ131" s="22" t="s">
        <v>24</v>
      </c>
      <c r="BK131" s="201">
        <f t="shared" ref="BK131:BK155" si="19">ROUND(I131*H131,2)</f>
        <v>0</v>
      </c>
      <c r="BL131" s="22" t="s">
        <v>413</v>
      </c>
      <c r="BM131" s="22" t="s">
        <v>1320</v>
      </c>
    </row>
    <row r="132" spans="2:65" s="1" customFormat="1" ht="31.5" customHeight="1">
      <c r="B132" s="39"/>
      <c r="C132" s="190" t="s">
        <v>231</v>
      </c>
      <c r="D132" s="190" t="s">
        <v>158</v>
      </c>
      <c r="E132" s="191" t="s">
        <v>1321</v>
      </c>
      <c r="F132" s="192" t="s">
        <v>1322</v>
      </c>
      <c r="G132" s="193" t="s">
        <v>176</v>
      </c>
      <c r="H132" s="194">
        <v>8</v>
      </c>
      <c r="I132" s="195"/>
      <c r="J132" s="196">
        <f t="shared" si="10"/>
        <v>0</v>
      </c>
      <c r="K132" s="192" t="s">
        <v>458</v>
      </c>
      <c r="L132" s="59"/>
      <c r="M132" s="197" t="s">
        <v>22</v>
      </c>
      <c r="N132" s="198" t="s">
        <v>46</v>
      </c>
      <c r="O132" s="40"/>
      <c r="P132" s="199">
        <f t="shared" si="11"/>
        <v>0</v>
      </c>
      <c r="Q132" s="199">
        <v>0</v>
      </c>
      <c r="R132" s="199">
        <f t="shared" si="12"/>
        <v>0</v>
      </c>
      <c r="S132" s="199">
        <v>0</v>
      </c>
      <c r="T132" s="200">
        <f t="shared" si="13"/>
        <v>0</v>
      </c>
      <c r="AR132" s="22" t="s">
        <v>290</v>
      </c>
      <c r="AT132" s="22" t="s">
        <v>158</v>
      </c>
      <c r="AU132" s="22" t="s">
        <v>84</v>
      </c>
      <c r="AY132" s="22" t="s">
        <v>157</v>
      </c>
      <c r="BE132" s="201">
        <f t="shared" si="14"/>
        <v>0</v>
      </c>
      <c r="BF132" s="201">
        <f t="shared" si="15"/>
        <v>0</v>
      </c>
      <c r="BG132" s="201">
        <f t="shared" si="16"/>
        <v>0</v>
      </c>
      <c r="BH132" s="201">
        <f t="shared" si="17"/>
        <v>0</v>
      </c>
      <c r="BI132" s="201">
        <f t="shared" si="18"/>
        <v>0</v>
      </c>
      <c r="BJ132" s="22" t="s">
        <v>24</v>
      </c>
      <c r="BK132" s="201">
        <f t="shared" si="19"/>
        <v>0</v>
      </c>
      <c r="BL132" s="22" t="s">
        <v>290</v>
      </c>
      <c r="BM132" s="22" t="s">
        <v>1323</v>
      </c>
    </row>
    <row r="133" spans="2:65" s="1" customFormat="1" ht="31.5" customHeight="1">
      <c r="B133" s="39"/>
      <c r="C133" s="202" t="s">
        <v>305</v>
      </c>
      <c r="D133" s="202" t="s">
        <v>274</v>
      </c>
      <c r="E133" s="203" t="s">
        <v>1324</v>
      </c>
      <c r="F133" s="204" t="s">
        <v>1325</v>
      </c>
      <c r="G133" s="205" t="s">
        <v>176</v>
      </c>
      <c r="H133" s="206">
        <v>8</v>
      </c>
      <c r="I133" s="207"/>
      <c r="J133" s="208">
        <f t="shared" si="10"/>
        <v>0</v>
      </c>
      <c r="K133" s="204" t="s">
        <v>458</v>
      </c>
      <c r="L133" s="209"/>
      <c r="M133" s="210" t="s">
        <v>22</v>
      </c>
      <c r="N133" s="211" t="s">
        <v>46</v>
      </c>
      <c r="O133" s="40"/>
      <c r="P133" s="199">
        <f t="shared" si="11"/>
        <v>0</v>
      </c>
      <c r="Q133" s="199">
        <v>2.5999999999999999E-3</v>
      </c>
      <c r="R133" s="199">
        <f t="shared" si="12"/>
        <v>2.0799999999999999E-2</v>
      </c>
      <c r="S133" s="199">
        <v>0</v>
      </c>
      <c r="T133" s="200">
        <f t="shared" si="13"/>
        <v>0</v>
      </c>
      <c r="AR133" s="22" t="s">
        <v>413</v>
      </c>
      <c r="AT133" s="22" t="s">
        <v>274</v>
      </c>
      <c r="AU133" s="22" t="s">
        <v>84</v>
      </c>
      <c r="AY133" s="22" t="s">
        <v>157</v>
      </c>
      <c r="BE133" s="201">
        <f t="shared" si="14"/>
        <v>0</v>
      </c>
      <c r="BF133" s="201">
        <f t="shared" si="15"/>
        <v>0</v>
      </c>
      <c r="BG133" s="201">
        <f t="shared" si="16"/>
        <v>0</v>
      </c>
      <c r="BH133" s="201">
        <f t="shared" si="17"/>
        <v>0</v>
      </c>
      <c r="BI133" s="201">
        <f t="shared" si="18"/>
        <v>0</v>
      </c>
      <c r="BJ133" s="22" t="s">
        <v>24</v>
      </c>
      <c r="BK133" s="201">
        <f t="shared" si="19"/>
        <v>0</v>
      </c>
      <c r="BL133" s="22" t="s">
        <v>413</v>
      </c>
      <c r="BM133" s="22" t="s">
        <v>1326</v>
      </c>
    </row>
    <row r="134" spans="2:65" s="1" customFormat="1" ht="31.5" customHeight="1">
      <c r="B134" s="39"/>
      <c r="C134" s="190" t="s">
        <v>235</v>
      </c>
      <c r="D134" s="190" t="s">
        <v>158</v>
      </c>
      <c r="E134" s="191" t="s">
        <v>1327</v>
      </c>
      <c r="F134" s="192" t="s">
        <v>1328</v>
      </c>
      <c r="G134" s="193" t="s">
        <v>176</v>
      </c>
      <c r="H134" s="194">
        <v>1</v>
      </c>
      <c r="I134" s="195"/>
      <c r="J134" s="196">
        <f t="shared" si="10"/>
        <v>0</v>
      </c>
      <c r="K134" s="192" t="s">
        <v>22</v>
      </c>
      <c r="L134" s="59"/>
      <c r="M134" s="197" t="s">
        <v>22</v>
      </c>
      <c r="N134" s="198" t="s">
        <v>46</v>
      </c>
      <c r="O134" s="40"/>
      <c r="P134" s="199">
        <f t="shared" si="11"/>
        <v>0</v>
      </c>
      <c r="Q134" s="199">
        <v>0</v>
      </c>
      <c r="R134" s="199">
        <f t="shared" si="12"/>
        <v>0</v>
      </c>
      <c r="S134" s="199">
        <v>0</v>
      </c>
      <c r="T134" s="200">
        <f t="shared" si="13"/>
        <v>0</v>
      </c>
      <c r="AR134" s="22" t="s">
        <v>290</v>
      </c>
      <c r="AT134" s="22" t="s">
        <v>158</v>
      </c>
      <c r="AU134" s="22" t="s">
        <v>84</v>
      </c>
      <c r="AY134" s="22" t="s">
        <v>157</v>
      </c>
      <c r="BE134" s="201">
        <f t="shared" si="14"/>
        <v>0</v>
      </c>
      <c r="BF134" s="201">
        <f t="shared" si="15"/>
        <v>0</v>
      </c>
      <c r="BG134" s="201">
        <f t="shared" si="16"/>
        <v>0</v>
      </c>
      <c r="BH134" s="201">
        <f t="shared" si="17"/>
        <v>0</v>
      </c>
      <c r="BI134" s="201">
        <f t="shared" si="18"/>
        <v>0</v>
      </c>
      <c r="BJ134" s="22" t="s">
        <v>24</v>
      </c>
      <c r="BK134" s="201">
        <f t="shared" si="19"/>
        <v>0</v>
      </c>
      <c r="BL134" s="22" t="s">
        <v>290</v>
      </c>
      <c r="BM134" s="22" t="s">
        <v>1329</v>
      </c>
    </row>
    <row r="135" spans="2:65" s="1" customFormat="1" ht="31.5" customHeight="1">
      <c r="B135" s="39"/>
      <c r="C135" s="202" t="s">
        <v>314</v>
      </c>
      <c r="D135" s="202" t="s">
        <v>274</v>
      </c>
      <c r="E135" s="203" t="s">
        <v>1330</v>
      </c>
      <c r="F135" s="204" t="s">
        <v>1331</v>
      </c>
      <c r="G135" s="205" t="s">
        <v>176</v>
      </c>
      <c r="H135" s="206">
        <v>1</v>
      </c>
      <c r="I135" s="207"/>
      <c r="J135" s="208">
        <f t="shared" si="10"/>
        <v>0</v>
      </c>
      <c r="K135" s="204" t="s">
        <v>458</v>
      </c>
      <c r="L135" s="209"/>
      <c r="M135" s="210" t="s">
        <v>22</v>
      </c>
      <c r="N135" s="211" t="s">
        <v>46</v>
      </c>
      <c r="O135" s="40"/>
      <c r="P135" s="199">
        <f t="shared" si="11"/>
        <v>0</v>
      </c>
      <c r="Q135" s="199">
        <v>3.3E-3</v>
      </c>
      <c r="R135" s="199">
        <f t="shared" si="12"/>
        <v>3.3E-3</v>
      </c>
      <c r="S135" s="199">
        <v>0</v>
      </c>
      <c r="T135" s="200">
        <f t="shared" si="13"/>
        <v>0</v>
      </c>
      <c r="AR135" s="22" t="s">
        <v>413</v>
      </c>
      <c r="AT135" s="22" t="s">
        <v>274</v>
      </c>
      <c r="AU135" s="22" t="s">
        <v>84</v>
      </c>
      <c r="AY135" s="22" t="s">
        <v>157</v>
      </c>
      <c r="BE135" s="201">
        <f t="shared" si="14"/>
        <v>0</v>
      </c>
      <c r="BF135" s="201">
        <f t="shared" si="15"/>
        <v>0</v>
      </c>
      <c r="BG135" s="201">
        <f t="shared" si="16"/>
        <v>0</v>
      </c>
      <c r="BH135" s="201">
        <f t="shared" si="17"/>
        <v>0</v>
      </c>
      <c r="BI135" s="201">
        <f t="shared" si="18"/>
        <v>0</v>
      </c>
      <c r="BJ135" s="22" t="s">
        <v>24</v>
      </c>
      <c r="BK135" s="201">
        <f t="shared" si="19"/>
        <v>0</v>
      </c>
      <c r="BL135" s="22" t="s">
        <v>413</v>
      </c>
      <c r="BM135" s="22" t="s">
        <v>1332</v>
      </c>
    </row>
    <row r="136" spans="2:65" s="1" customFormat="1" ht="31.5" customHeight="1">
      <c r="B136" s="39"/>
      <c r="C136" s="190" t="s">
        <v>239</v>
      </c>
      <c r="D136" s="190" t="s">
        <v>158</v>
      </c>
      <c r="E136" s="191" t="s">
        <v>1333</v>
      </c>
      <c r="F136" s="192" t="s">
        <v>1334</v>
      </c>
      <c r="G136" s="193" t="s">
        <v>176</v>
      </c>
      <c r="H136" s="194">
        <v>5</v>
      </c>
      <c r="I136" s="195"/>
      <c r="J136" s="196">
        <f t="shared" si="10"/>
        <v>0</v>
      </c>
      <c r="K136" s="192" t="s">
        <v>458</v>
      </c>
      <c r="L136" s="59"/>
      <c r="M136" s="197" t="s">
        <v>22</v>
      </c>
      <c r="N136" s="198" t="s">
        <v>46</v>
      </c>
      <c r="O136" s="40"/>
      <c r="P136" s="199">
        <f t="shared" si="11"/>
        <v>0</v>
      </c>
      <c r="Q136" s="199">
        <v>0</v>
      </c>
      <c r="R136" s="199">
        <f t="shared" si="12"/>
        <v>0</v>
      </c>
      <c r="S136" s="199">
        <v>0</v>
      </c>
      <c r="T136" s="200">
        <f t="shared" si="13"/>
        <v>0</v>
      </c>
      <c r="AR136" s="22" t="s">
        <v>290</v>
      </c>
      <c r="AT136" s="22" t="s">
        <v>158</v>
      </c>
      <c r="AU136" s="22" t="s">
        <v>84</v>
      </c>
      <c r="AY136" s="22" t="s">
        <v>157</v>
      </c>
      <c r="BE136" s="201">
        <f t="shared" si="14"/>
        <v>0</v>
      </c>
      <c r="BF136" s="201">
        <f t="shared" si="15"/>
        <v>0</v>
      </c>
      <c r="BG136" s="201">
        <f t="shared" si="16"/>
        <v>0</v>
      </c>
      <c r="BH136" s="201">
        <f t="shared" si="17"/>
        <v>0</v>
      </c>
      <c r="BI136" s="201">
        <f t="shared" si="18"/>
        <v>0</v>
      </c>
      <c r="BJ136" s="22" t="s">
        <v>24</v>
      </c>
      <c r="BK136" s="201">
        <f t="shared" si="19"/>
        <v>0</v>
      </c>
      <c r="BL136" s="22" t="s">
        <v>290</v>
      </c>
      <c r="BM136" s="22" t="s">
        <v>1335</v>
      </c>
    </row>
    <row r="137" spans="2:65" s="1" customFormat="1" ht="31.5" customHeight="1">
      <c r="B137" s="39"/>
      <c r="C137" s="202" t="s">
        <v>321</v>
      </c>
      <c r="D137" s="202" t="s">
        <v>274</v>
      </c>
      <c r="E137" s="203" t="s">
        <v>1336</v>
      </c>
      <c r="F137" s="204" t="s">
        <v>1337</v>
      </c>
      <c r="G137" s="205" t="s">
        <v>176</v>
      </c>
      <c r="H137" s="206">
        <v>5</v>
      </c>
      <c r="I137" s="207"/>
      <c r="J137" s="208">
        <f t="shared" si="10"/>
        <v>0</v>
      </c>
      <c r="K137" s="204" t="s">
        <v>458</v>
      </c>
      <c r="L137" s="209"/>
      <c r="M137" s="210" t="s">
        <v>22</v>
      </c>
      <c r="N137" s="211" t="s">
        <v>46</v>
      </c>
      <c r="O137" s="40"/>
      <c r="P137" s="199">
        <f t="shared" si="11"/>
        <v>0</v>
      </c>
      <c r="Q137" s="199">
        <v>4.1999999999999997E-3</v>
      </c>
      <c r="R137" s="199">
        <f t="shared" si="12"/>
        <v>2.0999999999999998E-2</v>
      </c>
      <c r="S137" s="199">
        <v>0</v>
      </c>
      <c r="T137" s="200">
        <f t="shared" si="13"/>
        <v>0</v>
      </c>
      <c r="AR137" s="22" t="s">
        <v>413</v>
      </c>
      <c r="AT137" s="22" t="s">
        <v>274</v>
      </c>
      <c r="AU137" s="22" t="s">
        <v>84</v>
      </c>
      <c r="AY137" s="22" t="s">
        <v>157</v>
      </c>
      <c r="BE137" s="201">
        <f t="shared" si="14"/>
        <v>0</v>
      </c>
      <c r="BF137" s="201">
        <f t="shared" si="15"/>
        <v>0</v>
      </c>
      <c r="BG137" s="201">
        <f t="shared" si="16"/>
        <v>0</v>
      </c>
      <c r="BH137" s="201">
        <f t="shared" si="17"/>
        <v>0</v>
      </c>
      <c r="BI137" s="201">
        <f t="shared" si="18"/>
        <v>0</v>
      </c>
      <c r="BJ137" s="22" t="s">
        <v>24</v>
      </c>
      <c r="BK137" s="201">
        <f t="shared" si="19"/>
        <v>0</v>
      </c>
      <c r="BL137" s="22" t="s">
        <v>413</v>
      </c>
      <c r="BM137" s="22" t="s">
        <v>1338</v>
      </c>
    </row>
    <row r="138" spans="2:65" s="1" customFormat="1" ht="31.5" customHeight="1">
      <c r="B138" s="39"/>
      <c r="C138" s="190" t="s">
        <v>242</v>
      </c>
      <c r="D138" s="190" t="s">
        <v>158</v>
      </c>
      <c r="E138" s="191" t="s">
        <v>1339</v>
      </c>
      <c r="F138" s="192" t="s">
        <v>1340</v>
      </c>
      <c r="G138" s="193" t="s">
        <v>176</v>
      </c>
      <c r="H138" s="194">
        <v>4</v>
      </c>
      <c r="I138" s="195"/>
      <c r="J138" s="196">
        <f t="shared" si="10"/>
        <v>0</v>
      </c>
      <c r="K138" s="192" t="s">
        <v>458</v>
      </c>
      <c r="L138" s="59"/>
      <c r="M138" s="197" t="s">
        <v>22</v>
      </c>
      <c r="N138" s="198" t="s">
        <v>46</v>
      </c>
      <c r="O138" s="40"/>
      <c r="P138" s="199">
        <f t="shared" si="11"/>
        <v>0</v>
      </c>
      <c r="Q138" s="199">
        <v>0</v>
      </c>
      <c r="R138" s="199">
        <f t="shared" si="12"/>
        <v>0</v>
      </c>
      <c r="S138" s="199">
        <v>0</v>
      </c>
      <c r="T138" s="200">
        <f t="shared" si="13"/>
        <v>0</v>
      </c>
      <c r="AR138" s="22" t="s">
        <v>290</v>
      </c>
      <c r="AT138" s="22" t="s">
        <v>158</v>
      </c>
      <c r="AU138" s="22" t="s">
        <v>84</v>
      </c>
      <c r="AY138" s="22" t="s">
        <v>157</v>
      </c>
      <c r="BE138" s="201">
        <f t="shared" si="14"/>
        <v>0</v>
      </c>
      <c r="BF138" s="201">
        <f t="shared" si="15"/>
        <v>0</v>
      </c>
      <c r="BG138" s="201">
        <f t="shared" si="16"/>
        <v>0</v>
      </c>
      <c r="BH138" s="201">
        <f t="shared" si="17"/>
        <v>0</v>
      </c>
      <c r="BI138" s="201">
        <f t="shared" si="18"/>
        <v>0</v>
      </c>
      <c r="BJ138" s="22" t="s">
        <v>24</v>
      </c>
      <c r="BK138" s="201">
        <f t="shared" si="19"/>
        <v>0</v>
      </c>
      <c r="BL138" s="22" t="s">
        <v>290</v>
      </c>
      <c r="BM138" s="22" t="s">
        <v>1341</v>
      </c>
    </row>
    <row r="139" spans="2:65" s="1" customFormat="1" ht="31.5" customHeight="1">
      <c r="B139" s="39"/>
      <c r="C139" s="202" t="s">
        <v>330</v>
      </c>
      <c r="D139" s="202" t="s">
        <v>274</v>
      </c>
      <c r="E139" s="203" t="s">
        <v>1342</v>
      </c>
      <c r="F139" s="204" t="s">
        <v>1343</v>
      </c>
      <c r="G139" s="205" t="s">
        <v>176</v>
      </c>
      <c r="H139" s="206">
        <v>4</v>
      </c>
      <c r="I139" s="207"/>
      <c r="J139" s="208">
        <f t="shared" si="10"/>
        <v>0</v>
      </c>
      <c r="K139" s="204" t="s">
        <v>458</v>
      </c>
      <c r="L139" s="209"/>
      <c r="M139" s="210" t="s">
        <v>22</v>
      </c>
      <c r="N139" s="211" t="s">
        <v>46</v>
      </c>
      <c r="O139" s="40"/>
      <c r="P139" s="199">
        <f t="shared" si="11"/>
        <v>0</v>
      </c>
      <c r="Q139" s="199">
        <v>5.0000000000000001E-3</v>
      </c>
      <c r="R139" s="199">
        <f t="shared" si="12"/>
        <v>0.02</v>
      </c>
      <c r="S139" s="199">
        <v>0</v>
      </c>
      <c r="T139" s="200">
        <f t="shared" si="13"/>
        <v>0</v>
      </c>
      <c r="AR139" s="22" t="s">
        <v>413</v>
      </c>
      <c r="AT139" s="22" t="s">
        <v>274</v>
      </c>
      <c r="AU139" s="22" t="s">
        <v>84</v>
      </c>
      <c r="AY139" s="22" t="s">
        <v>157</v>
      </c>
      <c r="BE139" s="201">
        <f t="shared" si="14"/>
        <v>0</v>
      </c>
      <c r="BF139" s="201">
        <f t="shared" si="15"/>
        <v>0</v>
      </c>
      <c r="BG139" s="201">
        <f t="shared" si="16"/>
        <v>0</v>
      </c>
      <c r="BH139" s="201">
        <f t="shared" si="17"/>
        <v>0</v>
      </c>
      <c r="BI139" s="201">
        <f t="shared" si="18"/>
        <v>0</v>
      </c>
      <c r="BJ139" s="22" t="s">
        <v>24</v>
      </c>
      <c r="BK139" s="201">
        <f t="shared" si="19"/>
        <v>0</v>
      </c>
      <c r="BL139" s="22" t="s">
        <v>413</v>
      </c>
      <c r="BM139" s="22" t="s">
        <v>1344</v>
      </c>
    </row>
    <row r="140" spans="2:65" s="1" customFormat="1" ht="31.5" customHeight="1">
      <c r="B140" s="39"/>
      <c r="C140" s="190" t="s">
        <v>245</v>
      </c>
      <c r="D140" s="190" t="s">
        <v>158</v>
      </c>
      <c r="E140" s="191" t="s">
        <v>1345</v>
      </c>
      <c r="F140" s="192" t="s">
        <v>1346</v>
      </c>
      <c r="G140" s="193" t="s">
        <v>238</v>
      </c>
      <c r="H140" s="194">
        <v>20</v>
      </c>
      <c r="I140" s="195"/>
      <c r="J140" s="196">
        <f t="shared" si="10"/>
        <v>0</v>
      </c>
      <c r="K140" s="192" t="s">
        <v>458</v>
      </c>
      <c r="L140" s="59"/>
      <c r="M140" s="197" t="s">
        <v>22</v>
      </c>
      <c r="N140" s="198" t="s">
        <v>46</v>
      </c>
      <c r="O140" s="40"/>
      <c r="P140" s="199">
        <f t="shared" si="11"/>
        <v>0</v>
      </c>
      <c r="Q140" s="199">
        <v>0</v>
      </c>
      <c r="R140" s="199">
        <f t="shared" si="12"/>
        <v>0</v>
      </c>
      <c r="S140" s="199">
        <v>0</v>
      </c>
      <c r="T140" s="200">
        <f t="shared" si="13"/>
        <v>0</v>
      </c>
      <c r="AR140" s="22" t="s">
        <v>290</v>
      </c>
      <c r="AT140" s="22" t="s">
        <v>158</v>
      </c>
      <c r="AU140" s="22" t="s">
        <v>84</v>
      </c>
      <c r="AY140" s="22" t="s">
        <v>157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22" t="s">
        <v>24</v>
      </c>
      <c r="BK140" s="201">
        <f t="shared" si="19"/>
        <v>0</v>
      </c>
      <c r="BL140" s="22" t="s">
        <v>290</v>
      </c>
      <c r="BM140" s="22" t="s">
        <v>1347</v>
      </c>
    </row>
    <row r="141" spans="2:65" s="1" customFormat="1" ht="31.5" customHeight="1">
      <c r="B141" s="39"/>
      <c r="C141" s="202" t="s">
        <v>339</v>
      </c>
      <c r="D141" s="202" t="s">
        <v>274</v>
      </c>
      <c r="E141" s="203" t="s">
        <v>1348</v>
      </c>
      <c r="F141" s="204" t="s">
        <v>1349</v>
      </c>
      <c r="G141" s="205" t="s">
        <v>238</v>
      </c>
      <c r="H141" s="206">
        <v>20</v>
      </c>
      <c r="I141" s="207"/>
      <c r="J141" s="208">
        <f t="shared" si="10"/>
        <v>0</v>
      </c>
      <c r="K141" s="204" t="s">
        <v>458</v>
      </c>
      <c r="L141" s="209"/>
      <c r="M141" s="210" t="s">
        <v>22</v>
      </c>
      <c r="N141" s="211" t="s">
        <v>46</v>
      </c>
      <c r="O141" s="40"/>
      <c r="P141" s="199">
        <f t="shared" si="11"/>
        <v>0</v>
      </c>
      <c r="Q141" s="199">
        <v>7.2999999999999999E-5</v>
      </c>
      <c r="R141" s="199">
        <f t="shared" si="12"/>
        <v>1.4599999999999999E-3</v>
      </c>
      <c r="S141" s="199">
        <v>0</v>
      </c>
      <c r="T141" s="200">
        <f t="shared" si="13"/>
        <v>0</v>
      </c>
      <c r="AR141" s="22" t="s">
        <v>413</v>
      </c>
      <c r="AT141" s="22" t="s">
        <v>274</v>
      </c>
      <c r="AU141" s="22" t="s">
        <v>84</v>
      </c>
      <c r="AY141" s="22" t="s">
        <v>157</v>
      </c>
      <c r="BE141" s="201">
        <f t="shared" si="14"/>
        <v>0</v>
      </c>
      <c r="BF141" s="201">
        <f t="shared" si="15"/>
        <v>0</v>
      </c>
      <c r="BG141" s="201">
        <f t="shared" si="16"/>
        <v>0</v>
      </c>
      <c r="BH141" s="201">
        <f t="shared" si="17"/>
        <v>0</v>
      </c>
      <c r="BI141" s="201">
        <f t="shared" si="18"/>
        <v>0</v>
      </c>
      <c r="BJ141" s="22" t="s">
        <v>24</v>
      </c>
      <c r="BK141" s="201">
        <f t="shared" si="19"/>
        <v>0</v>
      </c>
      <c r="BL141" s="22" t="s">
        <v>413</v>
      </c>
      <c r="BM141" s="22" t="s">
        <v>1350</v>
      </c>
    </row>
    <row r="142" spans="2:65" s="1" customFormat="1" ht="31.5" customHeight="1">
      <c r="B142" s="39"/>
      <c r="C142" s="190" t="s">
        <v>249</v>
      </c>
      <c r="D142" s="190" t="s">
        <v>158</v>
      </c>
      <c r="E142" s="191" t="s">
        <v>1351</v>
      </c>
      <c r="F142" s="192" t="s">
        <v>1352</v>
      </c>
      <c r="G142" s="193" t="s">
        <v>238</v>
      </c>
      <c r="H142" s="194">
        <v>20</v>
      </c>
      <c r="I142" s="195"/>
      <c r="J142" s="196">
        <f t="shared" si="10"/>
        <v>0</v>
      </c>
      <c r="K142" s="192" t="s">
        <v>458</v>
      </c>
      <c r="L142" s="59"/>
      <c r="M142" s="197" t="s">
        <v>22</v>
      </c>
      <c r="N142" s="198" t="s">
        <v>46</v>
      </c>
      <c r="O142" s="40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AR142" s="22" t="s">
        <v>290</v>
      </c>
      <c r="AT142" s="22" t="s">
        <v>158</v>
      </c>
      <c r="AU142" s="22" t="s">
        <v>84</v>
      </c>
      <c r="AY142" s="22" t="s">
        <v>157</v>
      </c>
      <c r="BE142" s="201">
        <f t="shared" si="14"/>
        <v>0</v>
      </c>
      <c r="BF142" s="201">
        <f t="shared" si="15"/>
        <v>0</v>
      </c>
      <c r="BG142" s="201">
        <f t="shared" si="16"/>
        <v>0</v>
      </c>
      <c r="BH142" s="201">
        <f t="shared" si="17"/>
        <v>0</v>
      </c>
      <c r="BI142" s="201">
        <f t="shared" si="18"/>
        <v>0</v>
      </c>
      <c r="BJ142" s="22" t="s">
        <v>24</v>
      </c>
      <c r="BK142" s="201">
        <f t="shared" si="19"/>
        <v>0</v>
      </c>
      <c r="BL142" s="22" t="s">
        <v>290</v>
      </c>
      <c r="BM142" s="22" t="s">
        <v>1353</v>
      </c>
    </row>
    <row r="143" spans="2:65" s="1" customFormat="1" ht="22.5" customHeight="1">
      <c r="B143" s="39"/>
      <c r="C143" s="202" t="s">
        <v>348</v>
      </c>
      <c r="D143" s="202" t="s">
        <v>274</v>
      </c>
      <c r="E143" s="203" t="s">
        <v>1354</v>
      </c>
      <c r="F143" s="204" t="s">
        <v>1355</v>
      </c>
      <c r="G143" s="205" t="s">
        <v>238</v>
      </c>
      <c r="H143" s="206">
        <v>20</v>
      </c>
      <c r="I143" s="207"/>
      <c r="J143" s="208">
        <f t="shared" si="10"/>
        <v>0</v>
      </c>
      <c r="K143" s="204" t="s">
        <v>458</v>
      </c>
      <c r="L143" s="209"/>
      <c r="M143" s="210" t="s">
        <v>22</v>
      </c>
      <c r="N143" s="211" t="s">
        <v>46</v>
      </c>
      <c r="O143" s="40"/>
      <c r="P143" s="199">
        <f t="shared" si="11"/>
        <v>0</v>
      </c>
      <c r="Q143" s="199">
        <v>1E-4</v>
      </c>
      <c r="R143" s="199">
        <f t="shared" si="12"/>
        <v>2E-3</v>
      </c>
      <c r="S143" s="199">
        <v>0</v>
      </c>
      <c r="T143" s="200">
        <f t="shared" si="13"/>
        <v>0</v>
      </c>
      <c r="AR143" s="22" t="s">
        <v>413</v>
      </c>
      <c r="AT143" s="22" t="s">
        <v>274</v>
      </c>
      <c r="AU143" s="22" t="s">
        <v>84</v>
      </c>
      <c r="AY143" s="22" t="s">
        <v>157</v>
      </c>
      <c r="BE143" s="201">
        <f t="shared" si="14"/>
        <v>0</v>
      </c>
      <c r="BF143" s="201">
        <f t="shared" si="15"/>
        <v>0</v>
      </c>
      <c r="BG143" s="201">
        <f t="shared" si="16"/>
        <v>0</v>
      </c>
      <c r="BH143" s="201">
        <f t="shared" si="17"/>
        <v>0</v>
      </c>
      <c r="BI143" s="201">
        <f t="shared" si="18"/>
        <v>0</v>
      </c>
      <c r="BJ143" s="22" t="s">
        <v>24</v>
      </c>
      <c r="BK143" s="201">
        <f t="shared" si="19"/>
        <v>0</v>
      </c>
      <c r="BL143" s="22" t="s">
        <v>413</v>
      </c>
      <c r="BM143" s="22" t="s">
        <v>1356</v>
      </c>
    </row>
    <row r="144" spans="2:65" s="1" customFormat="1" ht="31.5" customHeight="1">
      <c r="B144" s="39"/>
      <c r="C144" s="190" t="s">
        <v>252</v>
      </c>
      <c r="D144" s="190" t="s">
        <v>158</v>
      </c>
      <c r="E144" s="191" t="s">
        <v>1109</v>
      </c>
      <c r="F144" s="192" t="s">
        <v>1110</v>
      </c>
      <c r="G144" s="193" t="s">
        <v>238</v>
      </c>
      <c r="H144" s="194">
        <v>40</v>
      </c>
      <c r="I144" s="195"/>
      <c r="J144" s="196">
        <f t="shared" si="10"/>
        <v>0</v>
      </c>
      <c r="K144" s="192" t="s">
        <v>458</v>
      </c>
      <c r="L144" s="59"/>
      <c r="M144" s="197" t="s">
        <v>22</v>
      </c>
      <c r="N144" s="198" t="s">
        <v>46</v>
      </c>
      <c r="O144" s="40"/>
      <c r="P144" s="199">
        <f t="shared" si="11"/>
        <v>0</v>
      </c>
      <c r="Q144" s="199">
        <v>0</v>
      </c>
      <c r="R144" s="199">
        <f t="shared" si="12"/>
        <v>0</v>
      </c>
      <c r="S144" s="199">
        <v>0</v>
      </c>
      <c r="T144" s="200">
        <f t="shared" si="13"/>
        <v>0</v>
      </c>
      <c r="AR144" s="22" t="s">
        <v>290</v>
      </c>
      <c r="AT144" s="22" t="s">
        <v>158</v>
      </c>
      <c r="AU144" s="22" t="s">
        <v>84</v>
      </c>
      <c r="AY144" s="22" t="s">
        <v>157</v>
      </c>
      <c r="BE144" s="201">
        <f t="shared" si="14"/>
        <v>0</v>
      </c>
      <c r="BF144" s="201">
        <f t="shared" si="15"/>
        <v>0</v>
      </c>
      <c r="BG144" s="201">
        <f t="shared" si="16"/>
        <v>0</v>
      </c>
      <c r="BH144" s="201">
        <f t="shared" si="17"/>
        <v>0</v>
      </c>
      <c r="BI144" s="201">
        <f t="shared" si="18"/>
        <v>0</v>
      </c>
      <c r="BJ144" s="22" t="s">
        <v>24</v>
      </c>
      <c r="BK144" s="201">
        <f t="shared" si="19"/>
        <v>0</v>
      </c>
      <c r="BL144" s="22" t="s">
        <v>290</v>
      </c>
      <c r="BM144" s="22" t="s">
        <v>1357</v>
      </c>
    </row>
    <row r="145" spans="2:65" s="1" customFormat="1" ht="22.5" customHeight="1">
      <c r="B145" s="39"/>
      <c r="C145" s="202" t="s">
        <v>355</v>
      </c>
      <c r="D145" s="202" t="s">
        <v>274</v>
      </c>
      <c r="E145" s="203" t="s">
        <v>1358</v>
      </c>
      <c r="F145" s="204" t="s">
        <v>1359</v>
      </c>
      <c r="G145" s="205" t="s">
        <v>238</v>
      </c>
      <c r="H145" s="206">
        <v>40</v>
      </c>
      <c r="I145" s="207"/>
      <c r="J145" s="208">
        <f t="shared" si="10"/>
        <v>0</v>
      </c>
      <c r="K145" s="204" t="s">
        <v>22</v>
      </c>
      <c r="L145" s="209"/>
      <c r="M145" s="210" t="s">
        <v>22</v>
      </c>
      <c r="N145" s="211" t="s">
        <v>46</v>
      </c>
      <c r="O145" s="40"/>
      <c r="P145" s="199">
        <f t="shared" si="11"/>
        <v>0</v>
      </c>
      <c r="Q145" s="199">
        <v>1.17E-4</v>
      </c>
      <c r="R145" s="199">
        <f t="shared" si="12"/>
        <v>4.6800000000000001E-3</v>
      </c>
      <c r="S145" s="199">
        <v>0</v>
      </c>
      <c r="T145" s="200">
        <f t="shared" si="13"/>
        <v>0</v>
      </c>
      <c r="AR145" s="22" t="s">
        <v>413</v>
      </c>
      <c r="AT145" s="22" t="s">
        <v>274</v>
      </c>
      <c r="AU145" s="22" t="s">
        <v>84</v>
      </c>
      <c r="AY145" s="22" t="s">
        <v>157</v>
      </c>
      <c r="BE145" s="201">
        <f t="shared" si="14"/>
        <v>0</v>
      </c>
      <c r="BF145" s="201">
        <f t="shared" si="15"/>
        <v>0</v>
      </c>
      <c r="BG145" s="201">
        <f t="shared" si="16"/>
        <v>0</v>
      </c>
      <c r="BH145" s="201">
        <f t="shared" si="17"/>
        <v>0</v>
      </c>
      <c r="BI145" s="201">
        <f t="shared" si="18"/>
        <v>0</v>
      </c>
      <c r="BJ145" s="22" t="s">
        <v>24</v>
      </c>
      <c r="BK145" s="201">
        <f t="shared" si="19"/>
        <v>0</v>
      </c>
      <c r="BL145" s="22" t="s">
        <v>413</v>
      </c>
      <c r="BM145" s="22" t="s">
        <v>1360</v>
      </c>
    </row>
    <row r="146" spans="2:65" s="1" customFormat="1" ht="31.5" customHeight="1">
      <c r="B146" s="39"/>
      <c r="C146" s="190" t="s">
        <v>257</v>
      </c>
      <c r="D146" s="190" t="s">
        <v>158</v>
      </c>
      <c r="E146" s="191" t="s">
        <v>1109</v>
      </c>
      <c r="F146" s="192" t="s">
        <v>1110</v>
      </c>
      <c r="G146" s="193" t="s">
        <v>238</v>
      </c>
      <c r="H146" s="194">
        <v>150</v>
      </c>
      <c r="I146" s="195"/>
      <c r="J146" s="196">
        <f t="shared" si="10"/>
        <v>0</v>
      </c>
      <c r="K146" s="192" t="s">
        <v>458</v>
      </c>
      <c r="L146" s="59"/>
      <c r="M146" s="197" t="s">
        <v>22</v>
      </c>
      <c r="N146" s="198" t="s">
        <v>46</v>
      </c>
      <c r="O146" s="40"/>
      <c r="P146" s="199">
        <f t="shared" si="11"/>
        <v>0</v>
      </c>
      <c r="Q146" s="199">
        <v>0</v>
      </c>
      <c r="R146" s="199">
        <f t="shared" si="12"/>
        <v>0</v>
      </c>
      <c r="S146" s="199">
        <v>0</v>
      </c>
      <c r="T146" s="200">
        <f t="shared" si="13"/>
        <v>0</v>
      </c>
      <c r="AR146" s="22" t="s">
        <v>290</v>
      </c>
      <c r="AT146" s="22" t="s">
        <v>158</v>
      </c>
      <c r="AU146" s="22" t="s">
        <v>84</v>
      </c>
      <c r="AY146" s="22" t="s">
        <v>157</v>
      </c>
      <c r="BE146" s="201">
        <f t="shared" si="14"/>
        <v>0</v>
      </c>
      <c r="BF146" s="201">
        <f t="shared" si="15"/>
        <v>0</v>
      </c>
      <c r="BG146" s="201">
        <f t="shared" si="16"/>
        <v>0</v>
      </c>
      <c r="BH146" s="201">
        <f t="shared" si="17"/>
        <v>0</v>
      </c>
      <c r="BI146" s="201">
        <f t="shared" si="18"/>
        <v>0</v>
      </c>
      <c r="BJ146" s="22" t="s">
        <v>24</v>
      </c>
      <c r="BK146" s="201">
        <f t="shared" si="19"/>
        <v>0</v>
      </c>
      <c r="BL146" s="22" t="s">
        <v>290</v>
      </c>
      <c r="BM146" s="22" t="s">
        <v>1361</v>
      </c>
    </row>
    <row r="147" spans="2:65" s="1" customFormat="1" ht="22.5" customHeight="1">
      <c r="B147" s="39"/>
      <c r="C147" s="202" t="s">
        <v>361</v>
      </c>
      <c r="D147" s="202" t="s">
        <v>274</v>
      </c>
      <c r="E147" s="203" t="s">
        <v>1362</v>
      </c>
      <c r="F147" s="204" t="s">
        <v>1359</v>
      </c>
      <c r="G147" s="205" t="s">
        <v>238</v>
      </c>
      <c r="H147" s="206">
        <v>150</v>
      </c>
      <c r="I147" s="207"/>
      <c r="J147" s="208">
        <f t="shared" si="10"/>
        <v>0</v>
      </c>
      <c r="K147" s="204" t="s">
        <v>22</v>
      </c>
      <c r="L147" s="209"/>
      <c r="M147" s="210" t="s">
        <v>22</v>
      </c>
      <c r="N147" s="211" t="s">
        <v>46</v>
      </c>
      <c r="O147" s="40"/>
      <c r="P147" s="199">
        <f t="shared" si="11"/>
        <v>0</v>
      </c>
      <c r="Q147" s="199">
        <v>1.2E-4</v>
      </c>
      <c r="R147" s="199">
        <f t="shared" si="12"/>
        <v>1.8000000000000002E-2</v>
      </c>
      <c r="S147" s="199">
        <v>0</v>
      </c>
      <c r="T147" s="200">
        <f t="shared" si="13"/>
        <v>0</v>
      </c>
      <c r="AR147" s="22" t="s">
        <v>413</v>
      </c>
      <c r="AT147" s="22" t="s">
        <v>274</v>
      </c>
      <c r="AU147" s="22" t="s">
        <v>84</v>
      </c>
      <c r="AY147" s="22" t="s">
        <v>157</v>
      </c>
      <c r="BE147" s="201">
        <f t="shared" si="14"/>
        <v>0</v>
      </c>
      <c r="BF147" s="201">
        <f t="shared" si="15"/>
        <v>0</v>
      </c>
      <c r="BG147" s="201">
        <f t="shared" si="16"/>
        <v>0</v>
      </c>
      <c r="BH147" s="201">
        <f t="shared" si="17"/>
        <v>0</v>
      </c>
      <c r="BI147" s="201">
        <f t="shared" si="18"/>
        <v>0</v>
      </c>
      <c r="BJ147" s="22" t="s">
        <v>24</v>
      </c>
      <c r="BK147" s="201">
        <f t="shared" si="19"/>
        <v>0</v>
      </c>
      <c r="BL147" s="22" t="s">
        <v>413</v>
      </c>
      <c r="BM147" s="22" t="s">
        <v>1363</v>
      </c>
    </row>
    <row r="148" spans="2:65" s="1" customFormat="1" ht="31.5" customHeight="1">
      <c r="B148" s="39"/>
      <c r="C148" s="190" t="s">
        <v>263</v>
      </c>
      <c r="D148" s="190" t="s">
        <v>158</v>
      </c>
      <c r="E148" s="191" t="s">
        <v>1364</v>
      </c>
      <c r="F148" s="192" t="s">
        <v>1365</v>
      </c>
      <c r="G148" s="193" t="s">
        <v>238</v>
      </c>
      <c r="H148" s="194">
        <v>30</v>
      </c>
      <c r="I148" s="195"/>
      <c r="J148" s="196">
        <f t="shared" si="10"/>
        <v>0</v>
      </c>
      <c r="K148" s="192" t="s">
        <v>458</v>
      </c>
      <c r="L148" s="59"/>
      <c r="M148" s="197" t="s">
        <v>22</v>
      </c>
      <c r="N148" s="198" t="s">
        <v>46</v>
      </c>
      <c r="O148" s="40"/>
      <c r="P148" s="199">
        <f t="shared" si="11"/>
        <v>0</v>
      </c>
      <c r="Q148" s="199">
        <v>0</v>
      </c>
      <c r="R148" s="199">
        <f t="shared" si="12"/>
        <v>0</v>
      </c>
      <c r="S148" s="199">
        <v>0</v>
      </c>
      <c r="T148" s="200">
        <f t="shared" si="13"/>
        <v>0</v>
      </c>
      <c r="AR148" s="22" t="s">
        <v>290</v>
      </c>
      <c r="AT148" s="22" t="s">
        <v>158</v>
      </c>
      <c r="AU148" s="22" t="s">
        <v>84</v>
      </c>
      <c r="AY148" s="22" t="s">
        <v>157</v>
      </c>
      <c r="BE148" s="201">
        <f t="shared" si="14"/>
        <v>0</v>
      </c>
      <c r="BF148" s="201">
        <f t="shared" si="15"/>
        <v>0</v>
      </c>
      <c r="BG148" s="201">
        <f t="shared" si="16"/>
        <v>0</v>
      </c>
      <c r="BH148" s="201">
        <f t="shared" si="17"/>
        <v>0</v>
      </c>
      <c r="BI148" s="201">
        <f t="shared" si="18"/>
        <v>0</v>
      </c>
      <c r="BJ148" s="22" t="s">
        <v>24</v>
      </c>
      <c r="BK148" s="201">
        <f t="shared" si="19"/>
        <v>0</v>
      </c>
      <c r="BL148" s="22" t="s">
        <v>290</v>
      </c>
      <c r="BM148" s="22" t="s">
        <v>1366</v>
      </c>
    </row>
    <row r="149" spans="2:65" s="1" customFormat="1" ht="22.5" customHeight="1">
      <c r="B149" s="39"/>
      <c r="C149" s="202" t="s">
        <v>368</v>
      </c>
      <c r="D149" s="202" t="s">
        <v>274</v>
      </c>
      <c r="E149" s="203" t="s">
        <v>1367</v>
      </c>
      <c r="F149" s="204" t="s">
        <v>1368</v>
      </c>
      <c r="G149" s="205" t="s">
        <v>238</v>
      </c>
      <c r="H149" s="206">
        <v>30</v>
      </c>
      <c r="I149" s="207"/>
      <c r="J149" s="208">
        <f t="shared" si="10"/>
        <v>0</v>
      </c>
      <c r="K149" s="204" t="s">
        <v>458</v>
      </c>
      <c r="L149" s="209"/>
      <c r="M149" s="210" t="s">
        <v>22</v>
      </c>
      <c r="N149" s="211" t="s">
        <v>46</v>
      </c>
      <c r="O149" s="40"/>
      <c r="P149" s="199">
        <f t="shared" si="11"/>
        <v>0</v>
      </c>
      <c r="Q149" s="199">
        <v>1.7000000000000001E-4</v>
      </c>
      <c r="R149" s="199">
        <f t="shared" si="12"/>
        <v>5.1000000000000004E-3</v>
      </c>
      <c r="S149" s="199">
        <v>0</v>
      </c>
      <c r="T149" s="200">
        <f t="shared" si="13"/>
        <v>0</v>
      </c>
      <c r="AR149" s="22" t="s">
        <v>413</v>
      </c>
      <c r="AT149" s="22" t="s">
        <v>274</v>
      </c>
      <c r="AU149" s="22" t="s">
        <v>84</v>
      </c>
      <c r="AY149" s="22" t="s">
        <v>157</v>
      </c>
      <c r="BE149" s="201">
        <f t="shared" si="14"/>
        <v>0</v>
      </c>
      <c r="BF149" s="201">
        <f t="shared" si="15"/>
        <v>0</v>
      </c>
      <c r="BG149" s="201">
        <f t="shared" si="16"/>
        <v>0</v>
      </c>
      <c r="BH149" s="201">
        <f t="shared" si="17"/>
        <v>0</v>
      </c>
      <c r="BI149" s="201">
        <f t="shared" si="18"/>
        <v>0</v>
      </c>
      <c r="BJ149" s="22" t="s">
        <v>24</v>
      </c>
      <c r="BK149" s="201">
        <f t="shared" si="19"/>
        <v>0</v>
      </c>
      <c r="BL149" s="22" t="s">
        <v>413</v>
      </c>
      <c r="BM149" s="22" t="s">
        <v>1369</v>
      </c>
    </row>
    <row r="150" spans="2:65" s="1" customFormat="1" ht="31.5" customHeight="1">
      <c r="B150" s="39"/>
      <c r="C150" s="190" t="s">
        <v>269</v>
      </c>
      <c r="D150" s="190" t="s">
        <v>158</v>
      </c>
      <c r="E150" s="191" t="s">
        <v>1370</v>
      </c>
      <c r="F150" s="192" t="s">
        <v>1134</v>
      </c>
      <c r="G150" s="193" t="s">
        <v>238</v>
      </c>
      <c r="H150" s="194">
        <v>10</v>
      </c>
      <c r="I150" s="195"/>
      <c r="J150" s="196">
        <f t="shared" si="10"/>
        <v>0</v>
      </c>
      <c r="K150" s="192" t="s">
        <v>458</v>
      </c>
      <c r="L150" s="59"/>
      <c r="M150" s="197" t="s">
        <v>22</v>
      </c>
      <c r="N150" s="198" t="s">
        <v>46</v>
      </c>
      <c r="O150" s="40"/>
      <c r="P150" s="199">
        <f t="shared" si="11"/>
        <v>0</v>
      </c>
      <c r="Q150" s="199">
        <v>0</v>
      </c>
      <c r="R150" s="199">
        <f t="shared" si="12"/>
        <v>0</v>
      </c>
      <c r="S150" s="199">
        <v>0</v>
      </c>
      <c r="T150" s="200">
        <f t="shared" si="13"/>
        <v>0</v>
      </c>
      <c r="AR150" s="22" t="s">
        <v>290</v>
      </c>
      <c r="AT150" s="22" t="s">
        <v>158</v>
      </c>
      <c r="AU150" s="22" t="s">
        <v>84</v>
      </c>
      <c r="AY150" s="22" t="s">
        <v>157</v>
      </c>
      <c r="BE150" s="201">
        <f t="shared" si="14"/>
        <v>0</v>
      </c>
      <c r="BF150" s="201">
        <f t="shared" si="15"/>
        <v>0</v>
      </c>
      <c r="BG150" s="201">
        <f t="shared" si="16"/>
        <v>0</v>
      </c>
      <c r="BH150" s="201">
        <f t="shared" si="17"/>
        <v>0</v>
      </c>
      <c r="BI150" s="201">
        <f t="shared" si="18"/>
        <v>0</v>
      </c>
      <c r="BJ150" s="22" t="s">
        <v>24</v>
      </c>
      <c r="BK150" s="201">
        <f t="shared" si="19"/>
        <v>0</v>
      </c>
      <c r="BL150" s="22" t="s">
        <v>290</v>
      </c>
      <c r="BM150" s="22" t="s">
        <v>1371</v>
      </c>
    </row>
    <row r="151" spans="2:65" s="1" customFormat="1" ht="22.5" customHeight="1">
      <c r="B151" s="39"/>
      <c r="C151" s="202" t="s">
        <v>375</v>
      </c>
      <c r="D151" s="202" t="s">
        <v>274</v>
      </c>
      <c r="E151" s="203" t="s">
        <v>1372</v>
      </c>
      <c r="F151" s="204" t="s">
        <v>1373</v>
      </c>
      <c r="G151" s="205" t="s">
        <v>238</v>
      </c>
      <c r="H151" s="206">
        <v>10</v>
      </c>
      <c r="I151" s="207"/>
      <c r="J151" s="208">
        <f t="shared" si="10"/>
        <v>0</v>
      </c>
      <c r="K151" s="204" t="s">
        <v>458</v>
      </c>
      <c r="L151" s="209"/>
      <c r="M151" s="210" t="s">
        <v>22</v>
      </c>
      <c r="N151" s="211" t="s">
        <v>46</v>
      </c>
      <c r="O151" s="40"/>
      <c r="P151" s="199">
        <f t="shared" si="11"/>
        <v>0</v>
      </c>
      <c r="Q151" s="199">
        <v>3.5E-4</v>
      </c>
      <c r="R151" s="199">
        <f t="shared" si="12"/>
        <v>3.5000000000000001E-3</v>
      </c>
      <c r="S151" s="199">
        <v>0</v>
      </c>
      <c r="T151" s="200">
        <f t="shared" si="13"/>
        <v>0</v>
      </c>
      <c r="AR151" s="22" t="s">
        <v>413</v>
      </c>
      <c r="AT151" s="22" t="s">
        <v>274</v>
      </c>
      <c r="AU151" s="22" t="s">
        <v>84</v>
      </c>
      <c r="AY151" s="22" t="s">
        <v>157</v>
      </c>
      <c r="BE151" s="201">
        <f t="shared" si="14"/>
        <v>0</v>
      </c>
      <c r="BF151" s="201">
        <f t="shared" si="15"/>
        <v>0</v>
      </c>
      <c r="BG151" s="201">
        <f t="shared" si="16"/>
        <v>0</v>
      </c>
      <c r="BH151" s="201">
        <f t="shared" si="17"/>
        <v>0</v>
      </c>
      <c r="BI151" s="201">
        <f t="shared" si="18"/>
        <v>0</v>
      </c>
      <c r="BJ151" s="22" t="s">
        <v>24</v>
      </c>
      <c r="BK151" s="201">
        <f t="shared" si="19"/>
        <v>0</v>
      </c>
      <c r="BL151" s="22" t="s">
        <v>413</v>
      </c>
      <c r="BM151" s="22" t="s">
        <v>1374</v>
      </c>
    </row>
    <row r="152" spans="2:65" s="1" customFormat="1" ht="31.5" customHeight="1">
      <c r="B152" s="39"/>
      <c r="C152" s="190" t="s">
        <v>272</v>
      </c>
      <c r="D152" s="190" t="s">
        <v>158</v>
      </c>
      <c r="E152" s="191" t="s">
        <v>1375</v>
      </c>
      <c r="F152" s="192" t="s">
        <v>1376</v>
      </c>
      <c r="G152" s="193" t="s">
        <v>238</v>
      </c>
      <c r="H152" s="194">
        <v>70</v>
      </c>
      <c r="I152" s="195"/>
      <c r="J152" s="196">
        <f t="shared" si="10"/>
        <v>0</v>
      </c>
      <c r="K152" s="192" t="s">
        <v>22</v>
      </c>
      <c r="L152" s="59"/>
      <c r="M152" s="197" t="s">
        <v>22</v>
      </c>
      <c r="N152" s="198" t="s">
        <v>46</v>
      </c>
      <c r="O152" s="40"/>
      <c r="P152" s="199">
        <f t="shared" si="11"/>
        <v>0</v>
      </c>
      <c r="Q152" s="199">
        <v>0</v>
      </c>
      <c r="R152" s="199">
        <f t="shared" si="12"/>
        <v>0</v>
      </c>
      <c r="S152" s="199">
        <v>0</v>
      </c>
      <c r="T152" s="200">
        <f t="shared" si="13"/>
        <v>0</v>
      </c>
      <c r="AR152" s="22" t="s">
        <v>290</v>
      </c>
      <c r="AT152" s="22" t="s">
        <v>158</v>
      </c>
      <c r="AU152" s="22" t="s">
        <v>84</v>
      </c>
      <c r="AY152" s="22" t="s">
        <v>157</v>
      </c>
      <c r="BE152" s="201">
        <f t="shared" si="14"/>
        <v>0</v>
      </c>
      <c r="BF152" s="201">
        <f t="shared" si="15"/>
        <v>0</v>
      </c>
      <c r="BG152" s="201">
        <f t="shared" si="16"/>
        <v>0</v>
      </c>
      <c r="BH152" s="201">
        <f t="shared" si="17"/>
        <v>0</v>
      </c>
      <c r="BI152" s="201">
        <f t="shared" si="18"/>
        <v>0</v>
      </c>
      <c r="BJ152" s="22" t="s">
        <v>24</v>
      </c>
      <c r="BK152" s="201">
        <f t="shared" si="19"/>
        <v>0</v>
      </c>
      <c r="BL152" s="22" t="s">
        <v>290</v>
      </c>
      <c r="BM152" s="22" t="s">
        <v>1377</v>
      </c>
    </row>
    <row r="153" spans="2:65" s="1" customFormat="1" ht="31.5" customHeight="1">
      <c r="B153" s="39"/>
      <c r="C153" s="202" t="s">
        <v>384</v>
      </c>
      <c r="D153" s="202" t="s">
        <v>274</v>
      </c>
      <c r="E153" s="203" t="s">
        <v>1378</v>
      </c>
      <c r="F153" s="204" t="s">
        <v>1379</v>
      </c>
      <c r="G153" s="205" t="s">
        <v>238</v>
      </c>
      <c r="H153" s="206">
        <v>70</v>
      </c>
      <c r="I153" s="207"/>
      <c r="J153" s="208">
        <f t="shared" si="10"/>
        <v>0</v>
      </c>
      <c r="K153" s="204" t="s">
        <v>22</v>
      </c>
      <c r="L153" s="209"/>
      <c r="M153" s="210" t="s">
        <v>22</v>
      </c>
      <c r="N153" s="211" t="s">
        <v>46</v>
      </c>
      <c r="O153" s="40"/>
      <c r="P153" s="199">
        <f t="shared" si="11"/>
        <v>0</v>
      </c>
      <c r="Q153" s="199">
        <v>4.0000000000000003E-5</v>
      </c>
      <c r="R153" s="199">
        <f t="shared" si="12"/>
        <v>2.8000000000000004E-3</v>
      </c>
      <c r="S153" s="199">
        <v>0</v>
      </c>
      <c r="T153" s="200">
        <f t="shared" si="13"/>
        <v>0</v>
      </c>
      <c r="AR153" s="22" t="s">
        <v>413</v>
      </c>
      <c r="AT153" s="22" t="s">
        <v>274</v>
      </c>
      <c r="AU153" s="22" t="s">
        <v>84</v>
      </c>
      <c r="AY153" s="22" t="s">
        <v>157</v>
      </c>
      <c r="BE153" s="201">
        <f t="shared" si="14"/>
        <v>0</v>
      </c>
      <c r="BF153" s="201">
        <f t="shared" si="15"/>
        <v>0</v>
      </c>
      <c r="BG153" s="201">
        <f t="shared" si="16"/>
        <v>0</v>
      </c>
      <c r="BH153" s="201">
        <f t="shared" si="17"/>
        <v>0</v>
      </c>
      <c r="BI153" s="201">
        <f t="shared" si="18"/>
        <v>0</v>
      </c>
      <c r="BJ153" s="22" t="s">
        <v>24</v>
      </c>
      <c r="BK153" s="201">
        <f t="shared" si="19"/>
        <v>0</v>
      </c>
      <c r="BL153" s="22" t="s">
        <v>413</v>
      </c>
      <c r="BM153" s="22" t="s">
        <v>1380</v>
      </c>
    </row>
    <row r="154" spans="2:65" s="1" customFormat="1" ht="22.5" customHeight="1">
      <c r="B154" s="39"/>
      <c r="C154" s="190" t="s">
        <v>278</v>
      </c>
      <c r="D154" s="190" t="s">
        <v>158</v>
      </c>
      <c r="E154" s="191" t="s">
        <v>1381</v>
      </c>
      <c r="F154" s="192" t="s">
        <v>1382</v>
      </c>
      <c r="G154" s="193" t="s">
        <v>176</v>
      </c>
      <c r="H154" s="194">
        <v>4</v>
      </c>
      <c r="I154" s="195"/>
      <c r="J154" s="196">
        <f t="shared" si="10"/>
        <v>0</v>
      </c>
      <c r="K154" s="192" t="s">
        <v>1383</v>
      </c>
      <c r="L154" s="59"/>
      <c r="M154" s="197" t="s">
        <v>22</v>
      </c>
      <c r="N154" s="198" t="s">
        <v>46</v>
      </c>
      <c r="O154" s="40"/>
      <c r="P154" s="199">
        <f t="shared" si="11"/>
        <v>0</v>
      </c>
      <c r="Q154" s="199">
        <v>0</v>
      </c>
      <c r="R154" s="199">
        <f t="shared" si="12"/>
        <v>0</v>
      </c>
      <c r="S154" s="199">
        <v>0</v>
      </c>
      <c r="T154" s="200">
        <f t="shared" si="13"/>
        <v>0</v>
      </c>
      <c r="AR154" s="22" t="s">
        <v>741</v>
      </c>
      <c r="AT154" s="22" t="s">
        <v>158</v>
      </c>
      <c r="AU154" s="22" t="s">
        <v>84</v>
      </c>
      <c r="AY154" s="22" t="s">
        <v>157</v>
      </c>
      <c r="BE154" s="201">
        <f t="shared" si="14"/>
        <v>0</v>
      </c>
      <c r="BF154" s="201">
        <f t="shared" si="15"/>
        <v>0</v>
      </c>
      <c r="BG154" s="201">
        <f t="shared" si="16"/>
        <v>0</v>
      </c>
      <c r="BH154" s="201">
        <f t="shared" si="17"/>
        <v>0</v>
      </c>
      <c r="BI154" s="201">
        <f t="shared" si="18"/>
        <v>0</v>
      </c>
      <c r="BJ154" s="22" t="s">
        <v>24</v>
      </c>
      <c r="BK154" s="201">
        <f t="shared" si="19"/>
        <v>0</v>
      </c>
      <c r="BL154" s="22" t="s">
        <v>741</v>
      </c>
      <c r="BM154" s="22" t="s">
        <v>1384</v>
      </c>
    </row>
    <row r="155" spans="2:65" s="1" customFormat="1" ht="31.5" customHeight="1">
      <c r="B155" s="39"/>
      <c r="C155" s="202" t="s">
        <v>393</v>
      </c>
      <c r="D155" s="202" t="s">
        <v>274</v>
      </c>
      <c r="E155" s="203" t="s">
        <v>1385</v>
      </c>
      <c r="F155" s="204" t="s">
        <v>1386</v>
      </c>
      <c r="G155" s="205" t="s">
        <v>176</v>
      </c>
      <c r="H155" s="206">
        <v>4</v>
      </c>
      <c r="I155" s="207"/>
      <c r="J155" s="208">
        <f t="shared" si="10"/>
        <v>0</v>
      </c>
      <c r="K155" s="204" t="s">
        <v>22</v>
      </c>
      <c r="L155" s="209"/>
      <c r="M155" s="210" t="s">
        <v>22</v>
      </c>
      <c r="N155" s="211" t="s">
        <v>46</v>
      </c>
      <c r="O155" s="40"/>
      <c r="P155" s="199">
        <f t="shared" si="11"/>
        <v>0</v>
      </c>
      <c r="Q155" s="199">
        <v>0</v>
      </c>
      <c r="R155" s="199">
        <f t="shared" si="12"/>
        <v>0</v>
      </c>
      <c r="S155" s="199">
        <v>0</v>
      </c>
      <c r="T155" s="200">
        <f t="shared" si="13"/>
        <v>0</v>
      </c>
      <c r="AR155" s="22" t="s">
        <v>413</v>
      </c>
      <c r="AT155" s="22" t="s">
        <v>274</v>
      </c>
      <c r="AU155" s="22" t="s">
        <v>84</v>
      </c>
      <c r="AY155" s="22" t="s">
        <v>157</v>
      </c>
      <c r="BE155" s="201">
        <f t="shared" si="14"/>
        <v>0</v>
      </c>
      <c r="BF155" s="201">
        <f t="shared" si="15"/>
        <v>0</v>
      </c>
      <c r="BG155" s="201">
        <f t="shared" si="16"/>
        <v>0</v>
      </c>
      <c r="BH155" s="201">
        <f t="shared" si="17"/>
        <v>0</v>
      </c>
      <c r="BI155" s="201">
        <f t="shared" si="18"/>
        <v>0</v>
      </c>
      <c r="BJ155" s="22" t="s">
        <v>24</v>
      </c>
      <c r="BK155" s="201">
        <f t="shared" si="19"/>
        <v>0</v>
      </c>
      <c r="BL155" s="22" t="s">
        <v>413</v>
      </c>
      <c r="BM155" s="22" t="s">
        <v>1387</v>
      </c>
    </row>
    <row r="156" spans="2:65" s="10" customFormat="1" ht="29.85" customHeight="1">
      <c r="B156" s="176"/>
      <c r="C156" s="177"/>
      <c r="D156" s="178" t="s">
        <v>74</v>
      </c>
      <c r="E156" s="228" t="s">
        <v>898</v>
      </c>
      <c r="F156" s="228" t="s">
        <v>899</v>
      </c>
      <c r="G156" s="177"/>
      <c r="H156" s="177"/>
      <c r="I156" s="180"/>
      <c r="J156" s="229">
        <f>BK156</f>
        <v>0</v>
      </c>
      <c r="K156" s="177"/>
      <c r="L156" s="182"/>
      <c r="M156" s="183"/>
      <c r="N156" s="184"/>
      <c r="O156" s="184"/>
      <c r="P156" s="185">
        <f>SUM(P157:P158)</f>
        <v>0</v>
      </c>
      <c r="Q156" s="184"/>
      <c r="R156" s="185">
        <f>SUM(R157:R158)</f>
        <v>1.9599999999999999E-3</v>
      </c>
      <c r="S156" s="184"/>
      <c r="T156" s="186">
        <f>SUM(T157:T158)</f>
        <v>0</v>
      </c>
      <c r="AR156" s="187" t="s">
        <v>93</v>
      </c>
      <c r="AT156" s="188" t="s">
        <v>74</v>
      </c>
      <c r="AU156" s="188" t="s">
        <v>24</v>
      </c>
      <c r="AY156" s="187" t="s">
        <v>157</v>
      </c>
      <c r="BK156" s="189">
        <f>SUM(BK157:BK158)</f>
        <v>0</v>
      </c>
    </row>
    <row r="157" spans="2:65" s="1" customFormat="1" ht="22.5" customHeight="1">
      <c r="B157" s="39"/>
      <c r="C157" s="190" t="s">
        <v>281</v>
      </c>
      <c r="D157" s="190" t="s">
        <v>158</v>
      </c>
      <c r="E157" s="191" t="s">
        <v>1388</v>
      </c>
      <c r="F157" s="192" t="s">
        <v>1389</v>
      </c>
      <c r="G157" s="193" t="s">
        <v>176</v>
      </c>
      <c r="H157" s="194">
        <v>4</v>
      </c>
      <c r="I157" s="195"/>
      <c r="J157" s="196">
        <f>ROUND(I157*H157,2)</f>
        <v>0</v>
      </c>
      <c r="K157" s="192" t="s">
        <v>458</v>
      </c>
      <c r="L157" s="59"/>
      <c r="M157" s="197" t="s">
        <v>22</v>
      </c>
      <c r="N157" s="198" t="s">
        <v>46</v>
      </c>
      <c r="O157" s="4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22" t="s">
        <v>290</v>
      </c>
      <c r="AT157" s="22" t="s">
        <v>158</v>
      </c>
      <c r="AU157" s="22" t="s">
        <v>84</v>
      </c>
      <c r="AY157" s="22" t="s">
        <v>157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2" t="s">
        <v>24</v>
      </c>
      <c r="BK157" s="201">
        <f>ROUND(I157*H157,2)</f>
        <v>0</v>
      </c>
      <c r="BL157" s="22" t="s">
        <v>290</v>
      </c>
      <c r="BM157" s="22" t="s">
        <v>1390</v>
      </c>
    </row>
    <row r="158" spans="2:65" s="1" customFormat="1" ht="22.5" customHeight="1">
      <c r="B158" s="39"/>
      <c r="C158" s="202" t="s">
        <v>166</v>
      </c>
      <c r="D158" s="202" t="s">
        <v>274</v>
      </c>
      <c r="E158" s="203" t="s">
        <v>1391</v>
      </c>
      <c r="F158" s="204" t="s">
        <v>1392</v>
      </c>
      <c r="G158" s="205" t="s">
        <v>176</v>
      </c>
      <c r="H158" s="206">
        <v>4</v>
      </c>
      <c r="I158" s="207"/>
      <c r="J158" s="208">
        <f>ROUND(I158*H158,2)</f>
        <v>0</v>
      </c>
      <c r="K158" s="204" t="s">
        <v>22</v>
      </c>
      <c r="L158" s="209"/>
      <c r="M158" s="210" t="s">
        <v>22</v>
      </c>
      <c r="N158" s="211" t="s">
        <v>46</v>
      </c>
      <c r="O158" s="40"/>
      <c r="P158" s="199">
        <f>O158*H158</f>
        <v>0</v>
      </c>
      <c r="Q158" s="199">
        <v>4.8999999999999998E-4</v>
      </c>
      <c r="R158" s="199">
        <f>Q158*H158</f>
        <v>1.9599999999999999E-3</v>
      </c>
      <c r="S158" s="199">
        <v>0</v>
      </c>
      <c r="T158" s="200">
        <f>S158*H158</f>
        <v>0</v>
      </c>
      <c r="AR158" s="22" t="s">
        <v>413</v>
      </c>
      <c r="AT158" s="22" t="s">
        <v>274</v>
      </c>
      <c r="AU158" s="22" t="s">
        <v>84</v>
      </c>
      <c r="AY158" s="22" t="s">
        <v>157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22" t="s">
        <v>24</v>
      </c>
      <c r="BK158" s="201">
        <f>ROUND(I158*H158,2)</f>
        <v>0</v>
      </c>
      <c r="BL158" s="22" t="s">
        <v>413</v>
      </c>
      <c r="BM158" s="22" t="s">
        <v>1393</v>
      </c>
    </row>
    <row r="159" spans="2:65" s="10" customFormat="1" ht="37.35" customHeight="1">
      <c r="B159" s="176"/>
      <c r="C159" s="177"/>
      <c r="D159" s="178" t="s">
        <v>74</v>
      </c>
      <c r="E159" s="179" t="s">
        <v>735</v>
      </c>
      <c r="F159" s="179" t="s">
        <v>736</v>
      </c>
      <c r="G159" s="177"/>
      <c r="H159" s="177"/>
      <c r="I159" s="180"/>
      <c r="J159" s="181">
        <f>BK159</f>
        <v>0</v>
      </c>
      <c r="K159" s="177"/>
      <c r="L159" s="182"/>
      <c r="M159" s="183"/>
      <c r="N159" s="184"/>
      <c r="O159" s="184"/>
      <c r="P159" s="185">
        <f>SUM(P160:P162)</f>
        <v>0</v>
      </c>
      <c r="Q159" s="184"/>
      <c r="R159" s="185">
        <f>SUM(R160:R162)</f>
        <v>0</v>
      </c>
      <c r="S159" s="184"/>
      <c r="T159" s="186">
        <f>SUM(T160:T162)</f>
        <v>0</v>
      </c>
      <c r="AR159" s="187" t="s">
        <v>96</v>
      </c>
      <c r="AT159" s="188" t="s">
        <v>74</v>
      </c>
      <c r="AU159" s="188" t="s">
        <v>75</v>
      </c>
      <c r="AY159" s="187" t="s">
        <v>157</v>
      </c>
      <c r="BK159" s="189">
        <f>SUM(BK160:BK162)</f>
        <v>0</v>
      </c>
    </row>
    <row r="160" spans="2:65" s="1" customFormat="1" ht="31.5" customHeight="1">
      <c r="B160" s="39"/>
      <c r="C160" s="190" t="s">
        <v>287</v>
      </c>
      <c r="D160" s="190" t="s">
        <v>158</v>
      </c>
      <c r="E160" s="191" t="s">
        <v>1394</v>
      </c>
      <c r="F160" s="192" t="s">
        <v>739</v>
      </c>
      <c r="G160" s="193" t="s">
        <v>740</v>
      </c>
      <c r="H160" s="194">
        <v>10</v>
      </c>
      <c r="I160" s="195"/>
      <c r="J160" s="196">
        <f>ROUND(I160*H160,2)</f>
        <v>0</v>
      </c>
      <c r="K160" s="192" t="s">
        <v>22</v>
      </c>
      <c r="L160" s="59"/>
      <c r="M160" s="197" t="s">
        <v>22</v>
      </c>
      <c r="N160" s="198" t="s">
        <v>46</v>
      </c>
      <c r="O160" s="4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AR160" s="22" t="s">
        <v>96</v>
      </c>
      <c r="AT160" s="22" t="s">
        <v>158</v>
      </c>
      <c r="AU160" s="22" t="s">
        <v>24</v>
      </c>
      <c r="AY160" s="22" t="s">
        <v>157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2" t="s">
        <v>24</v>
      </c>
      <c r="BK160" s="201">
        <f>ROUND(I160*H160,2)</f>
        <v>0</v>
      </c>
      <c r="BL160" s="22" t="s">
        <v>96</v>
      </c>
      <c r="BM160" s="22" t="s">
        <v>1395</v>
      </c>
    </row>
    <row r="161" spans="2:65" s="1" customFormat="1" ht="31.5" customHeight="1">
      <c r="B161" s="39"/>
      <c r="C161" s="190" t="s">
        <v>184</v>
      </c>
      <c r="D161" s="190" t="s">
        <v>158</v>
      </c>
      <c r="E161" s="191" t="s">
        <v>747</v>
      </c>
      <c r="F161" s="192" t="s">
        <v>748</v>
      </c>
      <c r="G161" s="193" t="s">
        <v>740</v>
      </c>
      <c r="H161" s="194">
        <v>5</v>
      </c>
      <c r="I161" s="195"/>
      <c r="J161" s="196">
        <f>ROUND(I161*H161,2)</f>
        <v>0</v>
      </c>
      <c r="K161" s="192" t="s">
        <v>458</v>
      </c>
      <c r="L161" s="59"/>
      <c r="M161" s="197" t="s">
        <v>22</v>
      </c>
      <c r="N161" s="198" t="s">
        <v>46</v>
      </c>
      <c r="O161" s="40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AR161" s="22" t="s">
        <v>741</v>
      </c>
      <c r="AT161" s="22" t="s">
        <v>158</v>
      </c>
      <c r="AU161" s="22" t="s">
        <v>24</v>
      </c>
      <c r="AY161" s="22" t="s">
        <v>157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24</v>
      </c>
      <c r="BK161" s="201">
        <f>ROUND(I161*H161,2)</f>
        <v>0</v>
      </c>
      <c r="BL161" s="22" t="s">
        <v>741</v>
      </c>
      <c r="BM161" s="22" t="s">
        <v>1396</v>
      </c>
    </row>
    <row r="162" spans="2:65" s="1" customFormat="1" ht="22.5" customHeight="1">
      <c r="B162" s="39"/>
      <c r="C162" s="190" t="s">
        <v>290</v>
      </c>
      <c r="D162" s="190" t="s">
        <v>158</v>
      </c>
      <c r="E162" s="191" t="s">
        <v>750</v>
      </c>
      <c r="F162" s="192" t="s">
        <v>751</v>
      </c>
      <c r="G162" s="193" t="s">
        <v>740</v>
      </c>
      <c r="H162" s="194">
        <v>15</v>
      </c>
      <c r="I162" s="195"/>
      <c r="J162" s="196">
        <f>ROUND(I162*H162,2)</f>
        <v>0</v>
      </c>
      <c r="K162" s="192" t="s">
        <v>22</v>
      </c>
      <c r="L162" s="59"/>
      <c r="M162" s="197" t="s">
        <v>22</v>
      </c>
      <c r="N162" s="198" t="s">
        <v>46</v>
      </c>
      <c r="O162" s="40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AR162" s="22" t="s">
        <v>741</v>
      </c>
      <c r="AT162" s="22" t="s">
        <v>158</v>
      </c>
      <c r="AU162" s="22" t="s">
        <v>24</v>
      </c>
      <c r="AY162" s="22" t="s">
        <v>157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2" t="s">
        <v>24</v>
      </c>
      <c r="BK162" s="201">
        <f>ROUND(I162*H162,2)</f>
        <v>0</v>
      </c>
      <c r="BL162" s="22" t="s">
        <v>741</v>
      </c>
      <c r="BM162" s="22" t="s">
        <v>1397</v>
      </c>
    </row>
    <row r="163" spans="2:65" s="10" customFormat="1" ht="37.35" customHeight="1">
      <c r="B163" s="176"/>
      <c r="C163" s="177"/>
      <c r="D163" s="225" t="s">
        <v>74</v>
      </c>
      <c r="E163" s="226" t="s">
        <v>753</v>
      </c>
      <c r="F163" s="226" t="s">
        <v>754</v>
      </c>
      <c r="G163" s="177"/>
      <c r="H163" s="177"/>
      <c r="I163" s="180"/>
      <c r="J163" s="227">
        <f>BK163</f>
        <v>0</v>
      </c>
      <c r="K163" s="177"/>
      <c r="L163" s="182"/>
      <c r="M163" s="183"/>
      <c r="N163" s="184"/>
      <c r="O163" s="184"/>
      <c r="P163" s="185">
        <f>P164+P168+P170</f>
        <v>0</v>
      </c>
      <c r="Q163" s="184"/>
      <c r="R163" s="185">
        <f>R164+R168+R170</f>
        <v>0</v>
      </c>
      <c r="S163" s="184"/>
      <c r="T163" s="186">
        <f>T164+T168+T170</f>
        <v>0</v>
      </c>
      <c r="AR163" s="187" t="s">
        <v>99</v>
      </c>
      <c r="AT163" s="188" t="s">
        <v>74</v>
      </c>
      <c r="AU163" s="188" t="s">
        <v>75</v>
      </c>
      <c r="AY163" s="187" t="s">
        <v>157</v>
      </c>
      <c r="BK163" s="189">
        <f>BK164+BK168+BK170</f>
        <v>0</v>
      </c>
    </row>
    <row r="164" spans="2:65" s="10" customFormat="1" ht="19.899999999999999" customHeight="1">
      <c r="B164" s="176"/>
      <c r="C164" s="177"/>
      <c r="D164" s="178" t="s">
        <v>74</v>
      </c>
      <c r="E164" s="228" t="s">
        <v>755</v>
      </c>
      <c r="F164" s="228" t="s">
        <v>756</v>
      </c>
      <c r="G164" s="177"/>
      <c r="H164" s="177"/>
      <c r="I164" s="180"/>
      <c r="J164" s="229">
        <f>BK164</f>
        <v>0</v>
      </c>
      <c r="K164" s="177"/>
      <c r="L164" s="182"/>
      <c r="M164" s="183"/>
      <c r="N164" s="184"/>
      <c r="O164" s="184"/>
      <c r="P164" s="185">
        <f>SUM(P165:P167)</f>
        <v>0</v>
      </c>
      <c r="Q164" s="184"/>
      <c r="R164" s="185">
        <f>SUM(R165:R167)</f>
        <v>0</v>
      </c>
      <c r="S164" s="184"/>
      <c r="T164" s="186">
        <f>SUM(T165:T167)</f>
        <v>0</v>
      </c>
      <c r="AR164" s="187" t="s">
        <v>99</v>
      </c>
      <c r="AT164" s="188" t="s">
        <v>74</v>
      </c>
      <c r="AU164" s="188" t="s">
        <v>24</v>
      </c>
      <c r="AY164" s="187" t="s">
        <v>157</v>
      </c>
      <c r="BK164" s="189">
        <f>SUM(BK165:BK167)</f>
        <v>0</v>
      </c>
    </row>
    <row r="165" spans="2:65" s="1" customFormat="1" ht="31.5" customHeight="1">
      <c r="B165" s="39"/>
      <c r="C165" s="190" t="s">
        <v>414</v>
      </c>
      <c r="D165" s="190" t="s">
        <v>158</v>
      </c>
      <c r="E165" s="191" t="s">
        <v>1398</v>
      </c>
      <c r="F165" s="192" t="s">
        <v>1399</v>
      </c>
      <c r="G165" s="193" t="s">
        <v>449</v>
      </c>
      <c r="H165" s="194">
        <v>1</v>
      </c>
      <c r="I165" s="195"/>
      <c r="J165" s="196">
        <f>ROUND(I165*H165,2)</f>
        <v>0</v>
      </c>
      <c r="K165" s="192" t="s">
        <v>22</v>
      </c>
      <c r="L165" s="59"/>
      <c r="M165" s="197" t="s">
        <v>22</v>
      </c>
      <c r="N165" s="198" t="s">
        <v>46</v>
      </c>
      <c r="O165" s="4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22" t="s">
        <v>760</v>
      </c>
      <c r="AT165" s="22" t="s">
        <v>158</v>
      </c>
      <c r="AU165" s="22" t="s">
        <v>84</v>
      </c>
      <c r="AY165" s="22" t="s">
        <v>157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2" t="s">
        <v>24</v>
      </c>
      <c r="BK165" s="201">
        <f>ROUND(I165*H165,2)</f>
        <v>0</v>
      </c>
      <c r="BL165" s="22" t="s">
        <v>760</v>
      </c>
      <c r="BM165" s="22" t="s">
        <v>1400</v>
      </c>
    </row>
    <row r="166" spans="2:65" s="1" customFormat="1" ht="31.5" customHeight="1">
      <c r="B166" s="39"/>
      <c r="C166" s="190" t="s">
        <v>294</v>
      </c>
      <c r="D166" s="190" t="s">
        <v>158</v>
      </c>
      <c r="E166" s="191" t="s">
        <v>1401</v>
      </c>
      <c r="F166" s="192" t="s">
        <v>1402</v>
      </c>
      <c r="G166" s="193" t="s">
        <v>449</v>
      </c>
      <c r="H166" s="194">
        <v>1</v>
      </c>
      <c r="I166" s="195"/>
      <c r="J166" s="196">
        <f>ROUND(I166*H166,2)</f>
        <v>0</v>
      </c>
      <c r="K166" s="192" t="s">
        <v>22</v>
      </c>
      <c r="L166" s="59"/>
      <c r="M166" s="197" t="s">
        <v>22</v>
      </c>
      <c r="N166" s="198" t="s">
        <v>46</v>
      </c>
      <c r="O166" s="4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AR166" s="22" t="s">
        <v>760</v>
      </c>
      <c r="AT166" s="22" t="s">
        <v>158</v>
      </c>
      <c r="AU166" s="22" t="s">
        <v>84</v>
      </c>
      <c r="AY166" s="22" t="s">
        <v>157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24</v>
      </c>
      <c r="BK166" s="201">
        <f>ROUND(I166*H166,2)</f>
        <v>0</v>
      </c>
      <c r="BL166" s="22" t="s">
        <v>760</v>
      </c>
      <c r="BM166" s="22" t="s">
        <v>1403</v>
      </c>
    </row>
    <row r="167" spans="2:65" s="1" customFormat="1" ht="31.5" customHeight="1">
      <c r="B167" s="39"/>
      <c r="C167" s="190" t="s">
        <v>421</v>
      </c>
      <c r="D167" s="190" t="s">
        <v>158</v>
      </c>
      <c r="E167" s="191" t="s">
        <v>762</v>
      </c>
      <c r="F167" s="192" t="s">
        <v>763</v>
      </c>
      <c r="G167" s="193" t="s">
        <v>449</v>
      </c>
      <c r="H167" s="194">
        <v>1</v>
      </c>
      <c r="I167" s="195"/>
      <c r="J167" s="196">
        <f>ROUND(I167*H167,2)</f>
        <v>0</v>
      </c>
      <c r="K167" s="192" t="s">
        <v>458</v>
      </c>
      <c r="L167" s="59"/>
      <c r="M167" s="197" t="s">
        <v>22</v>
      </c>
      <c r="N167" s="198" t="s">
        <v>46</v>
      </c>
      <c r="O167" s="4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AR167" s="22" t="s">
        <v>760</v>
      </c>
      <c r="AT167" s="22" t="s">
        <v>158</v>
      </c>
      <c r="AU167" s="22" t="s">
        <v>84</v>
      </c>
      <c r="AY167" s="22" t="s">
        <v>157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24</v>
      </c>
      <c r="BK167" s="201">
        <f>ROUND(I167*H167,2)</f>
        <v>0</v>
      </c>
      <c r="BL167" s="22" t="s">
        <v>760</v>
      </c>
      <c r="BM167" s="22" t="s">
        <v>1404</v>
      </c>
    </row>
    <row r="168" spans="2:65" s="10" customFormat="1" ht="29.85" customHeight="1">
      <c r="B168" s="176"/>
      <c r="C168" s="177"/>
      <c r="D168" s="178" t="s">
        <v>74</v>
      </c>
      <c r="E168" s="228" t="s">
        <v>765</v>
      </c>
      <c r="F168" s="228" t="s">
        <v>766</v>
      </c>
      <c r="G168" s="177"/>
      <c r="H168" s="177"/>
      <c r="I168" s="180"/>
      <c r="J168" s="229">
        <f>BK168</f>
        <v>0</v>
      </c>
      <c r="K168" s="177"/>
      <c r="L168" s="182"/>
      <c r="M168" s="183"/>
      <c r="N168" s="184"/>
      <c r="O168" s="184"/>
      <c r="P168" s="185">
        <f>P169</f>
        <v>0</v>
      </c>
      <c r="Q168" s="184"/>
      <c r="R168" s="185">
        <f>R169</f>
        <v>0</v>
      </c>
      <c r="S168" s="184"/>
      <c r="T168" s="186">
        <f>T169</f>
        <v>0</v>
      </c>
      <c r="AR168" s="187" t="s">
        <v>99</v>
      </c>
      <c r="AT168" s="188" t="s">
        <v>74</v>
      </c>
      <c r="AU168" s="188" t="s">
        <v>24</v>
      </c>
      <c r="AY168" s="187" t="s">
        <v>157</v>
      </c>
      <c r="BK168" s="189">
        <f>BK169</f>
        <v>0</v>
      </c>
    </row>
    <row r="169" spans="2:65" s="1" customFormat="1" ht="22.5" customHeight="1">
      <c r="B169" s="39"/>
      <c r="C169" s="190" t="s">
        <v>297</v>
      </c>
      <c r="D169" s="190" t="s">
        <v>158</v>
      </c>
      <c r="E169" s="191" t="s">
        <v>768</v>
      </c>
      <c r="F169" s="192" t="s">
        <v>769</v>
      </c>
      <c r="G169" s="193" t="s">
        <v>449</v>
      </c>
      <c r="H169" s="194">
        <v>1</v>
      </c>
      <c r="I169" s="195"/>
      <c r="J169" s="196">
        <f>ROUND(I169*H169,2)</f>
        <v>0</v>
      </c>
      <c r="K169" s="192" t="s">
        <v>458</v>
      </c>
      <c r="L169" s="59"/>
      <c r="M169" s="197" t="s">
        <v>22</v>
      </c>
      <c r="N169" s="198" t="s">
        <v>46</v>
      </c>
      <c r="O169" s="40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22" t="s">
        <v>760</v>
      </c>
      <c r="AT169" s="22" t="s">
        <v>158</v>
      </c>
      <c r="AU169" s="22" t="s">
        <v>84</v>
      </c>
      <c r="AY169" s="22" t="s">
        <v>157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24</v>
      </c>
      <c r="BK169" s="201">
        <f>ROUND(I169*H169,2)</f>
        <v>0</v>
      </c>
      <c r="BL169" s="22" t="s">
        <v>760</v>
      </c>
      <c r="BM169" s="22" t="s">
        <v>1405</v>
      </c>
    </row>
    <row r="170" spans="2:65" s="10" customFormat="1" ht="29.85" customHeight="1">
      <c r="B170" s="176"/>
      <c r="C170" s="177"/>
      <c r="D170" s="178" t="s">
        <v>74</v>
      </c>
      <c r="E170" s="228" t="s">
        <v>771</v>
      </c>
      <c r="F170" s="228" t="s">
        <v>772</v>
      </c>
      <c r="G170" s="177"/>
      <c r="H170" s="177"/>
      <c r="I170" s="180"/>
      <c r="J170" s="229">
        <f>BK170</f>
        <v>0</v>
      </c>
      <c r="K170" s="177"/>
      <c r="L170" s="182"/>
      <c r="M170" s="183"/>
      <c r="N170" s="184"/>
      <c r="O170" s="184"/>
      <c r="P170" s="185">
        <f>SUM(P171:P172)</f>
        <v>0</v>
      </c>
      <c r="Q170" s="184"/>
      <c r="R170" s="185">
        <f>SUM(R171:R172)</f>
        <v>0</v>
      </c>
      <c r="S170" s="184"/>
      <c r="T170" s="186">
        <f>SUM(T171:T172)</f>
        <v>0</v>
      </c>
      <c r="AR170" s="187" t="s">
        <v>99</v>
      </c>
      <c r="AT170" s="188" t="s">
        <v>74</v>
      </c>
      <c r="AU170" s="188" t="s">
        <v>24</v>
      </c>
      <c r="AY170" s="187" t="s">
        <v>157</v>
      </c>
      <c r="BK170" s="189">
        <f>SUM(BK171:BK172)</f>
        <v>0</v>
      </c>
    </row>
    <row r="171" spans="2:65" s="1" customFormat="1" ht="22.5" customHeight="1">
      <c r="B171" s="39"/>
      <c r="C171" s="190" t="s">
        <v>428</v>
      </c>
      <c r="D171" s="190" t="s">
        <v>158</v>
      </c>
      <c r="E171" s="191" t="s">
        <v>773</v>
      </c>
      <c r="F171" s="192" t="s">
        <v>774</v>
      </c>
      <c r="G171" s="193" t="s">
        <v>449</v>
      </c>
      <c r="H171" s="194">
        <v>1</v>
      </c>
      <c r="I171" s="195"/>
      <c r="J171" s="196">
        <f>ROUND(I171*H171,2)</f>
        <v>0</v>
      </c>
      <c r="K171" s="192" t="s">
        <v>22</v>
      </c>
      <c r="L171" s="59"/>
      <c r="M171" s="197" t="s">
        <v>22</v>
      </c>
      <c r="N171" s="198" t="s">
        <v>46</v>
      </c>
      <c r="O171" s="40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AR171" s="22" t="s">
        <v>760</v>
      </c>
      <c r="AT171" s="22" t="s">
        <v>158</v>
      </c>
      <c r="AU171" s="22" t="s">
        <v>84</v>
      </c>
      <c r="AY171" s="22" t="s">
        <v>157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2" t="s">
        <v>24</v>
      </c>
      <c r="BK171" s="201">
        <f>ROUND(I171*H171,2)</f>
        <v>0</v>
      </c>
      <c r="BL171" s="22" t="s">
        <v>760</v>
      </c>
      <c r="BM171" s="22" t="s">
        <v>1406</v>
      </c>
    </row>
    <row r="172" spans="2:65" s="1" customFormat="1" ht="22.5" customHeight="1">
      <c r="B172" s="39"/>
      <c r="C172" s="190" t="s">
        <v>301</v>
      </c>
      <c r="D172" s="190" t="s">
        <v>158</v>
      </c>
      <c r="E172" s="191" t="s">
        <v>1407</v>
      </c>
      <c r="F172" s="192" t="s">
        <v>1408</v>
      </c>
      <c r="G172" s="193" t="s">
        <v>449</v>
      </c>
      <c r="H172" s="194">
        <v>2</v>
      </c>
      <c r="I172" s="195"/>
      <c r="J172" s="196">
        <f>ROUND(I172*H172,2)</f>
        <v>0</v>
      </c>
      <c r="K172" s="192" t="s">
        <v>22</v>
      </c>
      <c r="L172" s="59"/>
      <c r="M172" s="197" t="s">
        <v>22</v>
      </c>
      <c r="N172" s="212" t="s">
        <v>46</v>
      </c>
      <c r="O172" s="213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AR172" s="22" t="s">
        <v>760</v>
      </c>
      <c r="AT172" s="22" t="s">
        <v>158</v>
      </c>
      <c r="AU172" s="22" t="s">
        <v>84</v>
      </c>
      <c r="AY172" s="22" t="s">
        <v>157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24</v>
      </c>
      <c r="BK172" s="201">
        <f>ROUND(I172*H172,2)</f>
        <v>0</v>
      </c>
      <c r="BL172" s="22" t="s">
        <v>760</v>
      </c>
      <c r="BM172" s="22" t="s">
        <v>1409</v>
      </c>
    </row>
    <row r="173" spans="2:65" s="1" customFormat="1" ht="6.95" customHeight="1">
      <c r="B173" s="54"/>
      <c r="C173" s="55"/>
      <c r="D173" s="55"/>
      <c r="E173" s="55"/>
      <c r="F173" s="55"/>
      <c r="G173" s="55"/>
      <c r="H173" s="55"/>
      <c r="I173" s="146"/>
      <c r="J173" s="55"/>
      <c r="K173" s="55"/>
      <c r="L173" s="59"/>
    </row>
  </sheetData>
  <sheetProtection algorithmName="SHA-512" hashValue="vdqqdJxEnTE7horsPMnr6fs+sGLp3v68k0yMFgcgmlH6c0nlUHsMdsdaqsM8fA0bc3pH33ipISXDV6qbsLv8wQ==" saltValue="gAm7qQglF6utF4qi3WfBeA==" spinCount="100000" sheet="1" objects="1" scenarios="1" formatCells="0" formatColumns="0" formatRows="0" sort="0" autoFilter="0"/>
  <autoFilter ref="C91:K172"/>
  <mergeCells count="12">
    <mergeCell ref="E82:H82"/>
    <mergeCell ref="E84:H84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80:H80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109</v>
      </c>
      <c r="G1" s="365" t="s">
        <v>110</v>
      </c>
      <c r="H1" s="365"/>
      <c r="I1" s="122"/>
      <c r="J1" s="121" t="s">
        <v>111</v>
      </c>
      <c r="K1" s="120" t="s">
        <v>112</v>
      </c>
      <c r="L1" s="121" t="s">
        <v>113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2" t="s">
        <v>108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114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22.5" customHeight="1">
      <c r="B7" s="26"/>
      <c r="C7" s="27"/>
      <c r="D7" s="27"/>
      <c r="E7" s="366" t="str">
        <f>'Rekapitulace stavby'!K6</f>
        <v>Rekonstrukce rozvodny v budově dílen EKOVA Elektric v Areálu dílny Martinov</v>
      </c>
      <c r="F7" s="367"/>
      <c r="G7" s="367"/>
      <c r="H7" s="367"/>
      <c r="I7" s="124"/>
      <c r="J7" s="27"/>
      <c r="K7" s="29"/>
    </row>
    <row r="8" spans="1:70" ht="15">
      <c r="B8" s="26"/>
      <c r="C8" s="27"/>
      <c r="D8" s="35" t="s">
        <v>115</v>
      </c>
      <c r="E8" s="27"/>
      <c r="F8" s="27"/>
      <c r="G8" s="27"/>
      <c r="H8" s="27"/>
      <c r="I8" s="124"/>
      <c r="J8" s="27"/>
      <c r="K8" s="29"/>
    </row>
    <row r="9" spans="1:70" s="1" customFormat="1" ht="22.5" customHeight="1">
      <c r="B9" s="39"/>
      <c r="C9" s="40"/>
      <c r="D9" s="40"/>
      <c r="E9" s="366" t="s">
        <v>1226</v>
      </c>
      <c r="F9" s="369"/>
      <c r="G9" s="369"/>
      <c r="H9" s="369"/>
      <c r="I9" s="125"/>
      <c r="J9" s="40"/>
      <c r="K9" s="43"/>
    </row>
    <row r="10" spans="1:70" s="1" customFormat="1" ht="15">
      <c r="B10" s="39"/>
      <c r="C10" s="40"/>
      <c r="D10" s="35" t="s">
        <v>433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368" t="s">
        <v>1410</v>
      </c>
      <c r="F11" s="369"/>
      <c r="G11" s="369"/>
      <c r="H11" s="369"/>
      <c r="I11" s="125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26" t="s">
        <v>23</v>
      </c>
      <c r="J13" s="33" t="s">
        <v>22</v>
      </c>
      <c r="K13" s="43"/>
    </row>
    <row r="14" spans="1:70" s="1" customFormat="1" ht="14.45" customHeight="1">
      <c r="B14" s="39"/>
      <c r="C14" s="40"/>
      <c r="D14" s="35" t="s">
        <v>25</v>
      </c>
      <c r="E14" s="40"/>
      <c r="F14" s="33" t="s">
        <v>26</v>
      </c>
      <c r="G14" s="40"/>
      <c r="H14" s="40"/>
      <c r="I14" s="126" t="s">
        <v>27</v>
      </c>
      <c r="J14" s="127" t="str">
        <f>'Rekapitulace stavby'!AN8</f>
        <v>7. 3. 2018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31</v>
      </c>
      <c r="E16" s="40"/>
      <c r="F16" s="40"/>
      <c r="G16" s="40"/>
      <c r="H16" s="40"/>
      <c r="I16" s="126" t="s">
        <v>32</v>
      </c>
      <c r="J16" s="33" t="s">
        <v>22</v>
      </c>
      <c r="K16" s="43"/>
    </row>
    <row r="17" spans="2:11" s="1" customFormat="1" ht="18" customHeight="1">
      <c r="B17" s="39"/>
      <c r="C17" s="40"/>
      <c r="D17" s="40"/>
      <c r="E17" s="33" t="s">
        <v>33</v>
      </c>
      <c r="F17" s="40"/>
      <c r="G17" s="40"/>
      <c r="H17" s="40"/>
      <c r="I17" s="126" t="s">
        <v>34</v>
      </c>
      <c r="J17" s="33" t="s">
        <v>22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35</v>
      </c>
      <c r="E19" s="40"/>
      <c r="F19" s="40"/>
      <c r="G19" s="40"/>
      <c r="H19" s="40"/>
      <c r="I19" s="126" t="s">
        <v>32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34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37</v>
      </c>
      <c r="E22" s="40"/>
      <c r="F22" s="40"/>
      <c r="G22" s="40"/>
      <c r="H22" s="40"/>
      <c r="I22" s="126" t="s">
        <v>32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26" t="s">
        <v>34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40</v>
      </c>
      <c r="E25" s="40"/>
      <c r="F25" s="40"/>
      <c r="G25" s="40"/>
      <c r="H25" s="40"/>
      <c r="I25" s="125"/>
      <c r="J25" s="40"/>
      <c r="K25" s="43"/>
    </row>
    <row r="26" spans="2:11" s="7" customFormat="1" ht="22.5" customHeight="1">
      <c r="B26" s="128"/>
      <c r="C26" s="129"/>
      <c r="D26" s="129"/>
      <c r="E26" s="358" t="s">
        <v>22</v>
      </c>
      <c r="F26" s="358"/>
      <c r="G26" s="358"/>
      <c r="H26" s="358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41</v>
      </c>
      <c r="E29" s="40"/>
      <c r="F29" s="40"/>
      <c r="G29" s="40"/>
      <c r="H29" s="40"/>
      <c r="I29" s="125"/>
      <c r="J29" s="135">
        <f>ROUND(J87,2)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43</v>
      </c>
      <c r="G31" s="40"/>
      <c r="H31" s="40"/>
      <c r="I31" s="136" t="s">
        <v>42</v>
      </c>
      <c r="J31" s="44" t="s">
        <v>44</v>
      </c>
      <c r="K31" s="43"/>
    </row>
    <row r="32" spans="2:11" s="1" customFormat="1" ht="14.45" customHeight="1">
      <c r="B32" s="39"/>
      <c r="C32" s="40"/>
      <c r="D32" s="47" t="s">
        <v>45</v>
      </c>
      <c r="E32" s="47" t="s">
        <v>46</v>
      </c>
      <c r="F32" s="137">
        <f>ROUND(SUM(BE87:BE121), 2)</f>
        <v>0</v>
      </c>
      <c r="G32" s="40"/>
      <c r="H32" s="40"/>
      <c r="I32" s="138">
        <v>0.21</v>
      </c>
      <c r="J32" s="137">
        <f>ROUND(ROUND((SUM(BE87:BE121)),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47</v>
      </c>
      <c r="F33" s="137">
        <f>ROUND(SUM(BF87:BF121), 2)</f>
        <v>0</v>
      </c>
      <c r="G33" s="40"/>
      <c r="H33" s="40"/>
      <c r="I33" s="138">
        <v>0.15</v>
      </c>
      <c r="J33" s="137">
        <f>ROUND(ROUND((SUM(BF87:BF121)),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37">
        <f>ROUND(SUM(BG87:BG121),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49</v>
      </c>
      <c r="F35" s="137">
        <f>ROUND(SUM(BH87:BH121),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50</v>
      </c>
      <c r="F36" s="137">
        <f>ROUND(SUM(BI87:BI121),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51</v>
      </c>
      <c r="E38" s="77"/>
      <c r="F38" s="77"/>
      <c r="G38" s="141" t="s">
        <v>52</v>
      </c>
      <c r="H38" s="142" t="s">
        <v>53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117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22.5" customHeight="1">
      <c r="B47" s="39"/>
      <c r="C47" s="40"/>
      <c r="D47" s="40"/>
      <c r="E47" s="366" t="str">
        <f>E7</f>
        <v>Rekonstrukce rozvodny v budově dílen EKOVA Elektric v Areálu dílny Martinov</v>
      </c>
      <c r="F47" s="367"/>
      <c r="G47" s="367"/>
      <c r="H47" s="367"/>
      <c r="I47" s="125"/>
      <c r="J47" s="40"/>
      <c r="K47" s="43"/>
    </row>
    <row r="48" spans="2:11" ht="15">
      <c r="B48" s="26"/>
      <c r="C48" s="35" t="s">
        <v>115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22.5" customHeight="1">
      <c r="B49" s="39"/>
      <c r="C49" s="40"/>
      <c r="D49" s="40"/>
      <c r="E49" s="366" t="s">
        <v>1226</v>
      </c>
      <c r="F49" s="369"/>
      <c r="G49" s="369"/>
      <c r="H49" s="369"/>
      <c r="I49" s="125"/>
      <c r="J49" s="40"/>
      <c r="K49" s="43"/>
    </row>
    <row r="50" spans="2:47" s="1" customFormat="1" ht="14.45" customHeight="1">
      <c r="B50" s="39"/>
      <c r="C50" s="35" t="s">
        <v>433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23.25" customHeight="1">
      <c r="B51" s="39"/>
      <c r="C51" s="40"/>
      <c r="D51" s="40"/>
      <c r="E51" s="368" t="str">
        <f>E11</f>
        <v>2 - uzemnění</v>
      </c>
      <c r="F51" s="369"/>
      <c r="G51" s="369"/>
      <c r="H51" s="369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25</v>
      </c>
      <c r="D53" s="40"/>
      <c r="E53" s="40"/>
      <c r="F53" s="33" t="str">
        <f>F14</f>
        <v>Ostrava</v>
      </c>
      <c r="G53" s="40"/>
      <c r="H53" s="40"/>
      <c r="I53" s="126" t="s">
        <v>27</v>
      </c>
      <c r="J53" s="127" t="str">
        <f>IF(J14="","",J14)</f>
        <v>7. 3. 2018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 ht="15">
      <c r="B55" s="39"/>
      <c r="C55" s="35" t="s">
        <v>31</v>
      </c>
      <c r="D55" s="40"/>
      <c r="E55" s="40"/>
      <c r="F55" s="33" t="str">
        <f>E17</f>
        <v>Dopravní podnik Ostrava a.s.</v>
      </c>
      <c r="G55" s="40"/>
      <c r="H55" s="40"/>
      <c r="I55" s="126" t="s">
        <v>37</v>
      </c>
      <c r="J55" s="33" t="str">
        <f>E23</f>
        <v xml:space="preserve"> </v>
      </c>
      <c r="K55" s="43"/>
    </row>
    <row r="56" spans="2:47" s="1" customFormat="1" ht="14.45" customHeight="1">
      <c r="B56" s="39"/>
      <c r="C56" s="35" t="s">
        <v>35</v>
      </c>
      <c r="D56" s="40"/>
      <c r="E56" s="40"/>
      <c r="F56" s="33" t="str">
        <f>IF(E20="","",E20)</f>
        <v/>
      </c>
      <c r="G56" s="40"/>
      <c r="H56" s="40"/>
      <c r="I56" s="125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118</v>
      </c>
      <c r="D58" s="139"/>
      <c r="E58" s="139"/>
      <c r="F58" s="139"/>
      <c r="G58" s="139"/>
      <c r="H58" s="139"/>
      <c r="I58" s="152"/>
      <c r="J58" s="153" t="s">
        <v>119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120</v>
      </c>
      <c r="D60" s="40"/>
      <c r="E60" s="40"/>
      <c r="F60" s="40"/>
      <c r="G60" s="40"/>
      <c r="H60" s="40"/>
      <c r="I60" s="125"/>
      <c r="J60" s="135">
        <f>J87</f>
        <v>0</v>
      </c>
      <c r="K60" s="43"/>
      <c r="AU60" s="22" t="s">
        <v>121</v>
      </c>
    </row>
    <row r="61" spans="2:47" s="8" customFormat="1" ht="24.95" customHeight="1">
      <c r="B61" s="156"/>
      <c r="C61" s="157"/>
      <c r="D61" s="158" t="s">
        <v>985</v>
      </c>
      <c r="E61" s="159"/>
      <c r="F61" s="159"/>
      <c r="G61" s="159"/>
      <c r="H61" s="159"/>
      <c r="I61" s="160"/>
      <c r="J61" s="161">
        <f>J88</f>
        <v>0</v>
      </c>
      <c r="K61" s="162"/>
    </row>
    <row r="62" spans="2:47" s="11" customFormat="1" ht="19.899999999999999" customHeight="1">
      <c r="B62" s="216"/>
      <c r="C62" s="217"/>
      <c r="D62" s="218" t="s">
        <v>1411</v>
      </c>
      <c r="E62" s="219"/>
      <c r="F62" s="219"/>
      <c r="G62" s="219"/>
      <c r="H62" s="219"/>
      <c r="I62" s="220"/>
      <c r="J62" s="221">
        <f>J89</f>
        <v>0</v>
      </c>
      <c r="K62" s="222"/>
    </row>
    <row r="63" spans="2:47" s="8" customFormat="1" ht="24.95" customHeight="1">
      <c r="B63" s="156"/>
      <c r="C63" s="157"/>
      <c r="D63" s="158" t="s">
        <v>435</v>
      </c>
      <c r="E63" s="159"/>
      <c r="F63" s="159"/>
      <c r="G63" s="159"/>
      <c r="H63" s="159"/>
      <c r="I63" s="160"/>
      <c r="J63" s="161">
        <f>J95</f>
        <v>0</v>
      </c>
      <c r="K63" s="162"/>
    </row>
    <row r="64" spans="2:47" s="11" customFormat="1" ht="19.899999999999999" customHeight="1">
      <c r="B64" s="216"/>
      <c r="C64" s="217"/>
      <c r="D64" s="218" t="s">
        <v>436</v>
      </c>
      <c r="E64" s="219"/>
      <c r="F64" s="219"/>
      <c r="G64" s="219"/>
      <c r="H64" s="219"/>
      <c r="I64" s="220"/>
      <c r="J64" s="221">
        <f>J96</f>
        <v>0</v>
      </c>
      <c r="K64" s="222"/>
    </row>
    <row r="65" spans="2:12" s="11" customFormat="1" ht="19.899999999999999" customHeight="1">
      <c r="B65" s="216"/>
      <c r="C65" s="217"/>
      <c r="D65" s="218" t="s">
        <v>1412</v>
      </c>
      <c r="E65" s="219"/>
      <c r="F65" s="219"/>
      <c r="G65" s="219"/>
      <c r="H65" s="219"/>
      <c r="I65" s="220"/>
      <c r="J65" s="221">
        <f>J116</f>
        <v>0</v>
      </c>
      <c r="K65" s="222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25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46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9"/>
      <c r="J71" s="58"/>
      <c r="K71" s="58"/>
      <c r="L71" s="59"/>
    </row>
    <row r="72" spans="2:12" s="1" customFormat="1" ht="36.950000000000003" customHeight="1">
      <c r="B72" s="39"/>
      <c r="C72" s="60" t="s">
        <v>142</v>
      </c>
      <c r="D72" s="61"/>
      <c r="E72" s="61"/>
      <c r="F72" s="61"/>
      <c r="G72" s="61"/>
      <c r="H72" s="61"/>
      <c r="I72" s="163"/>
      <c r="J72" s="61"/>
      <c r="K72" s="61"/>
      <c r="L72" s="59"/>
    </row>
    <row r="73" spans="2:12" s="1" customFormat="1" ht="6.95" customHeight="1">
      <c r="B73" s="39"/>
      <c r="C73" s="61"/>
      <c r="D73" s="61"/>
      <c r="E73" s="61"/>
      <c r="F73" s="61"/>
      <c r="G73" s="61"/>
      <c r="H73" s="61"/>
      <c r="I73" s="163"/>
      <c r="J73" s="61"/>
      <c r="K73" s="61"/>
      <c r="L73" s="59"/>
    </row>
    <row r="74" spans="2:12" s="1" customFormat="1" ht="14.45" customHeight="1">
      <c r="B74" s="39"/>
      <c r="C74" s="63" t="s">
        <v>18</v>
      </c>
      <c r="D74" s="61"/>
      <c r="E74" s="61"/>
      <c r="F74" s="61"/>
      <c r="G74" s="61"/>
      <c r="H74" s="61"/>
      <c r="I74" s="163"/>
      <c r="J74" s="61"/>
      <c r="K74" s="61"/>
      <c r="L74" s="59"/>
    </row>
    <row r="75" spans="2:12" s="1" customFormat="1" ht="22.5" customHeight="1">
      <c r="B75" s="39"/>
      <c r="C75" s="61"/>
      <c r="D75" s="61"/>
      <c r="E75" s="362" t="str">
        <f>E7</f>
        <v>Rekonstrukce rozvodny v budově dílen EKOVA Elektric v Areálu dílny Martinov</v>
      </c>
      <c r="F75" s="363"/>
      <c r="G75" s="363"/>
      <c r="H75" s="363"/>
      <c r="I75" s="163"/>
      <c r="J75" s="61"/>
      <c r="K75" s="61"/>
      <c r="L75" s="59"/>
    </row>
    <row r="76" spans="2:12" ht="15">
      <c r="B76" s="26"/>
      <c r="C76" s="63" t="s">
        <v>115</v>
      </c>
      <c r="D76" s="223"/>
      <c r="E76" s="223"/>
      <c r="F76" s="223"/>
      <c r="G76" s="223"/>
      <c r="H76" s="223"/>
      <c r="J76" s="223"/>
      <c r="K76" s="223"/>
      <c r="L76" s="224"/>
    </row>
    <row r="77" spans="2:12" s="1" customFormat="1" ht="22.5" customHeight="1">
      <c r="B77" s="39"/>
      <c r="C77" s="61"/>
      <c r="D77" s="61"/>
      <c r="E77" s="362" t="s">
        <v>1226</v>
      </c>
      <c r="F77" s="364"/>
      <c r="G77" s="364"/>
      <c r="H77" s="364"/>
      <c r="I77" s="163"/>
      <c r="J77" s="61"/>
      <c r="K77" s="61"/>
      <c r="L77" s="59"/>
    </row>
    <row r="78" spans="2:12" s="1" customFormat="1" ht="14.45" customHeight="1">
      <c r="B78" s="39"/>
      <c r="C78" s="63" t="s">
        <v>433</v>
      </c>
      <c r="D78" s="61"/>
      <c r="E78" s="61"/>
      <c r="F78" s="61"/>
      <c r="G78" s="61"/>
      <c r="H78" s="61"/>
      <c r="I78" s="163"/>
      <c r="J78" s="61"/>
      <c r="K78" s="61"/>
      <c r="L78" s="59"/>
    </row>
    <row r="79" spans="2:12" s="1" customFormat="1" ht="23.25" customHeight="1">
      <c r="B79" s="39"/>
      <c r="C79" s="61"/>
      <c r="D79" s="61"/>
      <c r="E79" s="330" t="str">
        <f>E11</f>
        <v>2 - uzemnění</v>
      </c>
      <c r="F79" s="364"/>
      <c r="G79" s="364"/>
      <c r="H79" s="364"/>
      <c r="I79" s="163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3"/>
      <c r="J80" s="61"/>
      <c r="K80" s="61"/>
      <c r="L80" s="59"/>
    </row>
    <row r="81" spans="2:65" s="1" customFormat="1" ht="18" customHeight="1">
      <c r="B81" s="39"/>
      <c r="C81" s="63" t="s">
        <v>25</v>
      </c>
      <c r="D81" s="61"/>
      <c r="E81" s="61"/>
      <c r="F81" s="164" t="str">
        <f>F14</f>
        <v>Ostrava</v>
      </c>
      <c r="G81" s="61"/>
      <c r="H81" s="61"/>
      <c r="I81" s="165" t="s">
        <v>27</v>
      </c>
      <c r="J81" s="71" t="str">
        <f>IF(J14="","",J14)</f>
        <v>7. 3. 2018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3"/>
      <c r="J82" s="61"/>
      <c r="K82" s="61"/>
      <c r="L82" s="59"/>
    </row>
    <row r="83" spans="2:65" s="1" customFormat="1" ht="15">
      <c r="B83" s="39"/>
      <c r="C83" s="63" t="s">
        <v>31</v>
      </c>
      <c r="D83" s="61"/>
      <c r="E83" s="61"/>
      <c r="F83" s="164" t="str">
        <f>E17</f>
        <v>Dopravní podnik Ostrava a.s.</v>
      </c>
      <c r="G83" s="61"/>
      <c r="H83" s="61"/>
      <c r="I83" s="165" t="s">
        <v>37</v>
      </c>
      <c r="J83" s="164" t="str">
        <f>E23</f>
        <v xml:space="preserve"> </v>
      </c>
      <c r="K83" s="61"/>
      <c r="L83" s="59"/>
    </row>
    <row r="84" spans="2:65" s="1" customFormat="1" ht="14.45" customHeight="1">
      <c r="B84" s="39"/>
      <c r="C84" s="63" t="s">
        <v>35</v>
      </c>
      <c r="D84" s="61"/>
      <c r="E84" s="61"/>
      <c r="F84" s="164" t="str">
        <f>IF(E20="","",E20)</f>
        <v/>
      </c>
      <c r="G84" s="61"/>
      <c r="H84" s="61"/>
      <c r="I84" s="163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3"/>
      <c r="J85" s="61"/>
      <c r="K85" s="61"/>
      <c r="L85" s="59"/>
    </row>
    <row r="86" spans="2:65" s="9" customFormat="1" ht="29.25" customHeight="1">
      <c r="B86" s="166"/>
      <c r="C86" s="167" t="s">
        <v>143</v>
      </c>
      <c r="D86" s="168" t="s">
        <v>60</v>
      </c>
      <c r="E86" s="168" t="s">
        <v>56</v>
      </c>
      <c r="F86" s="168" t="s">
        <v>144</v>
      </c>
      <c r="G86" s="168" t="s">
        <v>145</v>
      </c>
      <c r="H86" s="168" t="s">
        <v>146</v>
      </c>
      <c r="I86" s="169" t="s">
        <v>147</v>
      </c>
      <c r="J86" s="168" t="s">
        <v>119</v>
      </c>
      <c r="K86" s="170" t="s">
        <v>148</v>
      </c>
      <c r="L86" s="171"/>
      <c r="M86" s="79" t="s">
        <v>149</v>
      </c>
      <c r="N86" s="80" t="s">
        <v>45</v>
      </c>
      <c r="O86" s="80" t="s">
        <v>150</v>
      </c>
      <c r="P86" s="80" t="s">
        <v>151</v>
      </c>
      <c r="Q86" s="80" t="s">
        <v>152</v>
      </c>
      <c r="R86" s="80" t="s">
        <v>153</v>
      </c>
      <c r="S86" s="80" t="s">
        <v>154</v>
      </c>
      <c r="T86" s="81" t="s">
        <v>155</v>
      </c>
    </row>
    <row r="87" spans="2:65" s="1" customFormat="1" ht="29.25" customHeight="1">
      <c r="B87" s="39"/>
      <c r="C87" s="85" t="s">
        <v>120</v>
      </c>
      <c r="D87" s="61"/>
      <c r="E87" s="61"/>
      <c r="F87" s="61"/>
      <c r="G87" s="61"/>
      <c r="H87" s="61"/>
      <c r="I87" s="163"/>
      <c r="J87" s="172">
        <f>BK87</f>
        <v>0</v>
      </c>
      <c r="K87" s="61"/>
      <c r="L87" s="59"/>
      <c r="M87" s="82"/>
      <c r="N87" s="83"/>
      <c r="O87" s="83"/>
      <c r="P87" s="173">
        <f>P88+P95</f>
        <v>0</v>
      </c>
      <c r="Q87" s="83"/>
      <c r="R87" s="173">
        <f>R88+R95</f>
        <v>0.63268600000000008</v>
      </c>
      <c r="S87" s="83"/>
      <c r="T87" s="174">
        <f>T88+T95</f>
        <v>0</v>
      </c>
      <c r="AT87" s="22" t="s">
        <v>74</v>
      </c>
      <c r="AU87" s="22" t="s">
        <v>121</v>
      </c>
      <c r="BK87" s="175">
        <f>BK88+BK95</f>
        <v>0</v>
      </c>
    </row>
    <row r="88" spans="2:65" s="10" customFormat="1" ht="37.35" customHeight="1">
      <c r="B88" s="176"/>
      <c r="C88" s="177"/>
      <c r="D88" s="225" t="s">
        <v>74</v>
      </c>
      <c r="E88" s="226" t="s">
        <v>987</v>
      </c>
      <c r="F88" s="226" t="s">
        <v>988</v>
      </c>
      <c r="G88" s="177"/>
      <c r="H88" s="177"/>
      <c r="I88" s="180"/>
      <c r="J88" s="227">
        <f>BK88</f>
        <v>0</v>
      </c>
      <c r="K88" s="177"/>
      <c r="L88" s="182"/>
      <c r="M88" s="183"/>
      <c r="N88" s="184"/>
      <c r="O88" s="184"/>
      <c r="P88" s="185">
        <f>P89</f>
        <v>0</v>
      </c>
      <c r="Q88" s="184"/>
      <c r="R88" s="185">
        <f>R89</f>
        <v>2.0999999999999998E-2</v>
      </c>
      <c r="S88" s="184"/>
      <c r="T88" s="186">
        <f>T89</f>
        <v>0</v>
      </c>
      <c r="AR88" s="187" t="s">
        <v>84</v>
      </c>
      <c r="AT88" s="188" t="s">
        <v>74</v>
      </c>
      <c r="AU88" s="188" t="s">
        <v>75</v>
      </c>
      <c r="AY88" s="187" t="s">
        <v>157</v>
      </c>
      <c r="BK88" s="189">
        <f>BK89</f>
        <v>0</v>
      </c>
    </row>
    <row r="89" spans="2:65" s="10" customFormat="1" ht="19.899999999999999" customHeight="1">
      <c r="B89" s="176"/>
      <c r="C89" s="177"/>
      <c r="D89" s="178" t="s">
        <v>74</v>
      </c>
      <c r="E89" s="228" t="s">
        <v>353</v>
      </c>
      <c r="F89" s="228" t="s">
        <v>1413</v>
      </c>
      <c r="G89" s="177"/>
      <c r="H89" s="177"/>
      <c r="I89" s="180"/>
      <c r="J89" s="229">
        <f>BK89</f>
        <v>0</v>
      </c>
      <c r="K89" s="177"/>
      <c r="L89" s="182"/>
      <c r="M89" s="183"/>
      <c r="N89" s="184"/>
      <c r="O89" s="184"/>
      <c r="P89" s="185">
        <f>SUM(P90:P94)</f>
        <v>0</v>
      </c>
      <c r="Q89" s="184"/>
      <c r="R89" s="185">
        <f>SUM(R90:R94)</f>
        <v>2.0999999999999998E-2</v>
      </c>
      <c r="S89" s="184"/>
      <c r="T89" s="186">
        <f>SUM(T90:T94)</f>
        <v>0</v>
      </c>
      <c r="AR89" s="187" t="s">
        <v>84</v>
      </c>
      <c r="AT89" s="188" t="s">
        <v>74</v>
      </c>
      <c r="AU89" s="188" t="s">
        <v>24</v>
      </c>
      <c r="AY89" s="187" t="s">
        <v>157</v>
      </c>
      <c r="BK89" s="189">
        <f>SUM(BK90:BK94)</f>
        <v>0</v>
      </c>
    </row>
    <row r="90" spans="2:65" s="1" customFormat="1" ht="31.5" customHeight="1">
      <c r="B90" s="39"/>
      <c r="C90" s="190" t="s">
        <v>24</v>
      </c>
      <c r="D90" s="190" t="s">
        <v>158</v>
      </c>
      <c r="E90" s="191" t="s">
        <v>1414</v>
      </c>
      <c r="F90" s="192" t="s">
        <v>1415</v>
      </c>
      <c r="G90" s="193" t="s">
        <v>238</v>
      </c>
      <c r="H90" s="194">
        <v>160</v>
      </c>
      <c r="I90" s="195"/>
      <c r="J90" s="196">
        <f>ROUND(I90*H90,2)</f>
        <v>0</v>
      </c>
      <c r="K90" s="192" t="s">
        <v>458</v>
      </c>
      <c r="L90" s="59"/>
      <c r="M90" s="197" t="s">
        <v>22</v>
      </c>
      <c r="N90" s="198" t="s">
        <v>46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AR90" s="22" t="s">
        <v>188</v>
      </c>
      <c r="AT90" s="22" t="s">
        <v>158</v>
      </c>
      <c r="AU90" s="22" t="s">
        <v>84</v>
      </c>
      <c r="AY90" s="22" t="s">
        <v>157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24</v>
      </c>
      <c r="BK90" s="201">
        <f>ROUND(I90*H90,2)</f>
        <v>0</v>
      </c>
      <c r="BL90" s="22" t="s">
        <v>188</v>
      </c>
      <c r="BM90" s="22" t="s">
        <v>1416</v>
      </c>
    </row>
    <row r="91" spans="2:65" s="1" customFormat="1" ht="31.5" customHeight="1">
      <c r="B91" s="39"/>
      <c r="C91" s="202" t="s">
        <v>84</v>
      </c>
      <c r="D91" s="202" t="s">
        <v>274</v>
      </c>
      <c r="E91" s="203" t="s">
        <v>1417</v>
      </c>
      <c r="F91" s="204" t="s">
        <v>1418</v>
      </c>
      <c r="G91" s="205" t="s">
        <v>277</v>
      </c>
      <c r="H91" s="206">
        <v>1</v>
      </c>
      <c r="I91" s="207"/>
      <c r="J91" s="208">
        <f>ROUND(I91*H91,2)</f>
        <v>0</v>
      </c>
      <c r="K91" s="204" t="s">
        <v>458</v>
      </c>
      <c r="L91" s="209"/>
      <c r="M91" s="210" t="s">
        <v>22</v>
      </c>
      <c r="N91" s="211" t="s">
        <v>46</v>
      </c>
      <c r="O91" s="40"/>
      <c r="P91" s="199">
        <f>O91*H91</f>
        <v>0</v>
      </c>
      <c r="Q91" s="199">
        <v>1E-3</v>
      </c>
      <c r="R91" s="199">
        <f>Q91*H91</f>
        <v>1E-3</v>
      </c>
      <c r="S91" s="199">
        <v>0</v>
      </c>
      <c r="T91" s="200">
        <f>S91*H91</f>
        <v>0</v>
      </c>
      <c r="AR91" s="22" t="s">
        <v>222</v>
      </c>
      <c r="AT91" s="22" t="s">
        <v>274</v>
      </c>
      <c r="AU91" s="22" t="s">
        <v>84</v>
      </c>
      <c r="AY91" s="22" t="s">
        <v>157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24</v>
      </c>
      <c r="BK91" s="201">
        <f>ROUND(I91*H91,2)</f>
        <v>0</v>
      </c>
      <c r="BL91" s="22" t="s">
        <v>188</v>
      </c>
      <c r="BM91" s="22" t="s">
        <v>1419</v>
      </c>
    </row>
    <row r="92" spans="2:65" s="1" customFormat="1" ht="31.5" customHeight="1">
      <c r="B92" s="39"/>
      <c r="C92" s="202" t="s">
        <v>93</v>
      </c>
      <c r="D92" s="202" t="s">
        <v>274</v>
      </c>
      <c r="E92" s="203" t="s">
        <v>1420</v>
      </c>
      <c r="F92" s="204" t="s">
        <v>1418</v>
      </c>
      <c r="G92" s="205" t="s">
        <v>277</v>
      </c>
      <c r="H92" s="206">
        <v>10</v>
      </c>
      <c r="I92" s="207"/>
      <c r="J92" s="208">
        <f>ROUND(I92*H92,2)</f>
        <v>0</v>
      </c>
      <c r="K92" s="204" t="s">
        <v>22</v>
      </c>
      <c r="L92" s="209"/>
      <c r="M92" s="210" t="s">
        <v>22</v>
      </c>
      <c r="N92" s="211" t="s">
        <v>46</v>
      </c>
      <c r="O92" s="40"/>
      <c r="P92" s="199">
        <f>O92*H92</f>
        <v>0</v>
      </c>
      <c r="Q92" s="199">
        <v>1E-3</v>
      </c>
      <c r="R92" s="199">
        <f>Q92*H92</f>
        <v>0.01</v>
      </c>
      <c r="S92" s="199">
        <v>0</v>
      </c>
      <c r="T92" s="200">
        <f>S92*H92</f>
        <v>0</v>
      </c>
      <c r="AR92" s="22" t="s">
        <v>222</v>
      </c>
      <c r="AT92" s="22" t="s">
        <v>274</v>
      </c>
      <c r="AU92" s="22" t="s">
        <v>84</v>
      </c>
      <c r="AY92" s="22" t="s">
        <v>157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24</v>
      </c>
      <c r="BK92" s="201">
        <f>ROUND(I92*H92,2)</f>
        <v>0</v>
      </c>
      <c r="BL92" s="22" t="s">
        <v>188</v>
      </c>
      <c r="BM92" s="22" t="s">
        <v>1421</v>
      </c>
    </row>
    <row r="93" spans="2:65" s="1" customFormat="1" ht="31.5" customHeight="1">
      <c r="B93" s="39"/>
      <c r="C93" s="190" t="s">
        <v>96</v>
      </c>
      <c r="D93" s="190" t="s">
        <v>158</v>
      </c>
      <c r="E93" s="191" t="s">
        <v>1422</v>
      </c>
      <c r="F93" s="192" t="s">
        <v>1415</v>
      </c>
      <c r="G93" s="193" t="s">
        <v>238</v>
      </c>
      <c r="H93" s="194">
        <v>70</v>
      </c>
      <c r="I93" s="195"/>
      <c r="J93" s="196">
        <f>ROUND(I93*H93,2)</f>
        <v>0</v>
      </c>
      <c r="K93" s="192" t="s">
        <v>22</v>
      </c>
      <c r="L93" s="59"/>
      <c r="M93" s="197" t="s">
        <v>22</v>
      </c>
      <c r="N93" s="198" t="s">
        <v>46</v>
      </c>
      <c r="O93" s="40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2" t="s">
        <v>188</v>
      </c>
      <c r="AT93" s="22" t="s">
        <v>158</v>
      </c>
      <c r="AU93" s="22" t="s">
        <v>84</v>
      </c>
      <c r="AY93" s="22" t="s">
        <v>157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24</v>
      </c>
      <c r="BK93" s="201">
        <f>ROUND(I93*H93,2)</f>
        <v>0</v>
      </c>
      <c r="BL93" s="22" t="s">
        <v>188</v>
      </c>
      <c r="BM93" s="22" t="s">
        <v>1423</v>
      </c>
    </row>
    <row r="94" spans="2:65" s="1" customFormat="1" ht="22.5" customHeight="1">
      <c r="B94" s="39"/>
      <c r="C94" s="202" t="s">
        <v>99</v>
      </c>
      <c r="D94" s="202" t="s">
        <v>274</v>
      </c>
      <c r="E94" s="203" t="s">
        <v>1424</v>
      </c>
      <c r="F94" s="204" t="s">
        <v>1425</v>
      </c>
      <c r="G94" s="205" t="s">
        <v>277</v>
      </c>
      <c r="H94" s="206">
        <v>10</v>
      </c>
      <c r="I94" s="207"/>
      <c r="J94" s="208">
        <f>ROUND(I94*H94,2)</f>
        <v>0</v>
      </c>
      <c r="K94" s="204" t="s">
        <v>458</v>
      </c>
      <c r="L94" s="209"/>
      <c r="M94" s="210" t="s">
        <v>22</v>
      </c>
      <c r="N94" s="211" t="s">
        <v>46</v>
      </c>
      <c r="O94" s="40"/>
      <c r="P94" s="199">
        <f>O94*H94</f>
        <v>0</v>
      </c>
      <c r="Q94" s="199">
        <v>1E-3</v>
      </c>
      <c r="R94" s="199">
        <f>Q94*H94</f>
        <v>0.01</v>
      </c>
      <c r="S94" s="199">
        <v>0</v>
      </c>
      <c r="T94" s="200">
        <f>S94*H94</f>
        <v>0</v>
      </c>
      <c r="AR94" s="22" t="s">
        <v>222</v>
      </c>
      <c r="AT94" s="22" t="s">
        <v>274</v>
      </c>
      <c r="AU94" s="22" t="s">
        <v>84</v>
      </c>
      <c r="AY94" s="22" t="s">
        <v>157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24</v>
      </c>
      <c r="BK94" s="201">
        <f>ROUND(I94*H94,2)</f>
        <v>0</v>
      </c>
      <c r="BL94" s="22" t="s">
        <v>188</v>
      </c>
      <c r="BM94" s="22" t="s">
        <v>1426</v>
      </c>
    </row>
    <row r="95" spans="2:65" s="10" customFormat="1" ht="37.35" customHeight="1">
      <c r="B95" s="176"/>
      <c r="C95" s="177"/>
      <c r="D95" s="225" t="s">
        <v>74</v>
      </c>
      <c r="E95" s="226" t="s">
        <v>274</v>
      </c>
      <c r="F95" s="226" t="s">
        <v>444</v>
      </c>
      <c r="G95" s="177"/>
      <c r="H95" s="177"/>
      <c r="I95" s="180"/>
      <c r="J95" s="227">
        <f>BK95</f>
        <v>0</v>
      </c>
      <c r="K95" s="177"/>
      <c r="L95" s="182"/>
      <c r="M95" s="183"/>
      <c r="N95" s="184"/>
      <c r="O95" s="184"/>
      <c r="P95" s="185">
        <f>P96+P116</f>
        <v>0</v>
      </c>
      <c r="Q95" s="184"/>
      <c r="R95" s="185">
        <f>R96+R116</f>
        <v>0.61168600000000006</v>
      </c>
      <c r="S95" s="184"/>
      <c r="T95" s="186">
        <f>T96+T116</f>
        <v>0</v>
      </c>
      <c r="AR95" s="187" t="s">
        <v>93</v>
      </c>
      <c r="AT95" s="188" t="s">
        <v>74</v>
      </c>
      <c r="AU95" s="188" t="s">
        <v>75</v>
      </c>
      <c r="AY95" s="187" t="s">
        <v>157</v>
      </c>
      <c r="BK95" s="189">
        <f>BK96+BK116</f>
        <v>0</v>
      </c>
    </row>
    <row r="96" spans="2:65" s="10" customFormat="1" ht="19.899999999999999" customHeight="1">
      <c r="B96" s="176"/>
      <c r="C96" s="177"/>
      <c r="D96" s="178" t="s">
        <v>74</v>
      </c>
      <c r="E96" s="228" t="s">
        <v>445</v>
      </c>
      <c r="F96" s="228" t="s">
        <v>446</v>
      </c>
      <c r="G96" s="177"/>
      <c r="H96" s="177"/>
      <c r="I96" s="180"/>
      <c r="J96" s="229">
        <f>BK96</f>
        <v>0</v>
      </c>
      <c r="K96" s="177"/>
      <c r="L96" s="182"/>
      <c r="M96" s="183"/>
      <c r="N96" s="184"/>
      <c r="O96" s="184"/>
      <c r="P96" s="185">
        <f>SUM(P97:P115)</f>
        <v>0</v>
      </c>
      <c r="Q96" s="184"/>
      <c r="R96" s="185">
        <f>SUM(R97:R115)</f>
        <v>0.60610000000000008</v>
      </c>
      <c r="S96" s="184"/>
      <c r="T96" s="186">
        <f>SUM(T97:T115)</f>
        <v>0</v>
      </c>
      <c r="AR96" s="187" t="s">
        <v>93</v>
      </c>
      <c r="AT96" s="188" t="s">
        <v>74</v>
      </c>
      <c r="AU96" s="188" t="s">
        <v>24</v>
      </c>
      <c r="AY96" s="187" t="s">
        <v>157</v>
      </c>
      <c r="BK96" s="189">
        <f>SUM(BK97:BK115)</f>
        <v>0</v>
      </c>
    </row>
    <row r="97" spans="2:65" s="1" customFormat="1" ht="31.5" customHeight="1">
      <c r="B97" s="39"/>
      <c r="C97" s="190" t="s">
        <v>170</v>
      </c>
      <c r="D97" s="190" t="s">
        <v>158</v>
      </c>
      <c r="E97" s="191" t="s">
        <v>1427</v>
      </c>
      <c r="F97" s="192" t="s">
        <v>1428</v>
      </c>
      <c r="G97" s="193" t="s">
        <v>238</v>
      </c>
      <c r="H97" s="194">
        <v>15</v>
      </c>
      <c r="I97" s="195"/>
      <c r="J97" s="196">
        <f t="shared" ref="J97:J115" si="0">ROUND(I97*H97,2)</f>
        <v>0</v>
      </c>
      <c r="K97" s="192" t="s">
        <v>458</v>
      </c>
      <c r="L97" s="59"/>
      <c r="M97" s="197" t="s">
        <v>22</v>
      </c>
      <c r="N97" s="198" t="s">
        <v>46</v>
      </c>
      <c r="O97" s="40"/>
      <c r="P97" s="199">
        <f t="shared" ref="P97:P115" si="1">O97*H97</f>
        <v>0</v>
      </c>
      <c r="Q97" s="199">
        <v>0</v>
      </c>
      <c r="R97" s="199">
        <f t="shared" ref="R97:R115" si="2">Q97*H97</f>
        <v>0</v>
      </c>
      <c r="S97" s="199">
        <v>0</v>
      </c>
      <c r="T97" s="200">
        <f t="shared" ref="T97:T115" si="3">S97*H97</f>
        <v>0</v>
      </c>
      <c r="AR97" s="22" t="s">
        <v>290</v>
      </c>
      <c r="AT97" s="22" t="s">
        <v>158</v>
      </c>
      <c r="AU97" s="22" t="s">
        <v>84</v>
      </c>
      <c r="AY97" s="22" t="s">
        <v>157</v>
      </c>
      <c r="BE97" s="201">
        <f t="shared" ref="BE97:BE115" si="4">IF(N97="základní",J97,0)</f>
        <v>0</v>
      </c>
      <c r="BF97" s="201">
        <f t="shared" ref="BF97:BF115" si="5">IF(N97="snížená",J97,0)</f>
        <v>0</v>
      </c>
      <c r="BG97" s="201">
        <f t="shared" ref="BG97:BG115" si="6">IF(N97="zákl. přenesená",J97,0)</f>
        <v>0</v>
      </c>
      <c r="BH97" s="201">
        <f t="shared" ref="BH97:BH115" si="7">IF(N97="sníž. přenesená",J97,0)</f>
        <v>0</v>
      </c>
      <c r="BI97" s="201">
        <f t="shared" ref="BI97:BI115" si="8">IF(N97="nulová",J97,0)</f>
        <v>0</v>
      </c>
      <c r="BJ97" s="22" t="s">
        <v>24</v>
      </c>
      <c r="BK97" s="201">
        <f t="shared" ref="BK97:BK115" si="9">ROUND(I97*H97,2)</f>
        <v>0</v>
      </c>
      <c r="BL97" s="22" t="s">
        <v>290</v>
      </c>
      <c r="BM97" s="22" t="s">
        <v>1429</v>
      </c>
    </row>
    <row r="98" spans="2:65" s="1" customFormat="1" ht="44.25" customHeight="1">
      <c r="B98" s="39"/>
      <c r="C98" s="202" t="s">
        <v>180</v>
      </c>
      <c r="D98" s="202" t="s">
        <v>274</v>
      </c>
      <c r="E98" s="203" t="s">
        <v>1430</v>
      </c>
      <c r="F98" s="204" t="s">
        <v>1431</v>
      </c>
      <c r="G98" s="205" t="s">
        <v>238</v>
      </c>
      <c r="H98" s="206">
        <v>15</v>
      </c>
      <c r="I98" s="207"/>
      <c r="J98" s="208">
        <f t="shared" si="0"/>
        <v>0</v>
      </c>
      <c r="K98" s="204" t="s">
        <v>458</v>
      </c>
      <c r="L98" s="209"/>
      <c r="M98" s="210" t="s">
        <v>22</v>
      </c>
      <c r="N98" s="211" t="s">
        <v>46</v>
      </c>
      <c r="O98" s="40"/>
      <c r="P98" s="199">
        <f t="shared" si="1"/>
        <v>0</v>
      </c>
      <c r="Q98" s="199">
        <v>2.5999999999999998E-4</v>
      </c>
      <c r="R98" s="199">
        <f t="shared" si="2"/>
        <v>3.8999999999999998E-3</v>
      </c>
      <c r="S98" s="199">
        <v>0</v>
      </c>
      <c r="T98" s="200">
        <f t="shared" si="3"/>
        <v>0</v>
      </c>
      <c r="AR98" s="22" t="s">
        <v>413</v>
      </c>
      <c r="AT98" s="22" t="s">
        <v>274</v>
      </c>
      <c r="AU98" s="22" t="s">
        <v>84</v>
      </c>
      <c r="AY98" s="22" t="s">
        <v>157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22" t="s">
        <v>24</v>
      </c>
      <c r="BK98" s="201">
        <f t="shared" si="9"/>
        <v>0</v>
      </c>
      <c r="BL98" s="22" t="s">
        <v>413</v>
      </c>
      <c r="BM98" s="22" t="s">
        <v>1432</v>
      </c>
    </row>
    <row r="99" spans="2:65" s="1" customFormat="1" ht="31.5" customHeight="1">
      <c r="B99" s="39"/>
      <c r="C99" s="190" t="s">
        <v>173</v>
      </c>
      <c r="D99" s="190" t="s">
        <v>158</v>
      </c>
      <c r="E99" s="191" t="s">
        <v>1433</v>
      </c>
      <c r="F99" s="192" t="s">
        <v>1434</v>
      </c>
      <c r="G99" s="193" t="s">
        <v>238</v>
      </c>
      <c r="H99" s="194">
        <v>160</v>
      </c>
      <c r="I99" s="195"/>
      <c r="J99" s="196">
        <f t="shared" si="0"/>
        <v>0</v>
      </c>
      <c r="K99" s="192" t="s">
        <v>458</v>
      </c>
      <c r="L99" s="59"/>
      <c r="M99" s="197" t="s">
        <v>22</v>
      </c>
      <c r="N99" s="198" t="s">
        <v>46</v>
      </c>
      <c r="O99" s="40"/>
      <c r="P99" s="199">
        <f t="shared" si="1"/>
        <v>0</v>
      </c>
      <c r="Q99" s="199">
        <v>0</v>
      </c>
      <c r="R99" s="199">
        <f t="shared" si="2"/>
        <v>0</v>
      </c>
      <c r="S99" s="199">
        <v>0</v>
      </c>
      <c r="T99" s="200">
        <f t="shared" si="3"/>
        <v>0</v>
      </c>
      <c r="AR99" s="22" t="s">
        <v>290</v>
      </c>
      <c r="AT99" s="22" t="s">
        <v>158</v>
      </c>
      <c r="AU99" s="22" t="s">
        <v>84</v>
      </c>
      <c r="AY99" s="22" t="s">
        <v>157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22" t="s">
        <v>24</v>
      </c>
      <c r="BK99" s="201">
        <f t="shared" si="9"/>
        <v>0</v>
      </c>
      <c r="BL99" s="22" t="s">
        <v>290</v>
      </c>
      <c r="BM99" s="22" t="s">
        <v>1435</v>
      </c>
    </row>
    <row r="100" spans="2:65" s="1" customFormat="1" ht="22.5" customHeight="1">
      <c r="B100" s="39"/>
      <c r="C100" s="202" t="s">
        <v>189</v>
      </c>
      <c r="D100" s="202" t="s">
        <v>274</v>
      </c>
      <c r="E100" s="203" t="s">
        <v>1436</v>
      </c>
      <c r="F100" s="204" t="s">
        <v>1437</v>
      </c>
      <c r="G100" s="205" t="s">
        <v>277</v>
      </c>
      <c r="H100" s="206">
        <v>226.5</v>
      </c>
      <c r="I100" s="207"/>
      <c r="J100" s="208">
        <f t="shared" si="0"/>
        <v>0</v>
      </c>
      <c r="K100" s="204" t="s">
        <v>458</v>
      </c>
      <c r="L100" s="209"/>
      <c r="M100" s="210" t="s">
        <v>22</v>
      </c>
      <c r="N100" s="211" t="s">
        <v>46</v>
      </c>
      <c r="O100" s="40"/>
      <c r="P100" s="199">
        <f t="shared" si="1"/>
        <v>0</v>
      </c>
      <c r="Q100" s="199">
        <v>1E-3</v>
      </c>
      <c r="R100" s="199">
        <f t="shared" si="2"/>
        <v>0.22650000000000001</v>
      </c>
      <c r="S100" s="199">
        <v>0</v>
      </c>
      <c r="T100" s="200">
        <f t="shared" si="3"/>
        <v>0</v>
      </c>
      <c r="AR100" s="22" t="s">
        <v>413</v>
      </c>
      <c r="AT100" s="22" t="s">
        <v>274</v>
      </c>
      <c r="AU100" s="22" t="s">
        <v>84</v>
      </c>
      <c r="AY100" s="22" t="s">
        <v>157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413</v>
      </c>
      <c r="BM100" s="22" t="s">
        <v>1438</v>
      </c>
    </row>
    <row r="101" spans="2:65" s="1" customFormat="1" ht="31.5" customHeight="1">
      <c r="B101" s="39"/>
      <c r="C101" s="202" t="s">
        <v>29</v>
      </c>
      <c r="D101" s="202" t="s">
        <v>274</v>
      </c>
      <c r="E101" s="203" t="s">
        <v>1439</v>
      </c>
      <c r="F101" s="204" t="s">
        <v>1440</v>
      </c>
      <c r="G101" s="205" t="s">
        <v>176</v>
      </c>
      <c r="H101" s="206">
        <v>115</v>
      </c>
      <c r="I101" s="207"/>
      <c r="J101" s="208">
        <f t="shared" si="0"/>
        <v>0</v>
      </c>
      <c r="K101" s="204" t="s">
        <v>458</v>
      </c>
      <c r="L101" s="209"/>
      <c r="M101" s="210" t="s">
        <v>22</v>
      </c>
      <c r="N101" s="211" t="s">
        <v>46</v>
      </c>
      <c r="O101" s="40"/>
      <c r="P101" s="199">
        <f t="shared" si="1"/>
        <v>0</v>
      </c>
      <c r="Q101" s="199">
        <v>6.0000000000000002E-5</v>
      </c>
      <c r="R101" s="199">
        <f t="shared" si="2"/>
        <v>6.8999999999999999E-3</v>
      </c>
      <c r="S101" s="199">
        <v>0</v>
      </c>
      <c r="T101" s="200">
        <f t="shared" si="3"/>
        <v>0</v>
      </c>
      <c r="AR101" s="22" t="s">
        <v>413</v>
      </c>
      <c r="AT101" s="22" t="s">
        <v>274</v>
      </c>
      <c r="AU101" s="22" t="s">
        <v>84</v>
      </c>
      <c r="AY101" s="22" t="s">
        <v>157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413</v>
      </c>
      <c r="BM101" s="22" t="s">
        <v>1441</v>
      </c>
    </row>
    <row r="102" spans="2:65" s="1" customFormat="1" ht="31.5" customHeight="1">
      <c r="B102" s="39"/>
      <c r="C102" s="190" t="s">
        <v>197</v>
      </c>
      <c r="D102" s="190" t="s">
        <v>158</v>
      </c>
      <c r="E102" s="191" t="s">
        <v>1442</v>
      </c>
      <c r="F102" s="192" t="s">
        <v>1443</v>
      </c>
      <c r="G102" s="193" t="s">
        <v>238</v>
      </c>
      <c r="H102" s="194">
        <v>35</v>
      </c>
      <c r="I102" s="195"/>
      <c r="J102" s="196">
        <f t="shared" si="0"/>
        <v>0</v>
      </c>
      <c r="K102" s="192" t="s">
        <v>458</v>
      </c>
      <c r="L102" s="59"/>
      <c r="M102" s="197" t="s">
        <v>22</v>
      </c>
      <c r="N102" s="198" t="s">
        <v>46</v>
      </c>
      <c r="O102" s="40"/>
      <c r="P102" s="199">
        <f t="shared" si="1"/>
        <v>0</v>
      </c>
      <c r="Q102" s="199">
        <v>0</v>
      </c>
      <c r="R102" s="199">
        <f t="shared" si="2"/>
        <v>0</v>
      </c>
      <c r="S102" s="199">
        <v>0</v>
      </c>
      <c r="T102" s="200">
        <f t="shared" si="3"/>
        <v>0</v>
      </c>
      <c r="AR102" s="22" t="s">
        <v>290</v>
      </c>
      <c r="AT102" s="22" t="s">
        <v>158</v>
      </c>
      <c r="AU102" s="22" t="s">
        <v>84</v>
      </c>
      <c r="AY102" s="22" t="s">
        <v>157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24</v>
      </c>
      <c r="BK102" s="201">
        <f t="shared" si="9"/>
        <v>0</v>
      </c>
      <c r="BL102" s="22" t="s">
        <v>290</v>
      </c>
      <c r="BM102" s="22" t="s">
        <v>1444</v>
      </c>
    </row>
    <row r="103" spans="2:65" s="1" customFormat="1" ht="31.5" customHeight="1">
      <c r="B103" s="39"/>
      <c r="C103" s="202" t="s">
        <v>179</v>
      </c>
      <c r="D103" s="202" t="s">
        <v>274</v>
      </c>
      <c r="E103" s="203" t="s">
        <v>1445</v>
      </c>
      <c r="F103" s="204" t="s">
        <v>1446</v>
      </c>
      <c r="G103" s="205" t="s">
        <v>277</v>
      </c>
      <c r="H103" s="206">
        <v>21.7</v>
      </c>
      <c r="I103" s="207"/>
      <c r="J103" s="208">
        <f t="shared" si="0"/>
        <v>0</v>
      </c>
      <c r="K103" s="204" t="s">
        <v>458</v>
      </c>
      <c r="L103" s="209"/>
      <c r="M103" s="210" t="s">
        <v>22</v>
      </c>
      <c r="N103" s="211" t="s">
        <v>46</v>
      </c>
      <c r="O103" s="40"/>
      <c r="P103" s="199">
        <f t="shared" si="1"/>
        <v>0</v>
      </c>
      <c r="Q103" s="199">
        <v>1E-3</v>
      </c>
      <c r="R103" s="199">
        <f t="shared" si="2"/>
        <v>2.1700000000000001E-2</v>
      </c>
      <c r="S103" s="199">
        <v>0</v>
      </c>
      <c r="T103" s="200">
        <f t="shared" si="3"/>
        <v>0</v>
      </c>
      <c r="AR103" s="22" t="s">
        <v>413</v>
      </c>
      <c r="AT103" s="22" t="s">
        <v>274</v>
      </c>
      <c r="AU103" s="22" t="s">
        <v>84</v>
      </c>
      <c r="AY103" s="22" t="s">
        <v>157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24</v>
      </c>
      <c r="BK103" s="201">
        <f t="shared" si="9"/>
        <v>0</v>
      </c>
      <c r="BL103" s="22" t="s">
        <v>413</v>
      </c>
      <c r="BM103" s="22" t="s">
        <v>1447</v>
      </c>
    </row>
    <row r="104" spans="2:65" s="1" customFormat="1" ht="31.5" customHeight="1">
      <c r="B104" s="39"/>
      <c r="C104" s="190" t="s">
        <v>208</v>
      </c>
      <c r="D104" s="190" t="s">
        <v>158</v>
      </c>
      <c r="E104" s="191" t="s">
        <v>1448</v>
      </c>
      <c r="F104" s="192" t="s">
        <v>1449</v>
      </c>
      <c r="G104" s="193" t="s">
        <v>238</v>
      </c>
      <c r="H104" s="194">
        <v>140</v>
      </c>
      <c r="I104" s="195"/>
      <c r="J104" s="196">
        <f t="shared" si="0"/>
        <v>0</v>
      </c>
      <c r="K104" s="192" t="s">
        <v>458</v>
      </c>
      <c r="L104" s="59"/>
      <c r="M104" s="197" t="s">
        <v>22</v>
      </c>
      <c r="N104" s="198" t="s">
        <v>46</v>
      </c>
      <c r="O104" s="40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AR104" s="22" t="s">
        <v>290</v>
      </c>
      <c r="AT104" s="22" t="s">
        <v>158</v>
      </c>
      <c r="AU104" s="22" t="s">
        <v>84</v>
      </c>
      <c r="AY104" s="22" t="s">
        <v>157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24</v>
      </c>
      <c r="BK104" s="201">
        <f t="shared" si="9"/>
        <v>0</v>
      </c>
      <c r="BL104" s="22" t="s">
        <v>290</v>
      </c>
      <c r="BM104" s="22" t="s">
        <v>1450</v>
      </c>
    </row>
    <row r="105" spans="2:65" s="1" customFormat="1" ht="22.5" customHeight="1">
      <c r="B105" s="39"/>
      <c r="C105" s="202" t="s">
        <v>183</v>
      </c>
      <c r="D105" s="202" t="s">
        <v>274</v>
      </c>
      <c r="E105" s="203" t="s">
        <v>1436</v>
      </c>
      <c r="F105" s="204" t="s">
        <v>1437</v>
      </c>
      <c r="G105" s="205" t="s">
        <v>277</v>
      </c>
      <c r="H105" s="206">
        <v>133</v>
      </c>
      <c r="I105" s="207"/>
      <c r="J105" s="208">
        <f t="shared" si="0"/>
        <v>0</v>
      </c>
      <c r="K105" s="204" t="s">
        <v>458</v>
      </c>
      <c r="L105" s="209"/>
      <c r="M105" s="210" t="s">
        <v>22</v>
      </c>
      <c r="N105" s="211" t="s">
        <v>46</v>
      </c>
      <c r="O105" s="40"/>
      <c r="P105" s="199">
        <f t="shared" si="1"/>
        <v>0</v>
      </c>
      <c r="Q105" s="199">
        <v>1E-3</v>
      </c>
      <c r="R105" s="199">
        <f t="shared" si="2"/>
        <v>0.13300000000000001</v>
      </c>
      <c r="S105" s="199">
        <v>0</v>
      </c>
      <c r="T105" s="200">
        <f t="shared" si="3"/>
        <v>0</v>
      </c>
      <c r="AR105" s="22" t="s">
        <v>413</v>
      </c>
      <c r="AT105" s="22" t="s">
        <v>274</v>
      </c>
      <c r="AU105" s="22" t="s">
        <v>84</v>
      </c>
      <c r="AY105" s="22" t="s">
        <v>157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24</v>
      </c>
      <c r="BK105" s="201">
        <f t="shared" si="9"/>
        <v>0</v>
      </c>
      <c r="BL105" s="22" t="s">
        <v>413</v>
      </c>
      <c r="BM105" s="22" t="s">
        <v>1451</v>
      </c>
    </row>
    <row r="106" spans="2:65" s="1" customFormat="1" ht="22.5" customHeight="1">
      <c r="B106" s="39"/>
      <c r="C106" s="190" t="s">
        <v>10</v>
      </c>
      <c r="D106" s="190" t="s">
        <v>158</v>
      </c>
      <c r="E106" s="191" t="s">
        <v>1452</v>
      </c>
      <c r="F106" s="192" t="s">
        <v>1453</v>
      </c>
      <c r="G106" s="193" t="s">
        <v>176</v>
      </c>
      <c r="H106" s="194">
        <v>15</v>
      </c>
      <c r="I106" s="195"/>
      <c r="J106" s="196">
        <f t="shared" si="0"/>
        <v>0</v>
      </c>
      <c r="K106" s="192" t="s">
        <v>458</v>
      </c>
      <c r="L106" s="59"/>
      <c r="M106" s="197" t="s">
        <v>22</v>
      </c>
      <c r="N106" s="198" t="s">
        <v>46</v>
      </c>
      <c r="O106" s="40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AR106" s="22" t="s">
        <v>290</v>
      </c>
      <c r="AT106" s="22" t="s">
        <v>158</v>
      </c>
      <c r="AU106" s="22" t="s">
        <v>84</v>
      </c>
      <c r="AY106" s="22" t="s">
        <v>157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2" t="s">
        <v>24</v>
      </c>
      <c r="BK106" s="201">
        <f t="shared" si="9"/>
        <v>0</v>
      </c>
      <c r="BL106" s="22" t="s">
        <v>290</v>
      </c>
      <c r="BM106" s="22" t="s">
        <v>1454</v>
      </c>
    </row>
    <row r="107" spans="2:65" s="1" customFormat="1" ht="31.5" customHeight="1">
      <c r="B107" s="39"/>
      <c r="C107" s="202" t="s">
        <v>188</v>
      </c>
      <c r="D107" s="202" t="s">
        <v>274</v>
      </c>
      <c r="E107" s="203" t="s">
        <v>1455</v>
      </c>
      <c r="F107" s="204" t="s">
        <v>1456</v>
      </c>
      <c r="G107" s="205" t="s">
        <v>176</v>
      </c>
      <c r="H107" s="206">
        <v>15</v>
      </c>
      <c r="I107" s="207"/>
      <c r="J107" s="208">
        <f t="shared" si="0"/>
        <v>0</v>
      </c>
      <c r="K107" s="204" t="s">
        <v>458</v>
      </c>
      <c r="L107" s="209"/>
      <c r="M107" s="210" t="s">
        <v>22</v>
      </c>
      <c r="N107" s="211" t="s">
        <v>46</v>
      </c>
      <c r="O107" s="40"/>
      <c r="P107" s="199">
        <f t="shared" si="1"/>
        <v>0</v>
      </c>
      <c r="Q107" s="199">
        <v>6.9999999999999999E-4</v>
      </c>
      <c r="R107" s="199">
        <f t="shared" si="2"/>
        <v>1.0500000000000001E-2</v>
      </c>
      <c r="S107" s="199">
        <v>0</v>
      </c>
      <c r="T107" s="200">
        <f t="shared" si="3"/>
        <v>0</v>
      </c>
      <c r="AR107" s="22" t="s">
        <v>413</v>
      </c>
      <c r="AT107" s="22" t="s">
        <v>274</v>
      </c>
      <c r="AU107" s="22" t="s">
        <v>84</v>
      </c>
      <c r="AY107" s="22" t="s">
        <v>157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2" t="s">
        <v>24</v>
      </c>
      <c r="BK107" s="201">
        <f t="shared" si="9"/>
        <v>0</v>
      </c>
      <c r="BL107" s="22" t="s">
        <v>413</v>
      </c>
      <c r="BM107" s="22" t="s">
        <v>1457</v>
      </c>
    </row>
    <row r="108" spans="2:65" s="1" customFormat="1" ht="22.5" customHeight="1">
      <c r="B108" s="39"/>
      <c r="C108" s="190" t="s">
        <v>223</v>
      </c>
      <c r="D108" s="190" t="s">
        <v>158</v>
      </c>
      <c r="E108" s="191" t="s">
        <v>1458</v>
      </c>
      <c r="F108" s="192" t="s">
        <v>1459</v>
      </c>
      <c r="G108" s="193" t="s">
        <v>176</v>
      </c>
      <c r="H108" s="194">
        <v>10</v>
      </c>
      <c r="I108" s="195"/>
      <c r="J108" s="196">
        <f t="shared" si="0"/>
        <v>0</v>
      </c>
      <c r="K108" s="192" t="s">
        <v>458</v>
      </c>
      <c r="L108" s="59"/>
      <c r="M108" s="197" t="s">
        <v>22</v>
      </c>
      <c r="N108" s="198" t="s">
        <v>46</v>
      </c>
      <c r="O108" s="40"/>
      <c r="P108" s="199">
        <f t="shared" si="1"/>
        <v>0</v>
      </c>
      <c r="Q108" s="199">
        <v>0</v>
      </c>
      <c r="R108" s="199">
        <f t="shared" si="2"/>
        <v>0</v>
      </c>
      <c r="S108" s="199">
        <v>0</v>
      </c>
      <c r="T108" s="200">
        <f t="shared" si="3"/>
        <v>0</v>
      </c>
      <c r="AR108" s="22" t="s">
        <v>290</v>
      </c>
      <c r="AT108" s="22" t="s">
        <v>158</v>
      </c>
      <c r="AU108" s="22" t="s">
        <v>84</v>
      </c>
      <c r="AY108" s="22" t="s">
        <v>157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2" t="s">
        <v>24</v>
      </c>
      <c r="BK108" s="201">
        <f t="shared" si="9"/>
        <v>0</v>
      </c>
      <c r="BL108" s="22" t="s">
        <v>290</v>
      </c>
      <c r="BM108" s="22" t="s">
        <v>1460</v>
      </c>
    </row>
    <row r="109" spans="2:65" s="1" customFormat="1" ht="31.5" customHeight="1">
      <c r="B109" s="39"/>
      <c r="C109" s="202" t="s">
        <v>192</v>
      </c>
      <c r="D109" s="202" t="s">
        <v>274</v>
      </c>
      <c r="E109" s="203" t="s">
        <v>1461</v>
      </c>
      <c r="F109" s="204" t="s">
        <v>1462</v>
      </c>
      <c r="G109" s="205" t="s">
        <v>176</v>
      </c>
      <c r="H109" s="206">
        <v>10</v>
      </c>
      <c r="I109" s="207"/>
      <c r="J109" s="208">
        <f t="shared" si="0"/>
        <v>0</v>
      </c>
      <c r="K109" s="204" t="s">
        <v>458</v>
      </c>
      <c r="L109" s="209"/>
      <c r="M109" s="210" t="s">
        <v>22</v>
      </c>
      <c r="N109" s="211" t="s">
        <v>46</v>
      </c>
      <c r="O109" s="40"/>
      <c r="P109" s="199">
        <f t="shared" si="1"/>
        <v>0</v>
      </c>
      <c r="Q109" s="199">
        <v>2.5999999999999998E-4</v>
      </c>
      <c r="R109" s="199">
        <f t="shared" si="2"/>
        <v>2.5999999999999999E-3</v>
      </c>
      <c r="S109" s="199">
        <v>0</v>
      </c>
      <c r="T109" s="200">
        <f t="shared" si="3"/>
        <v>0</v>
      </c>
      <c r="AR109" s="22" t="s">
        <v>413</v>
      </c>
      <c r="AT109" s="22" t="s">
        <v>274</v>
      </c>
      <c r="AU109" s="22" t="s">
        <v>84</v>
      </c>
      <c r="AY109" s="22" t="s">
        <v>157</v>
      </c>
      <c r="BE109" s="201">
        <f t="shared" si="4"/>
        <v>0</v>
      </c>
      <c r="BF109" s="201">
        <f t="shared" si="5"/>
        <v>0</v>
      </c>
      <c r="BG109" s="201">
        <f t="shared" si="6"/>
        <v>0</v>
      </c>
      <c r="BH109" s="201">
        <f t="shared" si="7"/>
        <v>0</v>
      </c>
      <c r="BI109" s="201">
        <f t="shared" si="8"/>
        <v>0</v>
      </c>
      <c r="BJ109" s="22" t="s">
        <v>24</v>
      </c>
      <c r="BK109" s="201">
        <f t="shared" si="9"/>
        <v>0</v>
      </c>
      <c r="BL109" s="22" t="s">
        <v>413</v>
      </c>
      <c r="BM109" s="22" t="s">
        <v>1463</v>
      </c>
    </row>
    <row r="110" spans="2:65" s="1" customFormat="1" ht="22.5" customHeight="1">
      <c r="B110" s="39"/>
      <c r="C110" s="190" t="s">
        <v>232</v>
      </c>
      <c r="D110" s="190" t="s">
        <v>158</v>
      </c>
      <c r="E110" s="191" t="s">
        <v>1458</v>
      </c>
      <c r="F110" s="192" t="s">
        <v>1459</v>
      </c>
      <c r="G110" s="193" t="s">
        <v>176</v>
      </c>
      <c r="H110" s="194">
        <v>2</v>
      </c>
      <c r="I110" s="195"/>
      <c r="J110" s="196">
        <f t="shared" si="0"/>
        <v>0</v>
      </c>
      <c r="K110" s="192" t="s">
        <v>458</v>
      </c>
      <c r="L110" s="59"/>
      <c r="M110" s="197" t="s">
        <v>22</v>
      </c>
      <c r="N110" s="198" t="s">
        <v>46</v>
      </c>
      <c r="O110" s="40"/>
      <c r="P110" s="199">
        <f t="shared" si="1"/>
        <v>0</v>
      </c>
      <c r="Q110" s="199">
        <v>0</v>
      </c>
      <c r="R110" s="199">
        <f t="shared" si="2"/>
        <v>0</v>
      </c>
      <c r="S110" s="199">
        <v>0</v>
      </c>
      <c r="T110" s="200">
        <f t="shared" si="3"/>
        <v>0</v>
      </c>
      <c r="AR110" s="22" t="s">
        <v>290</v>
      </c>
      <c r="AT110" s="22" t="s">
        <v>158</v>
      </c>
      <c r="AU110" s="22" t="s">
        <v>84</v>
      </c>
      <c r="AY110" s="22" t="s">
        <v>157</v>
      </c>
      <c r="BE110" s="201">
        <f t="shared" si="4"/>
        <v>0</v>
      </c>
      <c r="BF110" s="201">
        <f t="shared" si="5"/>
        <v>0</v>
      </c>
      <c r="BG110" s="201">
        <f t="shared" si="6"/>
        <v>0</v>
      </c>
      <c r="BH110" s="201">
        <f t="shared" si="7"/>
        <v>0</v>
      </c>
      <c r="BI110" s="201">
        <f t="shared" si="8"/>
        <v>0</v>
      </c>
      <c r="BJ110" s="22" t="s">
        <v>24</v>
      </c>
      <c r="BK110" s="201">
        <f t="shared" si="9"/>
        <v>0</v>
      </c>
      <c r="BL110" s="22" t="s">
        <v>290</v>
      </c>
      <c r="BM110" s="22" t="s">
        <v>1464</v>
      </c>
    </row>
    <row r="111" spans="2:65" s="1" customFormat="1" ht="31.5" customHeight="1">
      <c r="B111" s="39"/>
      <c r="C111" s="202" t="s">
        <v>195</v>
      </c>
      <c r="D111" s="202" t="s">
        <v>274</v>
      </c>
      <c r="E111" s="203" t="s">
        <v>1465</v>
      </c>
      <c r="F111" s="204" t="s">
        <v>1466</v>
      </c>
      <c r="G111" s="205" t="s">
        <v>176</v>
      </c>
      <c r="H111" s="206">
        <v>2</v>
      </c>
      <c r="I111" s="207"/>
      <c r="J111" s="208">
        <f t="shared" si="0"/>
        <v>0</v>
      </c>
      <c r="K111" s="204" t="s">
        <v>458</v>
      </c>
      <c r="L111" s="209"/>
      <c r="M111" s="210" t="s">
        <v>22</v>
      </c>
      <c r="N111" s="211" t="s">
        <v>46</v>
      </c>
      <c r="O111" s="40"/>
      <c r="P111" s="199">
        <f t="shared" si="1"/>
        <v>0</v>
      </c>
      <c r="Q111" s="199">
        <v>2.0000000000000001E-4</v>
      </c>
      <c r="R111" s="199">
        <f t="shared" si="2"/>
        <v>4.0000000000000002E-4</v>
      </c>
      <c r="S111" s="199">
        <v>0</v>
      </c>
      <c r="T111" s="200">
        <f t="shared" si="3"/>
        <v>0</v>
      </c>
      <c r="AR111" s="22" t="s">
        <v>413</v>
      </c>
      <c r="AT111" s="22" t="s">
        <v>274</v>
      </c>
      <c r="AU111" s="22" t="s">
        <v>84</v>
      </c>
      <c r="AY111" s="22" t="s">
        <v>157</v>
      </c>
      <c r="BE111" s="201">
        <f t="shared" si="4"/>
        <v>0</v>
      </c>
      <c r="BF111" s="201">
        <f t="shared" si="5"/>
        <v>0</v>
      </c>
      <c r="BG111" s="201">
        <f t="shared" si="6"/>
        <v>0</v>
      </c>
      <c r="BH111" s="201">
        <f t="shared" si="7"/>
        <v>0</v>
      </c>
      <c r="BI111" s="201">
        <f t="shared" si="8"/>
        <v>0</v>
      </c>
      <c r="BJ111" s="22" t="s">
        <v>24</v>
      </c>
      <c r="BK111" s="201">
        <f t="shared" si="9"/>
        <v>0</v>
      </c>
      <c r="BL111" s="22" t="s">
        <v>413</v>
      </c>
      <c r="BM111" s="22" t="s">
        <v>1467</v>
      </c>
    </row>
    <row r="112" spans="2:65" s="1" customFormat="1" ht="22.5" customHeight="1">
      <c r="B112" s="39"/>
      <c r="C112" s="190" t="s">
        <v>9</v>
      </c>
      <c r="D112" s="190" t="s">
        <v>158</v>
      </c>
      <c r="E112" s="191" t="s">
        <v>1458</v>
      </c>
      <c r="F112" s="192" t="s">
        <v>1459</v>
      </c>
      <c r="G112" s="193" t="s">
        <v>176</v>
      </c>
      <c r="H112" s="194">
        <v>20</v>
      </c>
      <c r="I112" s="195"/>
      <c r="J112" s="196">
        <f t="shared" si="0"/>
        <v>0</v>
      </c>
      <c r="K112" s="192" t="s">
        <v>458</v>
      </c>
      <c r="L112" s="59"/>
      <c r="M112" s="197" t="s">
        <v>22</v>
      </c>
      <c r="N112" s="198" t="s">
        <v>46</v>
      </c>
      <c r="O112" s="40"/>
      <c r="P112" s="199">
        <f t="shared" si="1"/>
        <v>0</v>
      </c>
      <c r="Q112" s="199">
        <v>0</v>
      </c>
      <c r="R112" s="199">
        <f t="shared" si="2"/>
        <v>0</v>
      </c>
      <c r="S112" s="199">
        <v>0</v>
      </c>
      <c r="T112" s="200">
        <f t="shared" si="3"/>
        <v>0</v>
      </c>
      <c r="AR112" s="22" t="s">
        <v>290</v>
      </c>
      <c r="AT112" s="22" t="s">
        <v>158</v>
      </c>
      <c r="AU112" s="22" t="s">
        <v>84</v>
      </c>
      <c r="AY112" s="22" t="s">
        <v>157</v>
      </c>
      <c r="BE112" s="201">
        <f t="shared" si="4"/>
        <v>0</v>
      </c>
      <c r="BF112" s="201">
        <f t="shared" si="5"/>
        <v>0</v>
      </c>
      <c r="BG112" s="201">
        <f t="shared" si="6"/>
        <v>0</v>
      </c>
      <c r="BH112" s="201">
        <f t="shared" si="7"/>
        <v>0</v>
      </c>
      <c r="BI112" s="201">
        <f t="shared" si="8"/>
        <v>0</v>
      </c>
      <c r="BJ112" s="22" t="s">
        <v>24</v>
      </c>
      <c r="BK112" s="201">
        <f t="shared" si="9"/>
        <v>0</v>
      </c>
      <c r="BL112" s="22" t="s">
        <v>290</v>
      </c>
      <c r="BM112" s="22" t="s">
        <v>1468</v>
      </c>
    </row>
    <row r="113" spans="2:65" s="1" customFormat="1" ht="22.5" customHeight="1">
      <c r="B113" s="39"/>
      <c r="C113" s="202" t="s">
        <v>200</v>
      </c>
      <c r="D113" s="202" t="s">
        <v>274</v>
      </c>
      <c r="E113" s="203" t="s">
        <v>1469</v>
      </c>
      <c r="F113" s="204" t="s">
        <v>843</v>
      </c>
      <c r="G113" s="205" t="s">
        <v>176</v>
      </c>
      <c r="H113" s="206">
        <v>20</v>
      </c>
      <c r="I113" s="207"/>
      <c r="J113" s="208">
        <f t="shared" si="0"/>
        <v>0</v>
      </c>
      <c r="K113" s="204" t="s">
        <v>458</v>
      </c>
      <c r="L113" s="209"/>
      <c r="M113" s="210" t="s">
        <v>22</v>
      </c>
      <c r="N113" s="211" t="s">
        <v>46</v>
      </c>
      <c r="O113" s="40"/>
      <c r="P113" s="199">
        <f t="shared" si="1"/>
        <v>0</v>
      </c>
      <c r="Q113" s="199">
        <v>4.4999999999999999E-4</v>
      </c>
      <c r="R113" s="199">
        <f t="shared" si="2"/>
        <v>8.9999999999999993E-3</v>
      </c>
      <c r="S113" s="199">
        <v>0</v>
      </c>
      <c r="T113" s="200">
        <f t="shared" si="3"/>
        <v>0</v>
      </c>
      <c r="AR113" s="22" t="s">
        <v>413</v>
      </c>
      <c r="AT113" s="22" t="s">
        <v>274</v>
      </c>
      <c r="AU113" s="22" t="s">
        <v>84</v>
      </c>
      <c r="AY113" s="22" t="s">
        <v>157</v>
      </c>
      <c r="BE113" s="201">
        <f t="shared" si="4"/>
        <v>0</v>
      </c>
      <c r="BF113" s="201">
        <f t="shared" si="5"/>
        <v>0</v>
      </c>
      <c r="BG113" s="201">
        <f t="shared" si="6"/>
        <v>0</v>
      </c>
      <c r="BH113" s="201">
        <f t="shared" si="7"/>
        <v>0</v>
      </c>
      <c r="BI113" s="201">
        <f t="shared" si="8"/>
        <v>0</v>
      </c>
      <c r="BJ113" s="22" t="s">
        <v>24</v>
      </c>
      <c r="BK113" s="201">
        <f t="shared" si="9"/>
        <v>0</v>
      </c>
      <c r="BL113" s="22" t="s">
        <v>413</v>
      </c>
      <c r="BM113" s="22" t="s">
        <v>1470</v>
      </c>
    </row>
    <row r="114" spans="2:65" s="1" customFormat="1" ht="31.5" customHeight="1">
      <c r="B114" s="39"/>
      <c r="C114" s="190" t="s">
        <v>246</v>
      </c>
      <c r="D114" s="190" t="s">
        <v>158</v>
      </c>
      <c r="E114" s="191" t="s">
        <v>1471</v>
      </c>
      <c r="F114" s="192" t="s">
        <v>1472</v>
      </c>
      <c r="G114" s="193" t="s">
        <v>176</v>
      </c>
      <c r="H114" s="194">
        <v>20</v>
      </c>
      <c r="I114" s="195"/>
      <c r="J114" s="196">
        <f t="shared" si="0"/>
        <v>0</v>
      </c>
      <c r="K114" s="192" t="s">
        <v>458</v>
      </c>
      <c r="L114" s="59"/>
      <c r="M114" s="197" t="s">
        <v>22</v>
      </c>
      <c r="N114" s="198" t="s">
        <v>46</v>
      </c>
      <c r="O114" s="40"/>
      <c r="P114" s="199">
        <f t="shared" si="1"/>
        <v>0</v>
      </c>
      <c r="Q114" s="199">
        <v>0</v>
      </c>
      <c r="R114" s="199">
        <f t="shared" si="2"/>
        <v>0</v>
      </c>
      <c r="S114" s="199">
        <v>0</v>
      </c>
      <c r="T114" s="200">
        <f t="shared" si="3"/>
        <v>0</v>
      </c>
      <c r="AR114" s="22" t="s">
        <v>290</v>
      </c>
      <c r="AT114" s="22" t="s">
        <v>158</v>
      </c>
      <c r="AU114" s="22" t="s">
        <v>84</v>
      </c>
      <c r="AY114" s="22" t="s">
        <v>157</v>
      </c>
      <c r="BE114" s="201">
        <f t="shared" si="4"/>
        <v>0</v>
      </c>
      <c r="BF114" s="201">
        <f t="shared" si="5"/>
        <v>0</v>
      </c>
      <c r="BG114" s="201">
        <f t="shared" si="6"/>
        <v>0</v>
      </c>
      <c r="BH114" s="201">
        <f t="shared" si="7"/>
        <v>0</v>
      </c>
      <c r="BI114" s="201">
        <f t="shared" si="8"/>
        <v>0</v>
      </c>
      <c r="BJ114" s="22" t="s">
        <v>24</v>
      </c>
      <c r="BK114" s="201">
        <f t="shared" si="9"/>
        <v>0</v>
      </c>
      <c r="BL114" s="22" t="s">
        <v>290</v>
      </c>
      <c r="BM114" s="22" t="s">
        <v>1473</v>
      </c>
    </row>
    <row r="115" spans="2:65" s="1" customFormat="1" ht="31.5" customHeight="1">
      <c r="B115" s="39"/>
      <c r="C115" s="202" t="s">
        <v>205</v>
      </c>
      <c r="D115" s="202" t="s">
        <v>274</v>
      </c>
      <c r="E115" s="203" t="s">
        <v>1474</v>
      </c>
      <c r="F115" s="204" t="s">
        <v>1475</v>
      </c>
      <c r="G115" s="205" t="s">
        <v>176</v>
      </c>
      <c r="H115" s="206">
        <v>20</v>
      </c>
      <c r="I115" s="207"/>
      <c r="J115" s="208">
        <f t="shared" si="0"/>
        <v>0</v>
      </c>
      <c r="K115" s="204" t="s">
        <v>458</v>
      </c>
      <c r="L115" s="209"/>
      <c r="M115" s="210" t="s">
        <v>22</v>
      </c>
      <c r="N115" s="211" t="s">
        <v>46</v>
      </c>
      <c r="O115" s="40"/>
      <c r="P115" s="199">
        <f t="shared" si="1"/>
        <v>0</v>
      </c>
      <c r="Q115" s="199">
        <v>9.58E-3</v>
      </c>
      <c r="R115" s="199">
        <f t="shared" si="2"/>
        <v>0.19159999999999999</v>
      </c>
      <c r="S115" s="199">
        <v>0</v>
      </c>
      <c r="T115" s="200">
        <f t="shared" si="3"/>
        <v>0</v>
      </c>
      <c r="AR115" s="22" t="s">
        <v>413</v>
      </c>
      <c r="AT115" s="22" t="s">
        <v>274</v>
      </c>
      <c r="AU115" s="22" t="s">
        <v>84</v>
      </c>
      <c r="AY115" s="22" t="s">
        <v>157</v>
      </c>
      <c r="BE115" s="201">
        <f t="shared" si="4"/>
        <v>0</v>
      </c>
      <c r="BF115" s="201">
        <f t="shared" si="5"/>
        <v>0</v>
      </c>
      <c r="BG115" s="201">
        <f t="shared" si="6"/>
        <v>0</v>
      </c>
      <c r="BH115" s="201">
        <f t="shared" si="7"/>
        <v>0</v>
      </c>
      <c r="BI115" s="201">
        <f t="shared" si="8"/>
        <v>0</v>
      </c>
      <c r="BJ115" s="22" t="s">
        <v>24</v>
      </c>
      <c r="BK115" s="201">
        <f t="shared" si="9"/>
        <v>0</v>
      </c>
      <c r="BL115" s="22" t="s">
        <v>413</v>
      </c>
      <c r="BM115" s="22" t="s">
        <v>1476</v>
      </c>
    </row>
    <row r="116" spans="2:65" s="10" customFormat="1" ht="29.85" customHeight="1">
      <c r="B116" s="176"/>
      <c r="C116" s="177"/>
      <c r="D116" s="178" t="s">
        <v>74</v>
      </c>
      <c r="E116" s="228" t="s">
        <v>1477</v>
      </c>
      <c r="F116" s="228" t="s">
        <v>1478</v>
      </c>
      <c r="G116" s="177"/>
      <c r="H116" s="177"/>
      <c r="I116" s="180"/>
      <c r="J116" s="229">
        <f>BK116</f>
        <v>0</v>
      </c>
      <c r="K116" s="177"/>
      <c r="L116" s="182"/>
      <c r="M116" s="183"/>
      <c r="N116" s="184"/>
      <c r="O116" s="184"/>
      <c r="P116" s="185">
        <f>SUM(P117:P121)</f>
        <v>0</v>
      </c>
      <c r="Q116" s="184"/>
      <c r="R116" s="185">
        <f>SUM(R117:R121)</f>
        <v>5.5859999999999998E-3</v>
      </c>
      <c r="S116" s="184"/>
      <c r="T116" s="186">
        <f>SUM(T117:T121)</f>
        <v>0</v>
      </c>
      <c r="AR116" s="187" t="s">
        <v>93</v>
      </c>
      <c r="AT116" s="188" t="s">
        <v>74</v>
      </c>
      <c r="AU116" s="188" t="s">
        <v>24</v>
      </c>
      <c r="AY116" s="187" t="s">
        <v>157</v>
      </c>
      <c r="BK116" s="189">
        <f>SUM(BK117:BK121)</f>
        <v>0</v>
      </c>
    </row>
    <row r="117" spans="2:65" s="1" customFormat="1" ht="22.5" customHeight="1">
      <c r="B117" s="39"/>
      <c r="C117" s="190" t="s">
        <v>253</v>
      </c>
      <c r="D117" s="190" t="s">
        <v>158</v>
      </c>
      <c r="E117" s="191" t="s">
        <v>1479</v>
      </c>
      <c r="F117" s="192" t="s">
        <v>1480</v>
      </c>
      <c r="G117" s="193" t="s">
        <v>1481</v>
      </c>
      <c r="H117" s="194">
        <v>0.14000000000000001</v>
      </c>
      <c r="I117" s="195"/>
      <c r="J117" s="196">
        <f>ROUND(I117*H117,2)</f>
        <v>0</v>
      </c>
      <c r="K117" s="192" t="s">
        <v>458</v>
      </c>
      <c r="L117" s="59"/>
      <c r="M117" s="197" t="s">
        <v>22</v>
      </c>
      <c r="N117" s="198" t="s">
        <v>46</v>
      </c>
      <c r="O117" s="40"/>
      <c r="P117" s="199">
        <f>O117*H117</f>
        <v>0</v>
      </c>
      <c r="Q117" s="199">
        <v>9.9000000000000008E-3</v>
      </c>
      <c r="R117" s="199">
        <f>Q117*H117</f>
        <v>1.3860000000000003E-3</v>
      </c>
      <c r="S117" s="199">
        <v>0</v>
      </c>
      <c r="T117" s="200">
        <f>S117*H117</f>
        <v>0</v>
      </c>
      <c r="AR117" s="22" t="s">
        <v>290</v>
      </c>
      <c r="AT117" s="22" t="s">
        <v>158</v>
      </c>
      <c r="AU117" s="22" t="s">
        <v>84</v>
      </c>
      <c r="AY117" s="22" t="s">
        <v>157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24</v>
      </c>
      <c r="BK117" s="201">
        <f>ROUND(I117*H117,2)</f>
        <v>0</v>
      </c>
      <c r="BL117" s="22" t="s">
        <v>290</v>
      </c>
      <c r="BM117" s="22" t="s">
        <v>1482</v>
      </c>
    </row>
    <row r="118" spans="2:65" s="1" customFormat="1" ht="44.25" customHeight="1">
      <c r="B118" s="39"/>
      <c r="C118" s="190" t="s">
        <v>211</v>
      </c>
      <c r="D118" s="190" t="s">
        <v>158</v>
      </c>
      <c r="E118" s="191" t="s">
        <v>1483</v>
      </c>
      <c r="F118" s="192" t="s">
        <v>1484</v>
      </c>
      <c r="G118" s="193" t="s">
        <v>238</v>
      </c>
      <c r="H118" s="194">
        <v>140</v>
      </c>
      <c r="I118" s="195"/>
      <c r="J118" s="196">
        <f>ROUND(I118*H118,2)</f>
        <v>0</v>
      </c>
      <c r="K118" s="192" t="s">
        <v>458</v>
      </c>
      <c r="L118" s="59"/>
      <c r="M118" s="197" t="s">
        <v>22</v>
      </c>
      <c r="N118" s="198" t="s">
        <v>46</v>
      </c>
      <c r="O118" s="40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22" t="s">
        <v>290</v>
      </c>
      <c r="AT118" s="22" t="s">
        <v>158</v>
      </c>
      <c r="AU118" s="22" t="s">
        <v>84</v>
      </c>
      <c r="AY118" s="22" t="s">
        <v>157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2" t="s">
        <v>24</v>
      </c>
      <c r="BK118" s="201">
        <f>ROUND(I118*H118,2)</f>
        <v>0</v>
      </c>
      <c r="BL118" s="22" t="s">
        <v>290</v>
      </c>
      <c r="BM118" s="22" t="s">
        <v>1485</v>
      </c>
    </row>
    <row r="119" spans="2:65" s="1" customFormat="1" ht="31.5" customHeight="1">
      <c r="B119" s="39"/>
      <c r="C119" s="190" t="s">
        <v>266</v>
      </c>
      <c r="D119" s="190" t="s">
        <v>158</v>
      </c>
      <c r="E119" s="191" t="s">
        <v>1486</v>
      </c>
      <c r="F119" s="192" t="s">
        <v>1487</v>
      </c>
      <c r="G119" s="193" t="s">
        <v>238</v>
      </c>
      <c r="H119" s="194">
        <v>140</v>
      </c>
      <c r="I119" s="195"/>
      <c r="J119" s="196">
        <f>ROUND(I119*H119,2)</f>
        <v>0</v>
      </c>
      <c r="K119" s="192" t="s">
        <v>458</v>
      </c>
      <c r="L119" s="59"/>
      <c r="M119" s="197" t="s">
        <v>22</v>
      </c>
      <c r="N119" s="198" t="s">
        <v>46</v>
      </c>
      <c r="O119" s="40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2" t="s">
        <v>290</v>
      </c>
      <c r="AT119" s="22" t="s">
        <v>158</v>
      </c>
      <c r="AU119" s="22" t="s">
        <v>84</v>
      </c>
      <c r="AY119" s="22" t="s">
        <v>157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24</v>
      </c>
      <c r="BK119" s="201">
        <f>ROUND(I119*H119,2)</f>
        <v>0</v>
      </c>
      <c r="BL119" s="22" t="s">
        <v>290</v>
      </c>
      <c r="BM119" s="22" t="s">
        <v>1488</v>
      </c>
    </row>
    <row r="120" spans="2:65" s="1" customFormat="1" ht="22.5" customHeight="1">
      <c r="B120" s="39"/>
      <c r="C120" s="190" t="s">
        <v>216</v>
      </c>
      <c r="D120" s="190" t="s">
        <v>158</v>
      </c>
      <c r="E120" s="191" t="s">
        <v>1489</v>
      </c>
      <c r="F120" s="192" t="s">
        <v>1490</v>
      </c>
      <c r="G120" s="193" t="s">
        <v>161</v>
      </c>
      <c r="H120" s="194">
        <v>140</v>
      </c>
      <c r="I120" s="195"/>
      <c r="J120" s="196">
        <f>ROUND(I120*H120,2)</f>
        <v>0</v>
      </c>
      <c r="K120" s="192" t="s">
        <v>458</v>
      </c>
      <c r="L120" s="59"/>
      <c r="M120" s="197" t="s">
        <v>22</v>
      </c>
      <c r="N120" s="198" t="s">
        <v>46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290</v>
      </c>
      <c r="AT120" s="22" t="s">
        <v>158</v>
      </c>
      <c r="AU120" s="22" t="s">
        <v>84</v>
      </c>
      <c r="AY120" s="22" t="s">
        <v>157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24</v>
      </c>
      <c r="BK120" s="201">
        <f>ROUND(I120*H120,2)</f>
        <v>0</v>
      </c>
      <c r="BL120" s="22" t="s">
        <v>290</v>
      </c>
      <c r="BM120" s="22" t="s">
        <v>1491</v>
      </c>
    </row>
    <row r="121" spans="2:65" s="1" customFormat="1" ht="22.5" customHeight="1">
      <c r="B121" s="39"/>
      <c r="C121" s="190" t="s">
        <v>273</v>
      </c>
      <c r="D121" s="190" t="s">
        <v>158</v>
      </c>
      <c r="E121" s="191" t="s">
        <v>1492</v>
      </c>
      <c r="F121" s="192" t="s">
        <v>1493</v>
      </c>
      <c r="G121" s="193" t="s">
        <v>161</v>
      </c>
      <c r="H121" s="194">
        <v>140</v>
      </c>
      <c r="I121" s="195"/>
      <c r="J121" s="196">
        <f>ROUND(I121*H121,2)</f>
        <v>0</v>
      </c>
      <c r="K121" s="192" t="s">
        <v>458</v>
      </c>
      <c r="L121" s="59"/>
      <c r="M121" s="197" t="s">
        <v>22</v>
      </c>
      <c r="N121" s="212" t="s">
        <v>46</v>
      </c>
      <c r="O121" s="213"/>
      <c r="P121" s="214">
        <f>O121*H121</f>
        <v>0</v>
      </c>
      <c r="Q121" s="214">
        <v>3.0000000000000001E-5</v>
      </c>
      <c r="R121" s="214">
        <f>Q121*H121</f>
        <v>4.1999999999999997E-3</v>
      </c>
      <c r="S121" s="214">
        <v>0</v>
      </c>
      <c r="T121" s="215">
        <f>S121*H121</f>
        <v>0</v>
      </c>
      <c r="AR121" s="22" t="s">
        <v>290</v>
      </c>
      <c r="AT121" s="22" t="s">
        <v>158</v>
      </c>
      <c r="AU121" s="22" t="s">
        <v>84</v>
      </c>
      <c r="AY121" s="22" t="s">
        <v>157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24</v>
      </c>
      <c r="BK121" s="201">
        <f>ROUND(I121*H121,2)</f>
        <v>0</v>
      </c>
      <c r="BL121" s="22" t="s">
        <v>290</v>
      </c>
      <c r="BM121" s="22" t="s">
        <v>1494</v>
      </c>
    </row>
    <row r="122" spans="2:65" s="1" customFormat="1" ht="6.95" customHeight="1">
      <c r="B122" s="54"/>
      <c r="C122" s="55"/>
      <c r="D122" s="55"/>
      <c r="E122" s="55"/>
      <c r="F122" s="55"/>
      <c r="G122" s="55"/>
      <c r="H122" s="55"/>
      <c r="I122" s="146"/>
      <c r="J122" s="55"/>
      <c r="K122" s="55"/>
      <c r="L122" s="59"/>
    </row>
  </sheetData>
  <sheetProtection algorithmName="SHA-512" hashValue="imk8/o4oAUJDZnp7bSViT8hlSD/LW8YgX4EI9IFyHFRZXCbh9YEIW29f1OTr/XEYwJMN8OB8+2oZlHphhlcwIg==" saltValue="ZXunotozQvZsPfy1oQISUw==" spinCount="100000" sheet="1" objects="1" scenarios="1" formatCells="0" formatColumns="0" formatRows="0" sort="0" autoFilter="0"/>
  <autoFilter ref="C86:K121"/>
  <mergeCells count="12">
    <mergeCell ref="E77:H77"/>
    <mergeCell ref="E79:H79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5:H75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SO01 - Stavební úpravy ro...</vt:lpstr>
      <vt:lpstr>1 - RH</vt:lpstr>
      <vt:lpstr>2 - TR</vt:lpstr>
      <vt:lpstr>3 - DMX</vt:lpstr>
      <vt:lpstr>4 - AISYS</vt:lpstr>
      <vt:lpstr>5 - kabely a kabelové trasy</vt:lpstr>
      <vt:lpstr>1 - stavební elektroinsta...</vt:lpstr>
      <vt:lpstr>2 - uzemnění</vt:lpstr>
      <vt:lpstr>Pokyny pro vyplnění</vt:lpstr>
      <vt:lpstr>'1 - RH'!Názvy_tisku</vt:lpstr>
      <vt:lpstr>'1 - stavební elektroinsta...'!Názvy_tisku</vt:lpstr>
      <vt:lpstr>'2 - TR'!Názvy_tisku</vt:lpstr>
      <vt:lpstr>'2 - uzemnění'!Názvy_tisku</vt:lpstr>
      <vt:lpstr>'3 - DMX'!Názvy_tisku</vt:lpstr>
      <vt:lpstr>'4 - AISYS'!Názvy_tisku</vt:lpstr>
      <vt:lpstr>'5 - kabely a kabelové trasy'!Názvy_tisku</vt:lpstr>
      <vt:lpstr>'Rekapitulace stavby'!Názvy_tisku</vt:lpstr>
      <vt:lpstr>'SO01 - Stavební úpravy ro...'!Názvy_tisku</vt:lpstr>
      <vt:lpstr>'1 - RH'!Oblast_tisku</vt:lpstr>
      <vt:lpstr>'1 - stavební elektroinsta...'!Oblast_tisku</vt:lpstr>
      <vt:lpstr>'2 - TR'!Oblast_tisku</vt:lpstr>
      <vt:lpstr>'2 - uzemnění'!Oblast_tisku</vt:lpstr>
      <vt:lpstr>'3 - DMX'!Oblast_tisku</vt:lpstr>
      <vt:lpstr>'4 - AISYS'!Oblast_tisku</vt:lpstr>
      <vt:lpstr>'5 - kabely a kabelové trasy'!Oblast_tisku</vt:lpstr>
      <vt:lpstr>'Pokyny pro vyplnění'!Oblast_tisku</vt:lpstr>
      <vt:lpstr>'Rekapitulace stavby'!Oblast_tisku</vt:lpstr>
      <vt:lpstr>'SO01 - Stavební úpravy ro...'!Oblast_tisku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DESKTOP-JAROSLA\Jaroslav</dc:creator>
  <cp:lastModifiedBy>Ondrůšková Alexandra</cp:lastModifiedBy>
  <dcterms:created xsi:type="dcterms:W3CDTF">2018-03-07T11:13:33Z</dcterms:created>
  <dcterms:modified xsi:type="dcterms:W3CDTF">2019-04-05T05:42:32Z</dcterms:modified>
</cp:coreProperties>
</file>