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Usek_Nakup_a_Sluzby\Verejne_zakazky_PPE\Výměna podlahy na hale II. - Trolejbusy Ostrava - III. část\Zadávací dokumentace\"/>
    </mc:Choice>
  </mc:AlternateContent>
  <bookViews>
    <workbookView xWindow="0" yWindow="0" windowWidth="28800" windowHeight="12330"/>
  </bookViews>
  <sheets>
    <sheet name="Rekapitulace stavby" sheetId="1" r:id="rId1"/>
    <sheet name="01 - stavební část" sheetId="2" r:id="rId2"/>
    <sheet name="Pokyny pro vyplnění" sheetId="3" r:id="rId3"/>
  </sheets>
  <definedNames>
    <definedName name="_xlnm._FilterDatabase" localSheetId="1" hidden="1">'01 - stavební část'!$C$100:$K$635</definedName>
    <definedName name="_xlnm.Print_Titles" localSheetId="1">'01 - stavební část'!$100:$100</definedName>
    <definedName name="_xlnm.Print_Titles" localSheetId="0">'Rekapitulace stavby'!$49:$49</definedName>
    <definedName name="_xlnm.Print_Area" localSheetId="1">'01 - stavební část'!$C$4:$J$36,'01 - stavební část'!$C$42:$J$82,'01 - stavební část'!$C$88:$K$635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635" i="2"/>
  <c r="BH635" i="2"/>
  <c r="BG635" i="2"/>
  <c r="BF635" i="2"/>
  <c r="T635" i="2"/>
  <c r="T634" i="2"/>
  <c r="R635" i="2"/>
  <c r="R634" i="2"/>
  <c r="P635" i="2"/>
  <c r="P634" i="2"/>
  <c r="BK635" i="2"/>
  <c r="BK634" i="2" s="1"/>
  <c r="J634" i="2" s="1"/>
  <c r="J81" i="2" s="1"/>
  <c r="J635" i="2"/>
  <c r="BE635" i="2"/>
  <c r="BI633" i="2"/>
  <c r="BH633" i="2"/>
  <c r="BG633" i="2"/>
  <c r="BF633" i="2"/>
  <c r="T633" i="2"/>
  <c r="T632" i="2"/>
  <c r="R633" i="2"/>
  <c r="R632" i="2" s="1"/>
  <c r="P633" i="2"/>
  <c r="P632" i="2"/>
  <c r="BK633" i="2"/>
  <c r="BK632" i="2" s="1"/>
  <c r="J632" i="2" s="1"/>
  <c r="J80" i="2" s="1"/>
  <c r="J633" i="2"/>
  <c r="BE633" i="2"/>
  <c r="BI631" i="2"/>
  <c r="BH631" i="2"/>
  <c r="BG631" i="2"/>
  <c r="BF631" i="2"/>
  <c r="T631" i="2"/>
  <c r="T630" i="2"/>
  <c r="R631" i="2"/>
  <c r="R630" i="2" s="1"/>
  <c r="P631" i="2"/>
  <c r="P630" i="2"/>
  <c r="BK631" i="2"/>
  <c r="BK630" i="2" s="1"/>
  <c r="J630" i="2" s="1"/>
  <c r="J79" i="2" s="1"/>
  <c r="J631" i="2"/>
  <c r="BE631" i="2"/>
  <c r="BI629" i="2"/>
  <c r="BH629" i="2"/>
  <c r="BG629" i="2"/>
  <c r="BF629" i="2"/>
  <c r="T629" i="2"/>
  <c r="T628" i="2"/>
  <c r="R629" i="2"/>
  <c r="R628" i="2" s="1"/>
  <c r="P629" i="2"/>
  <c r="P628" i="2"/>
  <c r="BK629" i="2"/>
  <c r="BK628" i="2" s="1"/>
  <c r="J628" i="2" s="1"/>
  <c r="J78" i="2" s="1"/>
  <c r="J629" i="2"/>
  <c r="BE629" i="2"/>
  <c r="BI627" i="2"/>
  <c r="BH627" i="2"/>
  <c r="BG627" i="2"/>
  <c r="BF627" i="2"/>
  <c r="T627" i="2"/>
  <c r="T626" i="2"/>
  <c r="T625" i="2"/>
  <c r="R627" i="2"/>
  <c r="R626" i="2" s="1"/>
  <c r="R625" i="2" s="1"/>
  <c r="P627" i="2"/>
  <c r="P626" i="2" s="1"/>
  <c r="P625" i="2" s="1"/>
  <c r="BK627" i="2"/>
  <c r="BK626" i="2"/>
  <c r="J626" i="2" s="1"/>
  <c r="J77" i="2" s="1"/>
  <c r="J627" i="2"/>
  <c r="BE627" i="2" s="1"/>
  <c r="BI624" i="2"/>
  <c r="BH624" i="2"/>
  <c r="BG624" i="2"/>
  <c r="BF624" i="2"/>
  <c r="T624" i="2"/>
  <c r="R624" i="2"/>
  <c r="P624" i="2"/>
  <c r="BK624" i="2"/>
  <c r="J624" i="2"/>
  <c r="BE624" i="2" s="1"/>
  <c r="BI623" i="2"/>
  <c r="BH623" i="2"/>
  <c r="BG623" i="2"/>
  <c r="BF623" i="2"/>
  <c r="T623" i="2"/>
  <c r="R623" i="2"/>
  <c r="P623" i="2"/>
  <c r="BK623" i="2"/>
  <c r="J623" i="2"/>
  <c r="BE623" i="2" s="1"/>
  <c r="BI622" i="2"/>
  <c r="BH622" i="2"/>
  <c r="BG622" i="2"/>
  <c r="BF622" i="2"/>
  <c r="T622" i="2"/>
  <c r="R622" i="2"/>
  <c r="P622" i="2"/>
  <c r="BK622" i="2"/>
  <c r="J622" i="2"/>
  <c r="BE622" i="2" s="1"/>
  <c r="BI621" i="2"/>
  <c r="BH621" i="2"/>
  <c r="BG621" i="2"/>
  <c r="BF621" i="2"/>
  <c r="T621" i="2"/>
  <c r="R621" i="2"/>
  <c r="P621" i="2"/>
  <c r="BK621" i="2"/>
  <c r="J621" i="2"/>
  <c r="BE621" i="2" s="1"/>
  <c r="BI620" i="2"/>
  <c r="BH620" i="2"/>
  <c r="BG620" i="2"/>
  <c r="BF620" i="2"/>
  <c r="T620" i="2"/>
  <c r="T619" i="2" s="1"/>
  <c r="T618" i="2" s="1"/>
  <c r="R620" i="2"/>
  <c r="R619" i="2"/>
  <c r="R618" i="2" s="1"/>
  <c r="P620" i="2"/>
  <c r="P619" i="2" s="1"/>
  <c r="P618" i="2" s="1"/>
  <c r="BK620" i="2"/>
  <c r="BK619" i="2"/>
  <c r="BK618" i="2" s="1"/>
  <c r="J618" i="2" s="1"/>
  <c r="J74" i="2" s="1"/>
  <c r="J620" i="2"/>
  <c r="BE620" i="2" s="1"/>
  <c r="BI611" i="2"/>
  <c r="BH611" i="2"/>
  <c r="BG611" i="2"/>
  <c r="BF611" i="2"/>
  <c r="T611" i="2"/>
  <c r="T610" i="2" s="1"/>
  <c r="R611" i="2"/>
  <c r="R610" i="2" s="1"/>
  <c r="P611" i="2"/>
  <c r="P610" i="2" s="1"/>
  <c r="BK611" i="2"/>
  <c r="BK610" i="2" s="1"/>
  <c r="J610" i="2" s="1"/>
  <c r="J73" i="2" s="1"/>
  <c r="J611" i="2"/>
  <c r="BE611" i="2"/>
  <c r="BI603" i="2"/>
  <c r="BH603" i="2"/>
  <c r="BG603" i="2"/>
  <c r="BF603" i="2"/>
  <c r="T603" i="2"/>
  <c r="R603" i="2"/>
  <c r="P603" i="2"/>
  <c r="BK603" i="2"/>
  <c r="J603" i="2"/>
  <c r="BE603" i="2" s="1"/>
  <c r="BI596" i="2"/>
  <c r="BH596" i="2"/>
  <c r="BG596" i="2"/>
  <c r="BF596" i="2"/>
  <c r="T596" i="2"/>
  <c r="R596" i="2"/>
  <c r="P596" i="2"/>
  <c r="BK596" i="2"/>
  <c r="J596" i="2"/>
  <c r="BE596" i="2" s="1"/>
  <c r="BI589" i="2"/>
  <c r="BH589" i="2"/>
  <c r="BG589" i="2"/>
  <c r="BF589" i="2"/>
  <c r="T589" i="2"/>
  <c r="R589" i="2"/>
  <c r="P589" i="2"/>
  <c r="BK589" i="2"/>
  <c r="J589" i="2"/>
  <c r="BE589" i="2" s="1"/>
  <c r="BI584" i="2"/>
  <c r="BH584" i="2"/>
  <c r="BG584" i="2"/>
  <c r="BF584" i="2"/>
  <c r="T584" i="2"/>
  <c r="T583" i="2" s="1"/>
  <c r="R584" i="2"/>
  <c r="R583" i="2" s="1"/>
  <c r="P584" i="2"/>
  <c r="P583" i="2" s="1"/>
  <c r="BK584" i="2"/>
  <c r="BK583" i="2" s="1"/>
  <c r="J583" i="2" s="1"/>
  <c r="J72" i="2" s="1"/>
  <c r="J584" i="2"/>
  <c r="BE584" i="2"/>
  <c r="BI582" i="2"/>
  <c r="BH582" i="2"/>
  <c r="BG582" i="2"/>
  <c r="BF582" i="2"/>
  <c r="T582" i="2"/>
  <c r="R582" i="2"/>
  <c r="P582" i="2"/>
  <c r="BK582" i="2"/>
  <c r="J582" i="2"/>
  <c r="BE582" i="2" s="1"/>
  <c r="BI575" i="2"/>
  <c r="BH575" i="2"/>
  <c r="BG575" i="2"/>
  <c r="BF575" i="2"/>
  <c r="T575" i="2"/>
  <c r="R575" i="2"/>
  <c r="P575" i="2"/>
  <c r="BK575" i="2"/>
  <c r="J575" i="2"/>
  <c r="BE575" i="2" s="1"/>
  <c r="BI569" i="2"/>
  <c r="BH569" i="2"/>
  <c r="BG569" i="2"/>
  <c r="BF569" i="2"/>
  <c r="T569" i="2"/>
  <c r="R569" i="2"/>
  <c r="P569" i="2"/>
  <c r="BK569" i="2"/>
  <c r="J569" i="2"/>
  <c r="BE569" i="2" s="1"/>
  <c r="BI564" i="2"/>
  <c r="BH564" i="2"/>
  <c r="BG564" i="2"/>
  <c r="BF564" i="2"/>
  <c r="T564" i="2"/>
  <c r="R564" i="2"/>
  <c r="P564" i="2"/>
  <c r="BK564" i="2"/>
  <c r="J564" i="2"/>
  <c r="BE564" i="2" s="1"/>
  <c r="BI560" i="2"/>
  <c r="BH560" i="2"/>
  <c r="BG560" i="2"/>
  <c r="BF560" i="2"/>
  <c r="T560" i="2"/>
  <c r="R560" i="2"/>
  <c r="P560" i="2"/>
  <c r="BK560" i="2"/>
  <c r="J560" i="2"/>
  <c r="BE560" i="2" s="1"/>
  <c r="BI556" i="2"/>
  <c r="BH556" i="2"/>
  <c r="BG556" i="2"/>
  <c r="BF556" i="2"/>
  <c r="T556" i="2"/>
  <c r="R556" i="2"/>
  <c r="P556" i="2"/>
  <c r="BK556" i="2"/>
  <c r="J556" i="2"/>
  <c r="BE556" i="2" s="1"/>
  <c r="BI555" i="2"/>
  <c r="BH555" i="2"/>
  <c r="BG555" i="2"/>
  <c r="BF555" i="2"/>
  <c r="T555" i="2"/>
  <c r="R555" i="2"/>
  <c r="P555" i="2"/>
  <c r="BK555" i="2"/>
  <c r="J555" i="2"/>
  <c r="BE555" i="2" s="1"/>
  <c r="BI544" i="2"/>
  <c r="BH544" i="2"/>
  <c r="BG544" i="2"/>
  <c r="BF544" i="2"/>
  <c r="T544" i="2"/>
  <c r="T543" i="2" s="1"/>
  <c r="R544" i="2"/>
  <c r="R543" i="2" s="1"/>
  <c r="P544" i="2"/>
  <c r="P543" i="2" s="1"/>
  <c r="BK544" i="2"/>
  <c r="BK543" i="2" s="1"/>
  <c r="J543" i="2" s="1"/>
  <c r="J71" i="2" s="1"/>
  <c r="J544" i="2"/>
  <c r="BE544" i="2"/>
  <c r="BI542" i="2"/>
  <c r="BH542" i="2"/>
  <c r="BG542" i="2"/>
  <c r="BF542" i="2"/>
  <c r="T542" i="2"/>
  <c r="R542" i="2"/>
  <c r="P542" i="2"/>
  <c r="BK542" i="2"/>
  <c r="J542" i="2"/>
  <c r="BE542" i="2" s="1"/>
  <c r="BI532" i="2"/>
  <c r="BH532" i="2"/>
  <c r="BG532" i="2"/>
  <c r="BF532" i="2"/>
  <c r="T532" i="2"/>
  <c r="T531" i="2" s="1"/>
  <c r="R532" i="2"/>
  <c r="R531" i="2" s="1"/>
  <c r="P532" i="2"/>
  <c r="P531" i="2" s="1"/>
  <c r="BK532" i="2"/>
  <c r="BK531" i="2" s="1"/>
  <c r="J531" i="2" s="1"/>
  <c r="J70" i="2" s="1"/>
  <c r="J532" i="2"/>
  <c r="BE532" i="2"/>
  <c r="BI530" i="2"/>
  <c r="BH530" i="2"/>
  <c r="BG530" i="2"/>
  <c r="BF530" i="2"/>
  <c r="T530" i="2"/>
  <c r="R530" i="2"/>
  <c r="P530" i="2"/>
  <c r="BK530" i="2"/>
  <c r="J530" i="2"/>
  <c r="BE530" i="2" s="1"/>
  <c r="BI525" i="2"/>
  <c r="BH525" i="2"/>
  <c r="BG525" i="2"/>
  <c r="BF525" i="2"/>
  <c r="T525" i="2"/>
  <c r="R525" i="2"/>
  <c r="P525" i="2"/>
  <c r="BK525" i="2"/>
  <c r="J525" i="2"/>
  <c r="BE525" i="2" s="1"/>
  <c r="BI524" i="2"/>
  <c r="BH524" i="2"/>
  <c r="BG524" i="2"/>
  <c r="BF524" i="2"/>
  <c r="T524" i="2"/>
  <c r="T523" i="2" s="1"/>
  <c r="R524" i="2"/>
  <c r="R523" i="2" s="1"/>
  <c r="P524" i="2"/>
  <c r="P523" i="2" s="1"/>
  <c r="BK524" i="2"/>
  <c r="BK523" i="2" s="1"/>
  <c r="J523" i="2" s="1"/>
  <c r="J69" i="2" s="1"/>
  <c r="J524" i="2"/>
  <c r="BE524" i="2"/>
  <c r="BI522" i="2"/>
  <c r="BH522" i="2"/>
  <c r="BG522" i="2"/>
  <c r="BF522" i="2"/>
  <c r="T522" i="2"/>
  <c r="R522" i="2"/>
  <c r="P522" i="2"/>
  <c r="BK522" i="2"/>
  <c r="J522" i="2"/>
  <c r="BE522" i="2" s="1"/>
  <c r="BI520" i="2"/>
  <c r="BH520" i="2"/>
  <c r="BG520" i="2"/>
  <c r="BF520" i="2"/>
  <c r="T520" i="2"/>
  <c r="R520" i="2"/>
  <c r="P520" i="2"/>
  <c r="BK520" i="2"/>
  <c r="J520" i="2"/>
  <c r="BE520" i="2" s="1"/>
  <c r="BI508" i="2"/>
  <c r="BH508" i="2"/>
  <c r="BG508" i="2"/>
  <c r="BF508" i="2"/>
  <c r="T508" i="2"/>
  <c r="R508" i="2"/>
  <c r="P508" i="2"/>
  <c r="BK508" i="2"/>
  <c r="J508" i="2"/>
  <c r="BE508" i="2" s="1"/>
  <c r="BI506" i="2"/>
  <c r="BH506" i="2"/>
  <c r="BG506" i="2"/>
  <c r="BF506" i="2"/>
  <c r="T506" i="2"/>
  <c r="R506" i="2"/>
  <c r="P506" i="2"/>
  <c r="BK506" i="2"/>
  <c r="J506" i="2"/>
  <c r="BE506" i="2" s="1"/>
  <c r="BI469" i="2"/>
  <c r="BH469" i="2"/>
  <c r="BG469" i="2"/>
  <c r="BF469" i="2"/>
  <c r="T469" i="2"/>
  <c r="R469" i="2"/>
  <c r="P469" i="2"/>
  <c r="BK469" i="2"/>
  <c r="J469" i="2"/>
  <c r="BE469" i="2" s="1"/>
  <c r="BI467" i="2"/>
  <c r="BH467" i="2"/>
  <c r="BG467" i="2"/>
  <c r="BF467" i="2"/>
  <c r="T467" i="2"/>
  <c r="R467" i="2"/>
  <c r="P467" i="2"/>
  <c r="BK467" i="2"/>
  <c r="J467" i="2"/>
  <c r="BE467" i="2" s="1"/>
  <c r="BI430" i="2"/>
  <c r="BH430" i="2"/>
  <c r="BG430" i="2"/>
  <c r="BF430" i="2"/>
  <c r="T430" i="2"/>
  <c r="R430" i="2"/>
  <c r="P430" i="2"/>
  <c r="BK430" i="2"/>
  <c r="J430" i="2"/>
  <c r="BE430" i="2" s="1"/>
  <c r="BI428" i="2"/>
  <c r="BH428" i="2"/>
  <c r="BG428" i="2"/>
  <c r="BF428" i="2"/>
  <c r="T428" i="2"/>
  <c r="R428" i="2"/>
  <c r="P428" i="2"/>
  <c r="BK428" i="2"/>
  <c r="J428" i="2"/>
  <c r="BE428" i="2" s="1"/>
  <c r="BI391" i="2"/>
  <c r="BH391" i="2"/>
  <c r="BG391" i="2"/>
  <c r="BF391" i="2"/>
  <c r="T391" i="2"/>
  <c r="T390" i="2" s="1"/>
  <c r="R391" i="2"/>
  <c r="R390" i="2" s="1"/>
  <c r="P391" i="2"/>
  <c r="P390" i="2" s="1"/>
  <c r="P389" i="2" s="1"/>
  <c r="BK391" i="2"/>
  <c r="BK390" i="2"/>
  <c r="J391" i="2"/>
  <c r="BE391" i="2" s="1"/>
  <c r="BI388" i="2"/>
  <c r="BH388" i="2"/>
  <c r="BG388" i="2"/>
  <c r="BF388" i="2"/>
  <c r="T388" i="2"/>
  <c r="T387" i="2" s="1"/>
  <c r="R388" i="2"/>
  <c r="R387" i="2" s="1"/>
  <c r="P388" i="2"/>
  <c r="P387" i="2" s="1"/>
  <c r="BK388" i="2"/>
  <c r="BK387" i="2" s="1"/>
  <c r="J387" i="2" s="1"/>
  <c r="J66" i="2" s="1"/>
  <c r="J388" i="2"/>
  <c r="BE388" i="2" s="1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R385" i="2"/>
  <c r="P385" i="2"/>
  <c r="BK385" i="2"/>
  <c r="J385" i="2"/>
  <c r="BE385" i="2" s="1"/>
  <c r="BI383" i="2"/>
  <c r="BH383" i="2"/>
  <c r="BG383" i="2"/>
  <c r="BF383" i="2"/>
  <c r="T383" i="2"/>
  <c r="R383" i="2"/>
  <c r="P383" i="2"/>
  <c r="BK383" i="2"/>
  <c r="J383" i="2"/>
  <c r="BE383" i="2" s="1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T380" i="2" s="1"/>
  <c r="R381" i="2"/>
  <c r="R380" i="2" s="1"/>
  <c r="P381" i="2"/>
  <c r="P380" i="2" s="1"/>
  <c r="BK381" i="2"/>
  <c r="BK380" i="2" s="1"/>
  <c r="J380" i="2" s="1"/>
  <c r="J65" i="2" s="1"/>
  <c r="J381" i="2"/>
  <c r="BE381" i="2" s="1"/>
  <c r="BI370" i="2"/>
  <c r="BH370" i="2"/>
  <c r="BG370" i="2"/>
  <c r="BF370" i="2"/>
  <c r="T370" i="2"/>
  <c r="R370" i="2"/>
  <c r="P370" i="2"/>
  <c r="BK370" i="2"/>
  <c r="J370" i="2"/>
  <c r="BE370" i="2" s="1"/>
  <c r="BI362" i="2"/>
  <c r="BH362" i="2"/>
  <c r="BG362" i="2"/>
  <c r="BF362" i="2"/>
  <c r="T362" i="2"/>
  <c r="R362" i="2"/>
  <c r="P362" i="2"/>
  <c r="BK362" i="2"/>
  <c r="J362" i="2"/>
  <c r="BE362" i="2" s="1"/>
  <c r="BI356" i="2"/>
  <c r="BH356" i="2"/>
  <c r="BG356" i="2"/>
  <c r="BF356" i="2"/>
  <c r="T356" i="2"/>
  <c r="R356" i="2"/>
  <c r="P356" i="2"/>
  <c r="BK356" i="2"/>
  <c r="J356" i="2"/>
  <c r="BE356" i="2" s="1"/>
  <c r="BI351" i="2"/>
  <c r="BH351" i="2"/>
  <c r="BG351" i="2"/>
  <c r="BF351" i="2"/>
  <c r="T351" i="2"/>
  <c r="R351" i="2"/>
  <c r="P351" i="2"/>
  <c r="BK351" i="2"/>
  <c r="J351" i="2"/>
  <c r="BE351" i="2" s="1"/>
  <c r="BI345" i="2"/>
  <c r="BH345" i="2"/>
  <c r="BG345" i="2"/>
  <c r="BF345" i="2"/>
  <c r="T345" i="2"/>
  <c r="R345" i="2"/>
  <c r="P345" i="2"/>
  <c r="BK345" i="2"/>
  <c r="J345" i="2"/>
  <c r="BE345" i="2" s="1"/>
  <c r="BI324" i="2"/>
  <c r="BH324" i="2"/>
  <c r="BG324" i="2"/>
  <c r="BF324" i="2"/>
  <c r="T324" i="2"/>
  <c r="R324" i="2"/>
  <c r="P324" i="2"/>
  <c r="BK324" i="2"/>
  <c r="J324" i="2"/>
  <c r="BE324" i="2" s="1"/>
  <c r="BI317" i="2"/>
  <c r="BH317" i="2"/>
  <c r="BG317" i="2"/>
  <c r="BF317" i="2"/>
  <c r="T317" i="2"/>
  <c r="R317" i="2"/>
  <c r="P317" i="2"/>
  <c r="BK317" i="2"/>
  <c r="J317" i="2"/>
  <c r="BE317" i="2" s="1"/>
  <c r="BI292" i="2"/>
  <c r="BH292" i="2"/>
  <c r="BG292" i="2"/>
  <c r="BF292" i="2"/>
  <c r="T292" i="2"/>
  <c r="R292" i="2"/>
  <c r="P292" i="2"/>
  <c r="BK292" i="2"/>
  <c r="J292" i="2"/>
  <c r="BE292" i="2" s="1"/>
  <c r="BI287" i="2"/>
  <c r="BH287" i="2"/>
  <c r="BG287" i="2"/>
  <c r="BF287" i="2"/>
  <c r="T287" i="2"/>
  <c r="R287" i="2"/>
  <c r="P287" i="2"/>
  <c r="BK287" i="2"/>
  <c r="J287" i="2"/>
  <c r="BE287" i="2" s="1"/>
  <c r="BI282" i="2"/>
  <c r="BH282" i="2"/>
  <c r="BG282" i="2"/>
  <c r="BF282" i="2"/>
  <c r="T282" i="2"/>
  <c r="R282" i="2"/>
  <c r="P282" i="2"/>
  <c r="BK282" i="2"/>
  <c r="J282" i="2"/>
  <c r="BE282" i="2"/>
  <c r="BI270" i="2"/>
  <c r="BH270" i="2"/>
  <c r="BG270" i="2"/>
  <c r="BF270" i="2"/>
  <c r="T270" i="2"/>
  <c r="R270" i="2"/>
  <c r="R263" i="2" s="1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BK263" i="2" s="1"/>
  <c r="J263" i="2" s="1"/>
  <c r="J64" i="2" s="1"/>
  <c r="J269" i="2"/>
  <c r="BE269" i="2"/>
  <c r="BI264" i="2"/>
  <c r="BH264" i="2"/>
  <c r="BG264" i="2"/>
  <c r="BF264" i="2"/>
  <c r="T264" i="2"/>
  <c r="T263" i="2" s="1"/>
  <c r="R264" i="2"/>
  <c r="P264" i="2"/>
  <c r="P263" i="2" s="1"/>
  <c r="BK264" i="2"/>
  <c r="J264" i="2"/>
  <c r="BE264" i="2" s="1"/>
  <c r="BI257" i="2"/>
  <c r="BH257" i="2"/>
  <c r="BG257" i="2"/>
  <c r="BF257" i="2"/>
  <c r="T257" i="2"/>
  <c r="T256" i="2" s="1"/>
  <c r="T255" i="2" s="1"/>
  <c r="R257" i="2"/>
  <c r="R256" i="2"/>
  <c r="R255" i="2" s="1"/>
  <c r="P257" i="2"/>
  <c r="P256" i="2" s="1"/>
  <c r="P255" i="2" s="1"/>
  <c r="P102" i="2" s="1"/>
  <c r="P101" i="2" s="1"/>
  <c r="AU52" i="1" s="1"/>
  <c r="AU51" i="1" s="1"/>
  <c r="BK257" i="2"/>
  <c r="BK256" i="2" s="1"/>
  <c r="J257" i="2"/>
  <c r="BE257" i="2"/>
  <c r="BI249" i="2"/>
  <c r="BH249" i="2"/>
  <c r="BG249" i="2"/>
  <c r="BF249" i="2"/>
  <c r="T249" i="2"/>
  <c r="R249" i="2"/>
  <c r="P249" i="2"/>
  <c r="BK249" i="2"/>
  <c r="J249" i="2"/>
  <c r="BE249" i="2"/>
  <c r="BI237" i="2"/>
  <c r="BH237" i="2"/>
  <c r="BG237" i="2"/>
  <c r="BF237" i="2"/>
  <c r="T237" i="2"/>
  <c r="R237" i="2"/>
  <c r="P237" i="2"/>
  <c r="BK237" i="2"/>
  <c r="J237" i="2"/>
  <c r="BE237" i="2" s="1"/>
  <c r="BI232" i="2"/>
  <c r="BH232" i="2"/>
  <c r="BG232" i="2"/>
  <c r="BF232" i="2"/>
  <c r="T232" i="2"/>
  <c r="R232" i="2"/>
  <c r="P232" i="2"/>
  <c r="BK232" i="2"/>
  <c r="J232" i="2"/>
  <c r="BE232" i="2"/>
  <c r="BI228" i="2"/>
  <c r="BH228" i="2"/>
  <c r="BG228" i="2"/>
  <c r="BF228" i="2"/>
  <c r="T228" i="2"/>
  <c r="R228" i="2"/>
  <c r="P228" i="2"/>
  <c r="BK228" i="2"/>
  <c r="J228" i="2"/>
  <c r="BE228" i="2" s="1"/>
  <c r="BI207" i="2"/>
  <c r="BH207" i="2"/>
  <c r="BG207" i="2"/>
  <c r="BF207" i="2"/>
  <c r="T207" i="2"/>
  <c r="R207" i="2"/>
  <c r="P207" i="2"/>
  <c r="BK207" i="2"/>
  <c r="J207" i="2"/>
  <c r="BE207" i="2"/>
  <c r="BI185" i="2"/>
  <c r="BH185" i="2"/>
  <c r="BG185" i="2"/>
  <c r="BF185" i="2"/>
  <c r="T185" i="2"/>
  <c r="R185" i="2"/>
  <c r="P185" i="2"/>
  <c r="BK185" i="2"/>
  <c r="J185" i="2"/>
  <c r="BE185" i="2" s="1"/>
  <c r="BI179" i="2"/>
  <c r="BH179" i="2"/>
  <c r="BG179" i="2"/>
  <c r="BF179" i="2"/>
  <c r="T179" i="2"/>
  <c r="R179" i="2"/>
  <c r="P179" i="2"/>
  <c r="BK179" i="2"/>
  <c r="J179" i="2"/>
  <c r="BE179" i="2"/>
  <c r="BI171" i="2"/>
  <c r="BH171" i="2"/>
  <c r="BG171" i="2"/>
  <c r="BF171" i="2"/>
  <c r="T171" i="2"/>
  <c r="T170" i="2" s="1"/>
  <c r="R171" i="2"/>
  <c r="R170" i="2"/>
  <c r="P171" i="2"/>
  <c r="P170" i="2" s="1"/>
  <c r="BK171" i="2"/>
  <c r="BK170" i="2"/>
  <c r="J170" i="2"/>
  <c r="J61" i="2" s="1"/>
  <c r="J171" i="2"/>
  <c r="BE171" i="2" s="1"/>
  <c r="BI164" i="2"/>
  <c r="BH164" i="2"/>
  <c r="BG164" i="2"/>
  <c r="BF164" i="2"/>
  <c r="T164" i="2"/>
  <c r="T151" i="2" s="1"/>
  <c r="T150" i="2" s="1"/>
  <c r="R164" i="2"/>
  <c r="P164" i="2"/>
  <c r="BK164" i="2"/>
  <c r="J164" i="2"/>
  <c r="BE164" i="2" s="1"/>
  <c r="BI152" i="2"/>
  <c r="BH152" i="2"/>
  <c r="BG152" i="2"/>
  <c r="BF152" i="2"/>
  <c r="T152" i="2"/>
  <c r="R152" i="2"/>
  <c r="R151" i="2" s="1"/>
  <c r="R150" i="2" s="1"/>
  <c r="P152" i="2"/>
  <c r="P151" i="2" s="1"/>
  <c r="P150" i="2" s="1"/>
  <c r="BK152" i="2"/>
  <c r="BK151" i="2"/>
  <c r="BK150" i="2" s="1"/>
  <c r="J150" i="2" s="1"/>
  <c r="J59" i="2" s="1"/>
  <c r="J152" i="2"/>
  <c r="BE152" i="2" s="1"/>
  <c r="BI129" i="2"/>
  <c r="BH129" i="2"/>
  <c r="BG129" i="2"/>
  <c r="BF129" i="2"/>
  <c r="T129" i="2"/>
  <c r="T103" i="2" s="1"/>
  <c r="R129" i="2"/>
  <c r="P129" i="2"/>
  <c r="BK129" i="2"/>
  <c r="J129" i="2"/>
  <c r="BE129" i="2" s="1"/>
  <c r="BI124" i="2"/>
  <c r="BH124" i="2"/>
  <c r="BG124" i="2"/>
  <c r="F32" i="2" s="1"/>
  <c r="BB52" i="1" s="1"/>
  <c r="BF124" i="2"/>
  <c r="T124" i="2"/>
  <c r="R124" i="2"/>
  <c r="P124" i="2"/>
  <c r="P103" i="2" s="1"/>
  <c r="BK124" i="2"/>
  <c r="J124" i="2"/>
  <c r="BE124" i="2"/>
  <c r="BI104" i="2"/>
  <c r="F34" i="2" s="1"/>
  <c r="BD52" i="1" s="1"/>
  <c r="BH104" i="2"/>
  <c r="F33" i="2"/>
  <c r="BC52" i="1" s="1"/>
  <c r="BC51" i="1" s="1"/>
  <c r="AY51" i="1" s="1"/>
  <c r="BG104" i="2"/>
  <c r="BF104" i="2"/>
  <c r="J31" i="2" s="1"/>
  <c r="AW52" i="1" s="1"/>
  <c r="F31" i="2"/>
  <c r="BA52" i="1" s="1"/>
  <c r="BA51" i="1" s="1"/>
  <c r="T104" i="2"/>
  <c r="T102" i="2"/>
  <c r="R104" i="2"/>
  <c r="R103" i="2"/>
  <c r="R102" i="2"/>
  <c r="P104" i="2"/>
  <c r="BK104" i="2"/>
  <c r="BK103" i="2"/>
  <c r="J104" i="2"/>
  <c r="BE104" i="2"/>
  <c r="J97" i="2"/>
  <c r="F97" i="2"/>
  <c r="F95" i="2"/>
  <c r="E93" i="2"/>
  <c r="J51" i="2"/>
  <c r="F51" i="2"/>
  <c r="F49" i="2"/>
  <c r="E47" i="2"/>
  <c r="J18" i="2"/>
  <c r="E18" i="2"/>
  <c r="F98" i="2"/>
  <c r="F52" i="2"/>
  <c r="J17" i="2"/>
  <c r="J12" i="2"/>
  <c r="J95" i="2"/>
  <c r="J49" i="2"/>
  <c r="E7" i="2"/>
  <c r="E91" i="2" s="1"/>
  <c r="E45" i="2"/>
  <c r="BD51" i="1"/>
  <c r="W30" i="1" s="1"/>
  <c r="BB51" i="1"/>
  <c r="W28" i="1" s="1"/>
  <c r="W27" i="1"/>
  <c r="AW51" i="1"/>
  <c r="AK27" i="1" s="1"/>
  <c r="AS51" i="1"/>
  <c r="L47" i="1"/>
  <c r="AM46" i="1"/>
  <c r="L46" i="1"/>
  <c r="AM44" i="1"/>
  <c r="L44" i="1"/>
  <c r="L42" i="1"/>
  <c r="L41" i="1"/>
  <c r="J103" i="2" l="1"/>
  <c r="J58" i="2" s="1"/>
  <c r="R389" i="2"/>
  <c r="T101" i="2"/>
  <c r="AX51" i="1"/>
  <c r="W29" i="1"/>
  <c r="J30" i="2"/>
  <c r="AV52" i="1" s="1"/>
  <c r="AT52" i="1" s="1"/>
  <c r="F30" i="2"/>
  <c r="AZ52" i="1" s="1"/>
  <c r="AZ51" i="1" s="1"/>
  <c r="BK389" i="2"/>
  <c r="J389" i="2" s="1"/>
  <c r="J67" i="2" s="1"/>
  <c r="T389" i="2"/>
  <c r="R101" i="2"/>
  <c r="BK255" i="2"/>
  <c r="J255" i="2" s="1"/>
  <c r="J62" i="2" s="1"/>
  <c r="J256" i="2"/>
  <c r="J63" i="2" s="1"/>
  <c r="J151" i="2"/>
  <c r="J60" i="2" s="1"/>
  <c r="J390" i="2"/>
  <c r="J68" i="2" s="1"/>
  <c r="J619" i="2"/>
  <c r="J75" i="2" s="1"/>
  <c r="BK625" i="2"/>
  <c r="J625" i="2" s="1"/>
  <c r="J76" i="2" s="1"/>
  <c r="W26" i="1" l="1"/>
  <c r="AV51" i="1"/>
  <c r="BK102" i="2"/>
  <c r="J102" i="2" l="1"/>
  <c r="J57" i="2" s="1"/>
  <c r="BK101" i="2"/>
  <c r="J101" i="2" s="1"/>
  <c r="AT51" i="1"/>
  <c r="AK26" i="1"/>
  <c r="J56" i="2" l="1"/>
  <c r="J27" i="2"/>
  <c r="AG52" i="1" l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<sst xmlns="http://schemas.openxmlformats.org/spreadsheetml/2006/main" count="6095" uniqueCount="829">
  <si>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</si>
  <si>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</si>
  <si>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</si>
  <si>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</si>
  <si>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</si>
  <si>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</si>
  <si>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</si>
  <si>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{42a7dc3a-38ef-47dd-9c33-112acf7a15c5}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</si>
  <si>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</si>
  <si>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</si>
  <si>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</si>
  <si>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</si>
  <si>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</si>
  <si>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</si>
  <si>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</si>
  <si>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</si>
  <si>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</si>
  <si>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170608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</si>
  <si>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</si>
  <si>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</si>
  <si>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podlahy v hale II.-Trolejbusy Ostrava-III.etapa</t>
  </si>
  <si>
    <t>0,1</t>
  </si>
  <si>
    <t>KSO:</t>
  </si>
  <si>
    <t>811 53 42</t>
  </si>
  <si>
    <t>CC-CZ:</t>
  </si>
  <si>
    <t>1</t>
  </si>
  <si>
    <t>Místo:</t>
  </si>
  <si>
    <t>Ostrava</t>
  </si>
  <si>
    <t>Datum:</t>
  </si>
  <si>
    <t>3. 11. 2017</t>
  </si>
  <si>
    <t>10</t>
  </si>
  <si>
    <t>100</t>
  </si>
  <si>
    <t>Zadavatel:</t>
  </si>
  <si>
    <t>IČ:</t>
  </si>
  <si>
    <t>61974757</t>
  </si>
  <si>
    <t>Dopravní podnik Ostrava a.s.</t>
  </si>
  <si>
    <t>DIČ:</t>
  </si>
  <si>
    <t>CZ 61974757</t>
  </si>
  <si>
    <t>Uchazeč:</t>
  </si>
  <si>
    <t>Vyplň údaj</t>
  </si>
  <si>
    <t>Projektant:</t>
  </si>
  <si>
    <t>25907042</t>
  </si>
  <si>
    <t>DaF-PROJEKT, spol. s r.o.</t>
  </si>
  <si>
    <t>CZ25907042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</si>
  <si>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</si>
  <si>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</si>
  <si>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</si>
  <si>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</si>
  <si>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</si>
  <si>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</si>
  <si>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</si>
  <si>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</si>
  <si>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</si>
  <si>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</si>
  <si>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</si>
  <si>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</si>
  <si>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</si>
  <si>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</si>
  <si>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</si>
  <si>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</si>
  <si>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</si>
  <si>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</si>
  <si>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</si>
  <si>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</si>
  <si>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</si>
  <si>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</si>
  <si>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</si>
  <si>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</si>
  <si>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</si>
  <si>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</si>
  <si>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</si>
  <si>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</si>
  <si>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</si>
  <si>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</si>
  <si>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</si>
  <si>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</si>
  <si>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</si>
  <si>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</si>
  <si>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</si>
  <si>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</si>
  <si>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</si>
  <si>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</si>
  <si>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</si>
  <si>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</si>
  <si>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</si>
  <si>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</si>
  <si>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</si>
  <si>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</si>
  <si>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</si>
  <si>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{8d8664f4-32c3-49db-a346-c9e863c043cc}</t>
  </si>
  <si>
    <t>811 53 23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</si>
  <si>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</si>
  <si>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</si>
  <si>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</si>
  <si>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</si>
  <si>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</si>
  <si>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</si>
  <si>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</si>
  <si>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</si>
  <si>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část</t>
  </si>
  <si>
    <t>Sokolská třída 3243/64,Ostrava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</si>
  <si>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</si>
  <si>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</si>
  <si>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</si>
  <si>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</si>
  <si>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</si>
  <si>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</si>
  <si>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</si>
  <si>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</si>
  <si>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  38 - Různé kompletní konstrukce</t>
  </si>
  <si>
    <t xml:space="preserve">    6 - Úpravy povrchů, podlahy a osazování výplní</t>
  </si>
  <si>
    <t xml:space="preserve">    8 - Trubní vedení</t>
  </si>
  <si>
    <t xml:space="preserve">      89 - Ostatní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</si>
  <si>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</si>
  <si>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</si>
  <si>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</si>
  <si>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</si>
  <si>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</si>
  <si>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</si>
  <si>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762 - Konstrukce tesařské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</si>
  <si>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</si>
  <si>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</si>
  <si>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</si>
  <si>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M - Práce a dodávky M</t>
  </si>
  <si>
    <t xml:space="preserve">    24-M - Montáže vzduchotechnických zařízení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</si>
  <si>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</si>
  <si>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</si>
  <si>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</si>
  <si>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</si>
  <si>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VRN5 - Finanční náklady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</si>
  <si>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</si>
  <si>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</si>
  <si>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</si>
  <si>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</si>
  <si>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</si>
  <si>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</si>
  <si>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</si>
  <si>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</si>
  <si>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</si>
  <si>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</si>
  <si>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</si>
  <si>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</si>
  <si>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</si>
  <si>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</si>
  <si>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</si>
  <si>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</si>
  <si>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</si>
  <si>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</si>
  <si>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</si>
  <si>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K</t>
  </si>
  <si>
    <t>274321311</t>
  </si>
  <si>
    <t>Základy z betonu železového (bez výztuže) pasy z betonu bez zvýšených nároků na prostředí tř. C 16/20</t>
  </si>
  <si>
    <t>m3</t>
  </si>
  <si>
    <t>CS ÚRS 2016 02</t>
  </si>
  <si>
    <t>4</t>
  </si>
  <si>
    <t>605375167</t>
  </si>
  <si>
    <t>VV</t>
  </si>
  <si>
    <t xml:space="preserve">NS </t>
  </si>
  <si>
    <t>zabetonování obnažených betonových konstrukcí</t>
  </si>
  <si>
    <t>v podlaze z dúvodu zatažení hydroizolace</t>
  </si>
  <si>
    <t>II.12</t>
  </si>
  <si>
    <t>2*(6,0+2,2)*0,15*0,3</t>
  </si>
  <si>
    <t>II.11</t>
  </si>
  <si>
    <t>2*(6,0+6,58)*0,15*0,3</t>
  </si>
  <si>
    <t>II.20</t>
  </si>
  <si>
    <t>2*(6,0+5,95)*0,15*0,3</t>
  </si>
  <si>
    <t>II.10</t>
  </si>
  <si>
    <t>2*(6,0+8,88)*0,15*0,3</t>
  </si>
  <si>
    <t>II.13</t>
  </si>
  <si>
    <t>(8,68+4*0,9)*0,15*0,3</t>
  </si>
  <si>
    <t>II.14</t>
  </si>
  <si>
    <t>2*8,18*0,15*0,3</t>
  </si>
  <si>
    <t>II.16</t>
  </si>
  <si>
    <t>(5,8+0,9+0,9+0,85)*0,15*0,3</t>
  </si>
  <si>
    <t>Mezisoučet</t>
  </si>
  <si>
    <t>3</t>
  </si>
  <si>
    <t>Součet</t>
  </si>
  <si>
    <t>275322611</t>
  </si>
  <si>
    <t>Základy z betonu železového (bez výztuže) patky z betonu se zvýšenými nároky na prostředí tř. C 30/37</t>
  </si>
  <si>
    <t>2134889046</t>
  </si>
  <si>
    <t>základ</t>
  </si>
  <si>
    <t>3,4*1,15*0,5*1,035</t>
  </si>
  <si>
    <t>278382562</t>
  </si>
  <si>
    <t>Základy pod stroje nebo technologická zařízení z betonu s bedněním, odbedněním, bez úpravy povrchu z betonu železového objemu souvislé základové konstrukce do 5 m3 tř. C 30/37, složitosti II</t>
  </si>
  <si>
    <t>-1358930128</t>
  </si>
  <si>
    <t>"7</t>
  </si>
  <si>
    <t>0,68*1,2*0,5</t>
  </si>
  <si>
    <t>"5</t>
  </si>
  <si>
    <t>1,1*0,65*0,5</t>
  </si>
  <si>
    <t>"4</t>
  </si>
  <si>
    <t>1,345*1,15*0,5</t>
  </si>
  <si>
    <t>"3</t>
  </si>
  <si>
    <t>1,3*0,8*0,5</t>
  </si>
  <si>
    <t>"10</t>
  </si>
  <si>
    <t>0,72*0,78*0,5</t>
  </si>
  <si>
    <t>"1</t>
  </si>
  <si>
    <t>0,5*0,6*0,5</t>
  </si>
  <si>
    <t>"14</t>
  </si>
  <si>
    <t>1,0*0,8*00,5</t>
  </si>
  <si>
    <t>"13</t>
  </si>
  <si>
    <t>0,7*1,13*0,5</t>
  </si>
  <si>
    <t>"12</t>
  </si>
  <si>
    <t>1,0*1,1*0,5</t>
  </si>
  <si>
    <t>Svislé a kompletní konstrukce</t>
  </si>
  <si>
    <t>38</t>
  </si>
  <si>
    <t>Různé kompletní konstrukce</t>
  </si>
  <si>
    <t>3801</t>
  </si>
  <si>
    <t>Repase kabelových kanálů</t>
  </si>
  <si>
    <t>m2</t>
  </si>
  <si>
    <t>688644322</t>
  </si>
  <si>
    <t>NS odkaz 2</t>
  </si>
  <si>
    <t>repase kabelových kanálů vč. nových ocelových/betonových</t>
  </si>
  <si>
    <t>poklopů</t>
  </si>
  <si>
    <t>poklop kabelového kanálu č. 1 bude uvažován</t>
  </si>
  <si>
    <t>jako pojížděný - betonový</t>
  </si>
  <si>
    <t>kanál 1</t>
  </si>
  <si>
    <t>0,4*21,205</t>
  </si>
  <si>
    <t>kanál 2</t>
  </si>
  <si>
    <t>1,0*(3,0+1,2+1,8+1,2+17,6)</t>
  </si>
  <si>
    <t>5</t>
  </si>
  <si>
    <t>3802</t>
  </si>
  <si>
    <t>D+M kancelář mistra vč. dopravy a uložení na místo</t>
  </si>
  <si>
    <t>1604763824</t>
  </si>
  <si>
    <t>NS odkaz 12</t>
  </si>
  <si>
    <t>zřízení nové kanceláře mistra</t>
  </si>
  <si>
    <t>6</t>
  </si>
  <si>
    <t>Úpravy povrchů, podlahy a osazování výplní</t>
  </si>
  <si>
    <t>631311124</t>
  </si>
  <si>
    <t>Mazanina z betonu prostého bez zvýšených nároků na prostředí tl. přes 80 do 120 mm tř. C 16/20</t>
  </si>
  <si>
    <t>-1571070936</t>
  </si>
  <si>
    <t>pod základ</t>
  </si>
  <si>
    <t>3,4*1,15*0,10*1,035</t>
  </si>
  <si>
    <t>pod kanál</t>
  </si>
  <si>
    <t>8,18*1,4*0,1</t>
  </si>
  <si>
    <t>7</t>
  </si>
  <si>
    <t>631311131</t>
  </si>
  <si>
    <t>Doplnění dosavadních mazanin prostým betonem s dodáním hmot, bez potěru, plochy jednotlivě do 1 m2 a tl. přes 80 mm</t>
  </si>
  <si>
    <t>-1756706377</t>
  </si>
  <si>
    <t>NS odkaz 5</t>
  </si>
  <si>
    <t>zalití chrániček betonem C 30/37</t>
  </si>
  <si>
    <t>(1,4+2,2+2,8+2,8+2,9+6,3+1,4+7,0+0,45+0,3+3,1)*0,25*0,10*1,05</t>
  </si>
  <si>
    <t>8</t>
  </si>
  <si>
    <t>631311225R</t>
  </si>
  <si>
    <t>Mazanina tl do 120 mm z betonu prostého se zvýšenými nároky na prostředí tř. C 30/37 vč. dilatací a smršťovacích spar</t>
  </si>
  <si>
    <t>408651641</t>
  </si>
  <si>
    <t>NS odkaz 6</t>
  </si>
  <si>
    <t>provedení nové žb podlahy</t>
  </si>
  <si>
    <t>vč. dilatací odkaz 9 a smršťovacích spár</t>
  </si>
  <si>
    <t>30,22*0,12</t>
  </si>
  <si>
    <t>23,06*0,12</t>
  </si>
  <si>
    <t>36,08*0,12</t>
  </si>
  <si>
    <t>53,90*0,12</t>
  </si>
  <si>
    <t>26,04*0,12</t>
  </si>
  <si>
    <t>(49,47-3,125*0,8-2,45*0,8)*0,12</t>
  </si>
  <si>
    <t>(40,34-2,55*0,9)*0,12</t>
  </si>
  <si>
    <t>II.15</t>
  </si>
  <si>
    <t>69,44*0,12</t>
  </si>
  <si>
    <t>9</t>
  </si>
  <si>
    <t>631319173</t>
  </si>
  <si>
    <t>Příplatek k cenám mazanin za stržení povrchu spodní vrstvy mazaniny latí před vložením výztuže nebo pletiva pro tl. obou vrstev mazaniny přes 80 do 120 mm</t>
  </si>
  <si>
    <t>923034086</t>
  </si>
  <si>
    <t>demontáž stávající podlahy dřevěné špalíkové tl. 120 mmprovedení nové žb podlahy</t>
  </si>
  <si>
    <t>631361821</t>
  </si>
  <si>
    <t>Výztuž mazanin 10 505 (R) nebo BSt 500</t>
  </si>
  <si>
    <t>t</t>
  </si>
  <si>
    <t>114483945</t>
  </si>
  <si>
    <t>v.č. 05</t>
  </si>
  <si>
    <t>0,001*(185+12)</t>
  </si>
  <si>
    <t>11</t>
  </si>
  <si>
    <t>631362021</t>
  </si>
  <si>
    <t>Výztuž mazanin ze svařovaných sítí z drátů typu KARI</t>
  </si>
  <si>
    <t>-1886334739</t>
  </si>
  <si>
    <t>0,001*(3779+270)</t>
  </si>
  <si>
    <t>12</t>
  </si>
  <si>
    <t>635111215</t>
  </si>
  <si>
    <t>Násyp ze štěrkopísku, písku nebo kameniva pod podlahy se zhutněním ze štěrkopísku</t>
  </si>
  <si>
    <t>-411159675</t>
  </si>
  <si>
    <t>BP odkaz 8</t>
  </si>
  <si>
    <t>zásyp technologické jámy</t>
  </si>
  <si>
    <t>1,4*1,4*1,15</t>
  </si>
  <si>
    <t>3,4*1,15*0,10</t>
  </si>
  <si>
    <t>kanál</t>
  </si>
  <si>
    <t>8,18*1,4*0,83</t>
  </si>
  <si>
    <t>13</t>
  </si>
  <si>
    <t>63609</t>
  </si>
  <si>
    <t>D+M chráničky rozvodů el. energie</t>
  </si>
  <si>
    <t>m</t>
  </si>
  <si>
    <t>-1150349800</t>
  </si>
  <si>
    <t xml:space="preserve"> chráničky - bude upřesněno dle skutečnosti</t>
  </si>
  <si>
    <t>(1,4+2,2+2,8+2,8+2,9+6,3+1,4+7,0+0,45+0,3+3,1)*3</t>
  </si>
  <si>
    <t>Trubní vedení</t>
  </si>
  <si>
    <t>89</t>
  </si>
  <si>
    <t>Ostatní konstrukce</t>
  </si>
  <si>
    <t>14</t>
  </si>
  <si>
    <t>8901</t>
  </si>
  <si>
    <t>Repase kanalizační šachty</t>
  </si>
  <si>
    <t>kpl</t>
  </si>
  <si>
    <t>-1929791187</t>
  </si>
  <si>
    <t>NS odkaz 1</t>
  </si>
  <si>
    <t>repase kanalizační šachty vč, nového prstencea poklopu</t>
  </si>
  <si>
    <t>Ostatní konstrukce a práce, bourání</t>
  </si>
  <si>
    <t>915111125</t>
  </si>
  <si>
    <t>Vodorovné dopravní značení stříkané barvou dělící čára šířky 125 mm přerušovaná žlutá základní</t>
  </si>
  <si>
    <t>1964259732</t>
  </si>
  <si>
    <t>TZ</t>
  </si>
  <si>
    <t>120,0</t>
  </si>
  <si>
    <t>16</t>
  </si>
  <si>
    <t>915111126</t>
  </si>
  <si>
    <t>Vodorovné dopravní značení stříkané barvou dělící čára šířky 125 mm přerušovaná žlutá retroreflexní</t>
  </si>
  <si>
    <t>-270130657</t>
  </si>
  <si>
    <t>17</t>
  </si>
  <si>
    <t>938902123</t>
  </si>
  <si>
    <t>Čištění nádrží, ploch dřevěných nebo betonových konstrukcí, potrubí ploch betonových konstrukcí ocelovými kartáči</t>
  </si>
  <si>
    <t>45731503</t>
  </si>
  <si>
    <t xml:space="preserve">NS odkaz 3 </t>
  </si>
  <si>
    <t>ošetření stávajících betonových konstrukcí v podlaze</t>
  </si>
  <si>
    <t>základy pod stroji, stěnami, kabelové kanály apod.)</t>
  </si>
  <si>
    <t>krystalickou hydroizolací</t>
  </si>
  <si>
    <t>8,18*(0,6+0,15+0,15+0,51+0,51)</t>
  </si>
  <si>
    <t>5,76*(0,15+0,3+0,3)</t>
  </si>
  <si>
    <t>(0,15+0,3+0,15)*5,75</t>
  </si>
  <si>
    <t>(0,15+0,3+0,15)*(8,52+5,2+8,52+5,2)</t>
  </si>
  <si>
    <t>(0,15+0,3+0,15)*(6,1+6,1+5,95+5,95)</t>
  </si>
  <si>
    <t>18</t>
  </si>
  <si>
    <t>961055111</t>
  </si>
  <si>
    <t>Bourání základů z betonu železového</t>
  </si>
  <si>
    <t>-301272039</t>
  </si>
  <si>
    <t>BP odkaz 7</t>
  </si>
  <si>
    <t>0,5*0,5*0,8*2</t>
  </si>
  <si>
    <t>19</t>
  </si>
  <si>
    <t>96204</t>
  </si>
  <si>
    <t>Demontáž zvýšeného patra, stropu a schodiště</t>
  </si>
  <si>
    <t>731297688</t>
  </si>
  <si>
    <t>BP odkaz 3 m.č. II.13</t>
  </si>
  <si>
    <t>2*26,04</t>
  </si>
  <si>
    <t>20</t>
  </si>
  <si>
    <t>965043441</t>
  </si>
  <si>
    <t>Bourání mazanin betonových s potěrem nebo teracem tl. do 150 mm, plochy přes 4 m2</t>
  </si>
  <si>
    <t>-349151821</t>
  </si>
  <si>
    <t>BP odkaz 5</t>
  </si>
  <si>
    <t>odřezání části stávající podlahy v prostoru II.18</t>
  </si>
  <si>
    <t>v šířce 300 mm pro napojení na novou podlahu</t>
  </si>
  <si>
    <t>0,3*(1,2+2,8+1,2+5,75)*0,12</t>
  </si>
  <si>
    <t>BP odkaz 9</t>
  </si>
  <si>
    <t>obnažení části stávajících neměnných betonových konstrukcí</t>
  </si>
  <si>
    <t>965049112</t>
  </si>
  <si>
    <t>Bourání mazanin Příplatek k cenám za bourání mazanin betonových se svařovanou sítí, tl. přes 100 mm</t>
  </si>
  <si>
    <t>-674327233</t>
  </si>
  <si>
    <t>2*(1,2+2,8+1,2+5,75)*0,12</t>
  </si>
  <si>
    <t>22</t>
  </si>
  <si>
    <t>965061831</t>
  </si>
  <si>
    <t>Bourání dlažeb z dřevěných špalíků bez podkladního lože, s jakoukoliv výplní spár do asfaltu, plochy přes 1 m2</t>
  </si>
  <si>
    <t>857559944</t>
  </si>
  <si>
    <t>BP odkaz 4</t>
  </si>
  <si>
    <t>demontáž stávající podlahy dřevěné špalíkové tl. 120 mm</t>
  </si>
  <si>
    <t>30,22</t>
  </si>
  <si>
    <t>23,06</t>
  </si>
  <si>
    <t>36,08</t>
  </si>
  <si>
    <t>53,90</t>
  </si>
  <si>
    <t>26,04</t>
  </si>
  <si>
    <t>49,47-3,125*0,8-2,45*0,8</t>
  </si>
  <si>
    <t>40,34-2,55*0,9</t>
  </si>
  <si>
    <t>69,44</t>
  </si>
  <si>
    <t>23</t>
  </si>
  <si>
    <t>966072811</t>
  </si>
  <si>
    <t>Rozebrání oplocení z dílců rámových na ocelové sloupky, výšky přes 1 do 2 m</t>
  </si>
  <si>
    <t>-1505367407</t>
  </si>
  <si>
    <t>BP odkaz 2</t>
  </si>
  <si>
    <t>demontáž dělících konstrukcí ze sloupků a pletiva výšky cca 2,0 m</t>
  </si>
  <si>
    <t>7,6+5,75</t>
  </si>
  <si>
    <t>24</t>
  </si>
  <si>
    <t>971052331</t>
  </si>
  <si>
    <t>Vybourání a prorážení otvorů v železobetonových příčkách a zdech základových nebo nadzákladových, plochy do 0,09 m2, tl. do 150 mm</t>
  </si>
  <si>
    <t>kus</t>
  </si>
  <si>
    <t>1233518721</t>
  </si>
  <si>
    <t>průraz pro chráničky</t>
  </si>
  <si>
    <t>1+1+1+1+1+1</t>
  </si>
  <si>
    <t>25</t>
  </si>
  <si>
    <t>974042557</t>
  </si>
  <si>
    <t>Vysekání rýh v betonové nebo jiné monolitické dlažbě s betonovým podkladem do hl. 100 mm a šířky do 300 mm</t>
  </si>
  <si>
    <t>-1625938181</t>
  </si>
  <si>
    <t>vysekání ryh pro chráničky</t>
  </si>
  <si>
    <t>1,4+2,2+2,8+2,8+2,9+6,3+1,4+7,0+0,45+0,3+3,1</t>
  </si>
  <si>
    <t>26</t>
  </si>
  <si>
    <t>977312113</t>
  </si>
  <si>
    <t>Řezání stávajících betonových mazanin s vyztužením hloubky přes 100 do 150 mm</t>
  </si>
  <si>
    <t>-1494211356</t>
  </si>
  <si>
    <t>2*(1,2+2,8+1,2+5,75)</t>
  </si>
  <si>
    <t>0,3*8</t>
  </si>
  <si>
    <t>27</t>
  </si>
  <si>
    <t>990</t>
  </si>
  <si>
    <t>HZS - demontáže</t>
  </si>
  <si>
    <t>hod</t>
  </si>
  <si>
    <t>1974771449</t>
  </si>
  <si>
    <t>BP  odkaz 11</t>
  </si>
  <si>
    <t>dočasná demontáž veškerých úložných prostor</t>
  </si>
  <si>
    <t>a vybavení řešených prostor</t>
  </si>
  <si>
    <t>4*8</t>
  </si>
  <si>
    <t>zpětné nastěhování vybavení do haly</t>
  </si>
  <si>
    <t>997</t>
  </si>
  <si>
    <t>Přesun sutě</t>
  </si>
  <si>
    <t>28</t>
  </si>
  <si>
    <t>997013151</t>
  </si>
  <si>
    <t>Vnitrostaveništní doprava suti a vybouraných hmot vodorovně do 50 m svisle s omezením mechanizace pro budovy a haly výšky do 6 m</t>
  </si>
  <si>
    <t>-1423838900</t>
  </si>
  <si>
    <t>29</t>
  </si>
  <si>
    <t>997013501</t>
  </si>
  <si>
    <t>Odvoz suti a vybouraných hmot na skládku nebo meziskládku se složením, na vzdálenost do 1 km</t>
  </si>
  <si>
    <t>-1892504813</t>
  </si>
  <si>
    <t>30</t>
  </si>
  <si>
    <t>997013509</t>
  </si>
  <si>
    <t>Odvoz suti a vybouraných hmot na skládku nebo meziskládku se složením, na vzdálenost Příplatek k ceně za každý další i započatý 1 km přes 1 km</t>
  </si>
  <si>
    <t>-1829449797</t>
  </si>
  <si>
    <t>50,112*14 'Přepočtené koeficientem množství</t>
  </si>
  <si>
    <t>31</t>
  </si>
  <si>
    <t>997013511</t>
  </si>
  <si>
    <t>Odvoz suti a vybouraných hmot z meziskládky na skládku s naložením a se složením, na vzdálenost do 1 km</t>
  </si>
  <si>
    <t>2128512680</t>
  </si>
  <si>
    <t>32</t>
  </si>
  <si>
    <t>997013831</t>
  </si>
  <si>
    <t>Poplatek za uložení stavebního odpadu na skládce (skládkovné) směsného</t>
  </si>
  <si>
    <t>837854614</t>
  </si>
  <si>
    <t>998</t>
  </si>
  <si>
    <t>Přesun hmot</t>
  </si>
  <si>
    <t>33</t>
  </si>
  <si>
    <t>998011002</t>
  </si>
  <si>
    <t>Přesun hmot pro budovy občanské výstavby, bydlení, výrobu a služby s nosnou svislou konstrukcí zděnou z cihel, tvárnic nebo kamene vodorovná dopravní vzdálenost do 100 m pro budovy výšky přes 6 do 12 m</t>
  </si>
  <si>
    <t>1144360315</t>
  </si>
  <si>
    <t>PSV</t>
  </si>
  <si>
    <t>Práce a dodávky PSV</t>
  </si>
  <si>
    <t>711</t>
  </si>
  <si>
    <t>Izolace proti vodě, vlhkosti a plynům</t>
  </si>
  <si>
    <t>34</t>
  </si>
  <si>
    <t>711121131</t>
  </si>
  <si>
    <t>Provedení izolace proti zemní vlhkosti natěradly a tmely za horka na ploše vodorovné V nátěrem asfaltovým</t>
  </si>
  <si>
    <t>-966638695</t>
  </si>
  <si>
    <t>NS odkaz 4</t>
  </si>
  <si>
    <t>2*(6,0+2,2)*(0,15+0,3)</t>
  </si>
  <si>
    <t>2*(6,0+6,58)*(0,15+0,3)</t>
  </si>
  <si>
    <t>2*(6,0+5,95)*(0,15+0,3)</t>
  </si>
  <si>
    <t>2*(6,0+8,88)*(0,15+0,3)</t>
  </si>
  <si>
    <t>(8,68+4*0,9)*(0,15+0,3)</t>
  </si>
  <si>
    <t>2*8,18*(0,15+0,3)</t>
  </si>
  <si>
    <t>(5,8+0,9+0,9+0,85)*(0,15+0,3)</t>
  </si>
  <si>
    <t>35</t>
  </si>
  <si>
    <t>M</t>
  </si>
  <si>
    <t>111613320</t>
  </si>
  <si>
    <t>asfalt stavebně izolační</t>
  </si>
  <si>
    <t>-681196286</t>
  </si>
  <si>
    <t>381,335*0,0015 'Přepočtené koeficientem množství</t>
  </si>
  <si>
    <t>36</t>
  </si>
  <si>
    <t>711121231</t>
  </si>
  <si>
    <t>Provedení izolace proti zemní vlhkosti natěradly a tmely za horka na ploše vodorovné V nátěrem asfaltovým pomocným</t>
  </si>
  <si>
    <t>-780003125</t>
  </si>
  <si>
    <t>37</t>
  </si>
  <si>
    <t>-1051601594</t>
  </si>
  <si>
    <t>381,335*0,0011 'Přepočtené koeficientem množství</t>
  </si>
  <si>
    <t>711141559</t>
  </si>
  <si>
    <t>Provedení izolace proti zemní vlhkosti pásy přitavením NAIP na ploše vodorovné V</t>
  </si>
  <si>
    <t>941416074</t>
  </si>
  <si>
    <t>39</t>
  </si>
  <si>
    <t>628321340</t>
  </si>
  <si>
    <t>pás těžký asfaltovaný V60 S40</t>
  </si>
  <si>
    <t>909796760</t>
  </si>
  <si>
    <t>381,335*1,15 'Přepočtené koeficientem množství</t>
  </si>
  <si>
    <t>40</t>
  </si>
  <si>
    <t>711412053R</t>
  </si>
  <si>
    <t>Provedení izolace proti vodě za studena krystalickou hydroizolací</t>
  </si>
  <si>
    <t>-1138593775</t>
  </si>
  <si>
    <t>41</t>
  </si>
  <si>
    <t>245510500</t>
  </si>
  <si>
    <t>systém hydroizolační práškový bal. 5 kg</t>
  </si>
  <si>
    <t>kg</t>
  </si>
  <si>
    <t>-1388848467</t>
  </si>
  <si>
    <t>54,4*2,25 'Přepočtené koeficientem množství</t>
  </si>
  <si>
    <t>42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</si>
  <si>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</si>
  <si>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</si>
  <si>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</si>
  <si>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483047289</t>
  </si>
  <si>
    <t>725</t>
  </si>
  <si>
    <t>Zdravotechnika - zařizovací předměty</t>
  </si>
  <si>
    <t>43</t>
  </si>
  <si>
    <t>72501</t>
  </si>
  <si>
    <t>R_V1 D+M dvojdřez nerezový vč. baterie a příslušenství</t>
  </si>
  <si>
    <t>-135775951</t>
  </si>
  <si>
    <t>44</t>
  </si>
  <si>
    <t>725210821</t>
  </si>
  <si>
    <t>Demontáž umyvadel bez výtokových armatur umyvadel</t>
  </si>
  <si>
    <t>soubor</t>
  </si>
  <si>
    <t>-2069310012</t>
  </si>
  <si>
    <t>BP odkaz 1</t>
  </si>
  <si>
    <t>45</t>
  </si>
  <si>
    <t>998725201</t>
  </si>
  <si>
    <t>Přesun hmot pro zařizovací předměty stanovený procentní sazbou (%) z ceny vodorovná dopravní vzdálenost do 50 m v objektech výšky do 6 m</t>
  </si>
  <si>
    <t>-1516335751</t>
  </si>
  <si>
    <t>762</t>
  </si>
  <si>
    <t>Konstrukce tesařské</t>
  </si>
  <si>
    <t>46</t>
  </si>
  <si>
    <t>762522812</t>
  </si>
  <si>
    <t>Demontáž podlah s polštáři z prken nebo fošen tl. přes 32 mm</t>
  </si>
  <si>
    <t>314895290</t>
  </si>
  <si>
    <t>BP odkaz 6</t>
  </si>
  <si>
    <t xml:space="preserve">odstranění dřevěné konstrukce převýšení </t>
  </si>
  <si>
    <t>přes kabelový kanál v místnosti II.17</t>
  </si>
  <si>
    <t>2,15*1,4+0,125*0,6</t>
  </si>
  <si>
    <t>odstranění dřevěného poklopu technologické jámy</t>
  </si>
  <si>
    <t>1,83*1,83</t>
  </si>
  <si>
    <t>47</t>
  </si>
  <si>
    <t>998762201</t>
  </si>
  <si>
    <t>Přesun hmot pro konstrukce tesařské stanovený procentní sazbou (%) z ceny vodorovná dopravní vzdálenost do 50 m v objektech výšky do 6 m</t>
  </si>
  <si>
    <t>1944376186</t>
  </si>
  <si>
    <t>767</t>
  </si>
  <si>
    <t>Konstrukce zámečnické</t>
  </si>
  <si>
    <t>48</t>
  </si>
  <si>
    <t>7670</t>
  </si>
  <si>
    <t>D+M ocelové  dělící stěny, kotvené do podlahy</t>
  </si>
  <si>
    <t>1293431654</t>
  </si>
  <si>
    <t>stěna S1</t>
  </si>
  <si>
    <t>v.č. 07 s dveřmi 900*1970 mm vč. povrchové pravy</t>
  </si>
  <si>
    <t>5,76*5,0</t>
  </si>
  <si>
    <t>stěna S2</t>
  </si>
  <si>
    <t>(2,975+0,705)*2,0</t>
  </si>
  <si>
    <t>4*1,62*2,0</t>
  </si>
  <si>
    <t>49</t>
  </si>
  <si>
    <t>76701</t>
  </si>
  <si>
    <t xml:space="preserve">R_Z1 uzavírací šachtový poklop 6100x6100 mm </t>
  </si>
  <si>
    <t>2023089486</t>
  </si>
  <si>
    <t>50</t>
  </si>
  <si>
    <t>76702</t>
  </si>
  <si>
    <t>R_Z2 uzavírací poklop kabelového kanálu č. 1</t>
  </si>
  <si>
    <t>-942107634</t>
  </si>
  <si>
    <t>51</t>
  </si>
  <si>
    <t>76703</t>
  </si>
  <si>
    <t>R_Z3 uzavírací poklop kabelového kanálu č. 2</t>
  </si>
  <si>
    <t>-22249613</t>
  </si>
  <si>
    <t>52</t>
  </si>
  <si>
    <t>76704</t>
  </si>
  <si>
    <t>D+M dělící ocelové stěny plné v. 2,0 m</t>
  </si>
  <si>
    <t>-308664751</t>
  </si>
  <si>
    <t>NS odkaz 8  vč. povrchové pravy</t>
  </si>
  <si>
    <t>2,0*(2,975+6,5+0,705)</t>
  </si>
  <si>
    <t>53</t>
  </si>
  <si>
    <t>767132812</t>
  </si>
  <si>
    <t>Demontáž stěn a příček z plechu svařovaných</t>
  </si>
  <si>
    <t>-1284536894</t>
  </si>
  <si>
    <t>demontáž dělících stěn výšky cca 5,0 m</t>
  </si>
  <si>
    <t>5,0*(5,76+1,36+3,0+8,75)</t>
  </si>
  <si>
    <t>54</t>
  </si>
  <si>
    <t>767996804</t>
  </si>
  <si>
    <t>Demontáž ostatních zámečnických konstrukcí o hmotnosti jednotlivých dílů rozebráním přes 250 do 500 kg</t>
  </si>
  <si>
    <t>-945853200</t>
  </si>
  <si>
    <t>demontáž nefunkčních ocelových komínů</t>
  </si>
  <si>
    <t>d=300 mm, H=8 m</t>
  </si>
  <si>
    <t>292*2</t>
  </si>
  <si>
    <t>55</t>
  </si>
  <si>
    <t>998767201</t>
  </si>
  <si>
    <t>Přesun hmot pro zámečnické konstrukce stanovený procentní sazbou (%) z ceny vodorovná dopravní vzdálenost do 50 m v objektech výšky do 6 m</t>
  </si>
  <si>
    <t>1136119161</t>
  </si>
  <si>
    <t>783</t>
  </si>
  <si>
    <t>Dokončovací práce - nátěry</t>
  </si>
  <si>
    <t>56</t>
  </si>
  <si>
    <t>783009421</t>
  </si>
  <si>
    <t>Bezpečnostní šrafování rohových hran stěnových nebo podlahových</t>
  </si>
  <si>
    <t>CS ÚRS 2017 02</t>
  </si>
  <si>
    <t>2080729492</t>
  </si>
  <si>
    <t>technickká zpráva str. 3</t>
  </si>
  <si>
    <t>57</t>
  </si>
  <si>
    <t>783314201</t>
  </si>
  <si>
    <t>Základní antikorozní nátěr zámečnických konstrukcí jednonásobný syntetický standardní</t>
  </si>
  <si>
    <t>135114786</t>
  </si>
  <si>
    <t>NS odkaz 10</t>
  </si>
  <si>
    <t>opatření stávajících ocelových konstrukcí</t>
  </si>
  <si>
    <t>odhad cca</t>
  </si>
  <si>
    <t>58</t>
  </si>
  <si>
    <t>783315101</t>
  </si>
  <si>
    <t>Mezinátěr zámečnických konstrukcí jednonásobný syntetický standardní</t>
  </si>
  <si>
    <t>-825301083</t>
  </si>
  <si>
    <t>59</t>
  </si>
  <si>
    <t>783317101</t>
  </si>
  <si>
    <t>Krycí nátěr (email) zámečnických konstrukcí jednonásobný syntetický standardní</t>
  </si>
  <si>
    <t>116263757</t>
  </si>
  <si>
    <t>789</t>
  </si>
  <si>
    <t>Povrchové úpravy ocelových konstrukcí a technologických zařízení</t>
  </si>
  <si>
    <t>60</t>
  </si>
  <si>
    <t>789112141</t>
  </si>
  <si>
    <t>Úpravy povrchů pod nátěry zařízení s povrchem členitým odstranění rzi a nečistot mechanizovaným čištěním stupeň přípravy St 3, stupeň zrezivění B</t>
  </si>
  <si>
    <t>1437838688</t>
  </si>
  <si>
    <t>BP 10</t>
  </si>
  <si>
    <t>případné odstranění rzi ze stávajících ocelových konstrukcí</t>
  </si>
  <si>
    <t>Práce a dodávky M</t>
  </si>
  <si>
    <t>24-M</t>
  </si>
  <si>
    <t>Montáže vzduchotechnických zařízení</t>
  </si>
  <si>
    <t>61</t>
  </si>
  <si>
    <t>2401</t>
  </si>
  <si>
    <t>atyp čtyřhranné potrubí dělené, do obv. 2,6 m</t>
  </si>
  <si>
    <t>64</t>
  </si>
  <si>
    <t>1055179587</t>
  </si>
  <si>
    <t>62</t>
  </si>
  <si>
    <t>2402</t>
  </si>
  <si>
    <t>výfukové a sací síto na přírubě 800x500 mm, dělené</t>
  </si>
  <si>
    <t>420579326</t>
  </si>
  <si>
    <t>63</t>
  </si>
  <si>
    <t>2403</t>
  </si>
  <si>
    <t>pomocný montážní, těsnící a kotvicí materiál</t>
  </si>
  <si>
    <t>-88261723</t>
  </si>
  <si>
    <t>2404</t>
  </si>
  <si>
    <t>montáž</t>
  </si>
  <si>
    <t>-998988615</t>
  </si>
  <si>
    <t>65</t>
  </si>
  <si>
    <t>2405</t>
  </si>
  <si>
    <t>doprava + Ostrava</t>
  </si>
  <si>
    <t>2039070213</t>
  </si>
  <si>
    <t>VRN</t>
  </si>
  <si>
    <t>Vedlejší rozpočtové náklady</t>
  </si>
  <si>
    <t>VRN1</t>
  </si>
  <si>
    <t>Průzkumné, geodetické a projektové práce</t>
  </si>
  <si>
    <t>66</t>
  </si>
  <si>
    <t>013254000</t>
  </si>
  <si>
    <t>Průzkumné, geodetické a projektové práce projektové práce dokumentace stavby (výkresová a textová) skutečného provedení stavby</t>
  </si>
  <si>
    <t>1024</t>
  </si>
  <si>
    <t>715453166</t>
  </si>
  <si>
    <t>VRN2</t>
  </si>
  <si>
    <t>Příprava staveniště</t>
  </si>
  <si>
    <t>67</t>
  </si>
  <si>
    <t>020001000</t>
  </si>
  <si>
    <t>Základní rozdělení průvodních činností a nákladů příprava staveniště</t>
  </si>
  <si>
    <t>-1180353713</t>
  </si>
  <si>
    <t>VRN3</t>
  </si>
  <si>
    <t>Zařízení staveniště</t>
  </si>
  <si>
    <t>68</t>
  </si>
  <si>
    <t>030001000</t>
  </si>
  <si>
    <t>Základní rozdělení průvodních činností a nákladů zařízení staveniště</t>
  </si>
  <si>
    <t>-1352933762</t>
  </si>
  <si>
    <t>VRN5</t>
  </si>
  <si>
    <t>Finanční náklady</t>
  </si>
  <si>
    <t>69</t>
  </si>
  <si>
    <t>052002000</t>
  </si>
  <si>
    <t>Hlavní tituly průvodních činností a nákladů finanční náklady finanční rezerva</t>
  </si>
  <si>
    <t>-1908355510</t>
  </si>
  <si>
    <t>VRN7</t>
  </si>
  <si>
    <t>Provozní vlivy</t>
  </si>
  <si>
    <t>70</t>
  </si>
  <si>
    <t>070001000</t>
  </si>
  <si>
    <t>Základní rozdělení průvodních činností a nákladů provozní vlivy</t>
  </si>
  <si>
    <t>-719103930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</si>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</sst>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42" t="s">
        <v>8</v>
      </c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09" t="s">
        <v>17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9"/>
      <c r="AQ5" s="31"/>
      <c r="BE5" s="307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11" t="s">
        <v>20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9"/>
      <c r="AQ6" s="31"/>
      <c r="BE6" s="308"/>
      <c r="BS6" s="24" t="s">
        <v>21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23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24</v>
      </c>
      <c r="AL7" s="29"/>
      <c r="AM7" s="29"/>
      <c r="AN7" s="35" t="s">
        <v>5</v>
      </c>
      <c r="AO7" s="29"/>
      <c r="AP7" s="29"/>
      <c r="AQ7" s="31"/>
      <c r="BE7" s="308"/>
      <c r="BS7" s="24" t="s">
        <v>25</v>
      </c>
    </row>
    <row r="8" spans="1:74" ht="14.45" customHeight="1">
      <c r="B8" s="28"/>
      <c r="C8" s="29"/>
      <c r="D8" s="37" t="s">
        <v>26</v>
      </c>
      <c r="E8" s="29"/>
      <c r="F8" s="29"/>
      <c r="G8" s="29"/>
      <c r="H8" s="29"/>
      <c r="I8" s="29"/>
      <c r="J8" s="29"/>
      <c r="K8" s="35" t="s">
        <v>27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28</v>
      </c>
      <c r="AL8" s="29"/>
      <c r="AM8" s="29"/>
      <c r="AN8" s="38" t="s">
        <v>29</v>
      </c>
      <c r="AO8" s="29"/>
      <c r="AP8" s="29"/>
      <c r="AQ8" s="31"/>
      <c r="BE8" s="308"/>
      <c r="BS8" s="24" t="s">
        <v>30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08"/>
      <c r="BS9" s="24" t="s">
        <v>31</v>
      </c>
    </row>
    <row r="10" spans="1:74" ht="14.45" customHeight="1">
      <c r="B10" s="28"/>
      <c r="C10" s="29"/>
      <c r="D10" s="37" t="s">
        <v>32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33</v>
      </c>
      <c r="AL10" s="29"/>
      <c r="AM10" s="29"/>
      <c r="AN10" s="35" t="s">
        <v>34</v>
      </c>
      <c r="AO10" s="29"/>
      <c r="AP10" s="29"/>
      <c r="AQ10" s="31"/>
      <c r="BE10" s="308"/>
      <c r="BS10" s="24" t="s">
        <v>21</v>
      </c>
    </row>
    <row r="11" spans="1:74" ht="18.399999999999999" customHeight="1">
      <c r="B11" s="28"/>
      <c r="C11" s="29"/>
      <c r="D11" s="29"/>
      <c r="E11" s="35" t="s">
        <v>35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36</v>
      </c>
      <c r="AL11" s="29"/>
      <c r="AM11" s="29"/>
      <c r="AN11" s="35" t="s">
        <v>37</v>
      </c>
      <c r="AO11" s="29"/>
      <c r="AP11" s="29"/>
      <c r="AQ11" s="31"/>
      <c r="BE11" s="308"/>
      <c r="BS11" s="24" t="s">
        <v>21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08"/>
      <c r="BS12" s="24" t="s">
        <v>21</v>
      </c>
    </row>
    <row r="13" spans="1:74" ht="14.45" customHeight="1">
      <c r="B13" s="28"/>
      <c r="C13" s="29"/>
      <c r="D13" s="37" t="s">
        <v>38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33</v>
      </c>
      <c r="AL13" s="29"/>
      <c r="AM13" s="29"/>
      <c r="AN13" s="39" t="s">
        <v>39</v>
      </c>
      <c r="AO13" s="29"/>
      <c r="AP13" s="29"/>
      <c r="AQ13" s="31"/>
      <c r="BE13" s="308"/>
      <c r="BS13" s="24" t="s">
        <v>21</v>
      </c>
    </row>
    <row r="14" spans="1:74">
      <c r="B14" s="28"/>
      <c r="C14" s="29"/>
      <c r="D14" s="29"/>
      <c r="E14" s="312" t="s">
        <v>39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7" t="s">
        <v>36</v>
      </c>
      <c r="AL14" s="29"/>
      <c r="AM14" s="29"/>
      <c r="AN14" s="39" t="s">
        <v>39</v>
      </c>
      <c r="AO14" s="29"/>
      <c r="AP14" s="29"/>
      <c r="AQ14" s="31"/>
      <c r="BE14" s="308"/>
      <c r="BS14" s="24" t="s">
        <v>21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08"/>
      <c r="BS15" s="24" t="s">
        <v>6</v>
      </c>
    </row>
    <row r="16" spans="1:74" ht="14.45" customHeight="1">
      <c r="B16" s="28"/>
      <c r="C16" s="29"/>
      <c r="D16" s="37" t="s">
        <v>40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33</v>
      </c>
      <c r="AL16" s="29"/>
      <c r="AM16" s="29"/>
      <c r="AN16" s="35" t="s">
        <v>41</v>
      </c>
      <c r="AO16" s="29"/>
      <c r="AP16" s="29"/>
      <c r="AQ16" s="31"/>
      <c r="BE16" s="308"/>
      <c r="BS16" s="24" t="s">
        <v>6</v>
      </c>
    </row>
    <row r="17" spans="2:71" ht="18.399999999999999" customHeight="1">
      <c r="B17" s="28"/>
      <c r="C17" s="29"/>
      <c r="D17" s="29"/>
      <c r="E17" s="35" t="s">
        <v>42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36</v>
      </c>
      <c r="AL17" s="29"/>
      <c r="AM17" s="29"/>
      <c r="AN17" s="35" t="s">
        <v>43</v>
      </c>
      <c r="AO17" s="29"/>
      <c r="AP17" s="29"/>
      <c r="AQ17" s="31"/>
      <c r="BE17" s="308"/>
      <c r="BS17" s="24" t="s">
        <v>44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08"/>
      <c r="BS18" s="24" t="s">
        <v>9</v>
      </c>
    </row>
    <row r="19" spans="2:71" ht="14.45" customHeight="1">
      <c r="B19" s="28"/>
      <c r="C19" s="29"/>
      <c r="D19" s="37" t="s">
        <v>45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08"/>
      <c r="BS19" s="24" t="s">
        <v>9</v>
      </c>
    </row>
    <row r="20" spans="2:71" ht="57" customHeight="1">
      <c r="B20" s="28"/>
      <c r="C20" s="29"/>
      <c r="D20" s="29"/>
      <c r="E20" s="314" t="s">
        <v>46</v>
      </c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29"/>
      <c r="AP20" s="29"/>
      <c r="AQ20" s="31"/>
      <c r="BE20" s="308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08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08"/>
    </row>
    <row r="23" spans="2:71" s="1" customFormat="1" ht="25.9" customHeight="1">
      <c r="B23" s="41"/>
      <c r="C23" s="42"/>
      <c r="D23" s="43" t="s">
        <v>47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15">
        <f>ROUND(AG51,2)</f>
        <v>0</v>
      </c>
      <c r="AL23" s="316"/>
      <c r="AM23" s="316"/>
      <c r="AN23" s="316"/>
      <c r="AO23" s="316"/>
      <c r="AP23" s="42"/>
      <c r="AQ23" s="45"/>
      <c r="BE23" s="308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08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17" t="s">
        <v>48</v>
      </c>
      <c r="M25" s="317"/>
      <c r="N25" s="317"/>
      <c r="O25" s="317"/>
      <c r="P25" s="42"/>
      <c r="Q25" s="42"/>
      <c r="R25" s="42"/>
      <c r="S25" s="42"/>
      <c r="T25" s="42"/>
      <c r="U25" s="42"/>
      <c r="V25" s="42"/>
      <c r="W25" s="317" t="s">
        <v>49</v>
      </c>
      <c r="X25" s="317"/>
      <c r="Y25" s="317"/>
      <c r="Z25" s="317"/>
      <c r="AA25" s="317"/>
      <c r="AB25" s="317"/>
      <c r="AC25" s="317"/>
      <c r="AD25" s="317"/>
      <c r="AE25" s="317"/>
      <c r="AF25" s="42"/>
      <c r="AG25" s="42"/>
      <c r="AH25" s="42"/>
      <c r="AI25" s="42"/>
      <c r="AJ25" s="42"/>
      <c r="AK25" s="317" t="s">
        <v>50</v>
      </c>
      <c r="AL25" s="317"/>
      <c r="AM25" s="317"/>
      <c r="AN25" s="317"/>
      <c r="AO25" s="317"/>
      <c r="AP25" s="42"/>
      <c r="AQ25" s="45"/>
      <c r="BE25" s="308"/>
    </row>
    <row r="26" spans="2:71" s="2" customFormat="1" ht="14.45" customHeight="1">
      <c r="B26" s="47"/>
      <c r="C26" s="48"/>
      <c r="D26" s="49" t="s">
        <v>51</v>
      </c>
      <c r="E26" s="48"/>
      <c r="F26" s="49" t="s">
        <v>52</v>
      </c>
      <c r="G26" s="48"/>
      <c r="H26" s="48"/>
      <c r="I26" s="48"/>
      <c r="J26" s="48"/>
      <c r="K26" s="48"/>
      <c r="L26" s="318">
        <v>0.21</v>
      </c>
      <c r="M26" s="319"/>
      <c r="N26" s="319"/>
      <c r="O26" s="319"/>
      <c r="P26" s="48"/>
      <c r="Q26" s="48"/>
      <c r="R26" s="48"/>
      <c r="S26" s="48"/>
      <c r="T26" s="48"/>
      <c r="U26" s="48"/>
      <c r="V26" s="48"/>
      <c r="W26" s="320">
        <f>ROUND(AZ51,2)</f>
        <v>0</v>
      </c>
      <c r="X26" s="319"/>
      <c r="Y26" s="319"/>
      <c r="Z26" s="319"/>
      <c r="AA26" s="319"/>
      <c r="AB26" s="319"/>
      <c r="AC26" s="319"/>
      <c r="AD26" s="319"/>
      <c r="AE26" s="319"/>
      <c r="AF26" s="48"/>
      <c r="AG26" s="48"/>
      <c r="AH26" s="48"/>
      <c r="AI26" s="48"/>
      <c r="AJ26" s="48"/>
      <c r="AK26" s="320">
        <f>ROUND(AV51,2)</f>
        <v>0</v>
      </c>
      <c r="AL26" s="319"/>
      <c r="AM26" s="319"/>
      <c r="AN26" s="319"/>
      <c r="AO26" s="319"/>
      <c r="AP26" s="48"/>
      <c r="AQ26" s="50"/>
      <c r="BE26" s="308"/>
    </row>
    <row r="27" spans="2:71" s="2" customFormat="1" ht="14.45" customHeight="1">
      <c r="B27" s="47"/>
      <c r="C27" s="48"/>
      <c r="D27" s="48"/>
      <c r="E27" s="48"/>
      <c r="F27" s="49" t="s">
        <v>53</v>
      </c>
      <c r="G27" s="48"/>
      <c r="H27" s="48"/>
      <c r="I27" s="48"/>
      <c r="J27" s="48"/>
      <c r="K27" s="48"/>
      <c r="L27" s="318">
        <v>0.15</v>
      </c>
      <c r="M27" s="319"/>
      <c r="N27" s="319"/>
      <c r="O27" s="319"/>
      <c r="P27" s="48"/>
      <c r="Q27" s="48"/>
      <c r="R27" s="48"/>
      <c r="S27" s="48"/>
      <c r="T27" s="48"/>
      <c r="U27" s="48"/>
      <c r="V27" s="48"/>
      <c r="W27" s="320">
        <f>ROUND(BA51,2)</f>
        <v>0</v>
      </c>
      <c r="X27" s="319"/>
      <c r="Y27" s="319"/>
      <c r="Z27" s="319"/>
      <c r="AA27" s="319"/>
      <c r="AB27" s="319"/>
      <c r="AC27" s="319"/>
      <c r="AD27" s="319"/>
      <c r="AE27" s="319"/>
      <c r="AF27" s="48"/>
      <c r="AG27" s="48"/>
      <c r="AH27" s="48"/>
      <c r="AI27" s="48"/>
      <c r="AJ27" s="48"/>
      <c r="AK27" s="320">
        <f>ROUND(AW51,2)</f>
        <v>0</v>
      </c>
      <c r="AL27" s="319"/>
      <c r="AM27" s="319"/>
      <c r="AN27" s="319"/>
      <c r="AO27" s="319"/>
      <c r="AP27" s="48"/>
      <c r="AQ27" s="50"/>
      <c r="BE27" s="308"/>
    </row>
    <row r="28" spans="2:71" s="2" customFormat="1" ht="14.45" hidden="1" customHeight="1">
      <c r="B28" s="47"/>
      <c r="C28" s="48"/>
      <c r="D28" s="48"/>
      <c r="E28" s="48"/>
      <c r="F28" s="49" t="s">
        <v>54</v>
      </c>
      <c r="G28" s="48"/>
      <c r="H28" s="48"/>
      <c r="I28" s="48"/>
      <c r="J28" s="48"/>
      <c r="K28" s="48"/>
      <c r="L28" s="318">
        <v>0.21</v>
      </c>
      <c r="M28" s="319"/>
      <c r="N28" s="319"/>
      <c r="O28" s="319"/>
      <c r="P28" s="48"/>
      <c r="Q28" s="48"/>
      <c r="R28" s="48"/>
      <c r="S28" s="48"/>
      <c r="T28" s="48"/>
      <c r="U28" s="48"/>
      <c r="V28" s="48"/>
      <c r="W28" s="320">
        <f>ROUND(BB51,2)</f>
        <v>0</v>
      </c>
      <c r="X28" s="319"/>
      <c r="Y28" s="319"/>
      <c r="Z28" s="319"/>
      <c r="AA28" s="319"/>
      <c r="AB28" s="319"/>
      <c r="AC28" s="319"/>
      <c r="AD28" s="319"/>
      <c r="AE28" s="319"/>
      <c r="AF28" s="48"/>
      <c r="AG28" s="48"/>
      <c r="AH28" s="48"/>
      <c r="AI28" s="48"/>
      <c r="AJ28" s="48"/>
      <c r="AK28" s="320">
        <v>0</v>
      </c>
      <c r="AL28" s="319"/>
      <c r="AM28" s="319"/>
      <c r="AN28" s="319"/>
      <c r="AO28" s="319"/>
      <c r="AP28" s="48"/>
      <c r="AQ28" s="50"/>
      <c r="BE28" s="308"/>
    </row>
    <row r="29" spans="2:71" s="2" customFormat="1" ht="14.45" hidden="1" customHeight="1">
      <c r="B29" s="47"/>
      <c r="C29" s="48"/>
      <c r="D29" s="48"/>
      <c r="E29" s="48"/>
      <c r="F29" s="49" t="s">
        <v>55</v>
      </c>
      <c r="G29" s="48"/>
      <c r="H29" s="48"/>
      <c r="I29" s="48"/>
      <c r="J29" s="48"/>
      <c r="K29" s="48"/>
      <c r="L29" s="318">
        <v>0.15</v>
      </c>
      <c r="M29" s="319"/>
      <c r="N29" s="319"/>
      <c r="O29" s="319"/>
      <c r="P29" s="48"/>
      <c r="Q29" s="48"/>
      <c r="R29" s="48"/>
      <c r="S29" s="48"/>
      <c r="T29" s="48"/>
      <c r="U29" s="48"/>
      <c r="V29" s="48"/>
      <c r="W29" s="320">
        <f>ROUND(BC51,2)</f>
        <v>0</v>
      </c>
      <c r="X29" s="319"/>
      <c r="Y29" s="319"/>
      <c r="Z29" s="319"/>
      <c r="AA29" s="319"/>
      <c r="AB29" s="319"/>
      <c r="AC29" s="319"/>
      <c r="AD29" s="319"/>
      <c r="AE29" s="319"/>
      <c r="AF29" s="48"/>
      <c r="AG29" s="48"/>
      <c r="AH29" s="48"/>
      <c r="AI29" s="48"/>
      <c r="AJ29" s="48"/>
      <c r="AK29" s="320">
        <v>0</v>
      </c>
      <c r="AL29" s="319"/>
      <c r="AM29" s="319"/>
      <c r="AN29" s="319"/>
      <c r="AO29" s="319"/>
      <c r="AP29" s="48"/>
      <c r="AQ29" s="50"/>
      <c r="BE29" s="308"/>
    </row>
    <row r="30" spans="2:71" s="2" customFormat="1" ht="14.45" hidden="1" customHeight="1">
      <c r="B30" s="47"/>
      <c r="C30" s="48"/>
      <c r="D30" s="48"/>
      <c r="E30" s="48"/>
      <c r="F30" s="49" t="s">
        <v>56</v>
      </c>
      <c r="G30" s="48"/>
      <c r="H30" s="48"/>
      <c r="I30" s="48"/>
      <c r="J30" s="48"/>
      <c r="K30" s="48"/>
      <c r="L30" s="318">
        <v>0</v>
      </c>
      <c r="M30" s="319"/>
      <c r="N30" s="319"/>
      <c r="O30" s="319"/>
      <c r="P30" s="48"/>
      <c r="Q30" s="48"/>
      <c r="R30" s="48"/>
      <c r="S30" s="48"/>
      <c r="T30" s="48"/>
      <c r="U30" s="48"/>
      <c r="V30" s="48"/>
      <c r="W30" s="320">
        <f>ROUND(BD51,2)</f>
        <v>0</v>
      </c>
      <c r="X30" s="319"/>
      <c r="Y30" s="319"/>
      <c r="Z30" s="319"/>
      <c r="AA30" s="319"/>
      <c r="AB30" s="319"/>
      <c r="AC30" s="319"/>
      <c r="AD30" s="319"/>
      <c r="AE30" s="319"/>
      <c r="AF30" s="48"/>
      <c r="AG30" s="48"/>
      <c r="AH30" s="48"/>
      <c r="AI30" s="48"/>
      <c r="AJ30" s="48"/>
      <c r="AK30" s="320">
        <v>0</v>
      </c>
      <c r="AL30" s="319"/>
      <c r="AM30" s="319"/>
      <c r="AN30" s="319"/>
      <c r="AO30" s="319"/>
      <c r="AP30" s="48"/>
      <c r="AQ30" s="50"/>
      <c r="BE30" s="308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08"/>
    </row>
    <row r="32" spans="2:71" s="1" customFormat="1" ht="25.9" customHeight="1">
      <c r="B32" s="41"/>
      <c r="C32" s="51"/>
      <c r="D32" s="52" t="s">
        <v>57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58</v>
      </c>
      <c r="U32" s="53"/>
      <c r="V32" s="53"/>
      <c r="W32" s="53"/>
      <c r="X32" s="321" t="s">
        <v>59</v>
      </c>
      <c r="Y32" s="322"/>
      <c r="Z32" s="322"/>
      <c r="AA32" s="322"/>
      <c r="AB32" s="322"/>
      <c r="AC32" s="53"/>
      <c r="AD32" s="53"/>
      <c r="AE32" s="53"/>
      <c r="AF32" s="53"/>
      <c r="AG32" s="53"/>
      <c r="AH32" s="53"/>
      <c r="AI32" s="53"/>
      <c r="AJ32" s="53"/>
      <c r="AK32" s="323">
        <f>SUM(AK23:AK30)</f>
        <v>0</v>
      </c>
      <c r="AL32" s="322"/>
      <c r="AM32" s="322"/>
      <c r="AN32" s="322"/>
      <c r="AO32" s="324"/>
      <c r="AP32" s="51"/>
      <c r="AQ32" s="55"/>
      <c r="BE32" s="308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60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170608</v>
      </c>
      <c r="AR41" s="62"/>
    </row>
    <row r="42" spans="2:56" s="4" customFormat="1" ht="36.950000000000003" customHeight="1">
      <c r="B42" s="64"/>
      <c r="C42" s="65" t="s">
        <v>19</v>
      </c>
      <c r="L42" s="325" t="str">
        <f>K6</f>
        <v>Výměna podlahy v hale II.-Trolejbusy Ostrava-III.etapa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R42" s="64"/>
    </row>
    <row r="43" spans="2:56" s="1" customFormat="1" ht="6.95" customHeight="1">
      <c r="B43" s="41"/>
      <c r="AR43" s="41"/>
    </row>
    <row r="44" spans="2:56" s="1" customFormat="1">
      <c r="B44" s="41"/>
      <c r="C44" s="63" t="s">
        <v>26</v>
      </c>
      <c r="L44" s="66" t="str">
        <f>IF(K8="","",K8)</f>
        <v>Ostrava</v>
      </c>
      <c r="AI44" s="63" t="s">
        <v>28</v>
      </c>
      <c r="AM44" s="327" t="str">
        <f>IF(AN8= "","",AN8)</f>
        <v>3. 11. 2017</v>
      </c>
      <c r="AN44" s="327"/>
      <c r="AR44" s="41"/>
    </row>
    <row r="45" spans="2:56" s="1" customFormat="1" ht="6.95" customHeight="1">
      <c r="B45" s="41"/>
      <c r="AR45" s="41"/>
    </row>
    <row r="46" spans="2:56" s="1" customFormat="1">
      <c r="B46" s="41"/>
      <c r="C46" s="63" t="s">
        <v>32</v>
      </c>
      <c r="L46" s="3" t="str">
        <f>IF(E11= "","",E11)</f>
        <v>Dopravní podnik Ostrava a.s.</v>
      </c>
      <c r="AI46" s="63" t="s">
        <v>40</v>
      </c>
      <c r="AM46" s="328" t="str">
        <f>IF(E17="","",E17)</f>
        <v>DaF-PROJEKT, spol. s r.o.</v>
      </c>
      <c r="AN46" s="328"/>
      <c r="AO46" s="328"/>
      <c r="AP46" s="328"/>
      <c r="AR46" s="41"/>
      <c r="AS46" s="329" t="s">
        <v>61</v>
      </c>
      <c r="AT46" s="330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41"/>
      <c r="C47" s="63" t="s">
        <v>38</v>
      </c>
      <c r="L47" s="3" t="str">
        <f>IF(E14= "Vyplň údaj","",E14)</f>
        <v/>
      </c>
      <c r="AR47" s="41"/>
      <c r="AS47" s="331"/>
      <c r="AT47" s="332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31"/>
      <c r="AT48" s="332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33" t="s">
        <v>62</v>
      </c>
      <c r="D49" s="334"/>
      <c r="E49" s="334"/>
      <c r="F49" s="334"/>
      <c r="G49" s="334"/>
      <c r="H49" s="71"/>
      <c r="I49" s="335" t="s">
        <v>63</v>
      </c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4"/>
      <c r="V49" s="334"/>
      <c r="W49" s="334"/>
      <c r="X49" s="334"/>
      <c r="Y49" s="334"/>
      <c r="Z49" s="334"/>
      <c r="AA49" s="334"/>
      <c r="AB49" s="334"/>
      <c r="AC49" s="334"/>
      <c r="AD49" s="334"/>
      <c r="AE49" s="334"/>
      <c r="AF49" s="334"/>
      <c r="AG49" s="336" t="s">
        <v>64</v>
      </c>
      <c r="AH49" s="334"/>
      <c r="AI49" s="334"/>
      <c r="AJ49" s="334"/>
      <c r="AK49" s="334"/>
      <c r="AL49" s="334"/>
      <c r="AM49" s="334"/>
      <c r="AN49" s="335" t="s">
        <v>65</v>
      </c>
      <c r="AO49" s="334"/>
      <c r="AP49" s="334"/>
      <c r="AQ49" s="72" t="s">
        <v>66</v>
      </c>
      <c r="AR49" s="41"/>
      <c r="AS49" s="73" t="s">
        <v>67</v>
      </c>
      <c r="AT49" s="74" t="s">
        <v>68</v>
      </c>
      <c r="AU49" s="74" t="s">
        <v>69</v>
      </c>
      <c r="AV49" s="74" t="s">
        <v>70</v>
      </c>
      <c r="AW49" s="74" t="s">
        <v>71</v>
      </c>
      <c r="AX49" s="74" t="s">
        <v>72</v>
      </c>
      <c r="AY49" s="74" t="s">
        <v>73</v>
      </c>
      <c r="AZ49" s="74" t="s">
        <v>74</v>
      </c>
      <c r="BA49" s="74" t="s">
        <v>75</v>
      </c>
      <c r="BB49" s="74" t="s">
        <v>76</v>
      </c>
      <c r="BC49" s="74" t="s">
        <v>77</v>
      </c>
      <c r="BD49" s="75" t="s">
        <v>78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79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40">
        <f>ROUND(AG52,2)</f>
        <v>0</v>
      </c>
      <c r="AH51" s="340"/>
      <c r="AI51" s="340"/>
      <c r="AJ51" s="340"/>
      <c r="AK51" s="340"/>
      <c r="AL51" s="340"/>
      <c r="AM51" s="340"/>
      <c r="AN51" s="341">
        <f>SUM(AG51,AT51)</f>
        <v>0</v>
      </c>
      <c r="AO51" s="341"/>
      <c r="AP51" s="341"/>
      <c r="AQ51" s="79" t="s">
        <v>5</v>
      </c>
      <c r="AR51" s="64"/>
      <c r="AS51" s="80">
        <f>ROUND(AS52,2)</f>
        <v>0</v>
      </c>
      <c r="AT51" s="81">
        <f>ROUND(SUM(AV51:AW51),2)</f>
        <v>0</v>
      </c>
      <c r="AU51" s="82">
        <f>ROUND(AU52,5)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ROUND(AZ52,2)</f>
        <v>0</v>
      </c>
      <c r="BA51" s="81">
        <f>ROUND(BA52,2)</f>
        <v>0</v>
      </c>
      <c r="BB51" s="81">
        <f>ROUND(BB52,2)</f>
        <v>0</v>
      </c>
      <c r="BC51" s="81">
        <f>ROUND(BC52,2)</f>
        <v>0</v>
      </c>
      <c r="BD51" s="83">
        <f>ROUND(BD52,2)</f>
        <v>0</v>
      </c>
      <c r="BS51" s="65" t="s">
        <v>80</v>
      </c>
      <c r="BT51" s="65" t="s">
        <v>81</v>
      </c>
      <c r="BU51" s="84" t="s">
        <v>82</v>
      </c>
      <c r="BV51" s="65" t="s">
        <v>83</v>
      </c>
      <c r="BW51" s="65" t="s">
        <v>7</v>
      </c>
      <c r="BX51" s="65" t="s">
        <v>84</v>
      </c>
      <c r="CL51" s="65" t="s">
        <v>23</v>
      </c>
    </row>
    <row r="52" spans="1:91" s="5" customFormat="1" ht="16.5" customHeight="1">
      <c r="A52" s="85" t="s">
        <v>85</v>
      </c>
      <c r="B52" s="86"/>
      <c r="C52" s="87"/>
      <c r="D52" s="339" t="s">
        <v>86</v>
      </c>
      <c r="E52" s="339"/>
      <c r="F52" s="339"/>
      <c r="G52" s="339"/>
      <c r="H52" s="339"/>
      <c r="I52" s="88"/>
      <c r="J52" s="339" t="s">
        <v>87</v>
      </c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37">
        <f>'01 - stavební část'!J27</f>
        <v>0</v>
      </c>
      <c r="AH52" s="338"/>
      <c r="AI52" s="338"/>
      <c r="AJ52" s="338"/>
      <c r="AK52" s="338"/>
      <c r="AL52" s="338"/>
      <c r="AM52" s="338"/>
      <c r="AN52" s="337">
        <f>SUM(AG52,AT52)</f>
        <v>0</v>
      </c>
      <c r="AO52" s="338"/>
      <c r="AP52" s="338"/>
      <c r="AQ52" s="89" t="s">
        <v>88</v>
      </c>
      <c r="AR52" s="86"/>
      <c r="AS52" s="90">
        <v>0</v>
      </c>
      <c r="AT52" s="91">
        <f>ROUND(SUM(AV52:AW52),2)</f>
        <v>0</v>
      </c>
      <c r="AU52" s="92">
        <f>'01 - stavební část'!P101</f>
        <v>0</v>
      </c>
      <c r="AV52" s="91">
        <f>'01 - stavební část'!J30</f>
        <v>0</v>
      </c>
      <c r="AW52" s="91">
        <f>'01 - stavební část'!J31</f>
        <v>0</v>
      </c>
      <c r="AX52" s="91">
        <f>'01 - stavební část'!J32</f>
        <v>0</v>
      </c>
      <c r="AY52" s="91">
        <f>'01 - stavební část'!J33</f>
        <v>0</v>
      </c>
      <c r="AZ52" s="91">
        <f>'01 - stavební část'!F30</f>
        <v>0</v>
      </c>
      <c r="BA52" s="91">
        <f>'01 - stavební část'!F31</f>
        <v>0</v>
      </c>
      <c r="BB52" s="91">
        <f>'01 - stavební část'!F32</f>
        <v>0</v>
      </c>
      <c r="BC52" s="91">
        <f>'01 - stavební část'!F33</f>
        <v>0</v>
      </c>
      <c r="BD52" s="93">
        <f>'01 - stavební část'!F34</f>
        <v>0</v>
      </c>
      <c r="BT52" s="94" t="s">
        <v>25</v>
      </c>
      <c r="BV52" s="94" t="s">
        <v>83</v>
      </c>
      <c r="BW52" s="94" t="s">
        <v>89</v>
      </c>
      <c r="BX52" s="94" t="s">
        <v>7</v>
      </c>
      <c r="CL52" s="94" t="s">
        <v>90</v>
      </c>
      <c r="CM52" s="94" t="s">
        <v>91</v>
      </c>
    </row>
    <row r="53" spans="1:91" s="1" customFormat="1" ht="30" customHeight="1">
      <c r="B53" s="41"/>
      <c r="AR53" s="41"/>
    </row>
    <row r="54" spans="1:91" s="1" customFormat="1" ht="6.95" customHeight="1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41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stavební část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3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6"/>
      <c r="C1" s="96"/>
      <c r="D1" s="97" t="s">
        <v>1</v>
      </c>
      <c r="E1" s="96"/>
      <c r="F1" s="98" t="s">
        <v>92</v>
      </c>
      <c r="G1" s="352" t="s">
        <v>93</v>
      </c>
      <c r="H1" s="352"/>
      <c r="I1" s="99"/>
      <c r="J1" s="98" t="s">
        <v>94</v>
      </c>
      <c r="K1" s="97" t="s">
        <v>95</v>
      </c>
      <c r="L1" s="98" t="s">
        <v>96</v>
      </c>
      <c r="M1" s="98"/>
      <c r="N1" s="98"/>
      <c r="O1" s="98"/>
      <c r="P1" s="98"/>
      <c r="Q1" s="98"/>
      <c r="R1" s="98"/>
      <c r="S1" s="98"/>
      <c r="T1" s="98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2" t="s">
        <v>8</v>
      </c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4" t="s">
        <v>89</v>
      </c>
    </row>
    <row r="3" spans="1:70" ht="6.95" customHeight="1">
      <c r="B3" s="25"/>
      <c r="C3" s="26"/>
      <c r="D3" s="26"/>
      <c r="E3" s="26"/>
      <c r="F3" s="26"/>
      <c r="G3" s="26"/>
      <c r="H3" s="26"/>
      <c r="I3" s="100"/>
      <c r="J3" s="26"/>
      <c r="K3" s="27"/>
      <c r="AT3" s="24" t="s">
        <v>91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01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1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1"/>
      <c r="J6" s="29"/>
      <c r="K6" s="31"/>
    </row>
    <row r="7" spans="1:70" ht="16.5" customHeight="1">
      <c r="B7" s="28"/>
      <c r="C7" s="29"/>
      <c r="D7" s="29"/>
      <c r="E7" s="344" t="str">
        <f>'Rekapitulace stavby'!K6</f>
        <v>Výměna podlahy v hale II.-Trolejbusy Ostrava-III.etapa</v>
      </c>
      <c r="F7" s="345"/>
      <c r="G7" s="345"/>
      <c r="H7" s="345"/>
      <c r="I7" s="101"/>
      <c r="J7" s="29"/>
      <c r="K7" s="31"/>
    </row>
    <row r="8" spans="1:70" s="1" customFormat="1">
      <c r="B8" s="41"/>
      <c r="C8" s="42"/>
      <c r="D8" s="37" t="s">
        <v>98</v>
      </c>
      <c r="E8" s="42"/>
      <c r="F8" s="42"/>
      <c r="G8" s="42"/>
      <c r="H8" s="42"/>
      <c r="I8" s="102"/>
      <c r="J8" s="42"/>
      <c r="K8" s="45"/>
    </row>
    <row r="9" spans="1:70" s="1" customFormat="1" ht="36.950000000000003" customHeight="1">
      <c r="B9" s="41"/>
      <c r="C9" s="42"/>
      <c r="D9" s="42"/>
      <c r="E9" s="346" t="s">
        <v>99</v>
      </c>
      <c r="F9" s="347"/>
      <c r="G9" s="347"/>
      <c r="H9" s="347"/>
      <c r="I9" s="102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2"/>
      <c r="J10" s="42"/>
      <c r="K10" s="45"/>
    </row>
    <row r="11" spans="1:70" s="1" customFormat="1" ht="14.45" customHeight="1">
      <c r="B11" s="41"/>
      <c r="C11" s="42"/>
      <c r="D11" s="37" t="s">
        <v>22</v>
      </c>
      <c r="E11" s="42"/>
      <c r="F11" s="35" t="s">
        <v>90</v>
      </c>
      <c r="G11" s="42"/>
      <c r="H11" s="42"/>
      <c r="I11" s="103" t="s">
        <v>24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26</v>
      </c>
      <c r="E12" s="42"/>
      <c r="F12" s="35" t="s">
        <v>100</v>
      </c>
      <c r="G12" s="42"/>
      <c r="H12" s="42"/>
      <c r="I12" s="103" t="s">
        <v>28</v>
      </c>
      <c r="J12" s="104" t="str">
        <f>'Rekapitulace stavby'!AN8</f>
        <v>3. 11. 2017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2"/>
      <c r="J13" s="42"/>
      <c r="K13" s="45"/>
    </row>
    <row r="14" spans="1:70" s="1" customFormat="1" ht="14.45" customHeight="1">
      <c r="B14" s="41"/>
      <c r="C14" s="42"/>
      <c r="D14" s="37" t="s">
        <v>32</v>
      </c>
      <c r="E14" s="42"/>
      <c r="F14" s="42"/>
      <c r="G14" s="42"/>
      <c r="H14" s="42"/>
      <c r="I14" s="103" t="s">
        <v>33</v>
      </c>
      <c r="J14" s="35" t="s">
        <v>34</v>
      </c>
      <c r="K14" s="45"/>
    </row>
    <row r="15" spans="1:70" s="1" customFormat="1" ht="18" customHeight="1">
      <c r="B15" s="41"/>
      <c r="C15" s="42"/>
      <c r="D15" s="42"/>
      <c r="E15" s="35" t="s">
        <v>35</v>
      </c>
      <c r="F15" s="42"/>
      <c r="G15" s="42"/>
      <c r="H15" s="42"/>
      <c r="I15" s="103" t="s">
        <v>36</v>
      </c>
      <c r="J15" s="35" t="s">
        <v>37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2"/>
      <c r="J16" s="42"/>
      <c r="K16" s="45"/>
    </row>
    <row r="17" spans="2:11" s="1" customFormat="1" ht="14.45" customHeight="1">
      <c r="B17" s="41"/>
      <c r="C17" s="42"/>
      <c r="D17" s="37" t="s">
        <v>38</v>
      </c>
      <c r="E17" s="42"/>
      <c r="F17" s="42"/>
      <c r="G17" s="42"/>
      <c r="H17" s="42"/>
      <c r="I17" s="103" t="s">
        <v>33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3" t="s">
        <v>36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2"/>
      <c r="J19" s="42"/>
      <c r="K19" s="45"/>
    </row>
    <row r="20" spans="2:11" s="1" customFormat="1" ht="14.45" customHeight="1">
      <c r="B20" s="41"/>
      <c r="C20" s="42"/>
      <c r="D20" s="37" t="s">
        <v>40</v>
      </c>
      <c r="E20" s="42"/>
      <c r="F20" s="42"/>
      <c r="G20" s="42"/>
      <c r="H20" s="42"/>
      <c r="I20" s="103" t="s">
        <v>33</v>
      </c>
      <c r="J20" s="35" t="s">
        <v>41</v>
      </c>
      <c r="K20" s="45"/>
    </row>
    <row r="21" spans="2:11" s="1" customFormat="1" ht="18" customHeight="1">
      <c r="B21" s="41"/>
      <c r="C21" s="42"/>
      <c r="D21" s="42"/>
      <c r="E21" s="35" t="s">
        <v>42</v>
      </c>
      <c r="F21" s="42"/>
      <c r="G21" s="42"/>
      <c r="H21" s="42"/>
      <c r="I21" s="103" t="s">
        <v>36</v>
      </c>
      <c r="J21" s="35" t="s">
        <v>43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2"/>
      <c r="J22" s="42"/>
      <c r="K22" s="45"/>
    </row>
    <row r="23" spans="2:11" s="1" customFormat="1" ht="14.45" customHeight="1">
      <c r="B23" s="41"/>
      <c r="C23" s="42"/>
      <c r="D23" s="37" t="s">
        <v>45</v>
      </c>
      <c r="E23" s="42"/>
      <c r="F23" s="42"/>
      <c r="G23" s="42"/>
      <c r="H23" s="42"/>
      <c r="I23" s="102"/>
      <c r="J23" s="42"/>
      <c r="K23" s="45"/>
    </row>
    <row r="24" spans="2:11" s="6" customFormat="1" ht="16.5" customHeight="1">
      <c r="B24" s="105"/>
      <c r="C24" s="106"/>
      <c r="D24" s="106"/>
      <c r="E24" s="314" t="s">
        <v>5</v>
      </c>
      <c r="F24" s="314"/>
      <c r="G24" s="314"/>
      <c r="H24" s="314"/>
      <c r="I24" s="107"/>
      <c r="J24" s="106"/>
      <c r="K24" s="108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2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09"/>
      <c r="J26" s="68"/>
      <c r="K26" s="110"/>
    </row>
    <row r="27" spans="2:11" s="1" customFormat="1" ht="25.35" customHeight="1">
      <c r="B27" s="41"/>
      <c r="C27" s="42"/>
      <c r="D27" s="111" t="s">
        <v>47</v>
      </c>
      <c r="E27" s="42"/>
      <c r="F27" s="42"/>
      <c r="G27" s="42"/>
      <c r="H27" s="42"/>
      <c r="I27" s="102"/>
      <c r="J27" s="112">
        <f>ROUND(J101,2)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09"/>
      <c r="J28" s="68"/>
      <c r="K28" s="110"/>
    </row>
    <row r="29" spans="2:11" s="1" customFormat="1" ht="14.45" customHeight="1">
      <c r="B29" s="41"/>
      <c r="C29" s="42"/>
      <c r="D29" s="42"/>
      <c r="E29" s="42"/>
      <c r="F29" s="46" t="s">
        <v>49</v>
      </c>
      <c r="G29" s="42"/>
      <c r="H29" s="42"/>
      <c r="I29" s="113" t="s">
        <v>48</v>
      </c>
      <c r="J29" s="46" t="s">
        <v>50</v>
      </c>
      <c r="K29" s="45"/>
    </row>
    <row r="30" spans="2:11" s="1" customFormat="1" ht="14.45" customHeight="1">
      <c r="B30" s="41"/>
      <c r="C30" s="42"/>
      <c r="D30" s="49" t="s">
        <v>51</v>
      </c>
      <c r="E30" s="49" t="s">
        <v>52</v>
      </c>
      <c r="F30" s="114">
        <f>ROUND(SUM(BE101:BE635), 2)</f>
        <v>0</v>
      </c>
      <c r="G30" s="42"/>
      <c r="H30" s="42"/>
      <c r="I30" s="115">
        <v>0.21</v>
      </c>
      <c r="J30" s="114">
        <f>ROUND(ROUND((SUM(BE101:BE635)),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53</v>
      </c>
      <c r="F31" s="114">
        <f>ROUND(SUM(BF101:BF635), 2)</f>
        <v>0</v>
      </c>
      <c r="G31" s="42"/>
      <c r="H31" s="42"/>
      <c r="I31" s="115">
        <v>0.15</v>
      </c>
      <c r="J31" s="114">
        <f>ROUND(ROUND((SUM(BF101:BF635)),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54</v>
      </c>
      <c r="F32" s="114">
        <f>ROUND(SUM(BG101:BG635), 2)</f>
        <v>0</v>
      </c>
      <c r="G32" s="42"/>
      <c r="H32" s="42"/>
      <c r="I32" s="115">
        <v>0.21</v>
      </c>
      <c r="J32" s="114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55</v>
      </c>
      <c r="F33" s="114">
        <f>ROUND(SUM(BH101:BH635), 2)</f>
        <v>0</v>
      </c>
      <c r="G33" s="42"/>
      <c r="H33" s="42"/>
      <c r="I33" s="115">
        <v>0.15</v>
      </c>
      <c r="J33" s="114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56</v>
      </c>
      <c r="F34" s="114">
        <f>ROUND(SUM(BI101:BI635), 2)</f>
        <v>0</v>
      </c>
      <c r="G34" s="42"/>
      <c r="H34" s="42"/>
      <c r="I34" s="115">
        <v>0</v>
      </c>
      <c r="J34" s="114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2"/>
      <c r="J35" s="42"/>
      <c r="K35" s="45"/>
    </row>
    <row r="36" spans="2:11" s="1" customFormat="1" ht="25.35" customHeight="1">
      <c r="B36" s="41"/>
      <c r="C36" s="116"/>
      <c r="D36" s="117" t="s">
        <v>57</v>
      </c>
      <c r="E36" s="71"/>
      <c r="F36" s="71"/>
      <c r="G36" s="118" t="s">
        <v>58</v>
      </c>
      <c r="H36" s="119" t="s">
        <v>59</v>
      </c>
      <c r="I36" s="120"/>
      <c r="J36" s="121">
        <f>SUM(J27:J34)</f>
        <v>0</v>
      </c>
      <c r="K36" s="122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3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4"/>
      <c r="J41" s="60"/>
      <c r="K41" s="125"/>
    </row>
    <row r="42" spans="2:11" s="1" customFormat="1" ht="36.950000000000003" customHeight="1">
      <c r="B42" s="41"/>
      <c r="C42" s="30" t="s">
        <v>101</v>
      </c>
      <c r="D42" s="42"/>
      <c r="E42" s="42"/>
      <c r="F42" s="42"/>
      <c r="G42" s="42"/>
      <c r="H42" s="42"/>
      <c r="I42" s="102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2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2"/>
      <c r="J44" s="42"/>
      <c r="K44" s="45"/>
    </row>
    <row r="45" spans="2:11" s="1" customFormat="1" ht="16.5" customHeight="1">
      <c r="B45" s="41"/>
      <c r="C45" s="42"/>
      <c r="D45" s="42"/>
      <c r="E45" s="344" t="str">
        <f>E7</f>
        <v>Výměna podlahy v hale II.-Trolejbusy Ostrava-III.etapa</v>
      </c>
      <c r="F45" s="345"/>
      <c r="G45" s="345"/>
      <c r="H45" s="345"/>
      <c r="I45" s="102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02"/>
      <c r="J46" s="42"/>
      <c r="K46" s="45"/>
    </row>
    <row r="47" spans="2:11" s="1" customFormat="1" ht="17.25" customHeight="1">
      <c r="B47" s="41"/>
      <c r="C47" s="42"/>
      <c r="D47" s="42"/>
      <c r="E47" s="346" t="str">
        <f>E9</f>
        <v>01 - stavební část</v>
      </c>
      <c r="F47" s="347"/>
      <c r="G47" s="347"/>
      <c r="H47" s="347"/>
      <c r="I47" s="102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2"/>
      <c r="J48" s="42"/>
      <c r="K48" s="45"/>
    </row>
    <row r="49" spans="2:47" s="1" customFormat="1" ht="18" customHeight="1">
      <c r="B49" s="41"/>
      <c r="C49" s="37" t="s">
        <v>26</v>
      </c>
      <c r="D49" s="42"/>
      <c r="E49" s="42"/>
      <c r="F49" s="35" t="str">
        <f>F12</f>
        <v>Sokolská třída 3243/64,Ostrava</v>
      </c>
      <c r="G49" s="42"/>
      <c r="H49" s="42"/>
      <c r="I49" s="103" t="s">
        <v>28</v>
      </c>
      <c r="J49" s="104" t="str">
        <f>IF(J12="","",J12)</f>
        <v>3. 11. 2017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2"/>
      <c r="J50" s="42"/>
      <c r="K50" s="45"/>
    </row>
    <row r="51" spans="2:47" s="1" customFormat="1">
      <c r="B51" s="41"/>
      <c r="C51" s="37" t="s">
        <v>32</v>
      </c>
      <c r="D51" s="42"/>
      <c r="E51" s="42"/>
      <c r="F51" s="35" t="str">
        <f>E15</f>
        <v>Dopravní podnik Ostrava a.s.</v>
      </c>
      <c r="G51" s="42"/>
      <c r="H51" s="42"/>
      <c r="I51" s="103" t="s">
        <v>40</v>
      </c>
      <c r="J51" s="314" t="str">
        <f>E21</f>
        <v>DaF-PROJEKT, spol. s r.o.</v>
      </c>
      <c r="K51" s="45"/>
    </row>
    <row r="52" spans="2:47" s="1" customFormat="1" ht="14.45" customHeight="1">
      <c r="B52" s="41"/>
      <c r="C52" s="37" t="s">
        <v>38</v>
      </c>
      <c r="D52" s="42"/>
      <c r="E52" s="42"/>
      <c r="F52" s="35" t="str">
        <f>IF(E18="","",E18)</f>
        <v/>
      </c>
      <c r="G52" s="42"/>
      <c r="H52" s="42"/>
      <c r="I52" s="102"/>
      <c r="J52" s="34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2"/>
      <c r="J53" s="42"/>
      <c r="K53" s="45"/>
    </row>
    <row r="54" spans="2:47" s="1" customFormat="1" ht="29.25" customHeight="1">
      <c r="B54" s="41"/>
      <c r="C54" s="126" t="s">
        <v>102</v>
      </c>
      <c r="D54" s="116"/>
      <c r="E54" s="116"/>
      <c r="F54" s="116"/>
      <c r="G54" s="116"/>
      <c r="H54" s="116"/>
      <c r="I54" s="127"/>
      <c r="J54" s="128" t="s">
        <v>103</v>
      </c>
      <c r="K54" s="129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2"/>
      <c r="J55" s="42"/>
      <c r="K55" s="45"/>
    </row>
    <row r="56" spans="2:47" s="1" customFormat="1" ht="29.25" customHeight="1">
      <c r="B56" s="41"/>
      <c r="C56" s="130" t="s">
        <v>104</v>
      </c>
      <c r="D56" s="42"/>
      <c r="E56" s="42"/>
      <c r="F56" s="42"/>
      <c r="G56" s="42"/>
      <c r="H56" s="42"/>
      <c r="I56" s="102"/>
      <c r="J56" s="112">
        <f>J101</f>
        <v>0</v>
      </c>
      <c r="K56" s="45"/>
      <c r="AU56" s="24" t="s">
        <v>105</v>
      </c>
    </row>
    <row r="57" spans="2:47" s="7" customFormat="1" ht="24.95" customHeight="1">
      <c r="B57" s="131"/>
      <c r="C57" s="132"/>
      <c r="D57" s="133" t="s">
        <v>106</v>
      </c>
      <c r="E57" s="134"/>
      <c r="F57" s="134"/>
      <c r="G57" s="134"/>
      <c r="H57" s="134"/>
      <c r="I57" s="135"/>
      <c r="J57" s="136">
        <f>J102</f>
        <v>0</v>
      </c>
      <c r="K57" s="137"/>
    </row>
    <row r="58" spans="2:47" s="8" customFormat="1" ht="19.899999999999999" customHeight="1">
      <c r="B58" s="138"/>
      <c r="C58" s="139"/>
      <c r="D58" s="140" t="s">
        <v>107</v>
      </c>
      <c r="E58" s="141"/>
      <c r="F58" s="141"/>
      <c r="G58" s="141"/>
      <c r="H58" s="141"/>
      <c r="I58" s="142"/>
      <c r="J58" s="143">
        <f>J103</f>
        <v>0</v>
      </c>
      <c r="K58" s="144"/>
    </row>
    <row r="59" spans="2:47" s="8" customFormat="1" ht="19.899999999999999" customHeight="1">
      <c r="B59" s="138"/>
      <c r="C59" s="139"/>
      <c r="D59" s="140" t="s">
        <v>108</v>
      </c>
      <c r="E59" s="141"/>
      <c r="F59" s="141"/>
      <c r="G59" s="141"/>
      <c r="H59" s="141"/>
      <c r="I59" s="142"/>
      <c r="J59" s="143">
        <f>J150</f>
        <v>0</v>
      </c>
      <c r="K59" s="144"/>
    </row>
    <row r="60" spans="2:47" s="8" customFormat="1" ht="14.85" customHeight="1">
      <c r="B60" s="138"/>
      <c r="C60" s="139"/>
      <c r="D60" s="140" t="s">
        <v>109</v>
      </c>
      <c r="E60" s="141"/>
      <c r="F60" s="141"/>
      <c r="G60" s="141"/>
      <c r="H60" s="141"/>
      <c r="I60" s="142"/>
      <c r="J60" s="143">
        <f>J151</f>
        <v>0</v>
      </c>
      <c r="K60" s="144"/>
    </row>
    <row r="61" spans="2:47" s="8" customFormat="1" ht="19.899999999999999" customHeight="1">
      <c r="B61" s="138"/>
      <c r="C61" s="139"/>
      <c r="D61" s="140" t="s">
        <v>110</v>
      </c>
      <c r="E61" s="141"/>
      <c r="F61" s="141"/>
      <c r="G61" s="141"/>
      <c r="H61" s="141"/>
      <c r="I61" s="142"/>
      <c r="J61" s="143">
        <f>J170</f>
        <v>0</v>
      </c>
      <c r="K61" s="144"/>
    </row>
    <row r="62" spans="2:47" s="8" customFormat="1" ht="19.899999999999999" customHeight="1">
      <c r="B62" s="138"/>
      <c r="C62" s="139"/>
      <c r="D62" s="140" t="s">
        <v>111</v>
      </c>
      <c r="E62" s="141"/>
      <c r="F62" s="141"/>
      <c r="G62" s="141"/>
      <c r="H62" s="141"/>
      <c r="I62" s="142"/>
      <c r="J62" s="143">
        <f>J255</f>
        <v>0</v>
      </c>
      <c r="K62" s="144"/>
    </row>
    <row r="63" spans="2:47" s="8" customFormat="1" ht="14.85" customHeight="1">
      <c r="B63" s="138"/>
      <c r="C63" s="139"/>
      <c r="D63" s="140" t="s">
        <v>112</v>
      </c>
      <c r="E63" s="141"/>
      <c r="F63" s="141"/>
      <c r="G63" s="141"/>
      <c r="H63" s="141"/>
      <c r="I63" s="142"/>
      <c r="J63" s="143">
        <f>J256</f>
        <v>0</v>
      </c>
      <c r="K63" s="144"/>
    </row>
    <row r="64" spans="2:47" s="8" customFormat="1" ht="19.899999999999999" customHeight="1">
      <c r="B64" s="138"/>
      <c r="C64" s="139"/>
      <c r="D64" s="140" t="s">
        <v>113</v>
      </c>
      <c r="E64" s="141"/>
      <c r="F64" s="141"/>
      <c r="G64" s="141"/>
      <c r="H64" s="141"/>
      <c r="I64" s="142"/>
      <c r="J64" s="143">
        <f>J263</f>
        <v>0</v>
      </c>
      <c r="K64" s="144"/>
    </row>
    <row r="65" spans="2:11" s="8" customFormat="1" ht="19.899999999999999" customHeight="1">
      <c r="B65" s="138"/>
      <c r="C65" s="139"/>
      <c r="D65" s="140" t="s">
        <v>114</v>
      </c>
      <c r="E65" s="141"/>
      <c r="F65" s="141"/>
      <c r="G65" s="141"/>
      <c r="H65" s="141"/>
      <c r="I65" s="142"/>
      <c r="J65" s="143">
        <f>J380</f>
        <v>0</v>
      </c>
      <c r="K65" s="144"/>
    </row>
    <row r="66" spans="2:11" s="8" customFormat="1" ht="19.899999999999999" customHeight="1">
      <c r="B66" s="138"/>
      <c r="C66" s="139"/>
      <c r="D66" s="140" t="s">
        <v>115</v>
      </c>
      <c r="E66" s="141"/>
      <c r="F66" s="141"/>
      <c r="G66" s="141"/>
      <c r="H66" s="141"/>
      <c r="I66" s="142"/>
      <c r="J66" s="143">
        <f>J387</f>
        <v>0</v>
      </c>
      <c r="K66" s="144"/>
    </row>
    <row r="67" spans="2:11" s="7" customFormat="1" ht="24.95" customHeight="1">
      <c r="B67" s="131"/>
      <c r="C67" s="132"/>
      <c r="D67" s="133" t="s">
        <v>116</v>
      </c>
      <c r="E67" s="134"/>
      <c r="F67" s="134"/>
      <c r="G67" s="134"/>
      <c r="H67" s="134"/>
      <c r="I67" s="135"/>
      <c r="J67" s="136">
        <f>J389</f>
        <v>0</v>
      </c>
      <c r="K67" s="137"/>
    </row>
    <row r="68" spans="2:11" s="8" customFormat="1" ht="19.899999999999999" customHeight="1">
      <c r="B68" s="138"/>
      <c r="C68" s="139"/>
      <c r="D68" s="140" t="s">
        <v>117</v>
      </c>
      <c r="E68" s="141"/>
      <c r="F68" s="141"/>
      <c r="G68" s="141"/>
      <c r="H68" s="141"/>
      <c r="I68" s="142"/>
      <c r="J68" s="143">
        <f>J390</f>
        <v>0</v>
      </c>
      <c r="K68" s="144"/>
    </row>
    <row r="69" spans="2:11" s="8" customFormat="1" ht="19.899999999999999" customHeight="1">
      <c r="B69" s="138"/>
      <c r="C69" s="139"/>
      <c r="D69" s="140" t="s">
        <v>118</v>
      </c>
      <c r="E69" s="141"/>
      <c r="F69" s="141"/>
      <c r="G69" s="141"/>
      <c r="H69" s="141"/>
      <c r="I69" s="142"/>
      <c r="J69" s="143">
        <f>J523</f>
        <v>0</v>
      </c>
      <c r="K69" s="144"/>
    </row>
    <row r="70" spans="2:11" s="8" customFormat="1" ht="19.899999999999999" customHeight="1">
      <c r="B70" s="138"/>
      <c r="C70" s="139"/>
      <c r="D70" s="140" t="s">
        <v>119</v>
      </c>
      <c r="E70" s="141"/>
      <c r="F70" s="141"/>
      <c r="G70" s="141"/>
      <c r="H70" s="141"/>
      <c r="I70" s="142"/>
      <c r="J70" s="143">
        <f>J531</f>
        <v>0</v>
      </c>
      <c r="K70" s="144"/>
    </row>
    <row r="71" spans="2:11" s="8" customFormat="1" ht="19.899999999999999" customHeight="1">
      <c r="B71" s="138"/>
      <c r="C71" s="139"/>
      <c r="D71" s="140" t="s">
        <v>120</v>
      </c>
      <c r="E71" s="141"/>
      <c r="F71" s="141"/>
      <c r="G71" s="141"/>
      <c r="H71" s="141"/>
      <c r="I71" s="142"/>
      <c r="J71" s="143">
        <f>J543</f>
        <v>0</v>
      </c>
      <c r="K71" s="144"/>
    </row>
    <row r="72" spans="2:11" s="8" customFormat="1" ht="19.899999999999999" customHeight="1">
      <c r="B72" s="138"/>
      <c r="C72" s="139"/>
      <c r="D72" s="140" t="s">
        <v>121</v>
      </c>
      <c r="E72" s="141"/>
      <c r="F72" s="141"/>
      <c r="G72" s="141"/>
      <c r="H72" s="141"/>
      <c r="I72" s="142"/>
      <c r="J72" s="143">
        <f>J583</f>
        <v>0</v>
      </c>
      <c r="K72" s="144"/>
    </row>
    <row r="73" spans="2:11" s="8" customFormat="1" ht="19.899999999999999" customHeight="1">
      <c r="B73" s="138"/>
      <c r="C73" s="139"/>
      <c r="D73" s="140" t="s">
        <v>122</v>
      </c>
      <c r="E73" s="141"/>
      <c r="F73" s="141"/>
      <c r="G73" s="141"/>
      <c r="H73" s="141"/>
      <c r="I73" s="142"/>
      <c r="J73" s="143">
        <f>J610</f>
        <v>0</v>
      </c>
      <c r="K73" s="144"/>
    </row>
    <row r="74" spans="2:11" s="7" customFormat="1" ht="24.95" customHeight="1">
      <c r="B74" s="131"/>
      <c r="C74" s="132"/>
      <c r="D74" s="133" t="s">
        <v>123</v>
      </c>
      <c r="E74" s="134"/>
      <c r="F74" s="134"/>
      <c r="G74" s="134"/>
      <c r="H74" s="134"/>
      <c r="I74" s="135"/>
      <c r="J74" s="136">
        <f>J618</f>
        <v>0</v>
      </c>
      <c r="K74" s="137"/>
    </row>
    <row r="75" spans="2:11" s="8" customFormat="1" ht="19.899999999999999" customHeight="1">
      <c r="B75" s="138"/>
      <c r="C75" s="139"/>
      <c r="D75" s="140" t="s">
        <v>124</v>
      </c>
      <c r="E75" s="141"/>
      <c r="F75" s="141"/>
      <c r="G75" s="141"/>
      <c r="H75" s="141"/>
      <c r="I75" s="142"/>
      <c r="J75" s="143">
        <f>J619</f>
        <v>0</v>
      </c>
      <c r="K75" s="144"/>
    </row>
    <row r="76" spans="2:11" s="7" customFormat="1" ht="24.95" customHeight="1">
      <c r="B76" s="131"/>
      <c r="C76" s="132"/>
      <c r="D76" s="133" t="s">
        <v>125</v>
      </c>
      <c r="E76" s="134"/>
      <c r="F76" s="134"/>
      <c r="G76" s="134"/>
      <c r="H76" s="134"/>
      <c r="I76" s="135"/>
      <c r="J76" s="136">
        <f>J625</f>
        <v>0</v>
      </c>
      <c r="K76" s="137"/>
    </row>
    <row r="77" spans="2:11" s="8" customFormat="1" ht="19.899999999999999" customHeight="1">
      <c r="B77" s="138"/>
      <c r="C77" s="139"/>
      <c r="D77" s="140" t="s">
        <v>126</v>
      </c>
      <c r="E77" s="141"/>
      <c r="F77" s="141"/>
      <c r="G77" s="141"/>
      <c r="H77" s="141"/>
      <c r="I77" s="142"/>
      <c r="J77" s="143">
        <f>J626</f>
        <v>0</v>
      </c>
      <c r="K77" s="144"/>
    </row>
    <row r="78" spans="2:11" s="8" customFormat="1" ht="19.899999999999999" customHeight="1">
      <c r="B78" s="138"/>
      <c r="C78" s="139"/>
      <c r="D78" s="140" t="s">
        <v>127</v>
      </c>
      <c r="E78" s="141"/>
      <c r="F78" s="141"/>
      <c r="G78" s="141"/>
      <c r="H78" s="141"/>
      <c r="I78" s="142"/>
      <c r="J78" s="143">
        <f>J628</f>
        <v>0</v>
      </c>
      <c r="K78" s="144"/>
    </row>
    <row r="79" spans="2:11" s="8" customFormat="1" ht="19.899999999999999" customHeight="1">
      <c r="B79" s="138"/>
      <c r="C79" s="139"/>
      <c r="D79" s="140" t="s">
        <v>128</v>
      </c>
      <c r="E79" s="141"/>
      <c r="F79" s="141"/>
      <c r="G79" s="141"/>
      <c r="H79" s="141"/>
      <c r="I79" s="142"/>
      <c r="J79" s="143">
        <f>J630</f>
        <v>0</v>
      </c>
      <c r="K79" s="144"/>
    </row>
    <row r="80" spans="2:11" s="8" customFormat="1" ht="19.899999999999999" customHeight="1">
      <c r="B80" s="138"/>
      <c r="C80" s="139"/>
      <c r="D80" s="140" t="s">
        <v>129</v>
      </c>
      <c r="E80" s="141"/>
      <c r="F80" s="141"/>
      <c r="G80" s="141"/>
      <c r="H80" s="141"/>
      <c r="I80" s="142"/>
      <c r="J80" s="143">
        <f>J632</f>
        <v>0</v>
      </c>
      <c r="K80" s="144"/>
    </row>
    <row r="81" spans="2:12" s="8" customFormat="1" ht="19.899999999999999" customHeight="1">
      <c r="B81" s="138"/>
      <c r="C81" s="139"/>
      <c r="D81" s="140" t="s">
        <v>130</v>
      </c>
      <c r="E81" s="141"/>
      <c r="F81" s="141"/>
      <c r="G81" s="141"/>
      <c r="H81" s="141"/>
      <c r="I81" s="142"/>
      <c r="J81" s="143">
        <f>J634</f>
        <v>0</v>
      </c>
      <c r="K81" s="144"/>
    </row>
    <row r="82" spans="2:12" s="1" customFormat="1" ht="21.75" customHeight="1">
      <c r="B82" s="41"/>
      <c r="C82" s="42"/>
      <c r="D82" s="42"/>
      <c r="E82" s="42"/>
      <c r="F82" s="42"/>
      <c r="G82" s="42"/>
      <c r="H82" s="42"/>
      <c r="I82" s="102"/>
      <c r="J82" s="42"/>
      <c r="K82" s="45"/>
    </row>
    <row r="83" spans="2:12" s="1" customFormat="1" ht="6.95" customHeight="1">
      <c r="B83" s="56"/>
      <c r="C83" s="57"/>
      <c r="D83" s="57"/>
      <c r="E83" s="57"/>
      <c r="F83" s="57"/>
      <c r="G83" s="57"/>
      <c r="H83" s="57"/>
      <c r="I83" s="123"/>
      <c r="J83" s="57"/>
      <c r="K83" s="58"/>
    </row>
    <row r="87" spans="2:12" s="1" customFormat="1" ht="6.95" customHeight="1">
      <c r="B87" s="59"/>
      <c r="C87" s="60"/>
      <c r="D87" s="60"/>
      <c r="E87" s="60"/>
      <c r="F87" s="60"/>
      <c r="G87" s="60"/>
      <c r="H87" s="60"/>
      <c r="I87" s="124"/>
      <c r="J87" s="60"/>
      <c r="K87" s="60"/>
      <c r="L87" s="41"/>
    </row>
    <row r="88" spans="2:12" s="1" customFormat="1" ht="36.950000000000003" customHeight="1">
      <c r="B88" s="41"/>
      <c r="C88" s="61" t="s">
        <v>131</v>
      </c>
      <c r="L88" s="41"/>
    </row>
    <row r="89" spans="2:12" s="1" customFormat="1" ht="6.95" customHeight="1">
      <c r="B89" s="41"/>
      <c r="L89" s="41"/>
    </row>
    <row r="90" spans="2:12" s="1" customFormat="1" ht="14.45" customHeight="1">
      <c r="B90" s="41"/>
      <c r="C90" s="63" t="s">
        <v>19</v>
      </c>
      <c r="L90" s="41"/>
    </row>
    <row r="91" spans="2:12" s="1" customFormat="1" ht="16.5" customHeight="1">
      <c r="B91" s="41"/>
      <c r="E91" s="349" t="str">
        <f>E7</f>
        <v>Výměna podlahy v hale II.-Trolejbusy Ostrava-III.etapa</v>
      </c>
      <c r="F91" s="350"/>
      <c r="G91" s="350"/>
      <c r="H91" s="350"/>
      <c r="L91" s="41"/>
    </row>
    <row r="92" spans="2:12" s="1" customFormat="1" ht="14.45" customHeight="1">
      <c r="B92" s="41"/>
      <c r="C92" s="63" t="s">
        <v>98</v>
      </c>
      <c r="L92" s="41"/>
    </row>
    <row r="93" spans="2:12" s="1" customFormat="1" ht="17.25" customHeight="1">
      <c r="B93" s="41"/>
      <c r="E93" s="325" t="str">
        <f>E9</f>
        <v>01 - stavební část</v>
      </c>
      <c r="F93" s="351"/>
      <c r="G93" s="351"/>
      <c r="H93" s="351"/>
      <c r="L93" s="41"/>
    </row>
    <row r="94" spans="2:12" s="1" customFormat="1" ht="6.95" customHeight="1">
      <c r="B94" s="41"/>
      <c r="L94" s="41"/>
    </row>
    <row r="95" spans="2:12" s="1" customFormat="1" ht="18" customHeight="1">
      <c r="B95" s="41"/>
      <c r="C95" s="63" t="s">
        <v>26</v>
      </c>
      <c r="F95" s="145" t="str">
        <f>F12</f>
        <v>Sokolská třída 3243/64,Ostrava</v>
      </c>
      <c r="I95" s="146" t="s">
        <v>28</v>
      </c>
      <c r="J95" s="67" t="str">
        <f>IF(J12="","",J12)</f>
        <v>3. 11. 2017</v>
      </c>
      <c r="L95" s="41"/>
    </row>
    <row r="96" spans="2:12" s="1" customFormat="1" ht="6.95" customHeight="1">
      <c r="B96" s="41"/>
      <c r="L96" s="41"/>
    </row>
    <row r="97" spans="2:65" s="1" customFormat="1">
      <c r="B97" s="41"/>
      <c r="C97" s="63" t="s">
        <v>32</v>
      </c>
      <c r="F97" s="145" t="str">
        <f>E15</f>
        <v>Dopravní podnik Ostrava a.s.</v>
      </c>
      <c r="I97" s="146" t="s">
        <v>40</v>
      </c>
      <c r="J97" s="145" t="str">
        <f>E21</f>
        <v>DaF-PROJEKT, spol. s r.o.</v>
      </c>
      <c r="L97" s="41"/>
    </row>
    <row r="98" spans="2:65" s="1" customFormat="1" ht="14.45" customHeight="1">
      <c r="B98" s="41"/>
      <c r="C98" s="63" t="s">
        <v>38</v>
      </c>
      <c r="F98" s="145" t="str">
        <f>IF(E18="","",E18)</f>
        <v/>
      </c>
      <c r="L98" s="41"/>
    </row>
    <row r="99" spans="2:65" s="1" customFormat="1" ht="10.35" customHeight="1">
      <c r="B99" s="41"/>
      <c r="L99" s="41"/>
    </row>
    <row r="100" spans="2:65" s="9" customFormat="1" ht="29.25" customHeight="1">
      <c r="B100" s="147"/>
      <c r="C100" s="148" t="s">
        <v>132</v>
      </c>
      <c r="D100" s="149" t="s">
        <v>66</v>
      </c>
      <c r="E100" s="149" t="s">
        <v>62</v>
      </c>
      <c r="F100" s="149" t="s">
        <v>133</v>
      </c>
      <c r="G100" s="149" t="s">
        <v>134</v>
      </c>
      <c r="H100" s="149" t="s">
        <v>135</v>
      </c>
      <c r="I100" s="150" t="s">
        <v>136</v>
      </c>
      <c r="J100" s="149" t="s">
        <v>103</v>
      </c>
      <c r="K100" s="151" t="s">
        <v>137</v>
      </c>
      <c r="L100" s="147"/>
      <c r="M100" s="73" t="s">
        <v>138</v>
      </c>
      <c r="N100" s="74" t="s">
        <v>51</v>
      </c>
      <c r="O100" s="74" t="s">
        <v>139</v>
      </c>
      <c r="P100" s="74" t="s">
        <v>140</v>
      </c>
      <c r="Q100" s="74" t="s">
        <v>141</v>
      </c>
      <c r="R100" s="74" t="s">
        <v>142</v>
      </c>
      <c r="S100" s="74" t="s">
        <v>143</v>
      </c>
      <c r="T100" s="75" t="s">
        <v>144</v>
      </c>
    </row>
    <row r="101" spans="2:65" s="1" customFormat="1" ht="29.25" customHeight="1">
      <c r="B101" s="41"/>
      <c r="C101" s="77" t="s">
        <v>104</v>
      </c>
      <c r="J101" s="152">
        <f>BK101</f>
        <v>0</v>
      </c>
      <c r="L101" s="41"/>
      <c r="M101" s="76"/>
      <c r="N101" s="68"/>
      <c r="O101" s="68"/>
      <c r="P101" s="153">
        <f>P102+P389+P618+P625</f>
        <v>0</v>
      </c>
      <c r="Q101" s="68"/>
      <c r="R101" s="153">
        <f>R102+R389+R618+R625</f>
        <v>159.64291575999999</v>
      </c>
      <c r="S101" s="68"/>
      <c r="T101" s="154">
        <f>T102+T389+T618+T625</f>
        <v>50.111539500000006</v>
      </c>
      <c r="AT101" s="24" t="s">
        <v>80</v>
      </c>
      <c r="AU101" s="24" t="s">
        <v>105</v>
      </c>
      <c r="BK101" s="155">
        <f>BK102+BK389+BK618+BK625</f>
        <v>0</v>
      </c>
    </row>
    <row r="102" spans="2:65" s="10" customFormat="1" ht="37.35" customHeight="1">
      <c r="B102" s="156"/>
      <c r="D102" s="157" t="s">
        <v>80</v>
      </c>
      <c r="E102" s="158" t="s">
        <v>145</v>
      </c>
      <c r="F102" s="158" t="s">
        <v>146</v>
      </c>
      <c r="I102" s="159"/>
      <c r="J102" s="160">
        <f>BK102</f>
        <v>0</v>
      </c>
      <c r="L102" s="156"/>
      <c r="M102" s="161"/>
      <c r="N102" s="162"/>
      <c r="O102" s="162"/>
      <c r="P102" s="163">
        <f>P103+P150+P170+P255+P263+P380+P387</f>
        <v>0</v>
      </c>
      <c r="Q102" s="162"/>
      <c r="R102" s="163">
        <f>R103+R150+R170+R255+R263+R380+R387</f>
        <v>156.64989921</v>
      </c>
      <c r="S102" s="162"/>
      <c r="T102" s="164">
        <f>T103+T150+T170+T255+T263+T380+T387</f>
        <v>47.689849500000008</v>
      </c>
      <c r="AR102" s="157" t="s">
        <v>25</v>
      </c>
      <c r="AT102" s="165" t="s">
        <v>80</v>
      </c>
      <c r="AU102" s="165" t="s">
        <v>81</v>
      </c>
      <c r="AY102" s="157" t="s">
        <v>147</v>
      </c>
      <c r="BK102" s="166">
        <f>BK103+BK150+BK170+BK255+BK263+BK380+BK387</f>
        <v>0</v>
      </c>
    </row>
    <row r="103" spans="2:65" s="10" customFormat="1" ht="19.899999999999999" customHeight="1">
      <c r="B103" s="156"/>
      <c r="D103" s="157" t="s">
        <v>80</v>
      </c>
      <c r="E103" s="167" t="s">
        <v>91</v>
      </c>
      <c r="F103" s="167" t="s">
        <v>148</v>
      </c>
      <c r="I103" s="159"/>
      <c r="J103" s="168">
        <f>BK103</f>
        <v>0</v>
      </c>
      <c r="L103" s="156"/>
      <c r="M103" s="161"/>
      <c r="N103" s="162"/>
      <c r="O103" s="162"/>
      <c r="P103" s="163">
        <f>SUM(P104:P149)</f>
        <v>0</v>
      </c>
      <c r="Q103" s="162"/>
      <c r="R103" s="163">
        <f>SUM(R104:R149)</f>
        <v>28.065623510000002</v>
      </c>
      <c r="S103" s="162"/>
      <c r="T103" s="164">
        <f>SUM(T104:T149)</f>
        <v>0</v>
      </c>
      <c r="AR103" s="157" t="s">
        <v>25</v>
      </c>
      <c r="AT103" s="165" t="s">
        <v>80</v>
      </c>
      <c r="AU103" s="165" t="s">
        <v>25</v>
      </c>
      <c r="AY103" s="157" t="s">
        <v>147</v>
      </c>
      <c r="BK103" s="166">
        <f>SUM(BK104:BK149)</f>
        <v>0</v>
      </c>
    </row>
    <row r="104" spans="2:65" s="1" customFormat="1" ht="25.5" customHeight="1">
      <c r="B104" s="169"/>
      <c r="C104" s="170" t="s">
        <v>25</v>
      </c>
      <c r="D104" s="170" t="s">
        <v>149</v>
      </c>
      <c r="E104" s="171" t="s">
        <v>150</v>
      </c>
      <c r="F104" s="172" t="s">
        <v>151</v>
      </c>
      <c r="G104" s="173" t="s">
        <v>152</v>
      </c>
      <c r="H104" s="174">
        <v>5.9539999999999997</v>
      </c>
      <c r="I104" s="175"/>
      <c r="J104" s="176">
        <f>ROUND(I104*H104,2)</f>
        <v>0</v>
      </c>
      <c r="K104" s="172" t="s">
        <v>153</v>
      </c>
      <c r="L104" s="41"/>
      <c r="M104" s="177" t="s">
        <v>5</v>
      </c>
      <c r="N104" s="178" t="s">
        <v>52</v>
      </c>
      <c r="O104" s="42"/>
      <c r="P104" s="179">
        <f>O104*H104</f>
        <v>0</v>
      </c>
      <c r="Q104" s="179">
        <v>2.2563399999999998</v>
      </c>
      <c r="R104" s="179">
        <f>Q104*H104</f>
        <v>13.434248359999998</v>
      </c>
      <c r="S104" s="179">
        <v>0</v>
      </c>
      <c r="T104" s="180">
        <f>S104*H104</f>
        <v>0</v>
      </c>
      <c r="AR104" s="24" t="s">
        <v>154</v>
      </c>
      <c r="AT104" s="24" t="s">
        <v>149</v>
      </c>
      <c r="AU104" s="24" t="s">
        <v>91</v>
      </c>
      <c r="AY104" s="24" t="s">
        <v>147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24" t="s">
        <v>25</v>
      </c>
      <c r="BK104" s="181">
        <f>ROUND(I104*H104,2)</f>
        <v>0</v>
      </c>
      <c r="BL104" s="24" t="s">
        <v>154</v>
      </c>
      <c r="BM104" s="24" t="s">
        <v>155</v>
      </c>
    </row>
    <row r="105" spans="2:65" s="11" customFormat="1" ht="13.5">
      <c r="B105" s="182"/>
      <c r="D105" s="183" t="s">
        <v>156</v>
      </c>
      <c r="E105" s="184" t="s">
        <v>5</v>
      </c>
      <c r="F105" s="185" t="s">
        <v>157</v>
      </c>
      <c r="H105" s="184" t="s">
        <v>5</v>
      </c>
      <c r="I105" s="186"/>
      <c r="L105" s="182"/>
      <c r="M105" s="187"/>
      <c r="N105" s="188"/>
      <c r="O105" s="188"/>
      <c r="P105" s="188"/>
      <c r="Q105" s="188"/>
      <c r="R105" s="188"/>
      <c r="S105" s="188"/>
      <c r="T105" s="189"/>
      <c r="AT105" s="184" t="s">
        <v>156</v>
      </c>
      <c r="AU105" s="184" t="s">
        <v>91</v>
      </c>
      <c r="AV105" s="11" t="s">
        <v>25</v>
      </c>
      <c r="AW105" s="11" t="s">
        <v>44</v>
      </c>
      <c r="AX105" s="11" t="s">
        <v>81</v>
      </c>
      <c r="AY105" s="184" t="s">
        <v>147</v>
      </c>
    </row>
    <row r="106" spans="2:65" s="11" customFormat="1" ht="13.5">
      <c r="B106" s="182"/>
      <c r="D106" s="183" t="s">
        <v>156</v>
      </c>
      <c r="E106" s="184" t="s">
        <v>5</v>
      </c>
      <c r="F106" s="185" t="s">
        <v>158</v>
      </c>
      <c r="H106" s="184" t="s">
        <v>5</v>
      </c>
      <c r="I106" s="186"/>
      <c r="L106" s="182"/>
      <c r="M106" s="187"/>
      <c r="N106" s="188"/>
      <c r="O106" s="188"/>
      <c r="P106" s="188"/>
      <c r="Q106" s="188"/>
      <c r="R106" s="188"/>
      <c r="S106" s="188"/>
      <c r="T106" s="189"/>
      <c r="AT106" s="184" t="s">
        <v>156</v>
      </c>
      <c r="AU106" s="184" t="s">
        <v>91</v>
      </c>
      <c r="AV106" s="11" t="s">
        <v>25</v>
      </c>
      <c r="AW106" s="11" t="s">
        <v>44</v>
      </c>
      <c r="AX106" s="11" t="s">
        <v>81</v>
      </c>
      <c r="AY106" s="184" t="s">
        <v>147</v>
      </c>
    </row>
    <row r="107" spans="2:65" s="11" customFormat="1" ht="13.5">
      <c r="B107" s="182"/>
      <c r="D107" s="183" t="s">
        <v>156</v>
      </c>
      <c r="E107" s="184" t="s">
        <v>5</v>
      </c>
      <c r="F107" s="185" t="s">
        <v>159</v>
      </c>
      <c r="H107" s="184" t="s">
        <v>5</v>
      </c>
      <c r="I107" s="186"/>
      <c r="L107" s="182"/>
      <c r="M107" s="187"/>
      <c r="N107" s="188"/>
      <c r="O107" s="188"/>
      <c r="P107" s="188"/>
      <c r="Q107" s="188"/>
      <c r="R107" s="188"/>
      <c r="S107" s="188"/>
      <c r="T107" s="189"/>
      <c r="AT107" s="184" t="s">
        <v>156</v>
      </c>
      <c r="AU107" s="184" t="s">
        <v>91</v>
      </c>
      <c r="AV107" s="11" t="s">
        <v>25</v>
      </c>
      <c r="AW107" s="11" t="s">
        <v>44</v>
      </c>
      <c r="AX107" s="11" t="s">
        <v>81</v>
      </c>
      <c r="AY107" s="184" t="s">
        <v>147</v>
      </c>
    </row>
    <row r="108" spans="2:65" s="11" customFormat="1" ht="13.5">
      <c r="B108" s="182"/>
      <c r="D108" s="183" t="s">
        <v>156</v>
      </c>
      <c r="E108" s="184" t="s">
        <v>5</v>
      </c>
      <c r="F108" s="185" t="s">
        <v>160</v>
      </c>
      <c r="H108" s="184" t="s">
        <v>5</v>
      </c>
      <c r="I108" s="186"/>
      <c r="L108" s="182"/>
      <c r="M108" s="187"/>
      <c r="N108" s="188"/>
      <c r="O108" s="188"/>
      <c r="P108" s="188"/>
      <c r="Q108" s="188"/>
      <c r="R108" s="188"/>
      <c r="S108" s="188"/>
      <c r="T108" s="189"/>
      <c r="AT108" s="184" t="s">
        <v>156</v>
      </c>
      <c r="AU108" s="184" t="s">
        <v>91</v>
      </c>
      <c r="AV108" s="11" t="s">
        <v>25</v>
      </c>
      <c r="AW108" s="11" t="s">
        <v>44</v>
      </c>
      <c r="AX108" s="11" t="s">
        <v>81</v>
      </c>
      <c r="AY108" s="184" t="s">
        <v>147</v>
      </c>
    </row>
    <row r="109" spans="2:65" s="12" customFormat="1" ht="13.5">
      <c r="B109" s="190"/>
      <c r="D109" s="183" t="s">
        <v>156</v>
      </c>
      <c r="E109" s="191" t="s">
        <v>5</v>
      </c>
      <c r="F109" s="192" t="s">
        <v>161</v>
      </c>
      <c r="H109" s="193">
        <v>0.73799999999999999</v>
      </c>
      <c r="I109" s="194"/>
      <c r="L109" s="190"/>
      <c r="M109" s="195"/>
      <c r="N109" s="196"/>
      <c r="O109" s="196"/>
      <c r="P109" s="196"/>
      <c r="Q109" s="196"/>
      <c r="R109" s="196"/>
      <c r="S109" s="196"/>
      <c r="T109" s="197"/>
      <c r="AT109" s="191" t="s">
        <v>156</v>
      </c>
      <c r="AU109" s="191" t="s">
        <v>91</v>
      </c>
      <c r="AV109" s="12" t="s">
        <v>91</v>
      </c>
      <c r="AW109" s="12" t="s">
        <v>44</v>
      </c>
      <c r="AX109" s="12" t="s">
        <v>81</v>
      </c>
      <c r="AY109" s="191" t="s">
        <v>147</v>
      </c>
    </row>
    <row r="110" spans="2:65" s="11" customFormat="1" ht="13.5">
      <c r="B110" s="182"/>
      <c r="D110" s="183" t="s">
        <v>156</v>
      </c>
      <c r="E110" s="184" t="s">
        <v>5</v>
      </c>
      <c r="F110" s="185" t="s">
        <v>162</v>
      </c>
      <c r="H110" s="184" t="s">
        <v>5</v>
      </c>
      <c r="I110" s="186"/>
      <c r="L110" s="182"/>
      <c r="M110" s="187"/>
      <c r="N110" s="188"/>
      <c r="O110" s="188"/>
      <c r="P110" s="188"/>
      <c r="Q110" s="188"/>
      <c r="R110" s="188"/>
      <c r="S110" s="188"/>
      <c r="T110" s="189"/>
      <c r="AT110" s="184" t="s">
        <v>156</v>
      </c>
      <c r="AU110" s="184" t="s">
        <v>91</v>
      </c>
      <c r="AV110" s="11" t="s">
        <v>25</v>
      </c>
      <c r="AW110" s="11" t="s">
        <v>44</v>
      </c>
      <c r="AX110" s="11" t="s">
        <v>81</v>
      </c>
      <c r="AY110" s="184" t="s">
        <v>147</v>
      </c>
    </row>
    <row r="111" spans="2:65" s="12" customFormat="1" ht="13.5">
      <c r="B111" s="190"/>
      <c r="D111" s="183" t="s">
        <v>156</v>
      </c>
      <c r="E111" s="191" t="s">
        <v>5</v>
      </c>
      <c r="F111" s="192" t="s">
        <v>163</v>
      </c>
      <c r="H111" s="193">
        <v>1.1319999999999999</v>
      </c>
      <c r="I111" s="194"/>
      <c r="L111" s="190"/>
      <c r="M111" s="195"/>
      <c r="N111" s="196"/>
      <c r="O111" s="196"/>
      <c r="P111" s="196"/>
      <c r="Q111" s="196"/>
      <c r="R111" s="196"/>
      <c r="S111" s="196"/>
      <c r="T111" s="197"/>
      <c r="AT111" s="191" t="s">
        <v>156</v>
      </c>
      <c r="AU111" s="191" t="s">
        <v>91</v>
      </c>
      <c r="AV111" s="12" t="s">
        <v>91</v>
      </c>
      <c r="AW111" s="12" t="s">
        <v>44</v>
      </c>
      <c r="AX111" s="12" t="s">
        <v>81</v>
      </c>
      <c r="AY111" s="191" t="s">
        <v>147</v>
      </c>
    </row>
    <row r="112" spans="2:65" s="11" customFormat="1" ht="13.5">
      <c r="B112" s="182"/>
      <c r="D112" s="183" t="s">
        <v>156</v>
      </c>
      <c r="E112" s="184" t="s">
        <v>5</v>
      </c>
      <c r="F112" s="185" t="s">
        <v>164</v>
      </c>
      <c r="H112" s="184" t="s">
        <v>5</v>
      </c>
      <c r="I112" s="186"/>
      <c r="L112" s="182"/>
      <c r="M112" s="187"/>
      <c r="N112" s="188"/>
      <c r="O112" s="188"/>
      <c r="P112" s="188"/>
      <c r="Q112" s="188"/>
      <c r="R112" s="188"/>
      <c r="S112" s="188"/>
      <c r="T112" s="189"/>
      <c r="AT112" s="184" t="s">
        <v>156</v>
      </c>
      <c r="AU112" s="184" t="s">
        <v>91</v>
      </c>
      <c r="AV112" s="11" t="s">
        <v>25</v>
      </c>
      <c r="AW112" s="11" t="s">
        <v>44</v>
      </c>
      <c r="AX112" s="11" t="s">
        <v>81</v>
      </c>
      <c r="AY112" s="184" t="s">
        <v>147</v>
      </c>
    </row>
    <row r="113" spans="2:65" s="12" customFormat="1" ht="13.5">
      <c r="B113" s="190"/>
      <c r="D113" s="183" t="s">
        <v>156</v>
      </c>
      <c r="E113" s="191" t="s">
        <v>5</v>
      </c>
      <c r="F113" s="192" t="s">
        <v>165</v>
      </c>
      <c r="H113" s="193">
        <v>1.0760000000000001</v>
      </c>
      <c r="I113" s="194"/>
      <c r="L113" s="190"/>
      <c r="M113" s="195"/>
      <c r="N113" s="196"/>
      <c r="O113" s="196"/>
      <c r="P113" s="196"/>
      <c r="Q113" s="196"/>
      <c r="R113" s="196"/>
      <c r="S113" s="196"/>
      <c r="T113" s="197"/>
      <c r="AT113" s="191" t="s">
        <v>156</v>
      </c>
      <c r="AU113" s="191" t="s">
        <v>91</v>
      </c>
      <c r="AV113" s="12" t="s">
        <v>91</v>
      </c>
      <c r="AW113" s="12" t="s">
        <v>44</v>
      </c>
      <c r="AX113" s="12" t="s">
        <v>81</v>
      </c>
      <c r="AY113" s="191" t="s">
        <v>147</v>
      </c>
    </row>
    <row r="114" spans="2:65" s="11" customFormat="1" ht="13.5">
      <c r="B114" s="182"/>
      <c r="D114" s="183" t="s">
        <v>156</v>
      </c>
      <c r="E114" s="184" t="s">
        <v>5</v>
      </c>
      <c r="F114" s="185" t="s">
        <v>166</v>
      </c>
      <c r="H114" s="184" t="s">
        <v>5</v>
      </c>
      <c r="I114" s="186"/>
      <c r="L114" s="182"/>
      <c r="M114" s="187"/>
      <c r="N114" s="188"/>
      <c r="O114" s="188"/>
      <c r="P114" s="188"/>
      <c r="Q114" s="188"/>
      <c r="R114" s="188"/>
      <c r="S114" s="188"/>
      <c r="T114" s="189"/>
      <c r="AT114" s="184" t="s">
        <v>156</v>
      </c>
      <c r="AU114" s="184" t="s">
        <v>91</v>
      </c>
      <c r="AV114" s="11" t="s">
        <v>25</v>
      </c>
      <c r="AW114" s="11" t="s">
        <v>44</v>
      </c>
      <c r="AX114" s="11" t="s">
        <v>81</v>
      </c>
      <c r="AY114" s="184" t="s">
        <v>147</v>
      </c>
    </row>
    <row r="115" spans="2:65" s="12" customFormat="1" ht="13.5">
      <c r="B115" s="190"/>
      <c r="D115" s="183" t="s">
        <v>156</v>
      </c>
      <c r="E115" s="191" t="s">
        <v>5</v>
      </c>
      <c r="F115" s="192" t="s">
        <v>167</v>
      </c>
      <c r="H115" s="193">
        <v>1.339</v>
      </c>
      <c r="I115" s="194"/>
      <c r="L115" s="190"/>
      <c r="M115" s="195"/>
      <c r="N115" s="196"/>
      <c r="O115" s="196"/>
      <c r="P115" s="196"/>
      <c r="Q115" s="196"/>
      <c r="R115" s="196"/>
      <c r="S115" s="196"/>
      <c r="T115" s="197"/>
      <c r="AT115" s="191" t="s">
        <v>156</v>
      </c>
      <c r="AU115" s="191" t="s">
        <v>91</v>
      </c>
      <c r="AV115" s="12" t="s">
        <v>91</v>
      </c>
      <c r="AW115" s="12" t="s">
        <v>44</v>
      </c>
      <c r="AX115" s="12" t="s">
        <v>81</v>
      </c>
      <c r="AY115" s="191" t="s">
        <v>147</v>
      </c>
    </row>
    <row r="116" spans="2:65" s="11" customFormat="1" ht="13.5">
      <c r="B116" s="182"/>
      <c r="D116" s="183" t="s">
        <v>156</v>
      </c>
      <c r="E116" s="184" t="s">
        <v>5</v>
      </c>
      <c r="F116" s="185" t="s">
        <v>168</v>
      </c>
      <c r="H116" s="184" t="s">
        <v>5</v>
      </c>
      <c r="I116" s="186"/>
      <c r="L116" s="182"/>
      <c r="M116" s="187"/>
      <c r="N116" s="188"/>
      <c r="O116" s="188"/>
      <c r="P116" s="188"/>
      <c r="Q116" s="188"/>
      <c r="R116" s="188"/>
      <c r="S116" s="188"/>
      <c r="T116" s="189"/>
      <c r="AT116" s="184" t="s">
        <v>156</v>
      </c>
      <c r="AU116" s="184" t="s">
        <v>91</v>
      </c>
      <c r="AV116" s="11" t="s">
        <v>25</v>
      </c>
      <c r="AW116" s="11" t="s">
        <v>44</v>
      </c>
      <c r="AX116" s="11" t="s">
        <v>81</v>
      </c>
      <c r="AY116" s="184" t="s">
        <v>147</v>
      </c>
    </row>
    <row r="117" spans="2:65" s="12" customFormat="1" ht="13.5">
      <c r="B117" s="190"/>
      <c r="D117" s="183" t="s">
        <v>156</v>
      </c>
      <c r="E117" s="191" t="s">
        <v>5</v>
      </c>
      <c r="F117" s="192" t="s">
        <v>169</v>
      </c>
      <c r="H117" s="193">
        <v>0.55300000000000005</v>
      </c>
      <c r="I117" s="194"/>
      <c r="L117" s="190"/>
      <c r="M117" s="195"/>
      <c r="N117" s="196"/>
      <c r="O117" s="196"/>
      <c r="P117" s="196"/>
      <c r="Q117" s="196"/>
      <c r="R117" s="196"/>
      <c r="S117" s="196"/>
      <c r="T117" s="197"/>
      <c r="AT117" s="191" t="s">
        <v>156</v>
      </c>
      <c r="AU117" s="191" t="s">
        <v>91</v>
      </c>
      <c r="AV117" s="12" t="s">
        <v>91</v>
      </c>
      <c r="AW117" s="12" t="s">
        <v>44</v>
      </c>
      <c r="AX117" s="12" t="s">
        <v>81</v>
      </c>
      <c r="AY117" s="191" t="s">
        <v>147</v>
      </c>
    </row>
    <row r="118" spans="2:65" s="11" customFormat="1" ht="13.5">
      <c r="B118" s="182"/>
      <c r="D118" s="183" t="s">
        <v>156</v>
      </c>
      <c r="E118" s="184" t="s">
        <v>5</v>
      </c>
      <c r="F118" s="185" t="s">
        <v>170</v>
      </c>
      <c r="H118" s="184" t="s">
        <v>5</v>
      </c>
      <c r="I118" s="186"/>
      <c r="L118" s="182"/>
      <c r="M118" s="187"/>
      <c r="N118" s="188"/>
      <c r="O118" s="188"/>
      <c r="P118" s="188"/>
      <c r="Q118" s="188"/>
      <c r="R118" s="188"/>
      <c r="S118" s="188"/>
      <c r="T118" s="189"/>
      <c r="AT118" s="184" t="s">
        <v>156</v>
      </c>
      <c r="AU118" s="184" t="s">
        <v>91</v>
      </c>
      <c r="AV118" s="11" t="s">
        <v>25</v>
      </c>
      <c r="AW118" s="11" t="s">
        <v>44</v>
      </c>
      <c r="AX118" s="11" t="s">
        <v>81</v>
      </c>
      <c r="AY118" s="184" t="s">
        <v>147</v>
      </c>
    </row>
    <row r="119" spans="2:65" s="12" customFormat="1" ht="13.5">
      <c r="B119" s="190"/>
      <c r="D119" s="183" t="s">
        <v>156</v>
      </c>
      <c r="E119" s="191" t="s">
        <v>5</v>
      </c>
      <c r="F119" s="192" t="s">
        <v>171</v>
      </c>
      <c r="H119" s="193">
        <v>0.73599999999999999</v>
      </c>
      <c r="I119" s="194"/>
      <c r="L119" s="190"/>
      <c r="M119" s="195"/>
      <c r="N119" s="196"/>
      <c r="O119" s="196"/>
      <c r="P119" s="196"/>
      <c r="Q119" s="196"/>
      <c r="R119" s="196"/>
      <c r="S119" s="196"/>
      <c r="T119" s="197"/>
      <c r="AT119" s="191" t="s">
        <v>156</v>
      </c>
      <c r="AU119" s="191" t="s">
        <v>91</v>
      </c>
      <c r="AV119" s="12" t="s">
        <v>91</v>
      </c>
      <c r="AW119" s="12" t="s">
        <v>44</v>
      </c>
      <c r="AX119" s="12" t="s">
        <v>81</v>
      </c>
      <c r="AY119" s="191" t="s">
        <v>147</v>
      </c>
    </row>
    <row r="120" spans="2:65" s="11" customFormat="1" ht="13.5">
      <c r="B120" s="182"/>
      <c r="D120" s="183" t="s">
        <v>156</v>
      </c>
      <c r="E120" s="184" t="s">
        <v>5</v>
      </c>
      <c r="F120" s="185" t="s">
        <v>172</v>
      </c>
      <c r="H120" s="184" t="s">
        <v>5</v>
      </c>
      <c r="I120" s="186"/>
      <c r="L120" s="182"/>
      <c r="M120" s="187"/>
      <c r="N120" s="188"/>
      <c r="O120" s="188"/>
      <c r="P120" s="188"/>
      <c r="Q120" s="188"/>
      <c r="R120" s="188"/>
      <c r="S120" s="188"/>
      <c r="T120" s="189"/>
      <c r="AT120" s="184" t="s">
        <v>156</v>
      </c>
      <c r="AU120" s="184" t="s">
        <v>91</v>
      </c>
      <c r="AV120" s="11" t="s">
        <v>25</v>
      </c>
      <c r="AW120" s="11" t="s">
        <v>44</v>
      </c>
      <c r="AX120" s="11" t="s">
        <v>81</v>
      </c>
      <c r="AY120" s="184" t="s">
        <v>147</v>
      </c>
    </row>
    <row r="121" spans="2:65" s="12" customFormat="1" ht="13.5">
      <c r="B121" s="190"/>
      <c r="D121" s="183" t="s">
        <v>156</v>
      </c>
      <c r="E121" s="191" t="s">
        <v>5</v>
      </c>
      <c r="F121" s="192" t="s">
        <v>173</v>
      </c>
      <c r="H121" s="193">
        <v>0.38</v>
      </c>
      <c r="I121" s="194"/>
      <c r="L121" s="190"/>
      <c r="M121" s="195"/>
      <c r="N121" s="196"/>
      <c r="O121" s="196"/>
      <c r="P121" s="196"/>
      <c r="Q121" s="196"/>
      <c r="R121" s="196"/>
      <c r="S121" s="196"/>
      <c r="T121" s="197"/>
      <c r="AT121" s="191" t="s">
        <v>156</v>
      </c>
      <c r="AU121" s="191" t="s">
        <v>91</v>
      </c>
      <c r="AV121" s="12" t="s">
        <v>91</v>
      </c>
      <c r="AW121" s="12" t="s">
        <v>44</v>
      </c>
      <c r="AX121" s="12" t="s">
        <v>81</v>
      </c>
      <c r="AY121" s="191" t="s">
        <v>147</v>
      </c>
    </row>
    <row r="122" spans="2:65" s="13" customFormat="1" ht="13.5">
      <c r="B122" s="198"/>
      <c r="D122" s="183" t="s">
        <v>156</v>
      </c>
      <c r="E122" s="199" t="s">
        <v>5</v>
      </c>
      <c r="F122" s="200" t="s">
        <v>174</v>
      </c>
      <c r="H122" s="201">
        <v>5.9539999999999997</v>
      </c>
      <c r="I122" s="202"/>
      <c r="L122" s="198"/>
      <c r="M122" s="203"/>
      <c r="N122" s="204"/>
      <c r="O122" s="204"/>
      <c r="P122" s="204"/>
      <c r="Q122" s="204"/>
      <c r="R122" s="204"/>
      <c r="S122" s="204"/>
      <c r="T122" s="205"/>
      <c r="AT122" s="199" t="s">
        <v>156</v>
      </c>
      <c r="AU122" s="199" t="s">
        <v>91</v>
      </c>
      <c r="AV122" s="13" t="s">
        <v>175</v>
      </c>
      <c r="AW122" s="13" t="s">
        <v>44</v>
      </c>
      <c r="AX122" s="13" t="s">
        <v>81</v>
      </c>
      <c r="AY122" s="199" t="s">
        <v>147</v>
      </c>
    </row>
    <row r="123" spans="2:65" s="14" customFormat="1" ht="13.5">
      <c r="B123" s="206"/>
      <c r="D123" s="183" t="s">
        <v>156</v>
      </c>
      <c r="E123" s="207" t="s">
        <v>5</v>
      </c>
      <c r="F123" s="208" t="s">
        <v>176</v>
      </c>
      <c r="H123" s="209">
        <v>5.9539999999999997</v>
      </c>
      <c r="I123" s="210"/>
      <c r="L123" s="206"/>
      <c r="M123" s="211"/>
      <c r="N123" s="212"/>
      <c r="O123" s="212"/>
      <c r="P123" s="212"/>
      <c r="Q123" s="212"/>
      <c r="R123" s="212"/>
      <c r="S123" s="212"/>
      <c r="T123" s="213"/>
      <c r="AT123" s="207" t="s">
        <v>156</v>
      </c>
      <c r="AU123" s="207" t="s">
        <v>91</v>
      </c>
      <c r="AV123" s="14" t="s">
        <v>154</v>
      </c>
      <c r="AW123" s="14" t="s">
        <v>44</v>
      </c>
      <c r="AX123" s="14" t="s">
        <v>25</v>
      </c>
      <c r="AY123" s="207" t="s">
        <v>147</v>
      </c>
    </row>
    <row r="124" spans="2:65" s="1" customFormat="1" ht="25.5" customHeight="1">
      <c r="B124" s="169"/>
      <c r="C124" s="170" t="s">
        <v>91</v>
      </c>
      <c r="D124" s="170" t="s">
        <v>149</v>
      </c>
      <c r="E124" s="171" t="s">
        <v>177</v>
      </c>
      <c r="F124" s="172" t="s">
        <v>178</v>
      </c>
      <c r="G124" s="173" t="s">
        <v>152</v>
      </c>
      <c r="H124" s="174">
        <v>2.0230000000000001</v>
      </c>
      <c r="I124" s="175"/>
      <c r="J124" s="176">
        <f>ROUND(I124*H124,2)</f>
        <v>0</v>
      </c>
      <c r="K124" s="172" t="s">
        <v>153</v>
      </c>
      <c r="L124" s="41"/>
      <c r="M124" s="177" t="s">
        <v>5</v>
      </c>
      <c r="N124" s="178" t="s">
        <v>52</v>
      </c>
      <c r="O124" s="42"/>
      <c r="P124" s="179">
        <f>O124*H124</f>
        <v>0</v>
      </c>
      <c r="Q124" s="179">
        <v>2.45329</v>
      </c>
      <c r="R124" s="179">
        <f>Q124*H124</f>
        <v>4.9630056700000003</v>
      </c>
      <c r="S124" s="179">
        <v>0</v>
      </c>
      <c r="T124" s="180">
        <f>S124*H124</f>
        <v>0</v>
      </c>
      <c r="AR124" s="24" t="s">
        <v>154</v>
      </c>
      <c r="AT124" s="24" t="s">
        <v>149</v>
      </c>
      <c r="AU124" s="24" t="s">
        <v>91</v>
      </c>
      <c r="AY124" s="24" t="s">
        <v>147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4" t="s">
        <v>25</v>
      </c>
      <c r="BK124" s="181">
        <f>ROUND(I124*H124,2)</f>
        <v>0</v>
      </c>
      <c r="BL124" s="24" t="s">
        <v>154</v>
      </c>
      <c r="BM124" s="24" t="s">
        <v>179</v>
      </c>
    </row>
    <row r="125" spans="2:65" s="11" customFormat="1" ht="13.5">
      <c r="B125" s="182"/>
      <c r="D125" s="183" t="s">
        <v>156</v>
      </c>
      <c r="E125" s="184" t="s">
        <v>5</v>
      </c>
      <c r="F125" s="185" t="s">
        <v>180</v>
      </c>
      <c r="H125" s="184" t="s">
        <v>5</v>
      </c>
      <c r="I125" s="186"/>
      <c r="L125" s="182"/>
      <c r="M125" s="187"/>
      <c r="N125" s="188"/>
      <c r="O125" s="188"/>
      <c r="P125" s="188"/>
      <c r="Q125" s="188"/>
      <c r="R125" s="188"/>
      <c r="S125" s="188"/>
      <c r="T125" s="189"/>
      <c r="AT125" s="184" t="s">
        <v>156</v>
      </c>
      <c r="AU125" s="184" t="s">
        <v>91</v>
      </c>
      <c r="AV125" s="11" t="s">
        <v>25</v>
      </c>
      <c r="AW125" s="11" t="s">
        <v>44</v>
      </c>
      <c r="AX125" s="11" t="s">
        <v>81</v>
      </c>
      <c r="AY125" s="184" t="s">
        <v>147</v>
      </c>
    </row>
    <row r="126" spans="2:65" s="12" customFormat="1" ht="13.5">
      <c r="B126" s="190"/>
      <c r="D126" s="183" t="s">
        <v>156</v>
      </c>
      <c r="E126" s="191" t="s">
        <v>5</v>
      </c>
      <c r="F126" s="192" t="s">
        <v>181</v>
      </c>
      <c r="H126" s="193">
        <v>2.0230000000000001</v>
      </c>
      <c r="I126" s="194"/>
      <c r="L126" s="190"/>
      <c r="M126" s="195"/>
      <c r="N126" s="196"/>
      <c r="O126" s="196"/>
      <c r="P126" s="196"/>
      <c r="Q126" s="196"/>
      <c r="R126" s="196"/>
      <c r="S126" s="196"/>
      <c r="T126" s="197"/>
      <c r="AT126" s="191" t="s">
        <v>156</v>
      </c>
      <c r="AU126" s="191" t="s">
        <v>91</v>
      </c>
      <c r="AV126" s="12" t="s">
        <v>91</v>
      </c>
      <c r="AW126" s="12" t="s">
        <v>44</v>
      </c>
      <c r="AX126" s="12" t="s">
        <v>81</v>
      </c>
      <c r="AY126" s="191" t="s">
        <v>147</v>
      </c>
    </row>
    <row r="127" spans="2:65" s="13" customFormat="1" ht="13.5">
      <c r="B127" s="198"/>
      <c r="D127" s="183" t="s">
        <v>156</v>
      </c>
      <c r="E127" s="199" t="s">
        <v>5</v>
      </c>
      <c r="F127" s="200" t="s">
        <v>174</v>
      </c>
      <c r="H127" s="201">
        <v>2.0230000000000001</v>
      </c>
      <c r="I127" s="202"/>
      <c r="L127" s="198"/>
      <c r="M127" s="203"/>
      <c r="N127" s="204"/>
      <c r="O127" s="204"/>
      <c r="P127" s="204"/>
      <c r="Q127" s="204"/>
      <c r="R127" s="204"/>
      <c r="S127" s="204"/>
      <c r="T127" s="205"/>
      <c r="AT127" s="199" t="s">
        <v>156</v>
      </c>
      <c r="AU127" s="199" t="s">
        <v>91</v>
      </c>
      <c r="AV127" s="13" t="s">
        <v>175</v>
      </c>
      <c r="AW127" s="13" t="s">
        <v>44</v>
      </c>
      <c r="AX127" s="13" t="s">
        <v>81</v>
      </c>
      <c r="AY127" s="199" t="s">
        <v>147</v>
      </c>
    </row>
    <row r="128" spans="2:65" s="14" customFormat="1" ht="13.5">
      <c r="B128" s="206"/>
      <c r="D128" s="183" t="s">
        <v>156</v>
      </c>
      <c r="E128" s="207" t="s">
        <v>5</v>
      </c>
      <c r="F128" s="208" t="s">
        <v>176</v>
      </c>
      <c r="H128" s="209">
        <v>2.0230000000000001</v>
      </c>
      <c r="I128" s="210"/>
      <c r="L128" s="206"/>
      <c r="M128" s="211"/>
      <c r="N128" s="212"/>
      <c r="O128" s="212"/>
      <c r="P128" s="212"/>
      <c r="Q128" s="212"/>
      <c r="R128" s="212"/>
      <c r="S128" s="212"/>
      <c r="T128" s="213"/>
      <c r="AT128" s="207" t="s">
        <v>156</v>
      </c>
      <c r="AU128" s="207" t="s">
        <v>91</v>
      </c>
      <c r="AV128" s="14" t="s">
        <v>154</v>
      </c>
      <c r="AW128" s="14" t="s">
        <v>44</v>
      </c>
      <c r="AX128" s="14" t="s">
        <v>25</v>
      </c>
      <c r="AY128" s="207" t="s">
        <v>147</v>
      </c>
    </row>
    <row r="129" spans="2:65" s="1" customFormat="1" ht="38.25" customHeight="1">
      <c r="B129" s="169"/>
      <c r="C129" s="170" t="s">
        <v>175</v>
      </c>
      <c r="D129" s="170" t="s">
        <v>149</v>
      </c>
      <c r="E129" s="171" t="s">
        <v>182</v>
      </c>
      <c r="F129" s="172" t="s">
        <v>183</v>
      </c>
      <c r="G129" s="173" t="s">
        <v>152</v>
      </c>
      <c r="H129" s="174">
        <v>3.8359999999999999</v>
      </c>
      <c r="I129" s="175"/>
      <c r="J129" s="176">
        <f>ROUND(I129*H129,2)</f>
        <v>0</v>
      </c>
      <c r="K129" s="172" t="s">
        <v>153</v>
      </c>
      <c r="L129" s="41"/>
      <c r="M129" s="177" t="s">
        <v>5</v>
      </c>
      <c r="N129" s="178" t="s">
        <v>52</v>
      </c>
      <c r="O129" s="42"/>
      <c r="P129" s="179">
        <f>O129*H129</f>
        <v>0</v>
      </c>
      <c r="Q129" s="179">
        <v>2.5204300000000002</v>
      </c>
      <c r="R129" s="179">
        <f>Q129*H129</f>
        <v>9.6683694800000008</v>
      </c>
      <c r="S129" s="179">
        <v>0</v>
      </c>
      <c r="T129" s="180">
        <f>S129*H129</f>
        <v>0</v>
      </c>
      <c r="AR129" s="24" t="s">
        <v>154</v>
      </c>
      <c r="AT129" s="24" t="s">
        <v>149</v>
      </c>
      <c r="AU129" s="24" t="s">
        <v>91</v>
      </c>
      <c r="AY129" s="24" t="s">
        <v>147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4" t="s">
        <v>25</v>
      </c>
      <c r="BK129" s="181">
        <f>ROUND(I129*H129,2)</f>
        <v>0</v>
      </c>
      <c r="BL129" s="24" t="s">
        <v>154</v>
      </c>
      <c r="BM129" s="24" t="s">
        <v>184</v>
      </c>
    </row>
    <row r="130" spans="2:65" s="11" customFormat="1" ht="13.5">
      <c r="B130" s="182"/>
      <c r="D130" s="183" t="s">
        <v>156</v>
      </c>
      <c r="E130" s="184" t="s">
        <v>5</v>
      </c>
      <c r="F130" s="185" t="s">
        <v>185</v>
      </c>
      <c r="H130" s="184" t="s">
        <v>5</v>
      </c>
      <c r="I130" s="186"/>
      <c r="L130" s="182"/>
      <c r="M130" s="187"/>
      <c r="N130" s="188"/>
      <c r="O130" s="188"/>
      <c r="P130" s="188"/>
      <c r="Q130" s="188"/>
      <c r="R130" s="188"/>
      <c r="S130" s="188"/>
      <c r="T130" s="189"/>
      <c r="AT130" s="184" t="s">
        <v>156</v>
      </c>
      <c r="AU130" s="184" t="s">
        <v>91</v>
      </c>
      <c r="AV130" s="11" t="s">
        <v>25</v>
      </c>
      <c r="AW130" s="11" t="s">
        <v>44</v>
      </c>
      <c r="AX130" s="11" t="s">
        <v>81</v>
      </c>
      <c r="AY130" s="184" t="s">
        <v>147</v>
      </c>
    </row>
    <row r="131" spans="2:65" s="12" customFormat="1" ht="13.5">
      <c r="B131" s="190"/>
      <c r="D131" s="183" t="s">
        <v>156</v>
      </c>
      <c r="E131" s="191" t="s">
        <v>5</v>
      </c>
      <c r="F131" s="192" t="s">
        <v>186</v>
      </c>
      <c r="H131" s="193">
        <v>0.40799999999999997</v>
      </c>
      <c r="I131" s="194"/>
      <c r="L131" s="190"/>
      <c r="M131" s="195"/>
      <c r="N131" s="196"/>
      <c r="O131" s="196"/>
      <c r="P131" s="196"/>
      <c r="Q131" s="196"/>
      <c r="R131" s="196"/>
      <c r="S131" s="196"/>
      <c r="T131" s="197"/>
      <c r="AT131" s="191" t="s">
        <v>156</v>
      </c>
      <c r="AU131" s="191" t="s">
        <v>91</v>
      </c>
      <c r="AV131" s="12" t="s">
        <v>91</v>
      </c>
      <c r="AW131" s="12" t="s">
        <v>44</v>
      </c>
      <c r="AX131" s="12" t="s">
        <v>81</v>
      </c>
      <c r="AY131" s="191" t="s">
        <v>147</v>
      </c>
    </row>
    <row r="132" spans="2:65" s="11" customFormat="1" ht="13.5">
      <c r="B132" s="182"/>
      <c r="D132" s="183" t="s">
        <v>156</v>
      </c>
      <c r="E132" s="184" t="s">
        <v>5</v>
      </c>
      <c r="F132" s="185" t="s">
        <v>187</v>
      </c>
      <c r="H132" s="184" t="s">
        <v>5</v>
      </c>
      <c r="I132" s="186"/>
      <c r="L132" s="182"/>
      <c r="M132" s="187"/>
      <c r="N132" s="188"/>
      <c r="O132" s="188"/>
      <c r="P132" s="188"/>
      <c r="Q132" s="188"/>
      <c r="R132" s="188"/>
      <c r="S132" s="188"/>
      <c r="T132" s="189"/>
      <c r="AT132" s="184" t="s">
        <v>156</v>
      </c>
      <c r="AU132" s="184" t="s">
        <v>91</v>
      </c>
      <c r="AV132" s="11" t="s">
        <v>25</v>
      </c>
      <c r="AW132" s="11" t="s">
        <v>44</v>
      </c>
      <c r="AX132" s="11" t="s">
        <v>81</v>
      </c>
      <c r="AY132" s="184" t="s">
        <v>147</v>
      </c>
    </row>
    <row r="133" spans="2:65" s="12" customFormat="1" ht="13.5">
      <c r="B133" s="190"/>
      <c r="D133" s="183" t="s">
        <v>156</v>
      </c>
      <c r="E133" s="191" t="s">
        <v>5</v>
      </c>
      <c r="F133" s="192" t="s">
        <v>188</v>
      </c>
      <c r="H133" s="193">
        <v>0.35799999999999998</v>
      </c>
      <c r="I133" s="194"/>
      <c r="L133" s="190"/>
      <c r="M133" s="195"/>
      <c r="N133" s="196"/>
      <c r="O133" s="196"/>
      <c r="P133" s="196"/>
      <c r="Q133" s="196"/>
      <c r="R133" s="196"/>
      <c r="S133" s="196"/>
      <c r="T133" s="197"/>
      <c r="AT133" s="191" t="s">
        <v>156</v>
      </c>
      <c r="AU133" s="191" t="s">
        <v>91</v>
      </c>
      <c r="AV133" s="12" t="s">
        <v>91</v>
      </c>
      <c r="AW133" s="12" t="s">
        <v>44</v>
      </c>
      <c r="AX133" s="12" t="s">
        <v>81</v>
      </c>
      <c r="AY133" s="191" t="s">
        <v>147</v>
      </c>
    </row>
    <row r="134" spans="2:65" s="11" customFormat="1" ht="13.5">
      <c r="B134" s="182"/>
      <c r="D134" s="183" t="s">
        <v>156</v>
      </c>
      <c r="E134" s="184" t="s">
        <v>5</v>
      </c>
      <c r="F134" s="185" t="s">
        <v>189</v>
      </c>
      <c r="H134" s="184" t="s">
        <v>5</v>
      </c>
      <c r="I134" s="186"/>
      <c r="L134" s="182"/>
      <c r="M134" s="187"/>
      <c r="N134" s="188"/>
      <c r="O134" s="188"/>
      <c r="P134" s="188"/>
      <c r="Q134" s="188"/>
      <c r="R134" s="188"/>
      <c r="S134" s="188"/>
      <c r="T134" s="189"/>
      <c r="AT134" s="184" t="s">
        <v>156</v>
      </c>
      <c r="AU134" s="184" t="s">
        <v>91</v>
      </c>
      <c r="AV134" s="11" t="s">
        <v>25</v>
      </c>
      <c r="AW134" s="11" t="s">
        <v>44</v>
      </c>
      <c r="AX134" s="11" t="s">
        <v>81</v>
      </c>
      <c r="AY134" s="184" t="s">
        <v>147</v>
      </c>
    </row>
    <row r="135" spans="2:65" s="12" customFormat="1" ht="13.5">
      <c r="B135" s="190"/>
      <c r="D135" s="183" t="s">
        <v>156</v>
      </c>
      <c r="E135" s="191" t="s">
        <v>5</v>
      </c>
      <c r="F135" s="192" t="s">
        <v>190</v>
      </c>
      <c r="H135" s="193">
        <v>0.77300000000000002</v>
      </c>
      <c r="I135" s="194"/>
      <c r="L135" s="190"/>
      <c r="M135" s="195"/>
      <c r="N135" s="196"/>
      <c r="O135" s="196"/>
      <c r="P135" s="196"/>
      <c r="Q135" s="196"/>
      <c r="R135" s="196"/>
      <c r="S135" s="196"/>
      <c r="T135" s="197"/>
      <c r="AT135" s="191" t="s">
        <v>156</v>
      </c>
      <c r="AU135" s="191" t="s">
        <v>91</v>
      </c>
      <c r="AV135" s="12" t="s">
        <v>91</v>
      </c>
      <c r="AW135" s="12" t="s">
        <v>44</v>
      </c>
      <c r="AX135" s="12" t="s">
        <v>81</v>
      </c>
      <c r="AY135" s="191" t="s">
        <v>147</v>
      </c>
    </row>
    <row r="136" spans="2:65" s="11" customFormat="1" ht="13.5">
      <c r="B136" s="182"/>
      <c r="D136" s="183" t="s">
        <v>156</v>
      </c>
      <c r="E136" s="184" t="s">
        <v>5</v>
      </c>
      <c r="F136" s="185" t="s">
        <v>191</v>
      </c>
      <c r="H136" s="184" t="s">
        <v>5</v>
      </c>
      <c r="I136" s="186"/>
      <c r="L136" s="182"/>
      <c r="M136" s="187"/>
      <c r="N136" s="188"/>
      <c r="O136" s="188"/>
      <c r="P136" s="188"/>
      <c r="Q136" s="188"/>
      <c r="R136" s="188"/>
      <c r="S136" s="188"/>
      <c r="T136" s="189"/>
      <c r="AT136" s="184" t="s">
        <v>156</v>
      </c>
      <c r="AU136" s="184" t="s">
        <v>91</v>
      </c>
      <c r="AV136" s="11" t="s">
        <v>25</v>
      </c>
      <c r="AW136" s="11" t="s">
        <v>44</v>
      </c>
      <c r="AX136" s="11" t="s">
        <v>81</v>
      </c>
      <c r="AY136" s="184" t="s">
        <v>147</v>
      </c>
    </row>
    <row r="137" spans="2:65" s="12" customFormat="1" ht="13.5">
      <c r="B137" s="190"/>
      <c r="D137" s="183" t="s">
        <v>156</v>
      </c>
      <c r="E137" s="191" t="s">
        <v>5</v>
      </c>
      <c r="F137" s="192" t="s">
        <v>192</v>
      </c>
      <c r="H137" s="193">
        <v>0.52</v>
      </c>
      <c r="I137" s="194"/>
      <c r="L137" s="190"/>
      <c r="M137" s="195"/>
      <c r="N137" s="196"/>
      <c r="O137" s="196"/>
      <c r="P137" s="196"/>
      <c r="Q137" s="196"/>
      <c r="R137" s="196"/>
      <c r="S137" s="196"/>
      <c r="T137" s="197"/>
      <c r="AT137" s="191" t="s">
        <v>156</v>
      </c>
      <c r="AU137" s="191" t="s">
        <v>91</v>
      </c>
      <c r="AV137" s="12" t="s">
        <v>91</v>
      </c>
      <c r="AW137" s="12" t="s">
        <v>44</v>
      </c>
      <c r="AX137" s="12" t="s">
        <v>81</v>
      </c>
      <c r="AY137" s="191" t="s">
        <v>147</v>
      </c>
    </row>
    <row r="138" spans="2:65" s="11" customFormat="1" ht="13.5">
      <c r="B138" s="182"/>
      <c r="D138" s="183" t="s">
        <v>156</v>
      </c>
      <c r="E138" s="184" t="s">
        <v>5</v>
      </c>
      <c r="F138" s="185" t="s">
        <v>193</v>
      </c>
      <c r="H138" s="184" t="s">
        <v>5</v>
      </c>
      <c r="I138" s="186"/>
      <c r="L138" s="182"/>
      <c r="M138" s="187"/>
      <c r="N138" s="188"/>
      <c r="O138" s="188"/>
      <c r="P138" s="188"/>
      <c r="Q138" s="188"/>
      <c r="R138" s="188"/>
      <c r="S138" s="188"/>
      <c r="T138" s="189"/>
      <c r="AT138" s="184" t="s">
        <v>156</v>
      </c>
      <c r="AU138" s="184" t="s">
        <v>91</v>
      </c>
      <c r="AV138" s="11" t="s">
        <v>25</v>
      </c>
      <c r="AW138" s="11" t="s">
        <v>44</v>
      </c>
      <c r="AX138" s="11" t="s">
        <v>81</v>
      </c>
      <c r="AY138" s="184" t="s">
        <v>147</v>
      </c>
    </row>
    <row r="139" spans="2:65" s="12" customFormat="1" ht="13.5">
      <c r="B139" s="190"/>
      <c r="D139" s="183" t="s">
        <v>156</v>
      </c>
      <c r="E139" s="191" t="s">
        <v>5</v>
      </c>
      <c r="F139" s="192" t="s">
        <v>194</v>
      </c>
      <c r="H139" s="193">
        <v>0.28100000000000003</v>
      </c>
      <c r="I139" s="194"/>
      <c r="L139" s="190"/>
      <c r="M139" s="195"/>
      <c r="N139" s="196"/>
      <c r="O139" s="196"/>
      <c r="P139" s="196"/>
      <c r="Q139" s="196"/>
      <c r="R139" s="196"/>
      <c r="S139" s="196"/>
      <c r="T139" s="197"/>
      <c r="AT139" s="191" t="s">
        <v>156</v>
      </c>
      <c r="AU139" s="191" t="s">
        <v>91</v>
      </c>
      <c r="AV139" s="12" t="s">
        <v>91</v>
      </c>
      <c r="AW139" s="12" t="s">
        <v>44</v>
      </c>
      <c r="AX139" s="12" t="s">
        <v>81</v>
      </c>
      <c r="AY139" s="191" t="s">
        <v>147</v>
      </c>
    </row>
    <row r="140" spans="2:65" s="11" customFormat="1" ht="13.5">
      <c r="B140" s="182"/>
      <c r="D140" s="183" t="s">
        <v>156</v>
      </c>
      <c r="E140" s="184" t="s">
        <v>5</v>
      </c>
      <c r="F140" s="185" t="s">
        <v>195</v>
      </c>
      <c r="H140" s="184" t="s">
        <v>5</v>
      </c>
      <c r="I140" s="186"/>
      <c r="L140" s="182"/>
      <c r="M140" s="187"/>
      <c r="N140" s="188"/>
      <c r="O140" s="188"/>
      <c r="P140" s="188"/>
      <c r="Q140" s="188"/>
      <c r="R140" s="188"/>
      <c r="S140" s="188"/>
      <c r="T140" s="189"/>
      <c r="AT140" s="184" t="s">
        <v>156</v>
      </c>
      <c r="AU140" s="184" t="s">
        <v>91</v>
      </c>
      <c r="AV140" s="11" t="s">
        <v>25</v>
      </c>
      <c r="AW140" s="11" t="s">
        <v>44</v>
      </c>
      <c r="AX140" s="11" t="s">
        <v>81</v>
      </c>
      <c r="AY140" s="184" t="s">
        <v>147</v>
      </c>
    </row>
    <row r="141" spans="2:65" s="12" customFormat="1" ht="13.5">
      <c r="B141" s="190"/>
      <c r="D141" s="183" t="s">
        <v>156</v>
      </c>
      <c r="E141" s="191" t="s">
        <v>5</v>
      </c>
      <c r="F141" s="192" t="s">
        <v>196</v>
      </c>
      <c r="H141" s="193">
        <v>0.15</v>
      </c>
      <c r="I141" s="194"/>
      <c r="L141" s="190"/>
      <c r="M141" s="195"/>
      <c r="N141" s="196"/>
      <c r="O141" s="196"/>
      <c r="P141" s="196"/>
      <c r="Q141" s="196"/>
      <c r="R141" s="196"/>
      <c r="S141" s="196"/>
      <c r="T141" s="197"/>
      <c r="AT141" s="191" t="s">
        <v>156</v>
      </c>
      <c r="AU141" s="191" t="s">
        <v>91</v>
      </c>
      <c r="AV141" s="12" t="s">
        <v>91</v>
      </c>
      <c r="AW141" s="12" t="s">
        <v>44</v>
      </c>
      <c r="AX141" s="12" t="s">
        <v>81</v>
      </c>
      <c r="AY141" s="191" t="s">
        <v>147</v>
      </c>
    </row>
    <row r="142" spans="2:65" s="11" customFormat="1" ht="13.5">
      <c r="B142" s="182"/>
      <c r="D142" s="183" t="s">
        <v>156</v>
      </c>
      <c r="E142" s="184" t="s">
        <v>5</v>
      </c>
      <c r="F142" s="185" t="s">
        <v>197</v>
      </c>
      <c r="H142" s="184" t="s">
        <v>5</v>
      </c>
      <c r="I142" s="186"/>
      <c r="L142" s="182"/>
      <c r="M142" s="187"/>
      <c r="N142" s="188"/>
      <c r="O142" s="188"/>
      <c r="P142" s="188"/>
      <c r="Q142" s="188"/>
      <c r="R142" s="188"/>
      <c r="S142" s="188"/>
      <c r="T142" s="189"/>
      <c r="AT142" s="184" t="s">
        <v>156</v>
      </c>
      <c r="AU142" s="184" t="s">
        <v>91</v>
      </c>
      <c r="AV142" s="11" t="s">
        <v>25</v>
      </c>
      <c r="AW142" s="11" t="s">
        <v>44</v>
      </c>
      <c r="AX142" s="11" t="s">
        <v>81</v>
      </c>
      <c r="AY142" s="184" t="s">
        <v>147</v>
      </c>
    </row>
    <row r="143" spans="2:65" s="12" customFormat="1" ht="13.5">
      <c r="B143" s="190"/>
      <c r="D143" s="183" t="s">
        <v>156</v>
      </c>
      <c r="E143" s="191" t="s">
        <v>5</v>
      </c>
      <c r="F143" s="192" t="s">
        <v>198</v>
      </c>
      <c r="H143" s="193">
        <v>0.4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1" t="s">
        <v>156</v>
      </c>
      <c r="AU143" s="191" t="s">
        <v>91</v>
      </c>
      <c r="AV143" s="12" t="s">
        <v>91</v>
      </c>
      <c r="AW143" s="12" t="s">
        <v>44</v>
      </c>
      <c r="AX143" s="12" t="s">
        <v>81</v>
      </c>
      <c r="AY143" s="191" t="s">
        <v>147</v>
      </c>
    </row>
    <row r="144" spans="2:65" s="11" customFormat="1" ht="13.5">
      <c r="B144" s="182"/>
      <c r="D144" s="183" t="s">
        <v>156</v>
      </c>
      <c r="E144" s="184" t="s">
        <v>5</v>
      </c>
      <c r="F144" s="185" t="s">
        <v>199</v>
      </c>
      <c r="H144" s="184" t="s">
        <v>5</v>
      </c>
      <c r="I144" s="186"/>
      <c r="L144" s="182"/>
      <c r="M144" s="187"/>
      <c r="N144" s="188"/>
      <c r="O144" s="188"/>
      <c r="P144" s="188"/>
      <c r="Q144" s="188"/>
      <c r="R144" s="188"/>
      <c r="S144" s="188"/>
      <c r="T144" s="189"/>
      <c r="AT144" s="184" t="s">
        <v>156</v>
      </c>
      <c r="AU144" s="184" t="s">
        <v>91</v>
      </c>
      <c r="AV144" s="11" t="s">
        <v>25</v>
      </c>
      <c r="AW144" s="11" t="s">
        <v>44</v>
      </c>
      <c r="AX144" s="11" t="s">
        <v>81</v>
      </c>
      <c r="AY144" s="184" t="s">
        <v>147</v>
      </c>
    </row>
    <row r="145" spans="2:65" s="12" customFormat="1" ht="13.5">
      <c r="B145" s="190"/>
      <c r="D145" s="183" t="s">
        <v>156</v>
      </c>
      <c r="E145" s="191" t="s">
        <v>5</v>
      </c>
      <c r="F145" s="192" t="s">
        <v>200</v>
      </c>
      <c r="H145" s="193">
        <v>0.39600000000000002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1" t="s">
        <v>156</v>
      </c>
      <c r="AU145" s="191" t="s">
        <v>91</v>
      </c>
      <c r="AV145" s="12" t="s">
        <v>91</v>
      </c>
      <c r="AW145" s="12" t="s">
        <v>44</v>
      </c>
      <c r="AX145" s="12" t="s">
        <v>81</v>
      </c>
      <c r="AY145" s="191" t="s">
        <v>147</v>
      </c>
    </row>
    <row r="146" spans="2:65" s="11" customFormat="1" ht="13.5">
      <c r="B146" s="182"/>
      <c r="D146" s="183" t="s">
        <v>156</v>
      </c>
      <c r="E146" s="184" t="s">
        <v>5</v>
      </c>
      <c r="F146" s="185" t="s">
        <v>201</v>
      </c>
      <c r="H146" s="184" t="s">
        <v>5</v>
      </c>
      <c r="I146" s="186"/>
      <c r="L146" s="182"/>
      <c r="M146" s="187"/>
      <c r="N146" s="188"/>
      <c r="O146" s="188"/>
      <c r="P146" s="188"/>
      <c r="Q146" s="188"/>
      <c r="R146" s="188"/>
      <c r="S146" s="188"/>
      <c r="T146" s="189"/>
      <c r="AT146" s="184" t="s">
        <v>156</v>
      </c>
      <c r="AU146" s="184" t="s">
        <v>91</v>
      </c>
      <c r="AV146" s="11" t="s">
        <v>25</v>
      </c>
      <c r="AW146" s="11" t="s">
        <v>44</v>
      </c>
      <c r="AX146" s="11" t="s">
        <v>81</v>
      </c>
      <c r="AY146" s="184" t="s">
        <v>147</v>
      </c>
    </row>
    <row r="147" spans="2:65" s="12" customFormat="1" ht="13.5">
      <c r="B147" s="190"/>
      <c r="D147" s="183" t="s">
        <v>156</v>
      </c>
      <c r="E147" s="191" t="s">
        <v>5</v>
      </c>
      <c r="F147" s="192" t="s">
        <v>202</v>
      </c>
      <c r="H147" s="193">
        <v>0.55000000000000004</v>
      </c>
      <c r="I147" s="194"/>
      <c r="L147" s="190"/>
      <c r="M147" s="195"/>
      <c r="N147" s="196"/>
      <c r="O147" s="196"/>
      <c r="P147" s="196"/>
      <c r="Q147" s="196"/>
      <c r="R147" s="196"/>
      <c r="S147" s="196"/>
      <c r="T147" s="197"/>
      <c r="AT147" s="191" t="s">
        <v>156</v>
      </c>
      <c r="AU147" s="191" t="s">
        <v>91</v>
      </c>
      <c r="AV147" s="12" t="s">
        <v>91</v>
      </c>
      <c r="AW147" s="12" t="s">
        <v>44</v>
      </c>
      <c r="AX147" s="12" t="s">
        <v>81</v>
      </c>
      <c r="AY147" s="191" t="s">
        <v>147</v>
      </c>
    </row>
    <row r="148" spans="2:65" s="13" customFormat="1" ht="13.5">
      <c r="B148" s="198"/>
      <c r="D148" s="183" t="s">
        <v>156</v>
      </c>
      <c r="E148" s="199" t="s">
        <v>5</v>
      </c>
      <c r="F148" s="200" t="s">
        <v>174</v>
      </c>
      <c r="H148" s="201">
        <v>3.8359999999999999</v>
      </c>
      <c r="I148" s="202"/>
      <c r="L148" s="198"/>
      <c r="M148" s="203"/>
      <c r="N148" s="204"/>
      <c r="O148" s="204"/>
      <c r="P148" s="204"/>
      <c r="Q148" s="204"/>
      <c r="R148" s="204"/>
      <c r="S148" s="204"/>
      <c r="T148" s="205"/>
      <c r="AT148" s="199" t="s">
        <v>156</v>
      </c>
      <c r="AU148" s="199" t="s">
        <v>91</v>
      </c>
      <c r="AV148" s="13" t="s">
        <v>175</v>
      </c>
      <c r="AW148" s="13" t="s">
        <v>44</v>
      </c>
      <c r="AX148" s="13" t="s">
        <v>81</v>
      </c>
      <c r="AY148" s="199" t="s">
        <v>147</v>
      </c>
    </row>
    <row r="149" spans="2:65" s="14" customFormat="1" ht="13.5">
      <c r="B149" s="206"/>
      <c r="D149" s="183" t="s">
        <v>156</v>
      </c>
      <c r="E149" s="207" t="s">
        <v>5</v>
      </c>
      <c r="F149" s="208" t="s">
        <v>176</v>
      </c>
      <c r="H149" s="209">
        <v>3.8359999999999999</v>
      </c>
      <c r="I149" s="210"/>
      <c r="L149" s="206"/>
      <c r="M149" s="211"/>
      <c r="N149" s="212"/>
      <c r="O149" s="212"/>
      <c r="P149" s="212"/>
      <c r="Q149" s="212"/>
      <c r="R149" s="212"/>
      <c r="S149" s="212"/>
      <c r="T149" s="213"/>
      <c r="AT149" s="207" t="s">
        <v>156</v>
      </c>
      <c r="AU149" s="207" t="s">
        <v>91</v>
      </c>
      <c r="AV149" s="14" t="s">
        <v>154</v>
      </c>
      <c r="AW149" s="14" t="s">
        <v>44</v>
      </c>
      <c r="AX149" s="14" t="s">
        <v>25</v>
      </c>
      <c r="AY149" s="207" t="s">
        <v>147</v>
      </c>
    </row>
    <row r="150" spans="2:65" s="10" customFormat="1" ht="29.85" customHeight="1">
      <c r="B150" s="156"/>
      <c r="D150" s="157" t="s">
        <v>80</v>
      </c>
      <c r="E150" s="167" t="s">
        <v>175</v>
      </c>
      <c r="F150" s="167" t="s">
        <v>203</v>
      </c>
      <c r="I150" s="159"/>
      <c r="J150" s="168">
        <f>BK150</f>
        <v>0</v>
      </c>
      <c r="L150" s="156"/>
      <c r="M150" s="161"/>
      <c r="N150" s="162"/>
      <c r="O150" s="162"/>
      <c r="P150" s="163">
        <f>P151</f>
        <v>0</v>
      </c>
      <c r="Q150" s="162"/>
      <c r="R150" s="163">
        <f>R151</f>
        <v>0</v>
      </c>
      <c r="S150" s="162"/>
      <c r="T150" s="164">
        <f>T151</f>
        <v>0</v>
      </c>
      <c r="AR150" s="157" t="s">
        <v>25</v>
      </c>
      <c r="AT150" s="165" t="s">
        <v>80</v>
      </c>
      <c r="AU150" s="165" t="s">
        <v>25</v>
      </c>
      <c r="AY150" s="157" t="s">
        <v>147</v>
      </c>
      <c r="BK150" s="166">
        <f>BK151</f>
        <v>0</v>
      </c>
    </row>
    <row r="151" spans="2:65" s="10" customFormat="1" ht="14.85" customHeight="1">
      <c r="B151" s="156"/>
      <c r="D151" s="157" t="s">
        <v>80</v>
      </c>
      <c r="E151" s="167" t="s">
        <v>204</v>
      </c>
      <c r="F151" s="167" t="s">
        <v>205</v>
      </c>
      <c r="I151" s="159"/>
      <c r="J151" s="168">
        <f>BK151</f>
        <v>0</v>
      </c>
      <c r="L151" s="156"/>
      <c r="M151" s="161"/>
      <c r="N151" s="162"/>
      <c r="O151" s="162"/>
      <c r="P151" s="163">
        <f>SUM(P152:P169)</f>
        <v>0</v>
      </c>
      <c r="Q151" s="162"/>
      <c r="R151" s="163">
        <f>SUM(R152:R169)</f>
        <v>0</v>
      </c>
      <c r="S151" s="162"/>
      <c r="T151" s="164">
        <f>SUM(T152:T169)</f>
        <v>0</v>
      </c>
      <c r="AR151" s="157" t="s">
        <v>25</v>
      </c>
      <c r="AT151" s="165" t="s">
        <v>80</v>
      </c>
      <c r="AU151" s="165" t="s">
        <v>91</v>
      </c>
      <c r="AY151" s="157" t="s">
        <v>147</v>
      </c>
      <c r="BK151" s="166">
        <f>SUM(BK152:BK169)</f>
        <v>0</v>
      </c>
    </row>
    <row r="152" spans="2:65" s="1" customFormat="1" ht="16.5" customHeight="1">
      <c r="B152" s="169"/>
      <c r="C152" s="170" t="s">
        <v>154</v>
      </c>
      <c r="D152" s="170" t="s">
        <v>149</v>
      </c>
      <c r="E152" s="171" t="s">
        <v>206</v>
      </c>
      <c r="F152" s="172" t="s">
        <v>207</v>
      </c>
      <c r="G152" s="173" t="s">
        <v>208</v>
      </c>
      <c r="H152" s="174">
        <v>33.281999999999996</v>
      </c>
      <c r="I152" s="175"/>
      <c r="J152" s="176">
        <f>ROUND(I152*H152,2)</f>
        <v>0</v>
      </c>
      <c r="K152" s="172" t="s">
        <v>5</v>
      </c>
      <c r="L152" s="41"/>
      <c r="M152" s="177" t="s">
        <v>5</v>
      </c>
      <c r="N152" s="178" t="s">
        <v>52</v>
      </c>
      <c r="O152" s="42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4" t="s">
        <v>154</v>
      </c>
      <c r="AT152" s="24" t="s">
        <v>149</v>
      </c>
      <c r="AU152" s="24" t="s">
        <v>175</v>
      </c>
      <c r="AY152" s="24" t="s">
        <v>147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4" t="s">
        <v>25</v>
      </c>
      <c r="BK152" s="181">
        <f>ROUND(I152*H152,2)</f>
        <v>0</v>
      </c>
      <c r="BL152" s="24" t="s">
        <v>154</v>
      </c>
      <c r="BM152" s="24" t="s">
        <v>209</v>
      </c>
    </row>
    <row r="153" spans="2:65" s="11" customFormat="1" ht="13.5">
      <c r="B153" s="182"/>
      <c r="D153" s="183" t="s">
        <v>156</v>
      </c>
      <c r="E153" s="184" t="s">
        <v>5</v>
      </c>
      <c r="F153" s="185" t="s">
        <v>210</v>
      </c>
      <c r="H153" s="184" t="s">
        <v>5</v>
      </c>
      <c r="I153" s="186"/>
      <c r="L153" s="182"/>
      <c r="M153" s="187"/>
      <c r="N153" s="188"/>
      <c r="O153" s="188"/>
      <c r="P153" s="188"/>
      <c r="Q153" s="188"/>
      <c r="R153" s="188"/>
      <c r="S153" s="188"/>
      <c r="T153" s="189"/>
      <c r="AT153" s="184" t="s">
        <v>156</v>
      </c>
      <c r="AU153" s="184" t="s">
        <v>175</v>
      </c>
      <c r="AV153" s="11" t="s">
        <v>25</v>
      </c>
      <c r="AW153" s="11" t="s">
        <v>44</v>
      </c>
      <c r="AX153" s="11" t="s">
        <v>81</v>
      </c>
      <c r="AY153" s="184" t="s">
        <v>147</v>
      </c>
    </row>
    <row r="154" spans="2:65" s="11" customFormat="1" ht="13.5">
      <c r="B154" s="182"/>
      <c r="D154" s="183" t="s">
        <v>156</v>
      </c>
      <c r="E154" s="184" t="s">
        <v>5</v>
      </c>
      <c r="F154" s="185" t="s">
        <v>211</v>
      </c>
      <c r="H154" s="184" t="s">
        <v>5</v>
      </c>
      <c r="I154" s="186"/>
      <c r="L154" s="182"/>
      <c r="M154" s="187"/>
      <c r="N154" s="188"/>
      <c r="O154" s="188"/>
      <c r="P154" s="188"/>
      <c r="Q154" s="188"/>
      <c r="R154" s="188"/>
      <c r="S154" s="188"/>
      <c r="T154" s="189"/>
      <c r="AT154" s="184" t="s">
        <v>156</v>
      </c>
      <c r="AU154" s="184" t="s">
        <v>175</v>
      </c>
      <c r="AV154" s="11" t="s">
        <v>25</v>
      </c>
      <c r="AW154" s="11" t="s">
        <v>44</v>
      </c>
      <c r="AX154" s="11" t="s">
        <v>81</v>
      </c>
      <c r="AY154" s="184" t="s">
        <v>147</v>
      </c>
    </row>
    <row r="155" spans="2:65" s="11" customFormat="1" ht="13.5">
      <c r="B155" s="182"/>
      <c r="D155" s="183" t="s">
        <v>156</v>
      </c>
      <c r="E155" s="184" t="s">
        <v>5</v>
      </c>
      <c r="F155" s="185" t="s">
        <v>212</v>
      </c>
      <c r="H155" s="184" t="s">
        <v>5</v>
      </c>
      <c r="I155" s="186"/>
      <c r="L155" s="182"/>
      <c r="M155" s="187"/>
      <c r="N155" s="188"/>
      <c r="O155" s="188"/>
      <c r="P155" s="188"/>
      <c r="Q155" s="188"/>
      <c r="R155" s="188"/>
      <c r="S155" s="188"/>
      <c r="T155" s="189"/>
      <c r="AT155" s="184" t="s">
        <v>156</v>
      </c>
      <c r="AU155" s="184" t="s">
        <v>175</v>
      </c>
      <c r="AV155" s="11" t="s">
        <v>25</v>
      </c>
      <c r="AW155" s="11" t="s">
        <v>44</v>
      </c>
      <c r="AX155" s="11" t="s">
        <v>81</v>
      </c>
      <c r="AY155" s="184" t="s">
        <v>147</v>
      </c>
    </row>
    <row r="156" spans="2:65" s="11" customFormat="1" ht="13.5">
      <c r="B156" s="182"/>
      <c r="D156" s="183" t="s">
        <v>156</v>
      </c>
      <c r="E156" s="184" t="s">
        <v>5</v>
      </c>
      <c r="F156" s="185" t="s">
        <v>213</v>
      </c>
      <c r="H156" s="184" t="s">
        <v>5</v>
      </c>
      <c r="I156" s="186"/>
      <c r="L156" s="182"/>
      <c r="M156" s="187"/>
      <c r="N156" s="188"/>
      <c r="O156" s="188"/>
      <c r="P156" s="188"/>
      <c r="Q156" s="188"/>
      <c r="R156" s="188"/>
      <c r="S156" s="188"/>
      <c r="T156" s="189"/>
      <c r="AT156" s="184" t="s">
        <v>156</v>
      </c>
      <c r="AU156" s="184" t="s">
        <v>175</v>
      </c>
      <c r="AV156" s="11" t="s">
        <v>25</v>
      </c>
      <c r="AW156" s="11" t="s">
        <v>44</v>
      </c>
      <c r="AX156" s="11" t="s">
        <v>81</v>
      </c>
      <c r="AY156" s="184" t="s">
        <v>147</v>
      </c>
    </row>
    <row r="157" spans="2:65" s="11" customFormat="1" ht="13.5">
      <c r="B157" s="182"/>
      <c r="D157" s="183" t="s">
        <v>156</v>
      </c>
      <c r="E157" s="184" t="s">
        <v>5</v>
      </c>
      <c r="F157" s="185" t="s">
        <v>214</v>
      </c>
      <c r="H157" s="184" t="s">
        <v>5</v>
      </c>
      <c r="I157" s="186"/>
      <c r="L157" s="182"/>
      <c r="M157" s="187"/>
      <c r="N157" s="188"/>
      <c r="O157" s="188"/>
      <c r="P157" s="188"/>
      <c r="Q157" s="188"/>
      <c r="R157" s="188"/>
      <c r="S157" s="188"/>
      <c r="T157" s="189"/>
      <c r="AT157" s="184" t="s">
        <v>156</v>
      </c>
      <c r="AU157" s="184" t="s">
        <v>175</v>
      </c>
      <c r="AV157" s="11" t="s">
        <v>25</v>
      </c>
      <c r="AW157" s="11" t="s">
        <v>44</v>
      </c>
      <c r="AX157" s="11" t="s">
        <v>81</v>
      </c>
      <c r="AY157" s="184" t="s">
        <v>147</v>
      </c>
    </row>
    <row r="158" spans="2:65" s="11" customFormat="1" ht="13.5">
      <c r="B158" s="182"/>
      <c r="D158" s="183" t="s">
        <v>156</v>
      </c>
      <c r="E158" s="184" t="s">
        <v>5</v>
      </c>
      <c r="F158" s="185" t="s">
        <v>215</v>
      </c>
      <c r="H158" s="184" t="s">
        <v>5</v>
      </c>
      <c r="I158" s="186"/>
      <c r="L158" s="182"/>
      <c r="M158" s="187"/>
      <c r="N158" s="188"/>
      <c r="O158" s="188"/>
      <c r="P158" s="188"/>
      <c r="Q158" s="188"/>
      <c r="R158" s="188"/>
      <c r="S158" s="188"/>
      <c r="T158" s="189"/>
      <c r="AT158" s="184" t="s">
        <v>156</v>
      </c>
      <c r="AU158" s="184" t="s">
        <v>175</v>
      </c>
      <c r="AV158" s="11" t="s">
        <v>25</v>
      </c>
      <c r="AW158" s="11" t="s">
        <v>44</v>
      </c>
      <c r="AX158" s="11" t="s">
        <v>81</v>
      </c>
      <c r="AY158" s="184" t="s">
        <v>147</v>
      </c>
    </row>
    <row r="159" spans="2:65" s="12" customFormat="1" ht="13.5">
      <c r="B159" s="190"/>
      <c r="D159" s="183" t="s">
        <v>156</v>
      </c>
      <c r="E159" s="191" t="s">
        <v>5</v>
      </c>
      <c r="F159" s="192" t="s">
        <v>216</v>
      </c>
      <c r="H159" s="193">
        <v>8.4819999999999993</v>
      </c>
      <c r="I159" s="194"/>
      <c r="L159" s="190"/>
      <c r="M159" s="195"/>
      <c r="N159" s="196"/>
      <c r="O159" s="196"/>
      <c r="P159" s="196"/>
      <c r="Q159" s="196"/>
      <c r="R159" s="196"/>
      <c r="S159" s="196"/>
      <c r="T159" s="197"/>
      <c r="AT159" s="191" t="s">
        <v>156</v>
      </c>
      <c r="AU159" s="191" t="s">
        <v>175</v>
      </c>
      <c r="AV159" s="12" t="s">
        <v>91</v>
      </c>
      <c r="AW159" s="12" t="s">
        <v>44</v>
      </c>
      <c r="AX159" s="12" t="s">
        <v>81</v>
      </c>
      <c r="AY159" s="191" t="s">
        <v>147</v>
      </c>
    </row>
    <row r="160" spans="2:65" s="11" customFormat="1" ht="13.5">
      <c r="B160" s="182"/>
      <c r="D160" s="183" t="s">
        <v>156</v>
      </c>
      <c r="E160" s="184" t="s">
        <v>5</v>
      </c>
      <c r="F160" s="185" t="s">
        <v>217</v>
      </c>
      <c r="H160" s="184" t="s">
        <v>5</v>
      </c>
      <c r="I160" s="186"/>
      <c r="L160" s="182"/>
      <c r="M160" s="187"/>
      <c r="N160" s="188"/>
      <c r="O160" s="188"/>
      <c r="P160" s="188"/>
      <c r="Q160" s="188"/>
      <c r="R160" s="188"/>
      <c r="S160" s="188"/>
      <c r="T160" s="189"/>
      <c r="AT160" s="184" t="s">
        <v>156</v>
      </c>
      <c r="AU160" s="184" t="s">
        <v>175</v>
      </c>
      <c r="AV160" s="11" t="s">
        <v>25</v>
      </c>
      <c r="AW160" s="11" t="s">
        <v>44</v>
      </c>
      <c r="AX160" s="11" t="s">
        <v>81</v>
      </c>
      <c r="AY160" s="184" t="s">
        <v>147</v>
      </c>
    </row>
    <row r="161" spans="2:65" s="12" customFormat="1" ht="13.5">
      <c r="B161" s="190"/>
      <c r="D161" s="183" t="s">
        <v>156</v>
      </c>
      <c r="E161" s="191" t="s">
        <v>5</v>
      </c>
      <c r="F161" s="192" t="s">
        <v>218</v>
      </c>
      <c r="H161" s="193">
        <v>24.8</v>
      </c>
      <c r="I161" s="194"/>
      <c r="L161" s="190"/>
      <c r="M161" s="195"/>
      <c r="N161" s="196"/>
      <c r="O161" s="196"/>
      <c r="P161" s="196"/>
      <c r="Q161" s="196"/>
      <c r="R161" s="196"/>
      <c r="S161" s="196"/>
      <c r="T161" s="197"/>
      <c r="AT161" s="191" t="s">
        <v>156</v>
      </c>
      <c r="AU161" s="191" t="s">
        <v>175</v>
      </c>
      <c r="AV161" s="12" t="s">
        <v>91</v>
      </c>
      <c r="AW161" s="12" t="s">
        <v>44</v>
      </c>
      <c r="AX161" s="12" t="s">
        <v>81</v>
      </c>
      <c r="AY161" s="191" t="s">
        <v>147</v>
      </c>
    </row>
    <row r="162" spans="2:65" s="13" customFormat="1" ht="13.5">
      <c r="B162" s="198"/>
      <c r="D162" s="183" t="s">
        <v>156</v>
      </c>
      <c r="E162" s="199" t="s">
        <v>5</v>
      </c>
      <c r="F162" s="200" t="s">
        <v>174</v>
      </c>
      <c r="H162" s="201">
        <v>33.281999999999996</v>
      </c>
      <c r="I162" s="202"/>
      <c r="L162" s="198"/>
      <c r="M162" s="203"/>
      <c r="N162" s="204"/>
      <c r="O162" s="204"/>
      <c r="P162" s="204"/>
      <c r="Q162" s="204"/>
      <c r="R162" s="204"/>
      <c r="S162" s="204"/>
      <c r="T162" s="205"/>
      <c r="AT162" s="199" t="s">
        <v>156</v>
      </c>
      <c r="AU162" s="199" t="s">
        <v>175</v>
      </c>
      <c r="AV162" s="13" t="s">
        <v>175</v>
      </c>
      <c r="AW162" s="13" t="s">
        <v>44</v>
      </c>
      <c r="AX162" s="13" t="s">
        <v>81</v>
      </c>
      <c r="AY162" s="199" t="s">
        <v>147</v>
      </c>
    </row>
    <row r="163" spans="2:65" s="14" customFormat="1" ht="13.5">
      <c r="B163" s="206"/>
      <c r="D163" s="183" t="s">
        <v>156</v>
      </c>
      <c r="E163" s="207" t="s">
        <v>5</v>
      </c>
      <c r="F163" s="208" t="s">
        <v>176</v>
      </c>
      <c r="H163" s="209">
        <v>33.281999999999996</v>
      </c>
      <c r="I163" s="210"/>
      <c r="L163" s="206"/>
      <c r="M163" s="211"/>
      <c r="N163" s="212"/>
      <c r="O163" s="212"/>
      <c r="P163" s="212"/>
      <c r="Q163" s="212"/>
      <c r="R163" s="212"/>
      <c r="S163" s="212"/>
      <c r="T163" s="213"/>
      <c r="AT163" s="207" t="s">
        <v>156</v>
      </c>
      <c r="AU163" s="207" t="s">
        <v>175</v>
      </c>
      <c r="AV163" s="14" t="s">
        <v>154</v>
      </c>
      <c r="AW163" s="14" t="s">
        <v>44</v>
      </c>
      <c r="AX163" s="14" t="s">
        <v>25</v>
      </c>
      <c r="AY163" s="207" t="s">
        <v>147</v>
      </c>
    </row>
    <row r="164" spans="2:65" s="1" customFormat="1" ht="16.5" customHeight="1">
      <c r="B164" s="169"/>
      <c r="C164" s="170" t="s">
        <v>219</v>
      </c>
      <c r="D164" s="170" t="s">
        <v>149</v>
      </c>
      <c r="E164" s="171" t="s">
        <v>220</v>
      </c>
      <c r="F164" s="172" t="s">
        <v>221</v>
      </c>
      <c r="G164" s="173" t="s">
        <v>5</v>
      </c>
      <c r="H164" s="174">
        <v>1</v>
      </c>
      <c r="I164" s="175"/>
      <c r="J164" s="176">
        <f>ROUND(I164*H164,2)</f>
        <v>0</v>
      </c>
      <c r="K164" s="172" t="s">
        <v>5</v>
      </c>
      <c r="L164" s="41"/>
      <c r="M164" s="177" t="s">
        <v>5</v>
      </c>
      <c r="N164" s="178" t="s">
        <v>52</v>
      </c>
      <c r="O164" s="42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24" t="s">
        <v>154</v>
      </c>
      <c r="AT164" s="24" t="s">
        <v>149</v>
      </c>
      <c r="AU164" s="24" t="s">
        <v>175</v>
      </c>
      <c r="AY164" s="24" t="s">
        <v>147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4" t="s">
        <v>25</v>
      </c>
      <c r="BK164" s="181">
        <f>ROUND(I164*H164,2)</f>
        <v>0</v>
      </c>
      <c r="BL164" s="24" t="s">
        <v>154</v>
      </c>
      <c r="BM164" s="24" t="s">
        <v>222</v>
      </c>
    </row>
    <row r="165" spans="2:65" s="11" customFormat="1" ht="13.5">
      <c r="B165" s="182"/>
      <c r="D165" s="183" t="s">
        <v>156</v>
      </c>
      <c r="E165" s="184" t="s">
        <v>5</v>
      </c>
      <c r="F165" s="185" t="s">
        <v>223</v>
      </c>
      <c r="H165" s="184" t="s">
        <v>5</v>
      </c>
      <c r="I165" s="186"/>
      <c r="L165" s="182"/>
      <c r="M165" s="187"/>
      <c r="N165" s="188"/>
      <c r="O165" s="188"/>
      <c r="P165" s="188"/>
      <c r="Q165" s="188"/>
      <c r="R165" s="188"/>
      <c r="S165" s="188"/>
      <c r="T165" s="189"/>
      <c r="AT165" s="184" t="s">
        <v>156</v>
      </c>
      <c r="AU165" s="184" t="s">
        <v>175</v>
      </c>
      <c r="AV165" s="11" t="s">
        <v>25</v>
      </c>
      <c r="AW165" s="11" t="s">
        <v>44</v>
      </c>
      <c r="AX165" s="11" t="s">
        <v>81</v>
      </c>
      <c r="AY165" s="184" t="s">
        <v>147</v>
      </c>
    </row>
    <row r="166" spans="2:65" s="11" customFormat="1" ht="13.5">
      <c r="B166" s="182"/>
      <c r="D166" s="183" t="s">
        <v>156</v>
      </c>
      <c r="E166" s="184" t="s">
        <v>5</v>
      </c>
      <c r="F166" s="185" t="s">
        <v>224</v>
      </c>
      <c r="H166" s="184" t="s">
        <v>5</v>
      </c>
      <c r="I166" s="186"/>
      <c r="L166" s="182"/>
      <c r="M166" s="187"/>
      <c r="N166" s="188"/>
      <c r="O166" s="188"/>
      <c r="P166" s="188"/>
      <c r="Q166" s="188"/>
      <c r="R166" s="188"/>
      <c r="S166" s="188"/>
      <c r="T166" s="189"/>
      <c r="AT166" s="184" t="s">
        <v>156</v>
      </c>
      <c r="AU166" s="184" t="s">
        <v>175</v>
      </c>
      <c r="AV166" s="11" t="s">
        <v>25</v>
      </c>
      <c r="AW166" s="11" t="s">
        <v>44</v>
      </c>
      <c r="AX166" s="11" t="s">
        <v>81</v>
      </c>
      <c r="AY166" s="184" t="s">
        <v>147</v>
      </c>
    </row>
    <row r="167" spans="2:65" s="12" customFormat="1" ht="13.5">
      <c r="B167" s="190"/>
      <c r="D167" s="183" t="s">
        <v>156</v>
      </c>
      <c r="E167" s="191" t="s">
        <v>5</v>
      </c>
      <c r="F167" s="192" t="s">
        <v>25</v>
      </c>
      <c r="H167" s="193">
        <v>1</v>
      </c>
      <c r="I167" s="194"/>
      <c r="L167" s="190"/>
      <c r="M167" s="195"/>
      <c r="N167" s="196"/>
      <c r="O167" s="196"/>
      <c r="P167" s="196"/>
      <c r="Q167" s="196"/>
      <c r="R167" s="196"/>
      <c r="S167" s="196"/>
      <c r="T167" s="197"/>
      <c r="AT167" s="191" t="s">
        <v>156</v>
      </c>
      <c r="AU167" s="191" t="s">
        <v>175</v>
      </c>
      <c r="AV167" s="12" t="s">
        <v>91</v>
      </c>
      <c r="AW167" s="12" t="s">
        <v>44</v>
      </c>
      <c r="AX167" s="12" t="s">
        <v>81</v>
      </c>
      <c r="AY167" s="191" t="s">
        <v>147</v>
      </c>
    </row>
    <row r="168" spans="2:65" s="13" customFormat="1" ht="13.5">
      <c r="B168" s="198"/>
      <c r="D168" s="183" t="s">
        <v>156</v>
      </c>
      <c r="E168" s="199" t="s">
        <v>5</v>
      </c>
      <c r="F168" s="200" t="s">
        <v>174</v>
      </c>
      <c r="H168" s="201">
        <v>1</v>
      </c>
      <c r="I168" s="202"/>
      <c r="L168" s="198"/>
      <c r="M168" s="203"/>
      <c r="N168" s="204"/>
      <c r="O168" s="204"/>
      <c r="P168" s="204"/>
      <c r="Q168" s="204"/>
      <c r="R168" s="204"/>
      <c r="S168" s="204"/>
      <c r="T168" s="205"/>
      <c r="AT168" s="199" t="s">
        <v>156</v>
      </c>
      <c r="AU168" s="199" t="s">
        <v>175</v>
      </c>
      <c r="AV168" s="13" t="s">
        <v>175</v>
      </c>
      <c r="AW168" s="13" t="s">
        <v>44</v>
      </c>
      <c r="AX168" s="13" t="s">
        <v>81</v>
      </c>
      <c r="AY168" s="199" t="s">
        <v>147</v>
      </c>
    </row>
    <row r="169" spans="2:65" s="14" customFormat="1" ht="13.5">
      <c r="B169" s="206"/>
      <c r="D169" s="183" t="s">
        <v>156</v>
      </c>
      <c r="E169" s="207" t="s">
        <v>5</v>
      </c>
      <c r="F169" s="208" t="s">
        <v>176</v>
      </c>
      <c r="H169" s="209">
        <v>1</v>
      </c>
      <c r="I169" s="210"/>
      <c r="L169" s="206"/>
      <c r="M169" s="211"/>
      <c r="N169" s="212"/>
      <c r="O169" s="212"/>
      <c r="P169" s="212"/>
      <c r="Q169" s="212"/>
      <c r="R169" s="212"/>
      <c r="S169" s="212"/>
      <c r="T169" s="213"/>
      <c r="AT169" s="207" t="s">
        <v>156</v>
      </c>
      <c r="AU169" s="207" t="s">
        <v>175</v>
      </c>
      <c r="AV169" s="14" t="s">
        <v>154</v>
      </c>
      <c r="AW169" s="14" t="s">
        <v>44</v>
      </c>
      <c r="AX169" s="14" t="s">
        <v>25</v>
      </c>
      <c r="AY169" s="207" t="s">
        <v>147</v>
      </c>
    </row>
    <row r="170" spans="2:65" s="10" customFormat="1" ht="29.85" customHeight="1">
      <c r="B170" s="156"/>
      <c r="D170" s="157" t="s">
        <v>80</v>
      </c>
      <c r="E170" s="167" t="s">
        <v>225</v>
      </c>
      <c r="F170" s="167" t="s">
        <v>226</v>
      </c>
      <c r="I170" s="159"/>
      <c r="J170" s="168">
        <f>BK170</f>
        <v>0</v>
      </c>
      <c r="L170" s="156"/>
      <c r="M170" s="161"/>
      <c r="N170" s="162"/>
      <c r="O170" s="162"/>
      <c r="P170" s="163">
        <f>SUM(P171:P254)</f>
        <v>0</v>
      </c>
      <c r="Q170" s="162"/>
      <c r="R170" s="163">
        <f>SUM(R171:R254)</f>
        <v>128.57347570000002</v>
      </c>
      <c r="S170" s="162"/>
      <c r="T170" s="164">
        <f>SUM(T171:T254)</f>
        <v>0</v>
      </c>
      <c r="AR170" s="157" t="s">
        <v>25</v>
      </c>
      <c r="AT170" s="165" t="s">
        <v>80</v>
      </c>
      <c r="AU170" s="165" t="s">
        <v>25</v>
      </c>
      <c r="AY170" s="157" t="s">
        <v>147</v>
      </c>
      <c r="BK170" s="166">
        <f>SUM(BK171:BK254)</f>
        <v>0</v>
      </c>
    </row>
    <row r="171" spans="2:65" s="1" customFormat="1" ht="25.5" customHeight="1">
      <c r="B171" s="169"/>
      <c r="C171" s="170" t="s">
        <v>225</v>
      </c>
      <c r="D171" s="170" t="s">
        <v>149</v>
      </c>
      <c r="E171" s="171" t="s">
        <v>227</v>
      </c>
      <c r="F171" s="172" t="s">
        <v>228</v>
      </c>
      <c r="G171" s="173" t="s">
        <v>152</v>
      </c>
      <c r="H171" s="174">
        <v>1.55</v>
      </c>
      <c r="I171" s="175"/>
      <c r="J171" s="176">
        <f>ROUND(I171*H171,2)</f>
        <v>0</v>
      </c>
      <c r="K171" s="172" t="s">
        <v>153</v>
      </c>
      <c r="L171" s="41"/>
      <c r="M171" s="177" t="s">
        <v>5</v>
      </c>
      <c r="N171" s="178" t="s">
        <v>52</v>
      </c>
      <c r="O171" s="42"/>
      <c r="P171" s="179">
        <f>O171*H171</f>
        <v>0</v>
      </c>
      <c r="Q171" s="179">
        <v>2.2563399999999998</v>
      </c>
      <c r="R171" s="179">
        <f>Q171*H171</f>
        <v>3.4973269999999999</v>
      </c>
      <c r="S171" s="179">
        <v>0</v>
      </c>
      <c r="T171" s="180">
        <f>S171*H171</f>
        <v>0</v>
      </c>
      <c r="AR171" s="24" t="s">
        <v>154</v>
      </c>
      <c r="AT171" s="24" t="s">
        <v>149</v>
      </c>
      <c r="AU171" s="24" t="s">
        <v>91</v>
      </c>
      <c r="AY171" s="24" t="s">
        <v>147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24" t="s">
        <v>25</v>
      </c>
      <c r="BK171" s="181">
        <f>ROUND(I171*H171,2)</f>
        <v>0</v>
      </c>
      <c r="BL171" s="24" t="s">
        <v>154</v>
      </c>
      <c r="BM171" s="24" t="s">
        <v>229</v>
      </c>
    </row>
    <row r="172" spans="2:65" s="11" customFormat="1" ht="13.5">
      <c r="B172" s="182"/>
      <c r="D172" s="183" t="s">
        <v>156</v>
      </c>
      <c r="E172" s="184" t="s">
        <v>5</v>
      </c>
      <c r="F172" s="185" t="s">
        <v>230</v>
      </c>
      <c r="H172" s="184" t="s">
        <v>5</v>
      </c>
      <c r="I172" s="186"/>
      <c r="L172" s="182"/>
      <c r="M172" s="187"/>
      <c r="N172" s="188"/>
      <c r="O172" s="188"/>
      <c r="P172" s="188"/>
      <c r="Q172" s="188"/>
      <c r="R172" s="188"/>
      <c r="S172" s="188"/>
      <c r="T172" s="189"/>
      <c r="AT172" s="184" t="s">
        <v>156</v>
      </c>
      <c r="AU172" s="184" t="s">
        <v>91</v>
      </c>
      <c r="AV172" s="11" t="s">
        <v>25</v>
      </c>
      <c r="AW172" s="11" t="s">
        <v>44</v>
      </c>
      <c r="AX172" s="11" t="s">
        <v>81</v>
      </c>
      <c r="AY172" s="184" t="s">
        <v>147</v>
      </c>
    </row>
    <row r="173" spans="2:65" s="12" customFormat="1" ht="13.5">
      <c r="B173" s="190"/>
      <c r="D173" s="183" t="s">
        <v>156</v>
      </c>
      <c r="E173" s="191" t="s">
        <v>5</v>
      </c>
      <c r="F173" s="192" t="s">
        <v>231</v>
      </c>
      <c r="H173" s="193">
        <v>0.40500000000000003</v>
      </c>
      <c r="I173" s="194"/>
      <c r="L173" s="190"/>
      <c r="M173" s="195"/>
      <c r="N173" s="196"/>
      <c r="O173" s="196"/>
      <c r="P173" s="196"/>
      <c r="Q173" s="196"/>
      <c r="R173" s="196"/>
      <c r="S173" s="196"/>
      <c r="T173" s="197"/>
      <c r="AT173" s="191" t="s">
        <v>156</v>
      </c>
      <c r="AU173" s="191" t="s">
        <v>91</v>
      </c>
      <c r="AV173" s="12" t="s">
        <v>91</v>
      </c>
      <c r="AW173" s="12" t="s">
        <v>44</v>
      </c>
      <c r="AX173" s="12" t="s">
        <v>81</v>
      </c>
      <c r="AY173" s="191" t="s">
        <v>147</v>
      </c>
    </row>
    <row r="174" spans="2:65" s="13" customFormat="1" ht="13.5">
      <c r="B174" s="198"/>
      <c r="D174" s="183" t="s">
        <v>156</v>
      </c>
      <c r="E174" s="199" t="s">
        <v>5</v>
      </c>
      <c r="F174" s="200" t="s">
        <v>174</v>
      </c>
      <c r="H174" s="201">
        <v>0.40500000000000003</v>
      </c>
      <c r="I174" s="202"/>
      <c r="L174" s="198"/>
      <c r="M174" s="203"/>
      <c r="N174" s="204"/>
      <c r="O174" s="204"/>
      <c r="P174" s="204"/>
      <c r="Q174" s="204"/>
      <c r="R174" s="204"/>
      <c r="S174" s="204"/>
      <c r="T174" s="205"/>
      <c r="AT174" s="199" t="s">
        <v>156</v>
      </c>
      <c r="AU174" s="199" t="s">
        <v>91</v>
      </c>
      <c r="AV174" s="13" t="s">
        <v>175</v>
      </c>
      <c r="AW174" s="13" t="s">
        <v>44</v>
      </c>
      <c r="AX174" s="13" t="s">
        <v>81</v>
      </c>
      <c r="AY174" s="199" t="s">
        <v>147</v>
      </c>
    </row>
    <row r="175" spans="2:65" s="11" customFormat="1" ht="13.5">
      <c r="B175" s="182"/>
      <c r="D175" s="183" t="s">
        <v>156</v>
      </c>
      <c r="E175" s="184" t="s">
        <v>5</v>
      </c>
      <c r="F175" s="185" t="s">
        <v>232</v>
      </c>
      <c r="H175" s="184" t="s">
        <v>5</v>
      </c>
      <c r="I175" s="186"/>
      <c r="L175" s="182"/>
      <c r="M175" s="187"/>
      <c r="N175" s="188"/>
      <c r="O175" s="188"/>
      <c r="P175" s="188"/>
      <c r="Q175" s="188"/>
      <c r="R175" s="188"/>
      <c r="S175" s="188"/>
      <c r="T175" s="189"/>
      <c r="AT175" s="184" t="s">
        <v>156</v>
      </c>
      <c r="AU175" s="184" t="s">
        <v>91</v>
      </c>
      <c r="AV175" s="11" t="s">
        <v>25</v>
      </c>
      <c r="AW175" s="11" t="s">
        <v>44</v>
      </c>
      <c r="AX175" s="11" t="s">
        <v>81</v>
      </c>
      <c r="AY175" s="184" t="s">
        <v>147</v>
      </c>
    </row>
    <row r="176" spans="2:65" s="12" customFormat="1" ht="13.5">
      <c r="B176" s="190"/>
      <c r="D176" s="183" t="s">
        <v>156</v>
      </c>
      <c r="E176" s="191" t="s">
        <v>5</v>
      </c>
      <c r="F176" s="192" t="s">
        <v>233</v>
      </c>
      <c r="H176" s="193">
        <v>1.145</v>
      </c>
      <c r="I176" s="194"/>
      <c r="L176" s="190"/>
      <c r="M176" s="195"/>
      <c r="N176" s="196"/>
      <c r="O176" s="196"/>
      <c r="P176" s="196"/>
      <c r="Q176" s="196"/>
      <c r="R176" s="196"/>
      <c r="S176" s="196"/>
      <c r="T176" s="197"/>
      <c r="AT176" s="191" t="s">
        <v>156</v>
      </c>
      <c r="AU176" s="191" t="s">
        <v>91</v>
      </c>
      <c r="AV176" s="12" t="s">
        <v>91</v>
      </c>
      <c r="AW176" s="12" t="s">
        <v>44</v>
      </c>
      <c r="AX176" s="12" t="s">
        <v>81</v>
      </c>
      <c r="AY176" s="191" t="s">
        <v>147</v>
      </c>
    </row>
    <row r="177" spans="2:65" s="13" customFormat="1" ht="13.5">
      <c r="B177" s="198"/>
      <c r="D177" s="183" t="s">
        <v>156</v>
      </c>
      <c r="E177" s="199" t="s">
        <v>5</v>
      </c>
      <c r="F177" s="200" t="s">
        <v>174</v>
      </c>
      <c r="H177" s="201">
        <v>1.145</v>
      </c>
      <c r="I177" s="202"/>
      <c r="L177" s="198"/>
      <c r="M177" s="203"/>
      <c r="N177" s="204"/>
      <c r="O177" s="204"/>
      <c r="P177" s="204"/>
      <c r="Q177" s="204"/>
      <c r="R177" s="204"/>
      <c r="S177" s="204"/>
      <c r="T177" s="205"/>
      <c r="AT177" s="199" t="s">
        <v>156</v>
      </c>
      <c r="AU177" s="199" t="s">
        <v>91</v>
      </c>
      <c r="AV177" s="13" t="s">
        <v>175</v>
      </c>
      <c r="AW177" s="13" t="s">
        <v>44</v>
      </c>
      <c r="AX177" s="13" t="s">
        <v>81</v>
      </c>
      <c r="AY177" s="199" t="s">
        <v>147</v>
      </c>
    </row>
    <row r="178" spans="2:65" s="14" customFormat="1" ht="13.5">
      <c r="B178" s="206"/>
      <c r="D178" s="183" t="s">
        <v>156</v>
      </c>
      <c r="E178" s="207" t="s">
        <v>5</v>
      </c>
      <c r="F178" s="208" t="s">
        <v>176</v>
      </c>
      <c r="H178" s="209">
        <v>1.55</v>
      </c>
      <c r="I178" s="210"/>
      <c r="L178" s="206"/>
      <c r="M178" s="211"/>
      <c r="N178" s="212"/>
      <c r="O178" s="212"/>
      <c r="P178" s="212"/>
      <c r="Q178" s="212"/>
      <c r="R178" s="212"/>
      <c r="S178" s="212"/>
      <c r="T178" s="213"/>
      <c r="AT178" s="207" t="s">
        <v>156</v>
      </c>
      <c r="AU178" s="207" t="s">
        <v>91</v>
      </c>
      <c r="AV178" s="14" t="s">
        <v>154</v>
      </c>
      <c r="AW178" s="14" t="s">
        <v>44</v>
      </c>
      <c r="AX178" s="14" t="s">
        <v>25</v>
      </c>
      <c r="AY178" s="207" t="s">
        <v>147</v>
      </c>
    </row>
    <row r="179" spans="2:65" s="1" customFormat="1" ht="25.5" customHeight="1">
      <c r="B179" s="169"/>
      <c r="C179" s="170" t="s">
        <v>234</v>
      </c>
      <c r="D179" s="170" t="s">
        <v>149</v>
      </c>
      <c r="E179" s="171" t="s">
        <v>235</v>
      </c>
      <c r="F179" s="172" t="s">
        <v>236</v>
      </c>
      <c r="G179" s="173" t="s">
        <v>152</v>
      </c>
      <c r="H179" s="174">
        <v>0.80500000000000005</v>
      </c>
      <c r="I179" s="175"/>
      <c r="J179" s="176">
        <f>ROUND(I179*H179,2)</f>
        <v>0</v>
      </c>
      <c r="K179" s="172" t="s">
        <v>153</v>
      </c>
      <c r="L179" s="41"/>
      <c r="M179" s="177" t="s">
        <v>5</v>
      </c>
      <c r="N179" s="178" t="s">
        <v>52</v>
      </c>
      <c r="O179" s="42"/>
      <c r="P179" s="179">
        <f>O179*H179</f>
        <v>0</v>
      </c>
      <c r="Q179" s="179">
        <v>2.2563399999999998</v>
      </c>
      <c r="R179" s="179">
        <f>Q179*H179</f>
        <v>1.8163536999999998</v>
      </c>
      <c r="S179" s="179">
        <v>0</v>
      </c>
      <c r="T179" s="180">
        <f>S179*H179</f>
        <v>0</v>
      </c>
      <c r="AR179" s="24" t="s">
        <v>154</v>
      </c>
      <c r="AT179" s="24" t="s">
        <v>149</v>
      </c>
      <c r="AU179" s="24" t="s">
        <v>91</v>
      </c>
      <c r="AY179" s="24" t="s">
        <v>147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4" t="s">
        <v>25</v>
      </c>
      <c r="BK179" s="181">
        <f>ROUND(I179*H179,2)</f>
        <v>0</v>
      </c>
      <c r="BL179" s="24" t="s">
        <v>154</v>
      </c>
      <c r="BM179" s="24" t="s">
        <v>237</v>
      </c>
    </row>
    <row r="180" spans="2:65" s="11" customFormat="1" ht="13.5">
      <c r="B180" s="182"/>
      <c r="D180" s="183" t="s">
        <v>156</v>
      </c>
      <c r="E180" s="184" t="s">
        <v>5</v>
      </c>
      <c r="F180" s="185" t="s">
        <v>238</v>
      </c>
      <c r="H180" s="184" t="s">
        <v>5</v>
      </c>
      <c r="I180" s="186"/>
      <c r="L180" s="182"/>
      <c r="M180" s="187"/>
      <c r="N180" s="188"/>
      <c r="O180" s="188"/>
      <c r="P180" s="188"/>
      <c r="Q180" s="188"/>
      <c r="R180" s="188"/>
      <c r="S180" s="188"/>
      <c r="T180" s="189"/>
      <c r="AT180" s="184" t="s">
        <v>156</v>
      </c>
      <c r="AU180" s="184" t="s">
        <v>91</v>
      </c>
      <c r="AV180" s="11" t="s">
        <v>25</v>
      </c>
      <c r="AW180" s="11" t="s">
        <v>44</v>
      </c>
      <c r="AX180" s="11" t="s">
        <v>81</v>
      </c>
      <c r="AY180" s="184" t="s">
        <v>147</v>
      </c>
    </row>
    <row r="181" spans="2:65" s="11" customFormat="1" ht="13.5">
      <c r="B181" s="182"/>
      <c r="D181" s="183" t="s">
        <v>156</v>
      </c>
      <c r="E181" s="184" t="s">
        <v>5</v>
      </c>
      <c r="F181" s="185" t="s">
        <v>239</v>
      </c>
      <c r="H181" s="184" t="s">
        <v>5</v>
      </c>
      <c r="I181" s="186"/>
      <c r="L181" s="182"/>
      <c r="M181" s="187"/>
      <c r="N181" s="188"/>
      <c r="O181" s="188"/>
      <c r="P181" s="188"/>
      <c r="Q181" s="188"/>
      <c r="R181" s="188"/>
      <c r="S181" s="188"/>
      <c r="T181" s="189"/>
      <c r="AT181" s="184" t="s">
        <v>156</v>
      </c>
      <c r="AU181" s="184" t="s">
        <v>91</v>
      </c>
      <c r="AV181" s="11" t="s">
        <v>25</v>
      </c>
      <c r="AW181" s="11" t="s">
        <v>44</v>
      </c>
      <c r="AX181" s="11" t="s">
        <v>81</v>
      </c>
      <c r="AY181" s="184" t="s">
        <v>147</v>
      </c>
    </row>
    <row r="182" spans="2:65" s="12" customFormat="1" ht="13.5">
      <c r="B182" s="190"/>
      <c r="D182" s="183" t="s">
        <v>156</v>
      </c>
      <c r="E182" s="191" t="s">
        <v>5</v>
      </c>
      <c r="F182" s="192" t="s">
        <v>240</v>
      </c>
      <c r="H182" s="193">
        <v>0.80500000000000005</v>
      </c>
      <c r="I182" s="194"/>
      <c r="L182" s="190"/>
      <c r="M182" s="195"/>
      <c r="N182" s="196"/>
      <c r="O182" s="196"/>
      <c r="P182" s="196"/>
      <c r="Q182" s="196"/>
      <c r="R182" s="196"/>
      <c r="S182" s="196"/>
      <c r="T182" s="197"/>
      <c r="AT182" s="191" t="s">
        <v>156</v>
      </c>
      <c r="AU182" s="191" t="s">
        <v>91</v>
      </c>
      <c r="AV182" s="12" t="s">
        <v>91</v>
      </c>
      <c r="AW182" s="12" t="s">
        <v>44</v>
      </c>
      <c r="AX182" s="12" t="s">
        <v>81</v>
      </c>
      <c r="AY182" s="191" t="s">
        <v>147</v>
      </c>
    </row>
    <row r="183" spans="2:65" s="13" customFormat="1" ht="13.5">
      <c r="B183" s="198"/>
      <c r="D183" s="183" t="s">
        <v>156</v>
      </c>
      <c r="E183" s="199" t="s">
        <v>5</v>
      </c>
      <c r="F183" s="200" t="s">
        <v>174</v>
      </c>
      <c r="H183" s="201">
        <v>0.80500000000000005</v>
      </c>
      <c r="I183" s="202"/>
      <c r="L183" s="198"/>
      <c r="M183" s="203"/>
      <c r="N183" s="204"/>
      <c r="O183" s="204"/>
      <c r="P183" s="204"/>
      <c r="Q183" s="204"/>
      <c r="R183" s="204"/>
      <c r="S183" s="204"/>
      <c r="T183" s="205"/>
      <c r="AT183" s="199" t="s">
        <v>156</v>
      </c>
      <c r="AU183" s="199" t="s">
        <v>91</v>
      </c>
      <c r="AV183" s="13" t="s">
        <v>175</v>
      </c>
      <c r="AW183" s="13" t="s">
        <v>44</v>
      </c>
      <c r="AX183" s="13" t="s">
        <v>81</v>
      </c>
      <c r="AY183" s="199" t="s">
        <v>147</v>
      </c>
    </row>
    <row r="184" spans="2:65" s="14" customFormat="1" ht="13.5">
      <c r="B184" s="206"/>
      <c r="D184" s="183" t="s">
        <v>156</v>
      </c>
      <c r="E184" s="207" t="s">
        <v>5</v>
      </c>
      <c r="F184" s="208" t="s">
        <v>176</v>
      </c>
      <c r="H184" s="209">
        <v>0.80500000000000005</v>
      </c>
      <c r="I184" s="210"/>
      <c r="L184" s="206"/>
      <c r="M184" s="211"/>
      <c r="N184" s="212"/>
      <c r="O184" s="212"/>
      <c r="P184" s="212"/>
      <c r="Q184" s="212"/>
      <c r="R184" s="212"/>
      <c r="S184" s="212"/>
      <c r="T184" s="213"/>
      <c r="AT184" s="207" t="s">
        <v>156</v>
      </c>
      <c r="AU184" s="207" t="s">
        <v>91</v>
      </c>
      <c r="AV184" s="14" t="s">
        <v>154</v>
      </c>
      <c r="AW184" s="14" t="s">
        <v>44</v>
      </c>
      <c r="AX184" s="14" t="s">
        <v>25</v>
      </c>
      <c r="AY184" s="207" t="s">
        <v>147</v>
      </c>
    </row>
    <row r="185" spans="2:65" s="1" customFormat="1" ht="25.5" customHeight="1">
      <c r="B185" s="169"/>
      <c r="C185" s="170" t="s">
        <v>241</v>
      </c>
      <c r="D185" s="170" t="s">
        <v>149</v>
      </c>
      <c r="E185" s="171" t="s">
        <v>242</v>
      </c>
      <c r="F185" s="172" t="s">
        <v>243</v>
      </c>
      <c r="G185" s="173" t="s">
        <v>152</v>
      </c>
      <c r="H185" s="174">
        <v>38.615000000000002</v>
      </c>
      <c r="I185" s="175"/>
      <c r="J185" s="176">
        <f>ROUND(I185*H185,2)</f>
        <v>0</v>
      </c>
      <c r="K185" s="172" t="s">
        <v>5</v>
      </c>
      <c r="L185" s="41"/>
      <c r="M185" s="177" t="s">
        <v>5</v>
      </c>
      <c r="N185" s="178" t="s">
        <v>52</v>
      </c>
      <c r="O185" s="42"/>
      <c r="P185" s="179">
        <f>O185*H185</f>
        <v>0</v>
      </c>
      <c r="Q185" s="179">
        <v>2.45329</v>
      </c>
      <c r="R185" s="179">
        <f>Q185*H185</f>
        <v>94.733793349999999</v>
      </c>
      <c r="S185" s="179">
        <v>0</v>
      </c>
      <c r="T185" s="180">
        <f>S185*H185</f>
        <v>0</v>
      </c>
      <c r="AR185" s="24" t="s">
        <v>154</v>
      </c>
      <c r="AT185" s="24" t="s">
        <v>149</v>
      </c>
      <c r="AU185" s="24" t="s">
        <v>91</v>
      </c>
      <c r="AY185" s="24" t="s">
        <v>147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4" t="s">
        <v>25</v>
      </c>
      <c r="BK185" s="181">
        <f>ROUND(I185*H185,2)</f>
        <v>0</v>
      </c>
      <c r="BL185" s="24" t="s">
        <v>154</v>
      </c>
      <c r="BM185" s="24" t="s">
        <v>244</v>
      </c>
    </row>
    <row r="186" spans="2:65" s="11" customFormat="1" ht="13.5">
      <c r="B186" s="182"/>
      <c r="D186" s="183" t="s">
        <v>156</v>
      </c>
      <c r="E186" s="184" t="s">
        <v>5</v>
      </c>
      <c r="F186" s="185" t="s">
        <v>245</v>
      </c>
      <c r="H186" s="184" t="s">
        <v>5</v>
      </c>
      <c r="I186" s="186"/>
      <c r="L186" s="182"/>
      <c r="M186" s="187"/>
      <c r="N186" s="188"/>
      <c r="O186" s="188"/>
      <c r="P186" s="188"/>
      <c r="Q186" s="188"/>
      <c r="R186" s="188"/>
      <c r="S186" s="188"/>
      <c r="T186" s="189"/>
      <c r="AT186" s="184" t="s">
        <v>156</v>
      </c>
      <c r="AU186" s="184" t="s">
        <v>91</v>
      </c>
      <c r="AV186" s="11" t="s">
        <v>25</v>
      </c>
      <c r="AW186" s="11" t="s">
        <v>44</v>
      </c>
      <c r="AX186" s="11" t="s">
        <v>81</v>
      </c>
      <c r="AY186" s="184" t="s">
        <v>147</v>
      </c>
    </row>
    <row r="187" spans="2:65" s="11" customFormat="1" ht="13.5">
      <c r="B187" s="182"/>
      <c r="D187" s="183" t="s">
        <v>156</v>
      </c>
      <c r="E187" s="184" t="s">
        <v>5</v>
      </c>
      <c r="F187" s="185" t="s">
        <v>246</v>
      </c>
      <c r="H187" s="184" t="s">
        <v>5</v>
      </c>
      <c r="I187" s="186"/>
      <c r="L187" s="182"/>
      <c r="M187" s="187"/>
      <c r="N187" s="188"/>
      <c r="O187" s="188"/>
      <c r="P187" s="188"/>
      <c r="Q187" s="188"/>
      <c r="R187" s="188"/>
      <c r="S187" s="188"/>
      <c r="T187" s="189"/>
      <c r="AT187" s="184" t="s">
        <v>156</v>
      </c>
      <c r="AU187" s="184" t="s">
        <v>91</v>
      </c>
      <c r="AV187" s="11" t="s">
        <v>25</v>
      </c>
      <c r="AW187" s="11" t="s">
        <v>44</v>
      </c>
      <c r="AX187" s="11" t="s">
        <v>81</v>
      </c>
      <c r="AY187" s="184" t="s">
        <v>147</v>
      </c>
    </row>
    <row r="188" spans="2:65" s="11" customFormat="1" ht="13.5">
      <c r="B188" s="182"/>
      <c r="D188" s="183" t="s">
        <v>156</v>
      </c>
      <c r="E188" s="184" t="s">
        <v>5</v>
      </c>
      <c r="F188" s="185" t="s">
        <v>247</v>
      </c>
      <c r="H188" s="184" t="s">
        <v>5</v>
      </c>
      <c r="I188" s="186"/>
      <c r="L188" s="182"/>
      <c r="M188" s="187"/>
      <c r="N188" s="188"/>
      <c r="O188" s="188"/>
      <c r="P188" s="188"/>
      <c r="Q188" s="188"/>
      <c r="R188" s="188"/>
      <c r="S188" s="188"/>
      <c r="T188" s="189"/>
      <c r="AT188" s="184" t="s">
        <v>156</v>
      </c>
      <c r="AU188" s="184" t="s">
        <v>91</v>
      </c>
      <c r="AV188" s="11" t="s">
        <v>25</v>
      </c>
      <c r="AW188" s="11" t="s">
        <v>44</v>
      </c>
      <c r="AX188" s="11" t="s">
        <v>81</v>
      </c>
      <c r="AY188" s="184" t="s">
        <v>147</v>
      </c>
    </row>
    <row r="189" spans="2:65" s="11" customFormat="1" ht="13.5">
      <c r="B189" s="182"/>
      <c r="D189" s="183" t="s">
        <v>156</v>
      </c>
      <c r="E189" s="184" t="s">
        <v>5</v>
      </c>
      <c r="F189" s="185" t="s">
        <v>160</v>
      </c>
      <c r="H189" s="184" t="s">
        <v>5</v>
      </c>
      <c r="I189" s="186"/>
      <c r="L189" s="182"/>
      <c r="M189" s="187"/>
      <c r="N189" s="188"/>
      <c r="O189" s="188"/>
      <c r="P189" s="188"/>
      <c r="Q189" s="188"/>
      <c r="R189" s="188"/>
      <c r="S189" s="188"/>
      <c r="T189" s="189"/>
      <c r="AT189" s="184" t="s">
        <v>156</v>
      </c>
      <c r="AU189" s="184" t="s">
        <v>91</v>
      </c>
      <c r="AV189" s="11" t="s">
        <v>25</v>
      </c>
      <c r="AW189" s="11" t="s">
        <v>44</v>
      </c>
      <c r="AX189" s="11" t="s">
        <v>81</v>
      </c>
      <c r="AY189" s="184" t="s">
        <v>147</v>
      </c>
    </row>
    <row r="190" spans="2:65" s="12" customFormat="1" ht="13.5">
      <c r="B190" s="190"/>
      <c r="D190" s="183" t="s">
        <v>156</v>
      </c>
      <c r="E190" s="191" t="s">
        <v>5</v>
      </c>
      <c r="F190" s="192" t="s">
        <v>248</v>
      </c>
      <c r="H190" s="193">
        <v>3.6259999999999999</v>
      </c>
      <c r="I190" s="194"/>
      <c r="L190" s="190"/>
      <c r="M190" s="195"/>
      <c r="N190" s="196"/>
      <c r="O190" s="196"/>
      <c r="P190" s="196"/>
      <c r="Q190" s="196"/>
      <c r="R190" s="196"/>
      <c r="S190" s="196"/>
      <c r="T190" s="197"/>
      <c r="AT190" s="191" t="s">
        <v>156</v>
      </c>
      <c r="AU190" s="191" t="s">
        <v>91</v>
      </c>
      <c r="AV190" s="12" t="s">
        <v>91</v>
      </c>
      <c r="AW190" s="12" t="s">
        <v>44</v>
      </c>
      <c r="AX190" s="12" t="s">
        <v>81</v>
      </c>
      <c r="AY190" s="191" t="s">
        <v>147</v>
      </c>
    </row>
    <row r="191" spans="2:65" s="11" customFormat="1" ht="13.5">
      <c r="B191" s="182"/>
      <c r="D191" s="183" t="s">
        <v>156</v>
      </c>
      <c r="E191" s="184" t="s">
        <v>5</v>
      </c>
      <c r="F191" s="185" t="s">
        <v>162</v>
      </c>
      <c r="H191" s="184" t="s">
        <v>5</v>
      </c>
      <c r="I191" s="186"/>
      <c r="L191" s="182"/>
      <c r="M191" s="187"/>
      <c r="N191" s="188"/>
      <c r="O191" s="188"/>
      <c r="P191" s="188"/>
      <c r="Q191" s="188"/>
      <c r="R191" s="188"/>
      <c r="S191" s="188"/>
      <c r="T191" s="189"/>
      <c r="AT191" s="184" t="s">
        <v>156</v>
      </c>
      <c r="AU191" s="184" t="s">
        <v>91</v>
      </c>
      <c r="AV191" s="11" t="s">
        <v>25</v>
      </c>
      <c r="AW191" s="11" t="s">
        <v>44</v>
      </c>
      <c r="AX191" s="11" t="s">
        <v>81</v>
      </c>
      <c r="AY191" s="184" t="s">
        <v>147</v>
      </c>
    </row>
    <row r="192" spans="2:65" s="12" customFormat="1" ht="13.5">
      <c r="B192" s="190"/>
      <c r="D192" s="183" t="s">
        <v>156</v>
      </c>
      <c r="E192" s="191" t="s">
        <v>5</v>
      </c>
      <c r="F192" s="192" t="s">
        <v>249</v>
      </c>
      <c r="H192" s="193">
        <v>2.7669999999999999</v>
      </c>
      <c r="I192" s="194"/>
      <c r="L192" s="190"/>
      <c r="M192" s="195"/>
      <c r="N192" s="196"/>
      <c r="O192" s="196"/>
      <c r="P192" s="196"/>
      <c r="Q192" s="196"/>
      <c r="R192" s="196"/>
      <c r="S192" s="196"/>
      <c r="T192" s="197"/>
      <c r="AT192" s="191" t="s">
        <v>156</v>
      </c>
      <c r="AU192" s="191" t="s">
        <v>91</v>
      </c>
      <c r="AV192" s="12" t="s">
        <v>91</v>
      </c>
      <c r="AW192" s="12" t="s">
        <v>44</v>
      </c>
      <c r="AX192" s="12" t="s">
        <v>81</v>
      </c>
      <c r="AY192" s="191" t="s">
        <v>147</v>
      </c>
    </row>
    <row r="193" spans="2:65" s="11" customFormat="1" ht="13.5">
      <c r="B193" s="182"/>
      <c r="D193" s="183" t="s">
        <v>156</v>
      </c>
      <c r="E193" s="184" t="s">
        <v>5</v>
      </c>
      <c r="F193" s="185" t="s">
        <v>164</v>
      </c>
      <c r="H193" s="184" t="s">
        <v>5</v>
      </c>
      <c r="I193" s="186"/>
      <c r="L193" s="182"/>
      <c r="M193" s="187"/>
      <c r="N193" s="188"/>
      <c r="O193" s="188"/>
      <c r="P193" s="188"/>
      <c r="Q193" s="188"/>
      <c r="R193" s="188"/>
      <c r="S193" s="188"/>
      <c r="T193" s="189"/>
      <c r="AT193" s="184" t="s">
        <v>156</v>
      </c>
      <c r="AU193" s="184" t="s">
        <v>91</v>
      </c>
      <c r="AV193" s="11" t="s">
        <v>25</v>
      </c>
      <c r="AW193" s="11" t="s">
        <v>44</v>
      </c>
      <c r="AX193" s="11" t="s">
        <v>81</v>
      </c>
      <c r="AY193" s="184" t="s">
        <v>147</v>
      </c>
    </row>
    <row r="194" spans="2:65" s="12" customFormat="1" ht="13.5">
      <c r="B194" s="190"/>
      <c r="D194" s="183" t="s">
        <v>156</v>
      </c>
      <c r="E194" s="191" t="s">
        <v>5</v>
      </c>
      <c r="F194" s="192" t="s">
        <v>250</v>
      </c>
      <c r="H194" s="193">
        <v>4.33</v>
      </c>
      <c r="I194" s="194"/>
      <c r="L194" s="190"/>
      <c r="M194" s="195"/>
      <c r="N194" s="196"/>
      <c r="O194" s="196"/>
      <c r="P194" s="196"/>
      <c r="Q194" s="196"/>
      <c r="R194" s="196"/>
      <c r="S194" s="196"/>
      <c r="T194" s="197"/>
      <c r="AT194" s="191" t="s">
        <v>156</v>
      </c>
      <c r="AU194" s="191" t="s">
        <v>91</v>
      </c>
      <c r="AV194" s="12" t="s">
        <v>91</v>
      </c>
      <c r="AW194" s="12" t="s">
        <v>44</v>
      </c>
      <c r="AX194" s="12" t="s">
        <v>81</v>
      </c>
      <c r="AY194" s="191" t="s">
        <v>147</v>
      </c>
    </row>
    <row r="195" spans="2:65" s="11" customFormat="1" ht="13.5">
      <c r="B195" s="182"/>
      <c r="D195" s="183" t="s">
        <v>156</v>
      </c>
      <c r="E195" s="184" t="s">
        <v>5</v>
      </c>
      <c r="F195" s="185" t="s">
        <v>166</v>
      </c>
      <c r="H195" s="184" t="s">
        <v>5</v>
      </c>
      <c r="I195" s="186"/>
      <c r="L195" s="182"/>
      <c r="M195" s="187"/>
      <c r="N195" s="188"/>
      <c r="O195" s="188"/>
      <c r="P195" s="188"/>
      <c r="Q195" s="188"/>
      <c r="R195" s="188"/>
      <c r="S195" s="188"/>
      <c r="T195" s="189"/>
      <c r="AT195" s="184" t="s">
        <v>156</v>
      </c>
      <c r="AU195" s="184" t="s">
        <v>91</v>
      </c>
      <c r="AV195" s="11" t="s">
        <v>25</v>
      </c>
      <c r="AW195" s="11" t="s">
        <v>44</v>
      </c>
      <c r="AX195" s="11" t="s">
        <v>81</v>
      </c>
      <c r="AY195" s="184" t="s">
        <v>147</v>
      </c>
    </row>
    <row r="196" spans="2:65" s="12" customFormat="1" ht="13.5">
      <c r="B196" s="190"/>
      <c r="D196" s="183" t="s">
        <v>156</v>
      </c>
      <c r="E196" s="191" t="s">
        <v>5</v>
      </c>
      <c r="F196" s="192" t="s">
        <v>251</v>
      </c>
      <c r="H196" s="193">
        <v>6.468</v>
      </c>
      <c r="I196" s="194"/>
      <c r="L196" s="190"/>
      <c r="M196" s="195"/>
      <c r="N196" s="196"/>
      <c r="O196" s="196"/>
      <c r="P196" s="196"/>
      <c r="Q196" s="196"/>
      <c r="R196" s="196"/>
      <c r="S196" s="196"/>
      <c r="T196" s="197"/>
      <c r="AT196" s="191" t="s">
        <v>156</v>
      </c>
      <c r="AU196" s="191" t="s">
        <v>91</v>
      </c>
      <c r="AV196" s="12" t="s">
        <v>91</v>
      </c>
      <c r="AW196" s="12" t="s">
        <v>44</v>
      </c>
      <c r="AX196" s="12" t="s">
        <v>81</v>
      </c>
      <c r="AY196" s="191" t="s">
        <v>147</v>
      </c>
    </row>
    <row r="197" spans="2:65" s="11" customFormat="1" ht="13.5">
      <c r="B197" s="182"/>
      <c r="D197" s="183" t="s">
        <v>156</v>
      </c>
      <c r="E197" s="184" t="s">
        <v>5</v>
      </c>
      <c r="F197" s="185" t="s">
        <v>168</v>
      </c>
      <c r="H197" s="184" t="s">
        <v>5</v>
      </c>
      <c r="I197" s="186"/>
      <c r="L197" s="182"/>
      <c r="M197" s="187"/>
      <c r="N197" s="188"/>
      <c r="O197" s="188"/>
      <c r="P197" s="188"/>
      <c r="Q197" s="188"/>
      <c r="R197" s="188"/>
      <c r="S197" s="188"/>
      <c r="T197" s="189"/>
      <c r="AT197" s="184" t="s">
        <v>156</v>
      </c>
      <c r="AU197" s="184" t="s">
        <v>91</v>
      </c>
      <c r="AV197" s="11" t="s">
        <v>25</v>
      </c>
      <c r="AW197" s="11" t="s">
        <v>44</v>
      </c>
      <c r="AX197" s="11" t="s">
        <v>81</v>
      </c>
      <c r="AY197" s="184" t="s">
        <v>147</v>
      </c>
    </row>
    <row r="198" spans="2:65" s="12" customFormat="1" ht="13.5">
      <c r="B198" s="190"/>
      <c r="D198" s="183" t="s">
        <v>156</v>
      </c>
      <c r="E198" s="191" t="s">
        <v>5</v>
      </c>
      <c r="F198" s="192" t="s">
        <v>252</v>
      </c>
      <c r="H198" s="193">
        <v>3.125</v>
      </c>
      <c r="I198" s="194"/>
      <c r="L198" s="190"/>
      <c r="M198" s="195"/>
      <c r="N198" s="196"/>
      <c r="O198" s="196"/>
      <c r="P198" s="196"/>
      <c r="Q198" s="196"/>
      <c r="R198" s="196"/>
      <c r="S198" s="196"/>
      <c r="T198" s="197"/>
      <c r="AT198" s="191" t="s">
        <v>156</v>
      </c>
      <c r="AU198" s="191" t="s">
        <v>91</v>
      </c>
      <c r="AV198" s="12" t="s">
        <v>91</v>
      </c>
      <c r="AW198" s="12" t="s">
        <v>44</v>
      </c>
      <c r="AX198" s="12" t="s">
        <v>81</v>
      </c>
      <c r="AY198" s="191" t="s">
        <v>147</v>
      </c>
    </row>
    <row r="199" spans="2:65" s="11" customFormat="1" ht="13.5">
      <c r="B199" s="182"/>
      <c r="D199" s="183" t="s">
        <v>156</v>
      </c>
      <c r="E199" s="184" t="s">
        <v>5</v>
      </c>
      <c r="F199" s="185" t="s">
        <v>170</v>
      </c>
      <c r="H199" s="184" t="s">
        <v>5</v>
      </c>
      <c r="I199" s="186"/>
      <c r="L199" s="182"/>
      <c r="M199" s="187"/>
      <c r="N199" s="188"/>
      <c r="O199" s="188"/>
      <c r="P199" s="188"/>
      <c r="Q199" s="188"/>
      <c r="R199" s="188"/>
      <c r="S199" s="188"/>
      <c r="T199" s="189"/>
      <c r="AT199" s="184" t="s">
        <v>156</v>
      </c>
      <c r="AU199" s="184" t="s">
        <v>91</v>
      </c>
      <c r="AV199" s="11" t="s">
        <v>25</v>
      </c>
      <c r="AW199" s="11" t="s">
        <v>44</v>
      </c>
      <c r="AX199" s="11" t="s">
        <v>81</v>
      </c>
      <c r="AY199" s="184" t="s">
        <v>147</v>
      </c>
    </row>
    <row r="200" spans="2:65" s="12" customFormat="1" ht="13.5">
      <c r="B200" s="190"/>
      <c r="D200" s="183" t="s">
        <v>156</v>
      </c>
      <c r="E200" s="191" t="s">
        <v>5</v>
      </c>
      <c r="F200" s="192" t="s">
        <v>253</v>
      </c>
      <c r="H200" s="193">
        <v>5.4009999999999998</v>
      </c>
      <c r="I200" s="194"/>
      <c r="L200" s="190"/>
      <c r="M200" s="195"/>
      <c r="N200" s="196"/>
      <c r="O200" s="196"/>
      <c r="P200" s="196"/>
      <c r="Q200" s="196"/>
      <c r="R200" s="196"/>
      <c r="S200" s="196"/>
      <c r="T200" s="197"/>
      <c r="AT200" s="191" t="s">
        <v>156</v>
      </c>
      <c r="AU200" s="191" t="s">
        <v>91</v>
      </c>
      <c r="AV200" s="12" t="s">
        <v>91</v>
      </c>
      <c r="AW200" s="12" t="s">
        <v>44</v>
      </c>
      <c r="AX200" s="12" t="s">
        <v>81</v>
      </c>
      <c r="AY200" s="191" t="s">
        <v>147</v>
      </c>
    </row>
    <row r="201" spans="2:65" s="11" customFormat="1" ht="13.5">
      <c r="B201" s="182"/>
      <c r="D201" s="183" t="s">
        <v>156</v>
      </c>
      <c r="E201" s="184" t="s">
        <v>5</v>
      </c>
      <c r="F201" s="185" t="s">
        <v>172</v>
      </c>
      <c r="H201" s="184" t="s">
        <v>5</v>
      </c>
      <c r="I201" s="186"/>
      <c r="L201" s="182"/>
      <c r="M201" s="187"/>
      <c r="N201" s="188"/>
      <c r="O201" s="188"/>
      <c r="P201" s="188"/>
      <c r="Q201" s="188"/>
      <c r="R201" s="188"/>
      <c r="S201" s="188"/>
      <c r="T201" s="189"/>
      <c r="AT201" s="184" t="s">
        <v>156</v>
      </c>
      <c r="AU201" s="184" t="s">
        <v>91</v>
      </c>
      <c r="AV201" s="11" t="s">
        <v>25</v>
      </c>
      <c r="AW201" s="11" t="s">
        <v>44</v>
      </c>
      <c r="AX201" s="11" t="s">
        <v>81</v>
      </c>
      <c r="AY201" s="184" t="s">
        <v>147</v>
      </c>
    </row>
    <row r="202" spans="2:65" s="12" customFormat="1" ht="13.5">
      <c r="B202" s="190"/>
      <c r="D202" s="183" t="s">
        <v>156</v>
      </c>
      <c r="E202" s="191" t="s">
        <v>5</v>
      </c>
      <c r="F202" s="192" t="s">
        <v>254</v>
      </c>
      <c r="H202" s="193">
        <v>4.5650000000000004</v>
      </c>
      <c r="I202" s="194"/>
      <c r="L202" s="190"/>
      <c r="M202" s="195"/>
      <c r="N202" s="196"/>
      <c r="O202" s="196"/>
      <c r="P202" s="196"/>
      <c r="Q202" s="196"/>
      <c r="R202" s="196"/>
      <c r="S202" s="196"/>
      <c r="T202" s="197"/>
      <c r="AT202" s="191" t="s">
        <v>156</v>
      </c>
      <c r="AU202" s="191" t="s">
        <v>91</v>
      </c>
      <c r="AV202" s="12" t="s">
        <v>91</v>
      </c>
      <c r="AW202" s="12" t="s">
        <v>44</v>
      </c>
      <c r="AX202" s="12" t="s">
        <v>81</v>
      </c>
      <c r="AY202" s="191" t="s">
        <v>147</v>
      </c>
    </row>
    <row r="203" spans="2:65" s="11" customFormat="1" ht="13.5">
      <c r="B203" s="182"/>
      <c r="D203" s="183" t="s">
        <v>156</v>
      </c>
      <c r="E203" s="184" t="s">
        <v>5</v>
      </c>
      <c r="F203" s="185" t="s">
        <v>255</v>
      </c>
      <c r="H203" s="184" t="s">
        <v>5</v>
      </c>
      <c r="I203" s="186"/>
      <c r="L203" s="182"/>
      <c r="M203" s="187"/>
      <c r="N203" s="188"/>
      <c r="O203" s="188"/>
      <c r="P203" s="188"/>
      <c r="Q203" s="188"/>
      <c r="R203" s="188"/>
      <c r="S203" s="188"/>
      <c r="T203" s="189"/>
      <c r="AT203" s="184" t="s">
        <v>156</v>
      </c>
      <c r="AU203" s="184" t="s">
        <v>91</v>
      </c>
      <c r="AV203" s="11" t="s">
        <v>25</v>
      </c>
      <c r="AW203" s="11" t="s">
        <v>44</v>
      </c>
      <c r="AX203" s="11" t="s">
        <v>81</v>
      </c>
      <c r="AY203" s="184" t="s">
        <v>147</v>
      </c>
    </row>
    <row r="204" spans="2:65" s="12" customFormat="1" ht="13.5">
      <c r="B204" s="190"/>
      <c r="D204" s="183" t="s">
        <v>156</v>
      </c>
      <c r="E204" s="191" t="s">
        <v>5</v>
      </c>
      <c r="F204" s="192" t="s">
        <v>256</v>
      </c>
      <c r="H204" s="193">
        <v>8.3330000000000002</v>
      </c>
      <c r="I204" s="194"/>
      <c r="L204" s="190"/>
      <c r="M204" s="195"/>
      <c r="N204" s="196"/>
      <c r="O204" s="196"/>
      <c r="P204" s="196"/>
      <c r="Q204" s="196"/>
      <c r="R204" s="196"/>
      <c r="S204" s="196"/>
      <c r="T204" s="197"/>
      <c r="AT204" s="191" t="s">
        <v>156</v>
      </c>
      <c r="AU204" s="191" t="s">
        <v>91</v>
      </c>
      <c r="AV204" s="12" t="s">
        <v>91</v>
      </c>
      <c r="AW204" s="12" t="s">
        <v>44</v>
      </c>
      <c r="AX204" s="12" t="s">
        <v>81</v>
      </c>
      <c r="AY204" s="191" t="s">
        <v>147</v>
      </c>
    </row>
    <row r="205" spans="2:65" s="13" customFormat="1" ht="13.5">
      <c r="B205" s="198"/>
      <c r="D205" s="183" t="s">
        <v>156</v>
      </c>
      <c r="E205" s="199" t="s">
        <v>5</v>
      </c>
      <c r="F205" s="200" t="s">
        <v>174</v>
      </c>
      <c r="H205" s="201">
        <v>38.615000000000002</v>
      </c>
      <c r="I205" s="202"/>
      <c r="L205" s="198"/>
      <c r="M205" s="203"/>
      <c r="N205" s="204"/>
      <c r="O205" s="204"/>
      <c r="P205" s="204"/>
      <c r="Q205" s="204"/>
      <c r="R205" s="204"/>
      <c r="S205" s="204"/>
      <c r="T205" s="205"/>
      <c r="AT205" s="199" t="s">
        <v>156</v>
      </c>
      <c r="AU205" s="199" t="s">
        <v>91</v>
      </c>
      <c r="AV205" s="13" t="s">
        <v>175</v>
      </c>
      <c r="AW205" s="13" t="s">
        <v>44</v>
      </c>
      <c r="AX205" s="13" t="s">
        <v>81</v>
      </c>
      <c r="AY205" s="199" t="s">
        <v>147</v>
      </c>
    </row>
    <row r="206" spans="2:65" s="14" customFormat="1" ht="13.5">
      <c r="B206" s="206"/>
      <c r="D206" s="183" t="s">
        <v>156</v>
      </c>
      <c r="E206" s="207" t="s">
        <v>5</v>
      </c>
      <c r="F206" s="208" t="s">
        <v>176</v>
      </c>
      <c r="H206" s="209">
        <v>38.615000000000002</v>
      </c>
      <c r="I206" s="210"/>
      <c r="L206" s="206"/>
      <c r="M206" s="211"/>
      <c r="N206" s="212"/>
      <c r="O206" s="212"/>
      <c r="P206" s="212"/>
      <c r="Q206" s="212"/>
      <c r="R206" s="212"/>
      <c r="S206" s="212"/>
      <c r="T206" s="213"/>
      <c r="AT206" s="207" t="s">
        <v>156</v>
      </c>
      <c r="AU206" s="207" t="s">
        <v>91</v>
      </c>
      <c r="AV206" s="14" t="s">
        <v>154</v>
      </c>
      <c r="AW206" s="14" t="s">
        <v>44</v>
      </c>
      <c r="AX206" s="14" t="s">
        <v>25</v>
      </c>
      <c r="AY206" s="207" t="s">
        <v>147</v>
      </c>
    </row>
    <row r="207" spans="2:65" s="1" customFormat="1" ht="38.25" customHeight="1">
      <c r="B207" s="169"/>
      <c r="C207" s="170" t="s">
        <v>257</v>
      </c>
      <c r="D207" s="170" t="s">
        <v>149</v>
      </c>
      <c r="E207" s="171" t="s">
        <v>258</v>
      </c>
      <c r="F207" s="172" t="s">
        <v>259</v>
      </c>
      <c r="G207" s="173" t="s">
        <v>152</v>
      </c>
      <c r="H207" s="174">
        <v>38.615000000000002</v>
      </c>
      <c r="I207" s="175"/>
      <c r="J207" s="176">
        <f>ROUND(I207*H207,2)</f>
        <v>0</v>
      </c>
      <c r="K207" s="172" t="s">
        <v>153</v>
      </c>
      <c r="L207" s="41"/>
      <c r="M207" s="177" t="s">
        <v>5</v>
      </c>
      <c r="N207" s="178" t="s">
        <v>52</v>
      </c>
      <c r="O207" s="42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24" t="s">
        <v>154</v>
      </c>
      <c r="AT207" s="24" t="s">
        <v>149</v>
      </c>
      <c r="AU207" s="24" t="s">
        <v>91</v>
      </c>
      <c r="AY207" s="24" t="s">
        <v>147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24" t="s">
        <v>25</v>
      </c>
      <c r="BK207" s="181">
        <f>ROUND(I207*H207,2)</f>
        <v>0</v>
      </c>
      <c r="BL207" s="24" t="s">
        <v>154</v>
      </c>
      <c r="BM207" s="24" t="s">
        <v>260</v>
      </c>
    </row>
    <row r="208" spans="2:65" s="11" customFormat="1" ht="13.5">
      <c r="B208" s="182"/>
      <c r="D208" s="183" t="s">
        <v>156</v>
      </c>
      <c r="E208" s="184" t="s">
        <v>5</v>
      </c>
      <c r="F208" s="185" t="s">
        <v>245</v>
      </c>
      <c r="H208" s="184" t="s">
        <v>5</v>
      </c>
      <c r="I208" s="186"/>
      <c r="L208" s="182"/>
      <c r="M208" s="187"/>
      <c r="N208" s="188"/>
      <c r="O208" s="188"/>
      <c r="P208" s="188"/>
      <c r="Q208" s="188"/>
      <c r="R208" s="188"/>
      <c r="S208" s="188"/>
      <c r="T208" s="189"/>
      <c r="AT208" s="184" t="s">
        <v>156</v>
      </c>
      <c r="AU208" s="184" t="s">
        <v>91</v>
      </c>
      <c r="AV208" s="11" t="s">
        <v>25</v>
      </c>
      <c r="AW208" s="11" t="s">
        <v>44</v>
      </c>
      <c r="AX208" s="11" t="s">
        <v>81</v>
      </c>
      <c r="AY208" s="184" t="s">
        <v>147</v>
      </c>
    </row>
    <row r="209" spans="2:51" s="11" customFormat="1" ht="13.5">
      <c r="B209" s="182"/>
      <c r="D209" s="183" t="s">
        <v>156</v>
      </c>
      <c r="E209" s="184" t="s">
        <v>5</v>
      </c>
      <c r="F209" s="185" t="s">
        <v>261</v>
      </c>
      <c r="H209" s="184" t="s">
        <v>5</v>
      </c>
      <c r="I209" s="186"/>
      <c r="L209" s="182"/>
      <c r="M209" s="187"/>
      <c r="N209" s="188"/>
      <c r="O209" s="188"/>
      <c r="P209" s="188"/>
      <c r="Q209" s="188"/>
      <c r="R209" s="188"/>
      <c r="S209" s="188"/>
      <c r="T209" s="189"/>
      <c r="AT209" s="184" t="s">
        <v>156</v>
      </c>
      <c r="AU209" s="184" t="s">
        <v>91</v>
      </c>
      <c r="AV209" s="11" t="s">
        <v>25</v>
      </c>
      <c r="AW209" s="11" t="s">
        <v>44</v>
      </c>
      <c r="AX209" s="11" t="s">
        <v>81</v>
      </c>
      <c r="AY209" s="184" t="s">
        <v>147</v>
      </c>
    </row>
    <row r="210" spans="2:51" s="11" customFormat="1" ht="13.5">
      <c r="B210" s="182"/>
      <c r="D210" s="183" t="s">
        <v>156</v>
      </c>
      <c r="E210" s="184" t="s">
        <v>5</v>
      </c>
      <c r="F210" s="185" t="s">
        <v>160</v>
      </c>
      <c r="H210" s="184" t="s">
        <v>5</v>
      </c>
      <c r="I210" s="186"/>
      <c r="L210" s="182"/>
      <c r="M210" s="187"/>
      <c r="N210" s="188"/>
      <c r="O210" s="188"/>
      <c r="P210" s="188"/>
      <c r="Q210" s="188"/>
      <c r="R210" s="188"/>
      <c r="S210" s="188"/>
      <c r="T210" s="189"/>
      <c r="AT210" s="184" t="s">
        <v>156</v>
      </c>
      <c r="AU210" s="184" t="s">
        <v>91</v>
      </c>
      <c r="AV210" s="11" t="s">
        <v>25</v>
      </c>
      <c r="AW210" s="11" t="s">
        <v>44</v>
      </c>
      <c r="AX210" s="11" t="s">
        <v>81</v>
      </c>
      <c r="AY210" s="184" t="s">
        <v>147</v>
      </c>
    </row>
    <row r="211" spans="2:51" s="12" customFormat="1" ht="13.5">
      <c r="B211" s="190"/>
      <c r="D211" s="183" t="s">
        <v>156</v>
      </c>
      <c r="E211" s="191" t="s">
        <v>5</v>
      </c>
      <c r="F211" s="192" t="s">
        <v>248</v>
      </c>
      <c r="H211" s="193">
        <v>3.6259999999999999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1" t="s">
        <v>156</v>
      </c>
      <c r="AU211" s="191" t="s">
        <v>91</v>
      </c>
      <c r="AV211" s="12" t="s">
        <v>91</v>
      </c>
      <c r="AW211" s="12" t="s">
        <v>44</v>
      </c>
      <c r="AX211" s="12" t="s">
        <v>81</v>
      </c>
      <c r="AY211" s="191" t="s">
        <v>147</v>
      </c>
    </row>
    <row r="212" spans="2:51" s="11" customFormat="1" ht="13.5">
      <c r="B212" s="182"/>
      <c r="D212" s="183" t="s">
        <v>156</v>
      </c>
      <c r="E212" s="184" t="s">
        <v>5</v>
      </c>
      <c r="F212" s="185" t="s">
        <v>162</v>
      </c>
      <c r="H212" s="184" t="s">
        <v>5</v>
      </c>
      <c r="I212" s="186"/>
      <c r="L212" s="182"/>
      <c r="M212" s="187"/>
      <c r="N212" s="188"/>
      <c r="O212" s="188"/>
      <c r="P212" s="188"/>
      <c r="Q212" s="188"/>
      <c r="R212" s="188"/>
      <c r="S212" s="188"/>
      <c r="T212" s="189"/>
      <c r="AT212" s="184" t="s">
        <v>156</v>
      </c>
      <c r="AU212" s="184" t="s">
        <v>91</v>
      </c>
      <c r="AV212" s="11" t="s">
        <v>25</v>
      </c>
      <c r="AW212" s="11" t="s">
        <v>44</v>
      </c>
      <c r="AX212" s="11" t="s">
        <v>81</v>
      </c>
      <c r="AY212" s="184" t="s">
        <v>147</v>
      </c>
    </row>
    <row r="213" spans="2:51" s="12" customFormat="1" ht="13.5">
      <c r="B213" s="190"/>
      <c r="D213" s="183" t="s">
        <v>156</v>
      </c>
      <c r="E213" s="191" t="s">
        <v>5</v>
      </c>
      <c r="F213" s="192" t="s">
        <v>249</v>
      </c>
      <c r="H213" s="193">
        <v>2.7669999999999999</v>
      </c>
      <c r="I213" s="194"/>
      <c r="L213" s="190"/>
      <c r="M213" s="195"/>
      <c r="N213" s="196"/>
      <c r="O213" s="196"/>
      <c r="P213" s="196"/>
      <c r="Q213" s="196"/>
      <c r="R213" s="196"/>
      <c r="S213" s="196"/>
      <c r="T213" s="197"/>
      <c r="AT213" s="191" t="s">
        <v>156</v>
      </c>
      <c r="AU213" s="191" t="s">
        <v>91</v>
      </c>
      <c r="AV213" s="12" t="s">
        <v>91</v>
      </c>
      <c r="AW213" s="12" t="s">
        <v>44</v>
      </c>
      <c r="AX213" s="12" t="s">
        <v>81</v>
      </c>
      <c r="AY213" s="191" t="s">
        <v>147</v>
      </c>
    </row>
    <row r="214" spans="2:51" s="11" customFormat="1" ht="13.5">
      <c r="B214" s="182"/>
      <c r="D214" s="183" t="s">
        <v>156</v>
      </c>
      <c r="E214" s="184" t="s">
        <v>5</v>
      </c>
      <c r="F214" s="185" t="s">
        <v>164</v>
      </c>
      <c r="H214" s="184" t="s">
        <v>5</v>
      </c>
      <c r="I214" s="186"/>
      <c r="L214" s="182"/>
      <c r="M214" s="187"/>
      <c r="N214" s="188"/>
      <c r="O214" s="188"/>
      <c r="P214" s="188"/>
      <c r="Q214" s="188"/>
      <c r="R214" s="188"/>
      <c r="S214" s="188"/>
      <c r="T214" s="189"/>
      <c r="AT214" s="184" t="s">
        <v>156</v>
      </c>
      <c r="AU214" s="184" t="s">
        <v>91</v>
      </c>
      <c r="AV214" s="11" t="s">
        <v>25</v>
      </c>
      <c r="AW214" s="11" t="s">
        <v>44</v>
      </c>
      <c r="AX214" s="11" t="s">
        <v>81</v>
      </c>
      <c r="AY214" s="184" t="s">
        <v>147</v>
      </c>
    </row>
    <row r="215" spans="2:51" s="12" customFormat="1" ht="13.5">
      <c r="B215" s="190"/>
      <c r="D215" s="183" t="s">
        <v>156</v>
      </c>
      <c r="E215" s="191" t="s">
        <v>5</v>
      </c>
      <c r="F215" s="192" t="s">
        <v>250</v>
      </c>
      <c r="H215" s="193">
        <v>4.33</v>
      </c>
      <c r="I215" s="194"/>
      <c r="L215" s="190"/>
      <c r="M215" s="195"/>
      <c r="N215" s="196"/>
      <c r="O215" s="196"/>
      <c r="P215" s="196"/>
      <c r="Q215" s="196"/>
      <c r="R215" s="196"/>
      <c r="S215" s="196"/>
      <c r="T215" s="197"/>
      <c r="AT215" s="191" t="s">
        <v>156</v>
      </c>
      <c r="AU215" s="191" t="s">
        <v>91</v>
      </c>
      <c r="AV215" s="12" t="s">
        <v>91</v>
      </c>
      <c r="AW215" s="12" t="s">
        <v>44</v>
      </c>
      <c r="AX215" s="12" t="s">
        <v>81</v>
      </c>
      <c r="AY215" s="191" t="s">
        <v>147</v>
      </c>
    </row>
    <row r="216" spans="2:51" s="11" customFormat="1" ht="13.5">
      <c r="B216" s="182"/>
      <c r="D216" s="183" t="s">
        <v>156</v>
      </c>
      <c r="E216" s="184" t="s">
        <v>5</v>
      </c>
      <c r="F216" s="185" t="s">
        <v>166</v>
      </c>
      <c r="H216" s="184" t="s">
        <v>5</v>
      </c>
      <c r="I216" s="186"/>
      <c r="L216" s="182"/>
      <c r="M216" s="187"/>
      <c r="N216" s="188"/>
      <c r="O216" s="188"/>
      <c r="P216" s="188"/>
      <c r="Q216" s="188"/>
      <c r="R216" s="188"/>
      <c r="S216" s="188"/>
      <c r="T216" s="189"/>
      <c r="AT216" s="184" t="s">
        <v>156</v>
      </c>
      <c r="AU216" s="184" t="s">
        <v>91</v>
      </c>
      <c r="AV216" s="11" t="s">
        <v>25</v>
      </c>
      <c r="AW216" s="11" t="s">
        <v>44</v>
      </c>
      <c r="AX216" s="11" t="s">
        <v>81</v>
      </c>
      <c r="AY216" s="184" t="s">
        <v>147</v>
      </c>
    </row>
    <row r="217" spans="2:51" s="12" customFormat="1" ht="13.5">
      <c r="B217" s="190"/>
      <c r="D217" s="183" t="s">
        <v>156</v>
      </c>
      <c r="E217" s="191" t="s">
        <v>5</v>
      </c>
      <c r="F217" s="192" t="s">
        <v>251</v>
      </c>
      <c r="H217" s="193">
        <v>6.468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156</v>
      </c>
      <c r="AU217" s="191" t="s">
        <v>91</v>
      </c>
      <c r="AV217" s="12" t="s">
        <v>91</v>
      </c>
      <c r="AW217" s="12" t="s">
        <v>44</v>
      </c>
      <c r="AX217" s="12" t="s">
        <v>81</v>
      </c>
      <c r="AY217" s="191" t="s">
        <v>147</v>
      </c>
    </row>
    <row r="218" spans="2:51" s="11" customFormat="1" ht="13.5">
      <c r="B218" s="182"/>
      <c r="D218" s="183" t="s">
        <v>156</v>
      </c>
      <c r="E218" s="184" t="s">
        <v>5</v>
      </c>
      <c r="F218" s="185" t="s">
        <v>168</v>
      </c>
      <c r="H218" s="184" t="s">
        <v>5</v>
      </c>
      <c r="I218" s="186"/>
      <c r="L218" s="182"/>
      <c r="M218" s="187"/>
      <c r="N218" s="188"/>
      <c r="O218" s="188"/>
      <c r="P218" s="188"/>
      <c r="Q218" s="188"/>
      <c r="R218" s="188"/>
      <c r="S218" s="188"/>
      <c r="T218" s="189"/>
      <c r="AT218" s="184" t="s">
        <v>156</v>
      </c>
      <c r="AU218" s="184" t="s">
        <v>91</v>
      </c>
      <c r="AV218" s="11" t="s">
        <v>25</v>
      </c>
      <c r="AW218" s="11" t="s">
        <v>44</v>
      </c>
      <c r="AX218" s="11" t="s">
        <v>81</v>
      </c>
      <c r="AY218" s="184" t="s">
        <v>147</v>
      </c>
    </row>
    <row r="219" spans="2:51" s="12" customFormat="1" ht="13.5">
      <c r="B219" s="190"/>
      <c r="D219" s="183" t="s">
        <v>156</v>
      </c>
      <c r="E219" s="191" t="s">
        <v>5</v>
      </c>
      <c r="F219" s="192" t="s">
        <v>252</v>
      </c>
      <c r="H219" s="193">
        <v>3.125</v>
      </c>
      <c r="I219" s="194"/>
      <c r="L219" s="190"/>
      <c r="M219" s="195"/>
      <c r="N219" s="196"/>
      <c r="O219" s="196"/>
      <c r="P219" s="196"/>
      <c r="Q219" s="196"/>
      <c r="R219" s="196"/>
      <c r="S219" s="196"/>
      <c r="T219" s="197"/>
      <c r="AT219" s="191" t="s">
        <v>156</v>
      </c>
      <c r="AU219" s="191" t="s">
        <v>91</v>
      </c>
      <c r="AV219" s="12" t="s">
        <v>91</v>
      </c>
      <c r="AW219" s="12" t="s">
        <v>44</v>
      </c>
      <c r="AX219" s="12" t="s">
        <v>81</v>
      </c>
      <c r="AY219" s="191" t="s">
        <v>147</v>
      </c>
    </row>
    <row r="220" spans="2:51" s="11" customFormat="1" ht="13.5">
      <c r="B220" s="182"/>
      <c r="D220" s="183" t="s">
        <v>156</v>
      </c>
      <c r="E220" s="184" t="s">
        <v>5</v>
      </c>
      <c r="F220" s="185" t="s">
        <v>170</v>
      </c>
      <c r="H220" s="184" t="s">
        <v>5</v>
      </c>
      <c r="I220" s="186"/>
      <c r="L220" s="182"/>
      <c r="M220" s="187"/>
      <c r="N220" s="188"/>
      <c r="O220" s="188"/>
      <c r="P220" s="188"/>
      <c r="Q220" s="188"/>
      <c r="R220" s="188"/>
      <c r="S220" s="188"/>
      <c r="T220" s="189"/>
      <c r="AT220" s="184" t="s">
        <v>156</v>
      </c>
      <c r="AU220" s="184" t="s">
        <v>91</v>
      </c>
      <c r="AV220" s="11" t="s">
        <v>25</v>
      </c>
      <c r="AW220" s="11" t="s">
        <v>44</v>
      </c>
      <c r="AX220" s="11" t="s">
        <v>81</v>
      </c>
      <c r="AY220" s="184" t="s">
        <v>147</v>
      </c>
    </row>
    <row r="221" spans="2:51" s="12" customFormat="1" ht="13.5">
      <c r="B221" s="190"/>
      <c r="D221" s="183" t="s">
        <v>156</v>
      </c>
      <c r="E221" s="191" t="s">
        <v>5</v>
      </c>
      <c r="F221" s="192" t="s">
        <v>253</v>
      </c>
      <c r="H221" s="193">
        <v>5.4009999999999998</v>
      </c>
      <c r="I221" s="194"/>
      <c r="L221" s="190"/>
      <c r="M221" s="195"/>
      <c r="N221" s="196"/>
      <c r="O221" s="196"/>
      <c r="P221" s="196"/>
      <c r="Q221" s="196"/>
      <c r="R221" s="196"/>
      <c r="S221" s="196"/>
      <c r="T221" s="197"/>
      <c r="AT221" s="191" t="s">
        <v>156</v>
      </c>
      <c r="AU221" s="191" t="s">
        <v>91</v>
      </c>
      <c r="AV221" s="12" t="s">
        <v>91</v>
      </c>
      <c r="AW221" s="12" t="s">
        <v>44</v>
      </c>
      <c r="AX221" s="12" t="s">
        <v>81</v>
      </c>
      <c r="AY221" s="191" t="s">
        <v>147</v>
      </c>
    </row>
    <row r="222" spans="2:51" s="11" customFormat="1" ht="13.5">
      <c r="B222" s="182"/>
      <c r="D222" s="183" t="s">
        <v>156</v>
      </c>
      <c r="E222" s="184" t="s">
        <v>5</v>
      </c>
      <c r="F222" s="185" t="s">
        <v>172</v>
      </c>
      <c r="H222" s="184" t="s">
        <v>5</v>
      </c>
      <c r="I222" s="186"/>
      <c r="L222" s="182"/>
      <c r="M222" s="187"/>
      <c r="N222" s="188"/>
      <c r="O222" s="188"/>
      <c r="P222" s="188"/>
      <c r="Q222" s="188"/>
      <c r="R222" s="188"/>
      <c r="S222" s="188"/>
      <c r="T222" s="189"/>
      <c r="AT222" s="184" t="s">
        <v>156</v>
      </c>
      <c r="AU222" s="184" t="s">
        <v>91</v>
      </c>
      <c r="AV222" s="11" t="s">
        <v>25</v>
      </c>
      <c r="AW222" s="11" t="s">
        <v>44</v>
      </c>
      <c r="AX222" s="11" t="s">
        <v>81</v>
      </c>
      <c r="AY222" s="184" t="s">
        <v>147</v>
      </c>
    </row>
    <row r="223" spans="2:51" s="12" customFormat="1" ht="13.5">
      <c r="B223" s="190"/>
      <c r="D223" s="183" t="s">
        <v>156</v>
      </c>
      <c r="E223" s="191" t="s">
        <v>5</v>
      </c>
      <c r="F223" s="192" t="s">
        <v>254</v>
      </c>
      <c r="H223" s="193">
        <v>4.5650000000000004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156</v>
      </c>
      <c r="AU223" s="191" t="s">
        <v>91</v>
      </c>
      <c r="AV223" s="12" t="s">
        <v>91</v>
      </c>
      <c r="AW223" s="12" t="s">
        <v>44</v>
      </c>
      <c r="AX223" s="12" t="s">
        <v>81</v>
      </c>
      <c r="AY223" s="191" t="s">
        <v>147</v>
      </c>
    </row>
    <row r="224" spans="2:51" s="11" customFormat="1" ht="13.5">
      <c r="B224" s="182"/>
      <c r="D224" s="183" t="s">
        <v>156</v>
      </c>
      <c r="E224" s="184" t="s">
        <v>5</v>
      </c>
      <c r="F224" s="185" t="s">
        <v>255</v>
      </c>
      <c r="H224" s="184" t="s">
        <v>5</v>
      </c>
      <c r="I224" s="186"/>
      <c r="L224" s="182"/>
      <c r="M224" s="187"/>
      <c r="N224" s="188"/>
      <c r="O224" s="188"/>
      <c r="P224" s="188"/>
      <c r="Q224" s="188"/>
      <c r="R224" s="188"/>
      <c r="S224" s="188"/>
      <c r="T224" s="189"/>
      <c r="AT224" s="184" t="s">
        <v>156</v>
      </c>
      <c r="AU224" s="184" t="s">
        <v>91</v>
      </c>
      <c r="AV224" s="11" t="s">
        <v>25</v>
      </c>
      <c r="AW224" s="11" t="s">
        <v>44</v>
      </c>
      <c r="AX224" s="11" t="s">
        <v>81</v>
      </c>
      <c r="AY224" s="184" t="s">
        <v>147</v>
      </c>
    </row>
    <row r="225" spans="2:65" s="12" customFormat="1" ht="13.5">
      <c r="B225" s="190"/>
      <c r="D225" s="183" t="s">
        <v>156</v>
      </c>
      <c r="E225" s="191" t="s">
        <v>5</v>
      </c>
      <c r="F225" s="192" t="s">
        <v>256</v>
      </c>
      <c r="H225" s="193">
        <v>8.3330000000000002</v>
      </c>
      <c r="I225" s="194"/>
      <c r="L225" s="190"/>
      <c r="M225" s="195"/>
      <c r="N225" s="196"/>
      <c r="O225" s="196"/>
      <c r="P225" s="196"/>
      <c r="Q225" s="196"/>
      <c r="R225" s="196"/>
      <c r="S225" s="196"/>
      <c r="T225" s="197"/>
      <c r="AT225" s="191" t="s">
        <v>156</v>
      </c>
      <c r="AU225" s="191" t="s">
        <v>91</v>
      </c>
      <c r="AV225" s="12" t="s">
        <v>91</v>
      </c>
      <c r="AW225" s="12" t="s">
        <v>44</v>
      </c>
      <c r="AX225" s="12" t="s">
        <v>81</v>
      </c>
      <c r="AY225" s="191" t="s">
        <v>147</v>
      </c>
    </row>
    <row r="226" spans="2:65" s="13" customFormat="1" ht="13.5">
      <c r="B226" s="198"/>
      <c r="D226" s="183" t="s">
        <v>156</v>
      </c>
      <c r="E226" s="199" t="s">
        <v>5</v>
      </c>
      <c r="F226" s="200" t="s">
        <v>174</v>
      </c>
      <c r="H226" s="201">
        <v>38.615000000000002</v>
      </c>
      <c r="I226" s="202"/>
      <c r="L226" s="198"/>
      <c r="M226" s="203"/>
      <c r="N226" s="204"/>
      <c r="O226" s="204"/>
      <c r="P226" s="204"/>
      <c r="Q226" s="204"/>
      <c r="R226" s="204"/>
      <c r="S226" s="204"/>
      <c r="T226" s="205"/>
      <c r="AT226" s="199" t="s">
        <v>156</v>
      </c>
      <c r="AU226" s="199" t="s">
        <v>91</v>
      </c>
      <c r="AV226" s="13" t="s">
        <v>175</v>
      </c>
      <c r="AW226" s="13" t="s">
        <v>44</v>
      </c>
      <c r="AX226" s="13" t="s">
        <v>81</v>
      </c>
      <c r="AY226" s="199" t="s">
        <v>147</v>
      </c>
    </row>
    <row r="227" spans="2:65" s="14" customFormat="1" ht="13.5">
      <c r="B227" s="206"/>
      <c r="D227" s="183" t="s">
        <v>156</v>
      </c>
      <c r="E227" s="207" t="s">
        <v>5</v>
      </c>
      <c r="F227" s="208" t="s">
        <v>176</v>
      </c>
      <c r="H227" s="209">
        <v>38.615000000000002</v>
      </c>
      <c r="I227" s="210"/>
      <c r="L227" s="206"/>
      <c r="M227" s="211"/>
      <c r="N227" s="212"/>
      <c r="O227" s="212"/>
      <c r="P227" s="212"/>
      <c r="Q227" s="212"/>
      <c r="R227" s="212"/>
      <c r="S227" s="212"/>
      <c r="T227" s="213"/>
      <c r="AT227" s="207" t="s">
        <v>156</v>
      </c>
      <c r="AU227" s="207" t="s">
        <v>91</v>
      </c>
      <c r="AV227" s="14" t="s">
        <v>154</v>
      </c>
      <c r="AW227" s="14" t="s">
        <v>44</v>
      </c>
      <c r="AX227" s="14" t="s">
        <v>25</v>
      </c>
      <c r="AY227" s="207" t="s">
        <v>147</v>
      </c>
    </row>
    <row r="228" spans="2:65" s="1" customFormat="1" ht="16.5" customHeight="1">
      <c r="B228" s="169"/>
      <c r="C228" s="170" t="s">
        <v>30</v>
      </c>
      <c r="D228" s="170" t="s">
        <v>149</v>
      </c>
      <c r="E228" s="171" t="s">
        <v>262</v>
      </c>
      <c r="F228" s="172" t="s">
        <v>263</v>
      </c>
      <c r="G228" s="173" t="s">
        <v>264</v>
      </c>
      <c r="H228" s="174">
        <v>0.19700000000000001</v>
      </c>
      <c r="I228" s="175"/>
      <c r="J228" s="176">
        <f>ROUND(I228*H228,2)</f>
        <v>0</v>
      </c>
      <c r="K228" s="172" t="s">
        <v>153</v>
      </c>
      <c r="L228" s="41"/>
      <c r="M228" s="177" t="s">
        <v>5</v>
      </c>
      <c r="N228" s="178" t="s">
        <v>52</v>
      </c>
      <c r="O228" s="42"/>
      <c r="P228" s="179">
        <f>O228*H228</f>
        <v>0</v>
      </c>
      <c r="Q228" s="179">
        <v>1.0414300000000001</v>
      </c>
      <c r="R228" s="179">
        <f>Q228*H228</f>
        <v>0.20516171000000002</v>
      </c>
      <c r="S228" s="179">
        <v>0</v>
      </c>
      <c r="T228" s="180">
        <f>S228*H228</f>
        <v>0</v>
      </c>
      <c r="AR228" s="24" t="s">
        <v>154</v>
      </c>
      <c r="AT228" s="24" t="s">
        <v>149</v>
      </c>
      <c r="AU228" s="24" t="s">
        <v>91</v>
      </c>
      <c r="AY228" s="24" t="s">
        <v>147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24" t="s">
        <v>25</v>
      </c>
      <c r="BK228" s="181">
        <f>ROUND(I228*H228,2)</f>
        <v>0</v>
      </c>
      <c r="BL228" s="24" t="s">
        <v>154</v>
      </c>
      <c r="BM228" s="24" t="s">
        <v>265</v>
      </c>
    </row>
    <row r="229" spans="2:65" s="11" customFormat="1" ht="13.5">
      <c r="B229" s="182"/>
      <c r="D229" s="183" t="s">
        <v>156</v>
      </c>
      <c r="E229" s="184" t="s">
        <v>5</v>
      </c>
      <c r="F229" s="185" t="s">
        <v>266</v>
      </c>
      <c r="H229" s="184" t="s">
        <v>5</v>
      </c>
      <c r="I229" s="186"/>
      <c r="L229" s="182"/>
      <c r="M229" s="187"/>
      <c r="N229" s="188"/>
      <c r="O229" s="188"/>
      <c r="P229" s="188"/>
      <c r="Q229" s="188"/>
      <c r="R229" s="188"/>
      <c r="S229" s="188"/>
      <c r="T229" s="189"/>
      <c r="AT229" s="184" t="s">
        <v>156</v>
      </c>
      <c r="AU229" s="184" t="s">
        <v>91</v>
      </c>
      <c r="AV229" s="11" t="s">
        <v>25</v>
      </c>
      <c r="AW229" s="11" t="s">
        <v>44</v>
      </c>
      <c r="AX229" s="11" t="s">
        <v>81</v>
      </c>
      <c r="AY229" s="184" t="s">
        <v>147</v>
      </c>
    </row>
    <row r="230" spans="2:65" s="12" customFormat="1" ht="13.5">
      <c r="B230" s="190"/>
      <c r="D230" s="183" t="s">
        <v>156</v>
      </c>
      <c r="E230" s="191" t="s">
        <v>5</v>
      </c>
      <c r="F230" s="192" t="s">
        <v>267</v>
      </c>
      <c r="H230" s="193">
        <v>0.19700000000000001</v>
      </c>
      <c r="I230" s="194"/>
      <c r="L230" s="190"/>
      <c r="M230" s="195"/>
      <c r="N230" s="196"/>
      <c r="O230" s="196"/>
      <c r="P230" s="196"/>
      <c r="Q230" s="196"/>
      <c r="R230" s="196"/>
      <c r="S230" s="196"/>
      <c r="T230" s="197"/>
      <c r="AT230" s="191" t="s">
        <v>156</v>
      </c>
      <c r="AU230" s="191" t="s">
        <v>91</v>
      </c>
      <c r="AV230" s="12" t="s">
        <v>91</v>
      </c>
      <c r="AW230" s="12" t="s">
        <v>44</v>
      </c>
      <c r="AX230" s="12" t="s">
        <v>81</v>
      </c>
      <c r="AY230" s="191" t="s">
        <v>147</v>
      </c>
    </row>
    <row r="231" spans="2:65" s="13" customFormat="1" ht="13.5">
      <c r="B231" s="198"/>
      <c r="D231" s="183" t="s">
        <v>156</v>
      </c>
      <c r="E231" s="199" t="s">
        <v>5</v>
      </c>
      <c r="F231" s="200" t="s">
        <v>174</v>
      </c>
      <c r="H231" s="201">
        <v>0.19700000000000001</v>
      </c>
      <c r="I231" s="202"/>
      <c r="L231" s="198"/>
      <c r="M231" s="203"/>
      <c r="N231" s="204"/>
      <c r="O231" s="204"/>
      <c r="P231" s="204"/>
      <c r="Q231" s="204"/>
      <c r="R231" s="204"/>
      <c r="S231" s="204"/>
      <c r="T231" s="205"/>
      <c r="AT231" s="199" t="s">
        <v>156</v>
      </c>
      <c r="AU231" s="199" t="s">
        <v>91</v>
      </c>
      <c r="AV231" s="13" t="s">
        <v>175</v>
      </c>
      <c r="AW231" s="13" t="s">
        <v>44</v>
      </c>
      <c r="AX231" s="13" t="s">
        <v>25</v>
      </c>
      <c r="AY231" s="199" t="s">
        <v>147</v>
      </c>
    </row>
    <row r="232" spans="2:65" s="1" customFormat="1" ht="16.5" customHeight="1">
      <c r="B232" s="169"/>
      <c r="C232" s="170" t="s">
        <v>268</v>
      </c>
      <c r="D232" s="170" t="s">
        <v>149</v>
      </c>
      <c r="E232" s="171" t="s">
        <v>269</v>
      </c>
      <c r="F232" s="172" t="s">
        <v>270</v>
      </c>
      <c r="G232" s="173" t="s">
        <v>264</v>
      </c>
      <c r="H232" s="174">
        <v>4.0490000000000004</v>
      </c>
      <c r="I232" s="175"/>
      <c r="J232" s="176">
        <f>ROUND(I232*H232,2)</f>
        <v>0</v>
      </c>
      <c r="K232" s="172" t="s">
        <v>153</v>
      </c>
      <c r="L232" s="41"/>
      <c r="M232" s="177" t="s">
        <v>5</v>
      </c>
      <c r="N232" s="178" t="s">
        <v>52</v>
      </c>
      <c r="O232" s="42"/>
      <c r="P232" s="179">
        <f>O232*H232</f>
        <v>0</v>
      </c>
      <c r="Q232" s="179">
        <v>1.0530600000000001</v>
      </c>
      <c r="R232" s="179">
        <f>Q232*H232</f>
        <v>4.2638399400000004</v>
      </c>
      <c r="S232" s="179">
        <v>0</v>
      </c>
      <c r="T232" s="180">
        <f>S232*H232</f>
        <v>0</v>
      </c>
      <c r="AR232" s="24" t="s">
        <v>154</v>
      </c>
      <c r="AT232" s="24" t="s">
        <v>149</v>
      </c>
      <c r="AU232" s="24" t="s">
        <v>91</v>
      </c>
      <c r="AY232" s="24" t="s">
        <v>147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24" t="s">
        <v>25</v>
      </c>
      <c r="BK232" s="181">
        <f>ROUND(I232*H232,2)</f>
        <v>0</v>
      </c>
      <c r="BL232" s="24" t="s">
        <v>154</v>
      </c>
      <c r="BM232" s="24" t="s">
        <v>271</v>
      </c>
    </row>
    <row r="233" spans="2:65" s="11" customFormat="1" ht="13.5">
      <c r="B233" s="182"/>
      <c r="D233" s="183" t="s">
        <v>156</v>
      </c>
      <c r="E233" s="184" t="s">
        <v>5</v>
      </c>
      <c r="F233" s="185" t="s">
        <v>266</v>
      </c>
      <c r="H233" s="184" t="s">
        <v>5</v>
      </c>
      <c r="I233" s="186"/>
      <c r="L233" s="182"/>
      <c r="M233" s="187"/>
      <c r="N233" s="188"/>
      <c r="O233" s="188"/>
      <c r="P233" s="188"/>
      <c r="Q233" s="188"/>
      <c r="R233" s="188"/>
      <c r="S233" s="188"/>
      <c r="T233" s="189"/>
      <c r="AT233" s="184" t="s">
        <v>156</v>
      </c>
      <c r="AU233" s="184" t="s">
        <v>91</v>
      </c>
      <c r="AV233" s="11" t="s">
        <v>25</v>
      </c>
      <c r="AW233" s="11" t="s">
        <v>44</v>
      </c>
      <c r="AX233" s="11" t="s">
        <v>81</v>
      </c>
      <c r="AY233" s="184" t="s">
        <v>147</v>
      </c>
    </row>
    <row r="234" spans="2:65" s="12" customFormat="1" ht="13.5">
      <c r="B234" s="190"/>
      <c r="D234" s="183" t="s">
        <v>156</v>
      </c>
      <c r="E234" s="191" t="s">
        <v>5</v>
      </c>
      <c r="F234" s="192" t="s">
        <v>272</v>
      </c>
      <c r="H234" s="193">
        <v>4.0490000000000004</v>
      </c>
      <c r="I234" s="194"/>
      <c r="L234" s="190"/>
      <c r="M234" s="195"/>
      <c r="N234" s="196"/>
      <c r="O234" s="196"/>
      <c r="P234" s="196"/>
      <c r="Q234" s="196"/>
      <c r="R234" s="196"/>
      <c r="S234" s="196"/>
      <c r="T234" s="197"/>
      <c r="AT234" s="191" t="s">
        <v>156</v>
      </c>
      <c r="AU234" s="191" t="s">
        <v>91</v>
      </c>
      <c r="AV234" s="12" t="s">
        <v>91</v>
      </c>
      <c r="AW234" s="12" t="s">
        <v>44</v>
      </c>
      <c r="AX234" s="12" t="s">
        <v>81</v>
      </c>
      <c r="AY234" s="191" t="s">
        <v>147</v>
      </c>
    </row>
    <row r="235" spans="2:65" s="13" customFormat="1" ht="13.5">
      <c r="B235" s="198"/>
      <c r="D235" s="183" t="s">
        <v>156</v>
      </c>
      <c r="E235" s="199" t="s">
        <v>5</v>
      </c>
      <c r="F235" s="200" t="s">
        <v>174</v>
      </c>
      <c r="H235" s="201">
        <v>4.0490000000000004</v>
      </c>
      <c r="I235" s="202"/>
      <c r="L235" s="198"/>
      <c r="M235" s="203"/>
      <c r="N235" s="204"/>
      <c r="O235" s="204"/>
      <c r="P235" s="204"/>
      <c r="Q235" s="204"/>
      <c r="R235" s="204"/>
      <c r="S235" s="204"/>
      <c r="T235" s="205"/>
      <c r="AT235" s="199" t="s">
        <v>156</v>
      </c>
      <c r="AU235" s="199" t="s">
        <v>91</v>
      </c>
      <c r="AV235" s="13" t="s">
        <v>175</v>
      </c>
      <c r="AW235" s="13" t="s">
        <v>44</v>
      </c>
      <c r="AX235" s="13" t="s">
        <v>81</v>
      </c>
      <c r="AY235" s="199" t="s">
        <v>147</v>
      </c>
    </row>
    <row r="236" spans="2:65" s="14" customFormat="1" ht="13.5">
      <c r="B236" s="206"/>
      <c r="D236" s="183" t="s">
        <v>156</v>
      </c>
      <c r="E236" s="207" t="s">
        <v>5</v>
      </c>
      <c r="F236" s="208" t="s">
        <v>176</v>
      </c>
      <c r="H236" s="209">
        <v>4.0490000000000004</v>
      </c>
      <c r="I236" s="210"/>
      <c r="L236" s="206"/>
      <c r="M236" s="211"/>
      <c r="N236" s="212"/>
      <c r="O236" s="212"/>
      <c r="P236" s="212"/>
      <c r="Q236" s="212"/>
      <c r="R236" s="212"/>
      <c r="S236" s="212"/>
      <c r="T236" s="213"/>
      <c r="AT236" s="207" t="s">
        <v>156</v>
      </c>
      <c r="AU236" s="207" t="s">
        <v>91</v>
      </c>
      <c r="AV236" s="14" t="s">
        <v>154</v>
      </c>
      <c r="AW236" s="14" t="s">
        <v>44</v>
      </c>
      <c r="AX236" s="14" t="s">
        <v>25</v>
      </c>
      <c r="AY236" s="207" t="s">
        <v>147</v>
      </c>
    </row>
    <row r="237" spans="2:65" s="1" customFormat="1" ht="25.5" customHeight="1">
      <c r="B237" s="169"/>
      <c r="C237" s="170" t="s">
        <v>273</v>
      </c>
      <c r="D237" s="170" t="s">
        <v>149</v>
      </c>
      <c r="E237" s="171" t="s">
        <v>274</v>
      </c>
      <c r="F237" s="172" t="s">
        <v>275</v>
      </c>
      <c r="G237" s="173" t="s">
        <v>152</v>
      </c>
      <c r="H237" s="174">
        <v>12.15</v>
      </c>
      <c r="I237" s="175"/>
      <c r="J237" s="176">
        <f>ROUND(I237*H237,2)</f>
        <v>0</v>
      </c>
      <c r="K237" s="172" t="s">
        <v>153</v>
      </c>
      <c r="L237" s="41"/>
      <c r="M237" s="177" t="s">
        <v>5</v>
      </c>
      <c r="N237" s="178" t="s">
        <v>52</v>
      </c>
      <c r="O237" s="42"/>
      <c r="P237" s="179">
        <f>O237*H237</f>
        <v>0</v>
      </c>
      <c r="Q237" s="179">
        <v>1.98</v>
      </c>
      <c r="R237" s="179">
        <f>Q237*H237</f>
        <v>24.057000000000002</v>
      </c>
      <c r="S237" s="179">
        <v>0</v>
      </c>
      <c r="T237" s="180">
        <f>S237*H237</f>
        <v>0</v>
      </c>
      <c r="AR237" s="24" t="s">
        <v>154</v>
      </c>
      <c r="AT237" s="24" t="s">
        <v>149</v>
      </c>
      <c r="AU237" s="24" t="s">
        <v>91</v>
      </c>
      <c r="AY237" s="24" t="s">
        <v>147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24" t="s">
        <v>25</v>
      </c>
      <c r="BK237" s="181">
        <f>ROUND(I237*H237,2)</f>
        <v>0</v>
      </c>
      <c r="BL237" s="24" t="s">
        <v>154</v>
      </c>
      <c r="BM237" s="24" t="s">
        <v>276</v>
      </c>
    </row>
    <row r="238" spans="2:65" s="11" customFormat="1" ht="13.5">
      <c r="B238" s="182"/>
      <c r="D238" s="183" t="s">
        <v>156</v>
      </c>
      <c r="E238" s="184" t="s">
        <v>5</v>
      </c>
      <c r="F238" s="185" t="s">
        <v>277</v>
      </c>
      <c r="H238" s="184" t="s">
        <v>5</v>
      </c>
      <c r="I238" s="186"/>
      <c r="L238" s="182"/>
      <c r="M238" s="187"/>
      <c r="N238" s="188"/>
      <c r="O238" s="188"/>
      <c r="P238" s="188"/>
      <c r="Q238" s="188"/>
      <c r="R238" s="188"/>
      <c r="S238" s="188"/>
      <c r="T238" s="189"/>
      <c r="AT238" s="184" t="s">
        <v>156</v>
      </c>
      <c r="AU238" s="184" t="s">
        <v>91</v>
      </c>
      <c r="AV238" s="11" t="s">
        <v>25</v>
      </c>
      <c r="AW238" s="11" t="s">
        <v>44</v>
      </c>
      <c r="AX238" s="11" t="s">
        <v>81</v>
      </c>
      <c r="AY238" s="184" t="s">
        <v>147</v>
      </c>
    </row>
    <row r="239" spans="2:65" s="11" customFormat="1" ht="13.5">
      <c r="B239" s="182"/>
      <c r="D239" s="183" t="s">
        <v>156</v>
      </c>
      <c r="E239" s="184" t="s">
        <v>5</v>
      </c>
      <c r="F239" s="185" t="s">
        <v>278</v>
      </c>
      <c r="H239" s="184" t="s">
        <v>5</v>
      </c>
      <c r="I239" s="186"/>
      <c r="L239" s="182"/>
      <c r="M239" s="187"/>
      <c r="N239" s="188"/>
      <c r="O239" s="188"/>
      <c r="P239" s="188"/>
      <c r="Q239" s="188"/>
      <c r="R239" s="188"/>
      <c r="S239" s="188"/>
      <c r="T239" s="189"/>
      <c r="AT239" s="184" t="s">
        <v>156</v>
      </c>
      <c r="AU239" s="184" t="s">
        <v>91</v>
      </c>
      <c r="AV239" s="11" t="s">
        <v>25</v>
      </c>
      <c r="AW239" s="11" t="s">
        <v>44</v>
      </c>
      <c r="AX239" s="11" t="s">
        <v>81</v>
      </c>
      <c r="AY239" s="184" t="s">
        <v>147</v>
      </c>
    </row>
    <row r="240" spans="2:65" s="12" customFormat="1" ht="13.5">
      <c r="B240" s="190"/>
      <c r="D240" s="183" t="s">
        <v>156</v>
      </c>
      <c r="E240" s="191" t="s">
        <v>5</v>
      </c>
      <c r="F240" s="192" t="s">
        <v>279</v>
      </c>
      <c r="H240" s="193">
        <v>2.254</v>
      </c>
      <c r="I240" s="194"/>
      <c r="L240" s="190"/>
      <c r="M240" s="195"/>
      <c r="N240" s="196"/>
      <c r="O240" s="196"/>
      <c r="P240" s="196"/>
      <c r="Q240" s="196"/>
      <c r="R240" s="196"/>
      <c r="S240" s="196"/>
      <c r="T240" s="197"/>
      <c r="AT240" s="191" t="s">
        <v>156</v>
      </c>
      <c r="AU240" s="191" t="s">
        <v>91</v>
      </c>
      <c r="AV240" s="12" t="s">
        <v>91</v>
      </c>
      <c r="AW240" s="12" t="s">
        <v>44</v>
      </c>
      <c r="AX240" s="12" t="s">
        <v>81</v>
      </c>
      <c r="AY240" s="191" t="s">
        <v>147</v>
      </c>
    </row>
    <row r="241" spans="2:65" s="13" customFormat="1" ht="13.5">
      <c r="B241" s="198"/>
      <c r="D241" s="183" t="s">
        <v>156</v>
      </c>
      <c r="E241" s="199" t="s">
        <v>5</v>
      </c>
      <c r="F241" s="200" t="s">
        <v>174</v>
      </c>
      <c r="H241" s="201">
        <v>2.254</v>
      </c>
      <c r="I241" s="202"/>
      <c r="L241" s="198"/>
      <c r="M241" s="203"/>
      <c r="N241" s="204"/>
      <c r="O241" s="204"/>
      <c r="P241" s="204"/>
      <c r="Q241" s="204"/>
      <c r="R241" s="204"/>
      <c r="S241" s="204"/>
      <c r="T241" s="205"/>
      <c r="AT241" s="199" t="s">
        <v>156</v>
      </c>
      <c r="AU241" s="199" t="s">
        <v>91</v>
      </c>
      <c r="AV241" s="13" t="s">
        <v>175</v>
      </c>
      <c r="AW241" s="13" t="s">
        <v>44</v>
      </c>
      <c r="AX241" s="13" t="s">
        <v>81</v>
      </c>
      <c r="AY241" s="199" t="s">
        <v>147</v>
      </c>
    </row>
    <row r="242" spans="2:65" s="11" customFormat="1" ht="13.5">
      <c r="B242" s="182"/>
      <c r="D242" s="183" t="s">
        <v>156</v>
      </c>
      <c r="E242" s="184" t="s">
        <v>5</v>
      </c>
      <c r="F242" s="185" t="s">
        <v>180</v>
      </c>
      <c r="H242" s="184" t="s">
        <v>5</v>
      </c>
      <c r="I242" s="186"/>
      <c r="L242" s="182"/>
      <c r="M242" s="187"/>
      <c r="N242" s="188"/>
      <c r="O242" s="188"/>
      <c r="P242" s="188"/>
      <c r="Q242" s="188"/>
      <c r="R242" s="188"/>
      <c r="S242" s="188"/>
      <c r="T242" s="189"/>
      <c r="AT242" s="184" t="s">
        <v>156</v>
      </c>
      <c r="AU242" s="184" t="s">
        <v>91</v>
      </c>
      <c r="AV242" s="11" t="s">
        <v>25</v>
      </c>
      <c r="AW242" s="11" t="s">
        <v>44</v>
      </c>
      <c r="AX242" s="11" t="s">
        <v>81</v>
      </c>
      <c r="AY242" s="184" t="s">
        <v>147</v>
      </c>
    </row>
    <row r="243" spans="2:65" s="12" customFormat="1" ht="13.5">
      <c r="B243" s="190"/>
      <c r="D243" s="183" t="s">
        <v>156</v>
      </c>
      <c r="E243" s="191" t="s">
        <v>5</v>
      </c>
      <c r="F243" s="192" t="s">
        <v>280</v>
      </c>
      <c r="H243" s="193">
        <v>0.39100000000000001</v>
      </c>
      <c r="I243" s="194"/>
      <c r="L243" s="190"/>
      <c r="M243" s="195"/>
      <c r="N243" s="196"/>
      <c r="O243" s="196"/>
      <c r="P243" s="196"/>
      <c r="Q243" s="196"/>
      <c r="R243" s="196"/>
      <c r="S243" s="196"/>
      <c r="T243" s="197"/>
      <c r="AT243" s="191" t="s">
        <v>156</v>
      </c>
      <c r="AU243" s="191" t="s">
        <v>91</v>
      </c>
      <c r="AV243" s="12" t="s">
        <v>91</v>
      </c>
      <c r="AW243" s="12" t="s">
        <v>44</v>
      </c>
      <c r="AX243" s="12" t="s">
        <v>81</v>
      </c>
      <c r="AY243" s="191" t="s">
        <v>147</v>
      </c>
    </row>
    <row r="244" spans="2:65" s="13" customFormat="1" ht="13.5">
      <c r="B244" s="198"/>
      <c r="D244" s="183" t="s">
        <v>156</v>
      </c>
      <c r="E244" s="199" t="s">
        <v>5</v>
      </c>
      <c r="F244" s="200" t="s">
        <v>174</v>
      </c>
      <c r="H244" s="201">
        <v>0.39100000000000001</v>
      </c>
      <c r="I244" s="202"/>
      <c r="L244" s="198"/>
      <c r="M244" s="203"/>
      <c r="N244" s="204"/>
      <c r="O244" s="204"/>
      <c r="P244" s="204"/>
      <c r="Q244" s="204"/>
      <c r="R244" s="204"/>
      <c r="S244" s="204"/>
      <c r="T244" s="205"/>
      <c r="AT244" s="199" t="s">
        <v>156</v>
      </c>
      <c r="AU244" s="199" t="s">
        <v>91</v>
      </c>
      <c r="AV244" s="13" t="s">
        <v>175</v>
      </c>
      <c r="AW244" s="13" t="s">
        <v>44</v>
      </c>
      <c r="AX244" s="13" t="s">
        <v>81</v>
      </c>
      <c r="AY244" s="199" t="s">
        <v>147</v>
      </c>
    </row>
    <row r="245" spans="2:65" s="11" customFormat="1" ht="13.5">
      <c r="B245" s="182"/>
      <c r="D245" s="183" t="s">
        <v>156</v>
      </c>
      <c r="E245" s="184" t="s">
        <v>5</v>
      </c>
      <c r="F245" s="185" t="s">
        <v>281</v>
      </c>
      <c r="H245" s="184" t="s">
        <v>5</v>
      </c>
      <c r="I245" s="186"/>
      <c r="L245" s="182"/>
      <c r="M245" s="187"/>
      <c r="N245" s="188"/>
      <c r="O245" s="188"/>
      <c r="P245" s="188"/>
      <c r="Q245" s="188"/>
      <c r="R245" s="188"/>
      <c r="S245" s="188"/>
      <c r="T245" s="189"/>
      <c r="AT245" s="184" t="s">
        <v>156</v>
      </c>
      <c r="AU245" s="184" t="s">
        <v>91</v>
      </c>
      <c r="AV245" s="11" t="s">
        <v>25</v>
      </c>
      <c r="AW245" s="11" t="s">
        <v>44</v>
      </c>
      <c r="AX245" s="11" t="s">
        <v>81</v>
      </c>
      <c r="AY245" s="184" t="s">
        <v>147</v>
      </c>
    </row>
    <row r="246" spans="2:65" s="12" customFormat="1" ht="13.5">
      <c r="B246" s="190"/>
      <c r="D246" s="183" t="s">
        <v>156</v>
      </c>
      <c r="E246" s="191" t="s">
        <v>5</v>
      </c>
      <c r="F246" s="192" t="s">
        <v>282</v>
      </c>
      <c r="H246" s="193">
        <v>9.5050000000000008</v>
      </c>
      <c r="I246" s="194"/>
      <c r="L246" s="190"/>
      <c r="M246" s="195"/>
      <c r="N246" s="196"/>
      <c r="O246" s="196"/>
      <c r="P246" s="196"/>
      <c r="Q246" s="196"/>
      <c r="R246" s="196"/>
      <c r="S246" s="196"/>
      <c r="T246" s="197"/>
      <c r="AT246" s="191" t="s">
        <v>156</v>
      </c>
      <c r="AU246" s="191" t="s">
        <v>91</v>
      </c>
      <c r="AV246" s="12" t="s">
        <v>91</v>
      </c>
      <c r="AW246" s="12" t="s">
        <v>44</v>
      </c>
      <c r="AX246" s="12" t="s">
        <v>81</v>
      </c>
      <c r="AY246" s="191" t="s">
        <v>147</v>
      </c>
    </row>
    <row r="247" spans="2:65" s="13" customFormat="1" ht="13.5">
      <c r="B247" s="198"/>
      <c r="D247" s="183" t="s">
        <v>156</v>
      </c>
      <c r="E247" s="199" t="s">
        <v>5</v>
      </c>
      <c r="F247" s="200" t="s">
        <v>174</v>
      </c>
      <c r="H247" s="201">
        <v>9.5050000000000008</v>
      </c>
      <c r="I247" s="202"/>
      <c r="L247" s="198"/>
      <c r="M247" s="203"/>
      <c r="N247" s="204"/>
      <c r="O247" s="204"/>
      <c r="P247" s="204"/>
      <c r="Q247" s="204"/>
      <c r="R247" s="204"/>
      <c r="S247" s="204"/>
      <c r="T247" s="205"/>
      <c r="AT247" s="199" t="s">
        <v>156</v>
      </c>
      <c r="AU247" s="199" t="s">
        <v>91</v>
      </c>
      <c r="AV247" s="13" t="s">
        <v>175</v>
      </c>
      <c r="AW247" s="13" t="s">
        <v>44</v>
      </c>
      <c r="AX247" s="13" t="s">
        <v>81</v>
      </c>
      <c r="AY247" s="199" t="s">
        <v>147</v>
      </c>
    </row>
    <row r="248" spans="2:65" s="14" customFormat="1" ht="13.5">
      <c r="B248" s="206"/>
      <c r="D248" s="183" t="s">
        <v>156</v>
      </c>
      <c r="E248" s="207" t="s">
        <v>5</v>
      </c>
      <c r="F248" s="208" t="s">
        <v>176</v>
      </c>
      <c r="H248" s="209">
        <v>12.15</v>
      </c>
      <c r="I248" s="210"/>
      <c r="L248" s="206"/>
      <c r="M248" s="211"/>
      <c r="N248" s="212"/>
      <c r="O248" s="212"/>
      <c r="P248" s="212"/>
      <c r="Q248" s="212"/>
      <c r="R248" s="212"/>
      <c r="S248" s="212"/>
      <c r="T248" s="213"/>
      <c r="AT248" s="207" t="s">
        <v>156</v>
      </c>
      <c r="AU248" s="207" t="s">
        <v>91</v>
      </c>
      <c r="AV248" s="14" t="s">
        <v>154</v>
      </c>
      <c r="AW248" s="14" t="s">
        <v>44</v>
      </c>
      <c r="AX248" s="14" t="s">
        <v>25</v>
      </c>
      <c r="AY248" s="207" t="s">
        <v>147</v>
      </c>
    </row>
    <row r="249" spans="2:65" s="1" customFormat="1" ht="16.5" customHeight="1">
      <c r="B249" s="169"/>
      <c r="C249" s="170" t="s">
        <v>283</v>
      </c>
      <c r="D249" s="170" t="s">
        <v>149</v>
      </c>
      <c r="E249" s="171" t="s">
        <v>284</v>
      </c>
      <c r="F249" s="172" t="s">
        <v>285</v>
      </c>
      <c r="G249" s="173" t="s">
        <v>286</v>
      </c>
      <c r="H249" s="174">
        <v>91.95</v>
      </c>
      <c r="I249" s="175"/>
      <c r="J249" s="176">
        <f>ROUND(I249*H249,2)</f>
        <v>0</v>
      </c>
      <c r="K249" s="172" t="s">
        <v>5</v>
      </c>
      <c r="L249" s="41"/>
      <c r="M249" s="177" t="s">
        <v>5</v>
      </c>
      <c r="N249" s="178" t="s">
        <v>52</v>
      </c>
      <c r="O249" s="42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24" t="s">
        <v>154</v>
      </c>
      <c r="AT249" s="24" t="s">
        <v>149</v>
      </c>
      <c r="AU249" s="24" t="s">
        <v>91</v>
      </c>
      <c r="AY249" s="24" t="s">
        <v>147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4" t="s">
        <v>25</v>
      </c>
      <c r="BK249" s="181">
        <f>ROUND(I249*H249,2)</f>
        <v>0</v>
      </c>
      <c r="BL249" s="24" t="s">
        <v>154</v>
      </c>
      <c r="BM249" s="24" t="s">
        <v>287</v>
      </c>
    </row>
    <row r="250" spans="2:65" s="11" customFormat="1" ht="13.5">
      <c r="B250" s="182"/>
      <c r="D250" s="183" t="s">
        <v>156</v>
      </c>
      <c r="E250" s="184" t="s">
        <v>5</v>
      </c>
      <c r="F250" s="185" t="s">
        <v>238</v>
      </c>
      <c r="H250" s="184" t="s">
        <v>5</v>
      </c>
      <c r="I250" s="186"/>
      <c r="L250" s="182"/>
      <c r="M250" s="187"/>
      <c r="N250" s="188"/>
      <c r="O250" s="188"/>
      <c r="P250" s="188"/>
      <c r="Q250" s="188"/>
      <c r="R250" s="188"/>
      <c r="S250" s="188"/>
      <c r="T250" s="189"/>
      <c r="AT250" s="184" t="s">
        <v>156</v>
      </c>
      <c r="AU250" s="184" t="s">
        <v>91</v>
      </c>
      <c r="AV250" s="11" t="s">
        <v>25</v>
      </c>
      <c r="AW250" s="11" t="s">
        <v>44</v>
      </c>
      <c r="AX250" s="11" t="s">
        <v>81</v>
      </c>
      <c r="AY250" s="184" t="s">
        <v>147</v>
      </c>
    </row>
    <row r="251" spans="2:65" s="11" customFormat="1" ht="13.5">
      <c r="B251" s="182"/>
      <c r="D251" s="183" t="s">
        <v>156</v>
      </c>
      <c r="E251" s="184" t="s">
        <v>5</v>
      </c>
      <c r="F251" s="185" t="s">
        <v>288</v>
      </c>
      <c r="H251" s="184" t="s">
        <v>5</v>
      </c>
      <c r="I251" s="186"/>
      <c r="L251" s="182"/>
      <c r="M251" s="187"/>
      <c r="N251" s="188"/>
      <c r="O251" s="188"/>
      <c r="P251" s="188"/>
      <c r="Q251" s="188"/>
      <c r="R251" s="188"/>
      <c r="S251" s="188"/>
      <c r="T251" s="189"/>
      <c r="AT251" s="184" t="s">
        <v>156</v>
      </c>
      <c r="AU251" s="184" t="s">
        <v>91</v>
      </c>
      <c r="AV251" s="11" t="s">
        <v>25</v>
      </c>
      <c r="AW251" s="11" t="s">
        <v>44</v>
      </c>
      <c r="AX251" s="11" t="s">
        <v>81</v>
      </c>
      <c r="AY251" s="184" t="s">
        <v>147</v>
      </c>
    </row>
    <row r="252" spans="2:65" s="12" customFormat="1" ht="13.5">
      <c r="B252" s="190"/>
      <c r="D252" s="183" t="s">
        <v>156</v>
      </c>
      <c r="E252" s="191" t="s">
        <v>5</v>
      </c>
      <c r="F252" s="192" t="s">
        <v>289</v>
      </c>
      <c r="H252" s="193">
        <v>91.95</v>
      </c>
      <c r="I252" s="194"/>
      <c r="L252" s="190"/>
      <c r="M252" s="195"/>
      <c r="N252" s="196"/>
      <c r="O252" s="196"/>
      <c r="P252" s="196"/>
      <c r="Q252" s="196"/>
      <c r="R252" s="196"/>
      <c r="S252" s="196"/>
      <c r="T252" s="197"/>
      <c r="AT252" s="191" t="s">
        <v>156</v>
      </c>
      <c r="AU252" s="191" t="s">
        <v>91</v>
      </c>
      <c r="AV252" s="12" t="s">
        <v>91</v>
      </c>
      <c r="AW252" s="12" t="s">
        <v>44</v>
      </c>
      <c r="AX252" s="12" t="s">
        <v>81</v>
      </c>
      <c r="AY252" s="191" t="s">
        <v>147</v>
      </c>
    </row>
    <row r="253" spans="2:65" s="13" customFormat="1" ht="13.5">
      <c r="B253" s="198"/>
      <c r="D253" s="183" t="s">
        <v>156</v>
      </c>
      <c r="E253" s="199" t="s">
        <v>5</v>
      </c>
      <c r="F253" s="200" t="s">
        <v>174</v>
      </c>
      <c r="H253" s="201">
        <v>91.95</v>
      </c>
      <c r="I253" s="202"/>
      <c r="L253" s="198"/>
      <c r="M253" s="203"/>
      <c r="N253" s="204"/>
      <c r="O253" s="204"/>
      <c r="P253" s="204"/>
      <c r="Q253" s="204"/>
      <c r="R253" s="204"/>
      <c r="S253" s="204"/>
      <c r="T253" s="205"/>
      <c r="AT253" s="199" t="s">
        <v>156</v>
      </c>
      <c r="AU253" s="199" t="s">
        <v>91</v>
      </c>
      <c r="AV253" s="13" t="s">
        <v>175</v>
      </c>
      <c r="AW253" s="13" t="s">
        <v>44</v>
      </c>
      <c r="AX253" s="13" t="s">
        <v>81</v>
      </c>
      <c r="AY253" s="199" t="s">
        <v>147</v>
      </c>
    </row>
    <row r="254" spans="2:65" s="14" customFormat="1" ht="13.5">
      <c r="B254" s="206"/>
      <c r="D254" s="183" t="s">
        <v>156</v>
      </c>
      <c r="E254" s="207" t="s">
        <v>5</v>
      </c>
      <c r="F254" s="208" t="s">
        <v>176</v>
      </c>
      <c r="H254" s="209">
        <v>91.95</v>
      </c>
      <c r="I254" s="210"/>
      <c r="L254" s="206"/>
      <c r="M254" s="211"/>
      <c r="N254" s="212"/>
      <c r="O254" s="212"/>
      <c r="P254" s="212"/>
      <c r="Q254" s="212"/>
      <c r="R254" s="212"/>
      <c r="S254" s="212"/>
      <c r="T254" s="213"/>
      <c r="AT254" s="207" t="s">
        <v>156</v>
      </c>
      <c r="AU254" s="207" t="s">
        <v>91</v>
      </c>
      <c r="AV254" s="14" t="s">
        <v>154</v>
      </c>
      <c r="AW254" s="14" t="s">
        <v>44</v>
      </c>
      <c r="AX254" s="14" t="s">
        <v>25</v>
      </c>
      <c r="AY254" s="207" t="s">
        <v>147</v>
      </c>
    </row>
    <row r="255" spans="2:65" s="10" customFormat="1" ht="29.85" customHeight="1">
      <c r="B255" s="156"/>
      <c r="D255" s="157" t="s">
        <v>80</v>
      </c>
      <c r="E255" s="167" t="s">
        <v>241</v>
      </c>
      <c r="F255" s="167" t="s">
        <v>290</v>
      </c>
      <c r="I255" s="159"/>
      <c r="J255" s="168">
        <f>BK255</f>
        <v>0</v>
      </c>
      <c r="L255" s="156"/>
      <c r="M255" s="161"/>
      <c r="N255" s="162"/>
      <c r="O255" s="162"/>
      <c r="P255" s="163">
        <f>P256</f>
        <v>0</v>
      </c>
      <c r="Q255" s="162"/>
      <c r="R255" s="163">
        <f>R256</f>
        <v>0</v>
      </c>
      <c r="S255" s="162"/>
      <c r="T255" s="164">
        <f>T256</f>
        <v>0</v>
      </c>
      <c r="AR255" s="157" t="s">
        <v>25</v>
      </c>
      <c r="AT255" s="165" t="s">
        <v>80</v>
      </c>
      <c r="AU255" s="165" t="s">
        <v>25</v>
      </c>
      <c r="AY255" s="157" t="s">
        <v>147</v>
      </c>
      <c r="BK255" s="166">
        <f>BK256</f>
        <v>0</v>
      </c>
    </row>
    <row r="256" spans="2:65" s="10" customFormat="1" ht="14.85" customHeight="1">
      <c r="B256" s="156"/>
      <c r="D256" s="157" t="s">
        <v>80</v>
      </c>
      <c r="E256" s="167" t="s">
        <v>291</v>
      </c>
      <c r="F256" s="167" t="s">
        <v>292</v>
      </c>
      <c r="I256" s="159"/>
      <c r="J256" s="168">
        <f>BK256</f>
        <v>0</v>
      </c>
      <c r="L256" s="156"/>
      <c r="M256" s="161"/>
      <c r="N256" s="162"/>
      <c r="O256" s="162"/>
      <c r="P256" s="163">
        <f>SUM(P257:P262)</f>
        <v>0</v>
      </c>
      <c r="Q256" s="162"/>
      <c r="R256" s="163">
        <f>SUM(R257:R262)</f>
        <v>0</v>
      </c>
      <c r="S256" s="162"/>
      <c r="T256" s="164">
        <f>SUM(T257:T262)</f>
        <v>0</v>
      </c>
      <c r="AR256" s="157" t="s">
        <v>25</v>
      </c>
      <c r="AT256" s="165" t="s">
        <v>80</v>
      </c>
      <c r="AU256" s="165" t="s">
        <v>91</v>
      </c>
      <c r="AY256" s="157" t="s">
        <v>147</v>
      </c>
      <c r="BK256" s="166">
        <f>SUM(BK257:BK262)</f>
        <v>0</v>
      </c>
    </row>
    <row r="257" spans="2:65" s="1" customFormat="1" ht="16.5" customHeight="1">
      <c r="B257" s="169"/>
      <c r="C257" s="170" t="s">
        <v>293</v>
      </c>
      <c r="D257" s="170" t="s">
        <v>149</v>
      </c>
      <c r="E257" s="171" t="s">
        <v>294</v>
      </c>
      <c r="F257" s="172" t="s">
        <v>295</v>
      </c>
      <c r="G257" s="173" t="s">
        <v>296</v>
      </c>
      <c r="H257" s="174">
        <v>1</v>
      </c>
      <c r="I257" s="175"/>
      <c r="J257" s="176">
        <f>ROUND(I257*H257,2)</f>
        <v>0</v>
      </c>
      <c r="K257" s="172" t="s">
        <v>5</v>
      </c>
      <c r="L257" s="41"/>
      <c r="M257" s="177" t="s">
        <v>5</v>
      </c>
      <c r="N257" s="178" t="s">
        <v>52</v>
      </c>
      <c r="O257" s="42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24" t="s">
        <v>154</v>
      </c>
      <c r="AT257" s="24" t="s">
        <v>149</v>
      </c>
      <c r="AU257" s="24" t="s">
        <v>175</v>
      </c>
      <c r="AY257" s="24" t="s">
        <v>147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24" t="s">
        <v>25</v>
      </c>
      <c r="BK257" s="181">
        <f>ROUND(I257*H257,2)</f>
        <v>0</v>
      </c>
      <c r="BL257" s="24" t="s">
        <v>154</v>
      </c>
      <c r="BM257" s="24" t="s">
        <v>297</v>
      </c>
    </row>
    <row r="258" spans="2:65" s="11" customFormat="1" ht="13.5">
      <c r="B258" s="182"/>
      <c r="D258" s="183" t="s">
        <v>156</v>
      </c>
      <c r="E258" s="184" t="s">
        <v>5</v>
      </c>
      <c r="F258" s="185" t="s">
        <v>298</v>
      </c>
      <c r="H258" s="184" t="s">
        <v>5</v>
      </c>
      <c r="I258" s="186"/>
      <c r="L258" s="182"/>
      <c r="M258" s="187"/>
      <c r="N258" s="188"/>
      <c r="O258" s="188"/>
      <c r="P258" s="188"/>
      <c r="Q258" s="188"/>
      <c r="R258" s="188"/>
      <c r="S258" s="188"/>
      <c r="T258" s="189"/>
      <c r="AT258" s="184" t="s">
        <v>156</v>
      </c>
      <c r="AU258" s="184" t="s">
        <v>175</v>
      </c>
      <c r="AV258" s="11" t="s">
        <v>25</v>
      </c>
      <c r="AW258" s="11" t="s">
        <v>44</v>
      </c>
      <c r="AX258" s="11" t="s">
        <v>81</v>
      </c>
      <c r="AY258" s="184" t="s">
        <v>147</v>
      </c>
    </row>
    <row r="259" spans="2:65" s="11" customFormat="1" ht="13.5">
      <c r="B259" s="182"/>
      <c r="D259" s="183" t="s">
        <v>156</v>
      </c>
      <c r="E259" s="184" t="s">
        <v>5</v>
      </c>
      <c r="F259" s="185" t="s">
        <v>299</v>
      </c>
      <c r="H259" s="184" t="s">
        <v>5</v>
      </c>
      <c r="I259" s="186"/>
      <c r="L259" s="182"/>
      <c r="M259" s="187"/>
      <c r="N259" s="188"/>
      <c r="O259" s="188"/>
      <c r="P259" s="188"/>
      <c r="Q259" s="188"/>
      <c r="R259" s="188"/>
      <c r="S259" s="188"/>
      <c r="T259" s="189"/>
      <c r="AT259" s="184" t="s">
        <v>156</v>
      </c>
      <c r="AU259" s="184" t="s">
        <v>175</v>
      </c>
      <c r="AV259" s="11" t="s">
        <v>25</v>
      </c>
      <c r="AW259" s="11" t="s">
        <v>44</v>
      </c>
      <c r="AX259" s="11" t="s">
        <v>81</v>
      </c>
      <c r="AY259" s="184" t="s">
        <v>147</v>
      </c>
    </row>
    <row r="260" spans="2:65" s="12" customFormat="1" ht="13.5">
      <c r="B260" s="190"/>
      <c r="D260" s="183" t="s">
        <v>156</v>
      </c>
      <c r="E260" s="191" t="s">
        <v>5</v>
      </c>
      <c r="F260" s="192" t="s">
        <v>25</v>
      </c>
      <c r="H260" s="193">
        <v>1</v>
      </c>
      <c r="I260" s="194"/>
      <c r="L260" s="190"/>
      <c r="M260" s="195"/>
      <c r="N260" s="196"/>
      <c r="O260" s="196"/>
      <c r="P260" s="196"/>
      <c r="Q260" s="196"/>
      <c r="R260" s="196"/>
      <c r="S260" s="196"/>
      <c r="T260" s="197"/>
      <c r="AT260" s="191" t="s">
        <v>156</v>
      </c>
      <c r="AU260" s="191" t="s">
        <v>175</v>
      </c>
      <c r="AV260" s="12" t="s">
        <v>91</v>
      </c>
      <c r="AW260" s="12" t="s">
        <v>44</v>
      </c>
      <c r="AX260" s="12" t="s">
        <v>81</v>
      </c>
      <c r="AY260" s="191" t="s">
        <v>147</v>
      </c>
    </row>
    <row r="261" spans="2:65" s="13" customFormat="1" ht="13.5">
      <c r="B261" s="198"/>
      <c r="D261" s="183" t="s">
        <v>156</v>
      </c>
      <c r="E261" s="199" t="s">
        <v>5</v>
      </c>
      <c r="F261" s="200" t="s">
        <v>174</v>
      </c>
      <c r="H261" s="201">
        <v>1</v>
      </c>
      <c r="I261" s="202"/>
      <c r="L261" s="198"/>
      <c r="M261" s="203"/>
      <c r="N261" s="204"/>
      <c r="O261" s="204"/>
      <c r="P261" s="204"/>
      <c r="Q261" s="204"/>
      <c r="R261" s="204"/>
      <c r="S261" s="204"/>
      <c r="T261" s="205"/>
      <c r="AT261" s="199" t="s">
        <v>156</v>
      </c>
      <c r="AU261" s="199" t="s">
        <v>175</v>
      </c>
      <c r="AV261" s="13" t="s">
        <v>175</v>
      </c>
      <c r="AW261" s="13" t="s">
        <v>44</v>
      </c>
      <c r="AX261" s="13" t="s">
        <v>81</v>
      </c>
      <c r="AY261" s="199" t="s">
        <v>147</v>
      </c>
    </row>
    <row r="262" spans="2:65" s="14" customFormat="1" ht="13.5">
      <c r="B262" s="206"/>
      <c r="D262" s="183" t="s">
        <v>156</v>
      </c>
      <c r="E262" s="207" t="s">
        <v>5</v>
      </c>
      <c r="F262" s="208" t="s">
        <v>176</v>
      </c>
      <c r="H262" s="209">
        <v>1</v>
      </c>
      <c r="I262" s="210"/>
      <c r="L262" s="206"/>
      <c r="M262" s="211"/>
      <c r="N262" s="212"/>
      <c r="O262" s="212"/>
      <c r="P262" s="212"/>
      <c r="Q262" s="212"/>
      <c r="R262" s="212"/>
      <c r="S262" s="212"/>
      <c r="T262" s="213"/>
      <c r="AT262" s="207" t="s">
        <v>156</v>
      </c>
      <c r="AU262" s="207" t="s">
        <v>175</v>
      </c>
      <c r="AV262" s="14" t="s">
        <v>154</v>
      </c>
      <c r="AW262" s="14" t="s">
        <v>44</v>
      </c>
      <c r="AX262" s="14" t="s">
        <v>25</v>
      </c>
      <c r="AY262" s="207" t="s">
        <v>147</v>
      </c>
    </row>
    <row r="263" spans="2:65" s="10" customFormat="1" ht="29.85" customHeight="1">
      <c r="B263" s="156"/>
      <c r="D263" s="157" t="s">
        <v>80</v>
      </c>
      <c r="E263" s="167" t="s">
        <v>257</v>
      </c>
      <c r="F263" s="167" t="s">
        <v>300</v>
      </c>
      <c r="I263" s="159"/>
      <c r="J263" s="168">
        <f>BK263</f>
        <v>0</v>
      </c>
      <c r="L263" s="156"/>
      <c r="M263" s="161"/>
      <c r="N263" s="162"/>
      <c r="O263" s="162"/>
      <c r="P263" s="163">
        <f>SUM(P264:P379)</f>
        <v>0</v>
      </c>
      <c r="Q263" s="162"/>
      <c r="R263" s="163">
        <f>SUM(R264:R379)</f>
        <v>1.0800000000000001E-2</v>
      </c>
      <c r="S263" s="162"/>
      <c r="T263" s="164">
        <f>SUM(T264:T379)</f>
        <v>47.689849500000008</v>
      </c>
      <c r="AR263" s="157" t="s">
        <v>25</v>
      </c>
      <c r="AT263" s="165" t="s">
        <v>80</v>
      </c>
      <c r="AU263" s="165" t="s">
        <v>25</v>
      </c>
      <c r="AY263" s="157" t="s">
        <v>147</v>
      </c>
      <c r="BK263" s="166">
        <f>SUM(BK264:BK379)</f>
        <v>0</v>
      </c>
    </row>
    <row r="264" spans="2:65" s="1" customFormat="1" ht="25.5" customHeight="1">
      <c r="B264" s="169"/>
      <c r="C264" s="170" t="s">
        <v>11</v>
      </c>
      <c r="D264" s="170" t="s">
        <v>149</v>
      </c>
      <c r="E264" s="171" t="s">
        <v>301</v>
      </c>
      <c r="F264" s="172" t="s">
        <v>302</v>
      </c>
      <c r="G264" s="173" t="s">
        <v>286</v>
      </c>
      <c r="H264" s="174">
        <v>120</v>
      </c>
      <c r="I264" s="175"/>
      <c r="J264" s="176">
        <f>ROUND(I264*H264,2)</f>
        <v>0</v>
      </c>
      <c r="K264" s="172" t="s">
        <v>153</v>
      </c>
      <c r="L264" s="41"/>
      <c r="M264" s="177" t="s">
        <v>5</v>
      </c>
      <c r="N264" s="178" t="s">
        <v>52</v>
      </c>
      <c r="O264" s="42"/>
      <c r="P264" s="179">
        <f>O264*H264</f>
        <v>0</v>
      </c>
      <c r="Q264" s="179">
        <v>4.0000000000000003E-5</v>
      </c>
      <c r="R264" s="179">
        <f>Q264*H264</f>
        <v>4.8000000000000004E-3</v>
      </c>
      <c r="S264" s="179">
        <v>0</v>
      </c>
      <c r="T264" s="180">
        <f>S264*H264</f>
        <v>0</v>
      </c>
      <c r="AR264" s="24" t="s">
        <v>154</v>
      </c>
      <c r="AT264" s="24" t="s">
        <v>149</v>
      </c>
      <c r="AU264" s="24" t="s">
        <v>91</v>
      </c>
      <c r="AY264" s="24" t="s">
        <v>147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4" t="s">
        <v>25</v>
      </c>
      <c r="BK264" s="181">
        <f>ROUND(I264*H264,2)</f>
        <v>0</v>
      </c>
      <c r="BL264" s="24" t="s">
        <v>154</v>
      </c>
      <c r="BM264" s="24" t="s">
        <v>303</v>
      </c>
    </row>
    <row r="265" spans="2:65" s="11" customFormat="1" ht="13.5">
      <c r="B265" s="182"/>
      <c r="D265" s="183" t="s">
        <v>156</v>
      </c>
      <c r="E265" s="184" t="s">
        <v>5</v>
      </c>
      <c r="F265" s="185" t="s">
        <v>304</v>
      </c>
      <c r="H265" s="184" t="s">
        <v>5</v>
      </c>
      <c r="I265" s="186"/>
      <c r="L265" s="182"/>
      <c r="M265" s="187"/>
      <c r="N265" s="188"/>
      <c r="O265" s="188"/>
      <c r="P265" s="188"/>
      <c r="Q265" s="188"/>
      <c r="R265" s="188"/>
      <c r="S265" s="188"/>
      <c r="T265" s="189"/>
      <c r="AT265" s="184" t="s">
        <v>156</v>
      </c>
      <c r="AU265" s="184" t="s">
        <v>91</v>
      </c>
      <c r="AV265" s="11" t="s">
        <v>25</v>
      </c>
      <c r="AW265" s="11" t="s">
        <v>44</v>
      </c>
      <c r="AX265" s="11" t="s">
        <v>81</v>
      </c>
      <c r="AY265" s="184" t="s">
        <v>147</v>
      </c>
    </row>
    <row r="266" spans="2:65" s="12" customFormat="1" ht="13.5">
      <c r="B266" s="190"/>
      <c r="D266" s="183" t="s">
        <v>156</v>
      </c>
      <c r="E266" s="191" t="s">
        <v>5</v>
      </c>
      <c r="F266" s="192" t="s">
        <v>305</v>
      </c>
      <c r="H266" s="193">
        <v>120</v>
      </c>
      <c r="I266" s="194"/>
      <c r="L266" s="190"/>
      <c r="M266" s="195"/>
      <c r="N266" s="196"/>
      <c r="O266" s="196"/>
      <c r="P266" s="196"/>
      <c r="Q266" s="196"/>
      <c r="R266" s="196"/>
      <c r="S266" s="196"/>
      <c r="T266" s="197"/>
      <c r="AT266" s="191" t="s">
        <v>156</v>
      </c>
      <c r="AU266" s="191" t="s">
        <v>91</v>
      </c>
      <c r="AV266" s="12" t="s">
        <v>91</v>
      </c>
      <c r="AW266" s="12" t="s">
        <v>44</v>
      </c>
      <c r="AX266" s="12" t="s">
        <v>81</v>
      </c>
      <c r="AY266" s="191" t="s">
        <v>147</v>
      </c>
    </row>
    <row r="267" spans="2:65" s="13" customFormat="1" ht="13.5">
      <c r="B267" s="198"/>
      <c r="D267" s="183" t="s">
        <v>156</v>
      </c>
      <c r="E267" s="199" t="s">
        <v>5</v>
      </c>
      <c r="F267" s="200" t="s">
        <v>174</v>
      </c>
      <c r="H267" s="201">
        <v>120</v>
      </c>
      <c r="I267" s="202"/>
      <c r="L267" s="198"/>
      <c r="M267" s="203"/>
      <c r="N267" s="204"/>
      <c r="O267" s="204"/>
      <c r="P267" s="204"/>
      <c r="Q267" s="204"/>
      <c r="R267" s="204"/>
      <c r="S267" s="204"/>
      <c r="T267" s="205"/>
      <c r="AT267" s="199" t="s">
        <v>156</v>
      </c>
      <c r="AU267" s="199" t="s">
        <v>91</v>
      </c>
      <c r="AV267" s="13" t="s">
        <v>175</v>
      </c>
      <c r="AW267" s="13" t="s">
        <v>44</v>
      </c>
      <c r="AX267" s="13" t="s">
        <v>81</v>
      </c>
      <c r="AY267" s="199" t="s">
        <v>147</v>
      </c>
    </row>
    <row r="268" spans="2:65" s="14" customFormat="1" ht="13.5">
      <c r="B268" s="206"/>
      <c r="D268" s="183" t="s">
        <v>156</v>
      </c>
      <c r="E268" s="207" t="s">
        <v>5</v>
      </c>
      <c r="F268" s="208" t="s">
        <v>176</v>
      </c>
      <c r="H268" s="209">
        <v>120</v>
      </c>
      <c r="I268" s="210"/>
      <c r="L268" s="206"/>
      <c r="M268" s="211"/>
      <c r="N268" s="212"/>
      <c r="O268" s="212"/>
      <c r="P268" s="212"/>
      <c r="Q268" s="212"/>
      <c r="R268" s="212"/>
      <c r="S268" s="212"/>
      <c r="T268" s="213"/>
      <c r="AT268" s="207" t="s">
        <v>156</v>
      </c>
      <c r="AU268" s="207" t="s">
        <v>91</v>
      </c>
      <c r="AV268" s="14" t="s">
        <v>154</v>
      </c>
      <c r="AW268" s="14" t="s">
        <v>44</v>
      </c>
      <c r="AX268" s="14" t="s">
        <v>25</v>
      </c>
      <c r="AY268" s="207" t="s">
        <v>147</v>
      </c>
    </row>
    <row r="269" spans="2:65" s="1" customFormat="1" ht="25.5" customHeight="1">
      <c r="B269" s="169"/>
      <c r="C269" s="170" t="s">
        <v>306</v>
      </c>
      <c r="D269" s="170" t="s">
        <v>149</v>
      </c>
      <c r="E269" s="171" t="s">
        <v>307</v>
      </c>
      <c r="F269" s="172" t="s">
        <v>308</v>
      </c>
      <c r="G269" s="173" t="s">
        <v>286</v>
      </c>
      <c r="H269" s="174">
        <v>120</v>
      </c>
      <c r="I269" s="175"/>
      <c r="J269" s="176">
        <f>ROUND(I269*H269,2)</f>
        <v>0</v>
      </c>
      <c r="K269" s="172" t="s">
        <v>153</v>
      </c>
      <c r="L269" s="41"/>
      <c r="M269" s="177" t="s">
        <v>5</v>
      </c>
      <c r="N269" s="178" t="s">
        <v>52</v>
      </c>
      <c r="O269" s="42"/>
      <c r="P269" s="179">
        <f>O269*H269</f>
        <v>0</v>
      </c>
      <c r="Q269" s="179">
        <v>5.0000000000000002E-5</v>
      </c>
      <c r="R269" s="179">
        <f>Q269*H269</f>
        <v>6.0000000000000001E-3</v>
      </c>
      <c r="S269" s="179">
        <v>0</v>
      </c>
      <c r="T269" s="180">
        <f>S269*H269</f>
        <v>0</v>
      </c>
      <c r="AR269" s="24" t="s">
        <v>154</v>
      </c>
      <c r="AT269" s="24" t="s">
        <v>149</v>
      </c>
      <c r="AU269" s="24" t="s">
        <v>91</v>
      </c>
      <c r="AY269" s="24" t="s">
        <v>147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4" t="s">
        <v>25</v>
      </c>
      <c r="BK269" s="181">
        <f>ROUND(I269*H269,2)</f>
        <v>0</v>
      </c>
      <c r="BL269" s="24" t="s">
        <v>154</v>
      </c>
      <c r="BM269" s="24" t="s">
        <v>309</v>
      </c>
    </row>
    <row r="270" spans="2:65" s="1" customFormat="1" ht="25.5" customHeight="1">
      <c r="B270" s="169"/>
      <c r="C270" s="170" t="s">
        <v>310</v>
      </c>
      <c r="D270" s="170" t="s">
        <v>149</v>
      </c>
      <c r="E270" s="171" t="s">
        <v>311</v>
      </c>
      <c r="F270" s="172" t="s">
        <v>312</v>
      </c>
      <c r="G270" s="173" t="s">
        <v>208</v>
      </c>
      <c r="H270" s="174">
        <v>54.4</v>
      </c>
      <c r="I270" s="175"/>
      <c r="J270" s="176">
        <f>ROUND(I270*H270,2)</f>
        <v>0</v>
      </c>
      <c r="K270" s="172" t="s">
        <v>153</v>
      </c>
      <c r="L270" s="41"/>
      <c r="M270" s="177" t="s">
        <v>5</v>
      </c>
      <c r="N270" s="178" t="s">
        <v>52</v>
      </c>
      <c r="O270" s="42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24" t="s">
        <v>154</v>
      </c>
      <c r="AT270" s="24" t="s">
        <v>149</v>
      </c>
      <c r="AU270" s="24" t="s">
        <v>91</v>
      </c>
      <c r="AY270" s="24" t="s">
        <v>147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4" t="s">
        <v>25</v>
      </c>
      <c r="BK270" s="181">
        <f>ROUND(I270*H270,2)</f>
        <v>0</v>
      </c>
      <c r="BL270" s="24" t="s">
        <v>154</v>
      </c>
      <c r="BM270" s="24" t="s">
        <v>313</v>
      </c>
    </row>
    <row r="271" spans="2:65" s="11" customFormat="1" ht="13.5">
      <c r="B271" s="182"/>
      <c r="D271" s="183" t="s">
        <v>156</v>
      </c>
      <c r="E271" s="184" t="s">
        <v>5</v>
      </c>
      <c r="F271" s="185" t="s">
        <v>314</v>
      </c>
      <c r="H271" s="184" t="s">
        <v>5</v>
      </c>
      <c r="I271" s="186"/>
      <c r="L271" s="182"/>
      <c r="M271" s="187"/>
      <c r="N271" s="188"/>
      <c r="O271" s="188"/>
      <c r="P271" s="188"/>
      <c r="Q271" s="188"/>
      <c r="R271" s="188"/>
      <c r="S271" s="188"/>
      <c r="T271" s="189"/>
      <c r="AT271" s="184" t="s">
        <v>156</v>
      </c>
      <c r="AU271" s="184" t="s">
        <v>91</v>
      </c>
      <c r="AV271" s="11" t="s">
        <v>25</v>
      </c>
      <c r="AW271" s="11" t="s">
        <v>44</v>
      </c>
      <c r="AX271" s="11" t="s">
        <v>81</v>
      </c>
      <c r="AY271" s="184" t="s">
        <v>147</v>
      </c>
    </row>
    <row r="272" spans="2:65" s="11" customFormat="1" ht="13.5">
      <c r="B272" s="182"/>
      <c r="D272" s="183" t="s">
        <v>156</v>
      </c>
      <c r="E272" s="184" t="s">
        <v>5</v>
      </c>
      <c r="F272" s="185" t="s">
        <v>315</v>
      </c>
      <c r="H272" s="184" t="s">
        <v>5</v>
      </c>
      <c r="I272" s="186"/>
      <c r="L272" s="182"/>
      <c r="M272" s="187"/>
      <c r="N272" s="188"/>
      <c r="O272" s="188"/>
      <c r="P272" s="188"/>
      <c r="Q272" s="188"/>
      <c r="R272" s="188"/>
      <c r="S272" s="188"/>
      <c r="T272" s="189"/>
      <c r="AT272" s="184" t="s">
        <v>156</v>
      </c>
      <c r="AU272" s="184" t="s">
        <v>91</v>
      </c>
      <c r="AV272" s="11" t="s">
        <v>25</v>
      </c>
      <c r="AW272" s="11" t="s">
        <v>44</v>
      </c>
      <c r="AX272" s="11" t="s">
        <v>81</v>
      </c>
      <c r="AY272" s="184" t="s">
        <v>147</v>
      </c>
    </row>
    <row r="273" spans="2:65" s="11" customFormat="1" ht="13.5">
      <c r="B273" s="182"/>
      <c r="D273" s="183" t="s">
        <v>156</v>
      </c>
      <c r="E273" s="184" t="s">
        <v>5</v>
      </c>
      <c r="F273" s="185" t="s">
        <v>316</v>
      </c>
      <c r="H273" s="184" t="s">
        <v>5</v>
      </c>
      <c r="I273" s="186"/>
      <c r="L273" s="182"/>
      <c r="M273" s="187"/>
      <c r="N273" s="188"/>
      <c r="O273" s="188"/>
      <c r="P273" s="188"/>
      <c r="Q273" s="188"/>
      <c r="R273" s="188"/>
      <c r="S273" s="188"/>
      <c r="T273" s="189"/>
      <c r="AT273" s="184" t="s">
        <v>156</v>
      </c>
      <c r="AU273" s="184" t="s">
        <v>91</v>
      </c>
      <c r="AV273" s="11" t="s">
        <v>25</v>
      </c>
      <c r="AW273" s="11" t="s">
        <v>44</v>
      </c>
      <c r="AX273" s="11" t="s">
        <v>81</v>
      </c>
      <c r="AY273" s="184" t="s">
        <v>147</v>
      </c>
    </row>
    <row r="274" spans="2:65" s="11" customFormat="1" ht="13.5">
      <c r="B274" s="182"/>
      <c r="D274" s="183" t="s">
        <v>156</v>
      </c>
      <c r="E274" s="184" t="s">
        <v>5</v>
      </c>
      <c r="F274" s="185" t="s">
        <v>317</v>
      </c>
      <c r="H274" s="184" t="s">
        <v>5</v>
      </c>
      <c r="I274" s="186"/>
      <c r="L274" s="182"/>
      <c r="M274" s="187"/>
      <c r="N274" s="188"/>
      <c r="O274" s="188"/>
      <c r="P274" s="188"/>
      <c r="Q274" s="188"/>
      <c r="R274" s="188"/>
      <c r="S274" s="188"/>
      <c r="T274" s="189"/>
      <c r="AT274" s="184" t="s">
        <v>156</v>
      </c>
      <c r="AU274" s="184" t="s">
        <v>91</v>
      </c>
      <c r="AV274" s="11" t="s">
        <v>25</v>
      </c>
      <c r="AW274" s="11" t="s">
        <v>44</v>
      </c>
      <c r="AX274" s="11" t="s">
        <v>81</v>
      </c>
      <c r="AY274" s="184" t="s">
        <v>147</v>
      </c>
    </row>
    <row r="275" spans="2:65" s="12" customFormat="1" ht="13.5">
      <c r="B275" s="190"/>
      <c r="D275" s="183" t="s">
        <v>156</v>
      </c>
      <c r="E275" s="191" t="s">
        <v>5</v>
      </c>
      <c r="F275" s="192" t="s">
        <v>318</v>
      </c>
      <c r="H275" s="193">
        <v>15.706</v>
      </c>
      <c r="I275" s="194"/>
      <c r="L275" s="190"/>
      <c r="M275" s="195"/>
      <c r="N275" s="196"/>
      <c r="O275" s="196"/>
      <c r="P275" s="196"/>
      <c r="Q275" s="196"/>
      <c r="R275" s="196"/>
      <c r="S275" s="196"/>
      <c r="T275" s="197"/>
      <c r="AT275" s="191" t="s">
        <v>156</v>
      </c>
      <c r="AU275" s="191" t="s">
        <v>91</v>
      </c>
      <c r="AV275" s="12" t="s">
        <v>91</v>
      </c>
      <c r="AW275" s="12" t="s">
        <v>44</v>
      </c>
      <c r="AX275" s="12" t="s">
        <v>81</v>
      </c>
      <c r="AY275" s="191" t="s">
        <v>147</v>
      </c>
    </row>
    <row r="276" spans="2:65" s="12" customFormat="1" ht="13.5">
      <c r="B276" s="190"/>
      <c r="D276" s="183" t="s">
        <v>156</v>
      </c>
      <c r="E276" s="191" t="s">
        <v>5</v>
      </c>
      <c r="F276" s="192" t="s">
        <v>319</v>
      </c>
      <c r="H276" s="193">
        <v>4.32</v>
      </c>
      <c r="I276" s="194"/>
      <c r="L276" s="190"/>
      <c r="M276" s="195"/>
      <c r="N276" s="196"/>
      <c r="O276" s="196"/>
      <c r="P276" s="196"/>
      <c r="Q276" s="196"/>
      <c r="R276" s="196"/>
      <c r="S276" s="196"/>
      <c r="T276" s="197"/>
      <c r="AT276" s="191" t="s">
        <v>156</v>
      </c>
      <c r="AU276" s="191" t="s">
        <v>91</v>
      </c>
      <c r="AV276" s="12" t="s">
        <v>91</v>
      </c>
      <c r="AW276" s="12" t="s">
        <v>44</v>
      </c>
      <c r="AX276" s="12" t="s">
        <v>81</v>
      </c>
      <c r="AY276" s="191" t="s">
        <v>147</v>
      </c>
    </row>
    <row r="277" spans="2:65" s="12" customFormat="1" ht="13.5">
      <c r="B277" s="190"/>
      <c r="D277" s="183" t="s">
        <v>156</v>
      </c>
      <c r="E277" s="191" t="s">
        <v>5</v>
      </c>
      <c r="F277" s="192" t="s">
        <v>320</v>
      </c>
      <c r="H277" s="193">
        <v>3.45</v>
      </c>
      <c r="I277" s="194"/>
      <c r="L277" s="190"/>
      <c r="M277" s="195"/>
      <c r="N277" s="196"/>
      <c r="O277" s="196"/>
      <c r="P277" s="196"/>
      <c r="Q277" s="196"/>
      <c r="R277" s="196"/>
      <c r="S277" s="196"/>
      <c r="T277" s="197"/>
      <c r="AT277" s="191" t="s">
        <v>156</v>
      </c>
      <c r="AU277" s="191" t="s">
        <v>91</v>
      </c>
      <c r="AV277" s="12" t="s">
        <v>91</v>
      </c>
      <c r="AW277" s="12" t="s">
        <v>44</v>
      </c>
      <c r="AX277" s="12" t="s">
        <v>81</v>
      </c>
      <c r="AY277" s="191" t="s">
        <v>147</v>
      </c>
    </row>
    <row r="278" spans="2:65" s="12" customFormat="1" ht="13.5">
      <c r="B278" s="190"/>
      <c r="D278" s="183" t="s">
        <v>156</v>
      </c>
      <c r="E278" s="191" t="s">
        <v>5</v>
      </c>
      <c r="F278" s="192" t="s">
        <v>321</v>
      </c>
      <c r="H278" s="193">
        <v>16.463999999999999</v>
      </c>
      <c r="I278" s="194"/>
      <c r="L278" s="190"/>
      <c r="M278" s="195"/>
      <c r="N278" s="196"/>
      <c r="O278" s="196"/>
      <c r="P278" s="196"/>
      <c r="Q278" s="196"/>
      <c r="R278" s="196"/>
      <c r="S278" s="196"/>
      <c r="T278" s="197"/>
      <c r="AT278" s="191" t="s">
        <v>156</v>
      </c>
      <c r="AU278" s="191" t="s">
        <v>91</v>
      </c>
      <c r="AV278" s="12" t="s">
        <v>91</v>
      </c>
      <c r="AW278" s="12" t="s">
        <v>44</v>
      </c>
      <c r="AX278" s="12" t="s">
        <v>81</v>
      </c>
      <c r="AY278" s="191" t="s">
        <v>147</v>
      </c>
    </row>
    <row r="279" spans="2:65" s="12" customFormat="1" ht="13.5">
      <c r="B279" s="190"/>
      <c r="D279" s="183" t="s">
        <v>156</v>
      </c>
      <c r="E279" s="191" t="s">
        <v>5</v>
      </c>
      <c r="F279" s="192" t="s">
        <v>322</v>
      </c>
      <c r="H279" s="193">
        <v>14.46</v>
      </c>
      <c r="I279" s="194"/>
      <c r="L279" s="190"/>
      <c r="M279" s="195"/>
      <c r="N279" s="196"/>
      <c r="O279" s="196"/>
      <c r="P279" s="196"/>
      <c r="Q279" s="196"/>
      <c r="R279" s="196"/>
      <c r="S279" s="196"/>
      <c r="T279" s="197"/>
      <c r="AT279" s="191" t="s">
        <v>156</v>
      </c>
      <c r="AU279" s="191" t="s">
        <v>91</v>
      </c>
      <c r="AV279" s="12" t="s">
        <v>91</v>
      </c>
      <c r="AW279" s="12" t="s">
        <v>44</v>
      </c>
      <c r="AX279" s="12" t="s">
        <v>81</v>
      </c>
      <c r="AY279" s="191" t="s">
        <v>147</v>
      </c>
    </row>
    <row r="280" spans="2:65" s="13" customFormat="1" ht="13.5">
      <c r="B280" s="198"/>
      <c r="D280" s="183" t="s">
        <v>156</v>
      </c>
      <c r="E280" s="199" t="s">
        <v>5</v>
      </c>
      <c r="F280" s="200" t="s">
        <v>174</v>
      </c>
      <c r="H280" s="201">
        <v>54.4</v>
      </c>
      <c r="I280" s="202"/>
      <c r="L280" s="198"/>
      <c r="M280" s="203"/>
      <c r="N280" s="204"/>
      <c r="O280" s="204"/>
      <c r="P280" s="204"/>
      <c r="Q280" s="204"/>
      <c r="R280" s="204"/>
      <c r="S280" s="204"/>
      <c r="T280" s="205"/>
      <c r="AT280" s="199" t="s">
        <v>156</v>
      </c>
      <c r="AU280" s="199" t="s">
        <v>91</v>
      </c>
      <c r="AV280" s="13" t="s">
        <v>175</v>
      </c>
      <c r="AW280" s="13" t="s">
        <v>44</v>
      </c>
      <c r="AX280" s="13" t="s">
        <v>81</v>
      </c>
      <c r="AY280" s="199" t="s">
        <v>147</v>
      </c>
    </row>
    <row r="281" spans="2:65" s="14" customFormat="1" ht="13.5">
      <c r="B281" s="206"/>
      <c r="D281" s="183" t="s">
        <v>156</v>
      </c>
      <c r="E281" s="207" t="s">
        <v>5</v>
      </c>
      <c r="F281" s="208" t="s">
        <v>176</v>
      </c>
      <c r="H281" s="209">
        <v>54.4</v>
      </c>
      <c r="I281" s="210"/>
      <c r="L281" s="206"/>
      <c r="M281" s="211"/>
      <c r="N281" s="212"/>
      <c r="O281" s="212"/>
      <c r="P281" s="212"/>
      <c r="Q281" s="212"/>
      <c r="R281" s="212"/>
      <c r="S281" s="212"/>
      <c r="T281" s="213"/>
      <c r="AT281" s="207" t="s">
        <v>156</v>
      </c>
      <c r="AU281" s="207" t="s">
        <v>91</v>
      </c>
      <c r="AV281" s="14" t="s">
        <v>154</v>
      </c>
      <c r="AW281" s="14" t="s">
        <v>44</v>
      </c>
      <c r="AX281" s="14" t="s">
        <v>25</v>
      </c>
      <c r="AY281" s="207" t="s">
        <v>147</v>
      </c>
    </row>
    <row r="282" spans="2:65" s="1" customFormat="1" ht="16.5" customHeight="1">
      <c r="B282" s="169"/>
      <c r="C282" s="170" t="s">
        <v>323</v>
      </c>
      <c r="D282" s="170" t="s">
        <v>149</v>
      </c>
      <c r="E282" s="171" t="s">
        <v>324</v>
      </c>
      <c r="F282" s="172" t="s">
        <v>325</v>
      </c>
      <c r="G282" s="173" t="s">
        <v>152</v>
      </c>
      <c r="H282" s="174">
        <v>0.4</v>
      </c>
      <c r="I282" s="175"/>
      <c r="J282" s="176">
        <f>ROUND(I282*H282,2)</f>
        <v>0</v>
      </c>
      <c r="K282" s="172" t="s">
        <v>153</v>
      </c>
      <c r="L282" s="41"/>
      <c r="M282" s="177" t="s">
        <v>5</v>
      </c>
      <c r="N282" s="178" t="s">
        <v>52</v>
      </c>
      <c r="O282" s="42"/>
      <c r="P282" s="179">
        <f>O282*H282</f>
        <v>0</v>
      </c>
      <c r="Q282" s="179">
        <v>0</v>
      </c>
      <c r="R282" s="179">
        <f>Q282*H282</f>
        <v>0</v>
      </c>
      <c r="S282" s="179">
        <v>2.4</v>
      </c>
      <c r="T282" s="180">
        <f>S282*H282</f>
        <v>0.96</v>
      </c>
      <c r="AR282" s="24" t="s">
        <v>154</v>
      </c>
      <c r="AT282" s="24" t="s">
        <v>149</v>
      </c>
      <c r="AU282" s="24" t="s">
        <v>91</v>
      </c>
      <c r="AY282" s="24" t="s">
        <v>147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4" t="s">
        <v>25</v>
      </c>
      <c r="BK282" s="181">
        <f>ROUND(I282*H282,2)</f>
        <v>0</v>
      </c>
      <c r="BL282" s="24" t="s">
        <v>154</v>
      </c>
      <c r="BM282" s="24" t="s">
        <v>326</v>
      </c>
    </row>
    <row r="283" spans="2:65" s="11" customFormat="1" ht="13.5">
      <c r="B283" s="182"/>
      <c r="D283" s="183" t="s">
        <v>156</v>
      </c>
      <c r="E283" s="184" t="s">
        <v>5</v>
      </c>
      <c r="F283" s="185" t="s">
        <v>327</v>
      </c>
      <c r="H283" s="184" t="s">
        <v>5</v>
      </c>
      <c r="I283" s="186"/>
      <c r="L283" s="182"/>
      <c r="M283" s="187"/>
      <c r="N283" s="188"/>
      <c r="O283" s="188"/>
      <c r="P283" s="188"/>
      <c r="Q283" s="188"/>
      <c r="R283" s="188"/>
      <c r="S283" s="188"/>
      <c r="T283" s="189"/>
      <c r="AT283" s="184" t="s">
        <v>156</v>
      </c>
      <c r="AU283" s="184" t="s">
        <v>91</v>
      </c>
      <c r="AV283" s="11" t="s">
        <v>25</v>
      </c>
      <c r="AW283" s="11" t="s">
        <v>44</v>
      </c>
      <c r="AX283" s="11" t="s">
        <v>81</v>
      </c>
      <c r="AY283" s="184" t="s">
        <v>147</v>
      </c>
    </row>
    <row r="284" spans="2:65" s="12" customFormat="1" ht="13.5">
      <c r="B284" s="190"/>
      <c r="D284" s="183" t="s">
        <v>156</v>
      </c>
      <c r="E284" s="191" t="s">
        <v>5</v>
      </c>
      <c r="F284" s="192" t="s">
        <v>328</v>
      </c>
      <c r="H284" s="193">
        <v>0.4</v>
      </c>
      <c r="I284" s="194"/>
      <c r="L284" s="190"/>
      <c r="M284" s="195"/>
      <c r="N284" s="196"/>
      <c r="O284" s="196"/>
      <c r="P284" s="196"/>
      <c r="Q284" s="196"/>
      <c r="R284" s="196"/>
      <c r="S284" s="196"/>
      <c r="T284" s="197"/>
      <c r="AT284" s="191" t="s">
        <v>156</v>
      </c>
      <c r="AU284" s="191" t="s">
        <v>91</v>
      </c>
      <c r="AV284" s="12" t="s">
        <v>91</v>
      </c>
      <c r="AW284" s="12" t="s">
        <v>44</v>
      </c>
      <c r="AX284" s="12" t="s">
        <v>81</v>
      </c>
      <c r="AY284" s="191" t="s">
        <v>147</v>
      </c>
    </row>
    <row r="285" spans="2:65" s="13" customFormat="1" ht="13.5">
      <c r="B285" s="198"/>
      <c r="D285" s="183" t="s">
        <v>156</v>
      </c>
      <c r="E285" s="199" t="s">
        <v>5</v>
      </c>
      <c r="F285" s="200" t="s">
        <v>174</v>
      </c>
      <c r="H285" s="201">
        <v>0.4</v>
      </c>
      <c r="I285" s="202"/>
      <c r="L285" s="198"/>
      <c r="M285" s="203"/>
      <c r="N285" s="204"/>
      <c r="O285" s="204"/>
      <c r="P285" s="204"/>
      <c r="Q285" s="204"/>
      <c r="R285" s="204"/>
      <c r="S285" s="204"/>
      <c r="T285" s="205"/>
      <c r="AT285" s="199" t="s">
        <v>156</v>
      </c>
      <c r="AU285" s="199" t="s">
        <v>91</v>
      </c>
      <c r="AV285" s="13" t="s">
        <v>175</v>
      </c>
      <c r="AW285" s="13" t="s">
        <v>44</v>
      </c>
      <c r="AX285" s="13" t="s">
        <v>81</v>
      </c>
      <c r="AY285" s="199" t="s">
        <v>147</v>
      </c>
    </row>
    <row r="286" spans="2:65" s="14" customFormat="1" ht="13.5">
      <c r="B286" s="206"/>
      <c r="D286" s="183" t="s">
        <v>156</v>
      </c>
      <c r="E286" s="207" t="s">
        <v>5</v>
      </c>
      <c r="F286" s="208" t="s">
        <v>176</v>
      </c>
      <c r="H286" s="209">
        <v>0.4</v>
      </c>
      <c r="I286" s="210"/>
      <c r="L286" s="206"/>
      <c r="M286" s="211"/>
      <c r="N286" s="212"/>
      <c r="O286" s="212"/>
      <c r="P286" s="212"/>
      <c r="Q286" s="212"/>
      <c r="R286" s="212"/>
      <c r="S286" s="212"/>
      <c r="T286" s="213"/>
      <c r="AT286" s="207" t="s">
        <v>156</v>
      </c>
      <c r="AU286" s="207" t="s">
        <v>91</v>
      </c>
      <c r="AV286" s="14" t="s">
        <v>154</v>
      </c>
      <c r="AW286" s="14" t="s">
        <v>44</v>
      </c>
      <c r="AX286" s="14" t="s">
        <v>25</v>
      </c>
      <c r="AY286" s="207" t="s">
        <v>147</v>
      </c>
    </row>
    <row r="287" spans="2:65" s="1" customFormat="1" ht="16.5" customHeight="1">
      <c r="B287" s="169"/>
      <c r="C287" s="170" t="s">
        <v>329</v>
      </c>
      <c r="D287" s="170" t="s">
        <v>149</v>
      </c>
      <c r="E287" s="171" t="s">
        <v>330</v>
      </c>
      <c r="F287" s="172" t="s">
        <v>331</v>
      </c>
      <c r="G287" s="173" t="s">
        <v>208</v>
      </c>
      <c r="H287" s="174">
        <v>52.08</v>
      </c>
      <c r="I287" s="175"/>
      <c r="J287" s="176">
        <f>ROUND(I287*H287,2)</f>
        <v>0</v>
      </c>
      <c r="K287" s="172" t="s">
        <v>5</v>
      </c>
      <c r="L287" s="41"/>
      <c r="M287" s="177" t="s">
        <v>5</v>
      </c>
      <c r="N287" s="178" t="s">
        <v>52</v>
      </c>
      <c r="O287" s="42"/>
      <c r="P287" s="179">
        <f>O287*H287</f>
        <v>0</v>
      </c>
      <c r="Q287" s="179">
        <v>0</v>
      </c>
      <c r="R287" s="179">
        <f>Q287*H287</f>
        <v>0</v>
      </c>
      <c r="S287" s="179">
        <v>0.15</v>
      </c>
      <c r="T287" s="180">
        <f>S287*H287</f>
        <v>7.8119999999999994</v>
      </c>
      <c r="AR287" s="24" t="s">
        <v>154</v>
      </c>
      <c r="AT287" s="24" t="s">
        <v>149</v>
      </c>
      <c r="AU287" s="24" t="s">
        <v>91</v>
      </c>
      <c r="AY287" s="24" t="s">
        <v>147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4" t="s">
        <v>25</v>
      </c>
      <c r="BK287" s="181">
        <f>ROUND(I287*H287,2)</f>
        <v>0</v>
      </c>
      <c r="BL287" s="24" t="s">
        <v>154</v>
      </c>
      <c r="BM287" s="24" t="s">
        <v>332</v>
      </c>
    </row>
    <row r="288" spans="2:65" s="11" customFormat="1" ht="13.5">
      <c r="B288" s="182"/>
      <c r="D288" s="183" t="s">
        <v>156</v>
      </c>
      <c r="E288" s="184" t="s">
        <v>5</v>
      </c>
      <c r="F288" s="185" t="s">
        <v>333</v>
      </c>
      <c r="H288" s="184" t="s">
        <v>5</v>
      </c>
      <c r="I288" s="186"/>
      <c r="L288" s="182"/>
      <c r="M288" s="187"/>
      <c r="N288" s="188"/>
      <c r="O288" s="188"/>
      <c r="P288" s="188"/>
      <c r="Q288" s="188"/>
      <c r="R288" s="188"/>
      <c r="S288" s="188"/>
      <c r="T288" s="189"/>
      <c r="AT288" s="184" t="s">
        <v>156</v>
      </c>
      <c r="AU288" s="184" t="s">
        <v>91</v>
      </c>
      <c r="AV288" s="11" t="s">
        <v>25</v>
      </c>
      <c r="AW288" s="11" t="s">
        <v>44</v>
      </c>
      <c r="AX288" s="11" t="s">
        <v>81</v>
      </c>
      <c r="AY288" s="184" t="s">
        <v>147</v>
      </c>
    </row>
    <row r="289" spans="2:65" s="12" customFormat="1" ht="13.5">
      <c r="B289" s="190"/>
      <c r="D289" s="183" t="s">
        <v>156</v>
      </c>
      <c r="E289" s="191" t="s">
        <v>5</v>
      </c>
      <c r="F289" s="192" t="s">
        <v>334</v>
      </c>
      <c r="H289" s="193">
        <v>52.08</v>
      </c>
      <c r="I289" s="194"/>
      <c r="L289" s="190"/>
      <c r="M289" s="195"/>
      <c r="N289" s="196"/>
      <c r="O289" s="196"/>
      <c r="P289" s="196"/>
      <c r="Q289" s="196"/>
      <c r="R289" s="196"/>
      <c r="S289" s="196"/>
      <c r="T289" s="197"/>
      <c r="AT289" s="191" t="s">
        <v>156</v>
      </c>
      <c r="AU289" s="191" t="s">
        <v>91</v>
      </c>
      <c r="AV289" s="12" t="s">
        <v>91</v>
      </c>
      <c r="AW289" s="12" t="s">
        <v>44</v>
      </c>
      <c r="AX289" s="12" t="s">
        <v>81</v>
      </c>
      <c r="AY289" s="191" t="s">
        <v>147</v>
      </c>
    </row>
    <row r="290" spans="2:65" s="13" customFormat="1" ht="13.5">
      <c r="B290" s="198"/>
      <c r="D290" s="183" t="s">
        <v>156</v>
      </c>
      <c r="E290" s="199" t="s">
        <v>5</v>
      </c>
      <c r="F290" s="200" t="s">
        <v>174</v>
      </c>
      <c r="H290" s="201">
        <v>52.08</v>
      </c>
      <c r="I290" s="202"/>
      <c r="L290" s="198"/>
      <c r="M290" s="203"/>
      <c r="N290" s="204"/>
      <c r="O290" s="204"/>
      <c r="P290" s="204"/>
      <c r="Q290" s="204"/>
      <c r="R290" s="204"/>
      <c r="S290" s="204"/>
      <c r="T290" s="205"/>
      <c r="AT290" s="199" t="s">
        <v>156</v>
      </c>
      <c r="AU290" s="199" t="s">
        <v>91</v>
      </c>
      <c r="AV290" s="13" t="s">
        <v>175</v>
      </c>
      <c r="AW290" s="13" t="s">
        <v>44</v>
      </c>
      <c r="AX290" s="13" t="s">
        <v>81</v>
      </c>
      <c r="AY290" s="199" t="s">
        <v>147</v>
      </c>
    </row>
    <row r="291" spans="2:65" s="14" customFormat="1" ht="13.5">
      <c r="B291" s="206"/>
      <c r="D291" s="183" t="s">
        <v>156</v>
      </c>
      <c r="E291" s="207" t="s">
        <v>5</v>
      </c>
      <c r="F291" s="208" t="s">
        <v>176</v>
      </c>
      <c r="H291" s="209">
        <v>52.08</v>
      </c>
      <c r="I291" s="210"/>
      <c r="L291" s="206"/>
      <c r="M291" s="211"/>
      <c r="N291" s="212"/>
      <c r="O291" s="212"/>
      <c r="P291" s="212"/>
      <c r="Q291" s="212"/>
      <c r="R291" s="212"/>
      <c r="S291" s="212"/>
      <c r="T291" s="213"/>
      <c r="AT291" s="207" t="s">
        <v>156</v>
      </c>
      <c r="AU291" s="207" t="s">
        <v>91</v>
      </c>
      <c r="AV291" s="14" t="s">
        <v>154</v>
      </c>
      <c r="AW291" s="14" t="s">
        <v>44</v>
      </c>
      <c r="AX291" s="14" t="s">
        <v>25</v>
      </c>
      <c r="AY291" s="207" t="s">
        <v>147</v>
      </c>
    </row>
    <row r="292" spans="2:65" s="1" customFormat="1" ht="25.5" customHeight="1">
      <c r="B292" s="169"/>
      <c r="C292" s="170" t="s">
        <v>335</v>
      </c>
      <c r="D292" s="170" t="s">
        <v>149</v>
      </c>
      <c r="E292" s="171" t="s">
        <v>336</v>
      </c>
      <c r="F292" s="172" t="s">
        <v>337</v>
      </c>
      <c r="G292" s="173" t="s">
        <v>152</v>
      </c>
      <c r="H292" s="174">
        <v>6.3479999999999999</v>
      </c>
      <c r="I292" s="175"/>
      <c r="J292" s="176">
        <f>ROUND(I292*H292,2)</f>
        <v>0</v>
      </c>
      <c r="K292" s="172" t="s">
        <v>153</v>
      </c>
      <c r="L292" s="41"/>
      <c r="M292" s="177" t="s">
        <v>5</v>
      </c>
      <c r="N292" s="178" t="s">
        <v>52</v>
      </c>
      <c r="O292" s="42"/>
      <c r="P292" s="179">
        <f>O292*H292</f>
        <v>0</v>
      </c>
      <c r="Q292" s="179">
        <v>0</v>
      </c>
      <c r="R292" s="179">
        <f>Q292*H292</f>
        <v>0</v>
      </c>
      <c r="S292" s="179">
        <v>2.2000000000000002</v>
      </c>
      <c r="T292" s="180">
        <f>S292*H292</f>
        <v>13.9656</v>
      </c>
      <c r="AR292" s="24" t="s">
        <v>154</v>
      </c>
      <c r="AT292" s="24" t="s">
        <v>149</v>
      </c>
      <c r="AU292" s="24" t="s">
        <v>91</v>
      </c>
      <c r="AY292" s="24" t="s">
        <v>147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4" t="s">
        <v>25</v>
      </c>
      <c r="BK292" s="181">
        <f>ROUND(I292*H292,2)</f>
        <v>0</v>
      </c>
      <c r="BL292" s="24" t="s">
        <v>154</v>
      </c>
      <c r="BM292" s="24" t="s">
        <v>338</v>
      </c>
    </row>
    <row r="293" spans="2:65" s="11" customFormat="1" ht="13.5">
      <c r="B293" s="182"/>
      <c r="D293" s="183" t="s">
        <v>156</v>
      </c>
      <c r="E293" s="184" t="s">
        <v>5</v>
      </c>
      <c r="F293" s="185" t="s">
        <v>339</v>
      </c>
      <c r="H293" s="184" t="s">
        <v>5</v>
      </c>
      <c r="I293" s="186"/>
      <c r="L293" s="182"/>
      <c r="M293" s="187"/>
      <c r="N293" s="188"/>
      <c r="O293" s="188"/>
      <c r="P293" s="188"/>
      <c r="Q293" s="188"/>
      <c r="R293" s="188"/>
      <c r="S293" s="188"/>
      <c r="T293" s="189"/>
      <c r="AT293" s="184" t="s">
        <v>156</v>
      </c>
      <c r="AU293" s="184" t="s">
        <v>91</v>
      </c>
      <c r="AV293" s="11" t="s">
        <v>25</v>
      </c>
      <c r="AW293" s="11" t="s">
        <v>44</v>
      </c>
      <c r="AX293" s="11" t="s">
        <v>81</v>
      </c>
      <c r="AY293" s="184" t="s">
        <v>147</v>
      </c>
    </row>
    <row r="294" spans="2:65" s="11" customFormat="1" ht="13.5">
      <c r="B294" s="182"/>
      <c r="D294" s="183" t="s">
        <v>156</v>
      </c>
      <c r="E294" s="184" t="s">
        <v>5</v>
      </c>
      <c r="F294" s="185" t="s">
        <v>340</v>
      </c>
      <c r="H294" s="184" t="s">
        <v>5</v>
      </c>
      <c r="I294" s="186"/>
      <c r="L294" s="182"/>
      <c r="M294" s="187"/>
      <c r="N294" s="188"/>
      <c r="O294" s="188"/>
      <c r="P294" s="188"/>
      <c r="Q294" s="188"/>
      <c r="R294" s="188"/>
      <c r="S294" s="188"/>
      <c r="T294" s="189"/>
      <c r="AT294" s="184" t="s">
        <v>156</v>
      </c>
      <c r="AU294" s="184" t="s">
        <v>91</v>
      </c>
      <c r="AV294" s="11" t="s">
        <v>25</v>
      </c>
      <c r="AW294" s="11" t="s">
        <v>44</v>
      </c>
      <c r="AX294" s="11" t="s">
        <v>81</v>
      </c>
      <c r="AY294" s="184" t="s">
        <v>147</v>
      </c>
    </row>
    <row r="295" spans="2:65" s="11" customFormat="1" ht="13.5">
      <c r="B295" s="182"/>
      <c r="D295" s="183" t="s">
        <v>156</v>
      </c>
      <c r="E295" s="184" t="s">
        <v>5</v>
      </c>
      <c r="F295" s="185" t="s">
        <v>341</v>
      </c>
      <c r="H295" s="184" t="s">
        <v>5</v>
      </c>
      <c r="I295" s="186"/>
      <c r="L295" s="182"/>
      <c r="M295" s="187"/>
      <c r="N295" s="188"/>
      <c r="O295" s="188"/>
      <c r="P295" s="188"/>
      <c r="Q295" s="188"/>
      <c r="R295" s="188"/>
      <c r="S295" s="188"/>
      <c r="T295" s="189"/>
      <c r="AT295" s="184" t="s">
        <v>156</v>
      </c>
      <c r="AU295" s="184" t="s">
        <v>91</v>
      </c>
      <c r="AV295" s="11" t="s">
        <v>25</v>
      </c>
      <c r="AW295" s="11" t="s">
        <v>44</v>
      </c>
      <c r="AX295" s="11" t="s">
        <v>81</v>
      </c>
      <c r="AY295" s="184" t="s">
        <v>147</v>
      </c>
    </row>
    <row r="296" spans="2:65" s="12" customFormat="1" ht="13.5">
      <c r="B296" s="190"/>
      <c r="D296" s="183" t="s">
        <v>156</v>
      </c>
      <c r="E296" s="191" t="s">
        <v>5</v>
      </c>
      <c r="F296" s="192" t="s">
        <v>342</v>
      </c>
      <c r="H296" s="193">
        <v>0.39400000000000002</v>
      </c>
      <c r="I296" s="194"/>
      <c r="L296" s="190"/>
      <c r="M296" s="195"/>
      <c r="N296" s="196"/>
      <c r="O296" s="196"/>
      <c r="P296" s="196"/>
      <c r="Q296" s="196"/>
      <c r="R296" s="196"/>
      <c r="S296" s="196"/>
      <c r="T296" s="197"/>
      <c r="AT296" s="191" t="s">
        <v>156</v>
      </c>
      <c r="AU296" s="191" t="s">
        <v>91</v>
      </c>
      <c r="AV296" s="12" t="s">
        <v>91</v>
      </c>
      <c r="AW296" s="12" t="s">
        <v>44</v>
      </c>
      <c r="AX296" s="12" t="s">
        <v>81</v>
      </c>
      <c r="AY296" s="191" t="s">
        <v>147</v>
      </c>
    </row>
    <row r="297" spans="2:65" s="13" customFormat="1" ht="13.5">
      <c r="B297" s="198"/>
      <c r="D297" s="183" t="s">
        <v>156</v>
      </c>
      <c r="E297" s="199" t="s">
        <v>5</v>
      </c>
      <c r="F297" s="200" t="s">
        <v>174</v>
      </c>
      <c r="H297" s="201">
        <v>0.39400000000000002</v>
      </c>
      <c r="I297" s="202"/>
      <c r="L297" s="198"/>
      <c r="M297" s="203"/>
      <c r="N297" s="204"/>
      <c r="O297" s="204"/>
      <c r="P297" s="204"/>
      <c r="Q297" s="204"/>
      <c r="R297" s="204"/>
      <c r="S297" s="204"/>
      <c r="T297" s="205"/>
      <c r="AT297" s="199" t="s">
        <v>156</v>
      </c>
      <c r="AU297" s="199" t="s">
        <v>91</v>
      </c>
      <c r="AV297" s="13" t="s">
        <v>175</v>
      </c>
      <c r="AW297" s="13" t="s">
        <v>44</v>
      </c>
      <c r="AX297" s="13" t="s">
        <v>81</v>
      </c>
      <c r="AY297" s="199" t="s">
        <v>147</v>
      </c>
    </row>
    <row r="298" spans="2:65" s="11" customFormat="1" ht="13.5">
      <c r="B298" s="182"/>
      <c r="D298" s="183" t="s">
        <v>156</v>
      </c>
      <c r="E298" s="184" t="s">
        <v>5</v>
      </c>
      <c r="F298" s="185" t="s">
        <v>343</v>
      </c>
      <c r="H298" s="184" t="s">
        <v>5</v>
      </c>
      <c r="I298" s="186"/>
      <c r="L298" s="182"/>
      <c r="M298" s="187"/>
      <c r="N298" s="188"/>
      <c r="O298" s="188"/>
      <c r="P298" s="188"/>
      <c r="Q298" s="188"/>
      <c r="R298" s="188"/>
      <c r="S298" s="188"/>
      <c r="T298" s="189"/>
      <c r="AT298" s="184" t="s">
        <v>156</v>
      </c>
      <c r="AU298" s="184" t="s">
        <v>91</v>
      </c>
      <c r="AV298" s="11" t="s">
        <v>25</v>
      </c>
      <c r="AW298" s="11" t="s">
        <v>44</v>
      </c>
      <c r="AX298" s="11" t="s">
        <v>81</v>
      </c>
      <c r="AY298" s="184" t="s">
        <v>147</v>
      </c>
    </row>
    <row r="299" spans="2:65" s="11" customFormat="1" ht="13.5">
      <c r="B299" s="182"/>
      <c r="D299" s="183" t="s">
        <v>156</v>
      </c>
      <c r="E299" s="184" t="s">
        <v>5</v>
      </c>
      <c r="F299" s="185" t="s">
        <v>344</v>
      </c>
      <c r="H299" s="184" t="s">
        <v>5</v>
      </c>
      <c r="I299" s="186"/>
      <c r="L299" s="182"/>
      <c r="M299" s="187"/>
      <c r="N299" s="188"/>
      <c r="O299" s="188"/>
      <c r="P299" s="188"/>
      <c r="Q299" s="188"/>
      <c r="R299" s="188"/>
      <c r="S299" s="188"/>
      <c r="T299" s="189"/>
      <c r="AT299" s="184" t="s">
        <v>156</v>
      </c>
      <c r="AU299" s="184" t="s">
        <v>91</v>
      </c>
      <c r="AV299" s="11" t="s">
        <v>25</v>
      </c>
      <c r="AW299" s="11" t="s">
        <v>44</v>
      </c>
      <c r="AX299" s="11" t="s">
        <v>81</v>
      </c>
      <c r="AY299" s="184" t="s">
        <v>147</v>
      </c>
    </row>
    <row r="300" spans="2:65" s="11" customFormat="1" ht="13.5">
      <c r="B300" s="182"/>
      <c r="D300" s="183" t="s">
        <v>156</v>
      </c>
      <c r="E300" s="184" t="s">
        <v>5</v>
      </c>
      <c r="F300" s="185" t="s">
        <v>159</v>
      </c>
      <c r="H300" s="184" t="s">
        <v>5</v>
      </c>
      <c r="I300" s="186"/>
      <c r="L300" s="182"/>
      <c r="M300" s="187"/>
      <c r="N300" s="188"/>
      <c r="O300" s="188"/>
      <c r="P300" s="188"/>
      <c r="Q300" s="188"/>
      <c r="R300" s="188"/>
      <c r="S300" s="188"/>
      <c r="T300" s="189"/>
      <c r="AT300" s="184" t="s">
        <v>156</v>
      </c>
      <c r="AU300" s="184" t="s">
        <v>91</v>
      </c>
      <c r="AV300" s="11" t="s">
        <v>25</v>
      </c>
      <c r="AW300" s="11" t="s">
        <v>44</v>
      </c>
      <c r="AX300" s="11" t="s">
        <v>81</v>
      </c>
      <c r="AY300" s="184" t="s">
        <v>147</v>
      </c>
    </row>
    <row r="301" spans="2:65" s="11" customFormat="1" ht="13.5">
      <c r="B301" s="182"/>
      <c r="D301" s="183" t="s">
        <v>156</v>
      </c>
      <c r="E301" s="184" t="s">
        <v>5</v>
      </c>
      <c r="F301" s="185" t="s">
        <v>160</v>
      </c>
      <c r="H301" s="184" t="s">
        <v>5</v>
      </c>
      <c r="I301" s="186"/>
      <c r="L301" s="182"/>
      <c r="M301" s="187"/>
      <c r="N301" s="188"/>
      <c r="O301" s="188"/>
      <c r="P301" s="188"/>
      <c r="Q301" s="188"/>
      <c r="R301" s="188"/>
      <c r="S301" s="188"/>
      <c r="T301" s="189"/>
      <c r="AT301" s="184" t="s">
        <v>156</v>
      </c>
      <c r="AU301" s="184" t="s">
        <v>91</v>
      </c>
      <c r="AV301" s="11" t="s">
        <v>25</v>
      </c>
      <c r="AW301" s="11" t="s">
        <v>44</v>
      </c>
      <c r="AX301" s="11" t="s">
        <v>81</v>
      </c>
      <c r="AY301" s="184" t="s">
        <v>147</v>
      </c>
    </row>
    <row r="302" spans="2:65" s="12" customFormat="1" ht="13.5">
      <c r="B302" s="190"/>
      <c r="D302" s="183" t="s">
        <v>156</v>
      </c>
      <c r="E302" s="191" t="s">
        <v>5</v>
      </c>
      <c r="F302" s="192" t="s">
        <v>161</v>
      </c>
      <c r="H302" s="193">
        <v>0.73799999999999999</v>
      </c>
      <c r="I302" s="194"/>
      <c r="L302" s="190"/>
      <c r="M302" s="195"/>
      <c r="N302" s="196"/>
      <c r="O302" s="196"/>
      <c r="P302" s="196"/>
      <c r="Q302" s="196"/>
      <c r="R302" s="196"/>
      <c r="S302" s="196"/>
      <c r="T302" s="197"/>
      <c r="AT302" s="191" t="s">
        <v>156</v>
      </c>
      <c r="AU302" s="191" t="s">
        <v>91</v>
      </c>
      <c r="AV302" s="12" t="s">
        <v>91</v>
      </c>
      <c r="AW302" s="12" t="s">
        <v>44</v>
      </c>
      <c r="AX302" s="12" t="s">
        <v>81</v>
      </c>
      <c r="AY302" s="191" t="s">
        <v>147</v>
      </c>
    </row>
    <row r="303" spans="2:65" s="11" customFormat="1" ht="13.5">
      <c r="B303" s="182"/>
      <c r="D303" s="183" t="s">
        <v>156</v>
      </c>
      <c r="E303" s="184" t="s">
        <v>5</v>
      </c>
      <c r="F303" s="185" t="s">
        <v>162</v>
      </c>
      <c r="H303" s="184" t="s">
        <v>5</v>
      </c>
      <c r="I303" s="186"/>
      <c r="L303" s="182"/>
      <c r="M303" s="187"/>
      <c r="N303" s="188"/>
      <c r="O303" s="188"/>
      <c r="P303" s="188"/>
      <c r="Q303" s="188"/>
      <c r="R303" s="188"/>
      <c r="S303" s="188"/>
      <c r="T303" s="189"/>
      <c r="AT303" s="184" t="s">
        <v>156</v>
      </c>
      <c r="AU303" s="184" t="s">
        <v>91</v>
      </c>
      <c r="AV303" s="11" t="s">
        <v>25</v>
      </c>
      <c r="AW303" s="11" t="s">
        <v>44</v>
      </c>
      <c r="AX303" s="11" t="s">
        <v>81</v>
      </c>
      <c r="AY303" s="184" t="s">
        <v>147</v>
      </c>
    </row>
    <row r="304" spans="2:65" s="12" customFormat="1" ht="13.5">
      <c r="B304" s="190"/>
      <c r="D304" s="183" t="s">
        <v>156</v>
      </c>
      <c r="E304" s="191" t="s">
        <v>5</v>
      </c>
      <c r="F304" s="192" t="s">
        <v>163</v>
      </c>
      <c r="H304" s="193">
        <v>1.1319999999999999</v>
      </c>
      <c r="I304" s="194"/>
      <c r="L304" s="190"/>
      <c r="M304" s="195"/>
      <c r="N304" s="196"/>
      <c r="O304" s="196"/>
      <c r="P304" s="196"/>
      <c r="Q304" s="196"/>
      <c r="R304" s="196"/>
      <c r="S304" s="196"/>
      <c r="T304" s="197"/>
      <c r="AT304" s="191" t="s">
        <v>156</v>
      </c>
      <c r="AU304" s="191" t="s">
        <v>91</v>
      </c>
      <c r="AV304" s="12" t="s">
        <v>91</v>
      </c>
      <c r="AW304" s="12" t="s">
        <v>44</v>
      </c>
      <c r="AX304" s="12" t="s">
        <v>81</v>
      </c>
      <c r="AY304" s="191" t="s">
        <v>147</v>
      </c>
    </row>
    <row r="305" spans="2:65" s="11" customFormat="1" ht="13.5">
      <c r="B305" s="182"/>
      <c r="D305" s="183" t="s">
        <v>156</v>
      </c>
      <c r="E305" s="184" t="s">
        <v>5</v>
      </c>
      <c r="F305" s="185" t="s">
        <v>164</v>
      </c>
      <c r="H305" s="184" t="s">
        <v>5</v>
      </c>
      <c r="I305" s="186"/>
      <c r="L305" s="182"/>
      <c r="M305" s="187"/>
      <c r="N305" s="188"/>
      <c r="O305" s="188"/>
      <c r="P305" s="188"/>
      <c r="Q305" s="188"/>
      <c r="R305" s="188"/>
      <c r="S305" s="188"/>
      <c r="T305" s="189"/>
      <c r="AT305" s="184" t="s">
        <v>156</v>
      </c>
      <c r="AU305" s="184" t="s">
        <v>91</v>
      </c>
      <c r="AV305" s="11" t="s">
        <v>25</v>
      </c>
      <c r="AW305" s="11" t="s">
        <v>44</v>
      </c>
      <c r="AX305" s="11" t="s">
        <v>81</v>
      </c>
      <c r="AY305" s="184" t="s">
        <v>147</v>
      </c>
    </row>
    <row r="306" spans="2:65" s="12" customFormat="1" ht="13.5">
      <c r="B306" s="190"/>
      <c r="D306" s="183" t="s">
        <v>156</v>
      </c>
      <c r="E306" s="191" t="s">
        <v>5</v>
      </c>
      <c r="F306" s="192" t="s">
        <v>165</v>
      </c>
      <c r="H306" s="193">
        <v>1.0760000000000001</v>
      </c>
      <c r="I306" s="194"/>
      <c r="L306" s="190"/>
      <c r="M306" s="195"/>
      <c r="N306" s="196"/>
      <c r="O306" s="196"/>
      <c r="P306" s="196"/>
      <c r="Q306" s="196"/>
      <c r="R306" s="196"/>
      <c r="S306" s="196"/>
      <c r="T306" s="197"/>
      <c r="AT306" s="191" t="s">
        <v>156</v>
      </c>
      <c r="AU306" s="191" t="s">
        <v>91</v>
      </c>
      <c r="AV306" s="12" t="s">
        <v>91</v>
      </c>
      <c r="AW306" s="12" t="s">
        <v>44</v>
      </c>
      <c r="AX306" s="12" t="s">
        <v>81</v>
      </c>
      <c r="AY306" s="191" t="s">
        <v>147</v>
      </c>
    </row>
    <row r="307" spans="2:65" s="11" customFormat="1" ht="13.5">
      <c r="B307" s="182"/>
      <c r="D307" s="183" t="s">
        <v>156</v>
      </c>
      <c r="E307" s="184" t="s">
        <v>5</v>
      </c>
      <c r="F307" s="185" t="s">
        <v>166</v>
      </c>
      <c r="H307" s="184" t="s">
        <v>5</v>
      </c>
      <c r="I307" s="186"/>
      <c r="L307" s="182"/>
      <c r="M307" s="187"/>
      <c r="N307" s="188"/>
      <c r="O307" s="188"/>
      <c r="P307" s="188"/>
      <c r="Q307" s="188"/>
      <c r="R307" s="188"/>
      <c r="S307" s="188"/>
      <c r="T307" s="189"/>
      <c r="AT307" s="184" t="s">
        <v>156</v>
      </c>
      <c r="AU307" s="184" t="s">
        <v>91</v>
      </c>
      <c r="AV307" s="11" t="s">
        <v>25</v>
      </c>
      <c r="AW307" s="11" t="s">
        <v>44</v>
      </c>
      <c r="AX307" s="11" t="s">
        <v>81</v>
      </c>
      <c r="AY307" s="184" t="s">
        <v>147</v>
      </c>
    </row>
    <row r="308" spans="2:65" s="12" customFormat="1" ht="13.5">
      <c r="B308" s="190"/>
      <c r="D308" s="183" t="s">
        <v>156</v>
      </c>
      <c r="E308" s="191" t="s">
        <v>5</v>
      </c>
      <c r="F308" s="192" t="s">
        <v>167</v>
      </c>
      <c r="H308" s="193">
        <v>1.339</v>
      </c>
      <c r="I308" s="194"/>
      <c r="L308" s="190"/>
      <c r="M308" s="195"/>
      <c r="N308" s="196"/>
      <c r="O308" s="196"/>
      <c r="P308" s="196"/>
      <c r="Q308" s="196"/>
      <c r="R308" s="196"/>
      <c r="S308" s="196"/>
      <c r="T308" s="197"/>
      <c r="AT308" s="191" t="s">
        <v>156</v>
      </c>
      <c r="AU308" s="191" t="s">
        <v>91</v>
      </c>
      <c r="AV308" s="12" t="s">
        <v>91</v>
      </c>
      <c r="AW308" s="12" t="s">
        <v>44</v>
      </c>
      <c r="AX308" s="12" t="s">
        <v>81</v>
      </c>
      <c r="AY308" s="191" t="s">
        <v>147</v>
      </c>
    </row>
    <row r="309" spans="2:65" s="11" customFormat="1" ht="13.5">
      <c r="B309" s="182"/>
      <c r="D309" s="183" t="s">
        <v>156</v>
      </c>
      <c r="E309" s="184" t="s">
        <v>5</v>
      </c>
      <c r="F309" s="185" t="s">
        <v>168</v>
      </c>
      <c r="H309" s="184" t="s">
        <v>5</v>
      </c>
      <c r="I309" s="186"/>
      <c r="L309" s="182"/>
      <c r="M309" s="187"/>
      <c r="N309" s="188"/>
      <c r="O309" s="188"/>
      <c r="P309" s="188"/>
      <c r="Q309" s="188"/>
      <c r="R309" s="188"/>
      <c r="S309" s="188"/>
      <c r="T309" s="189"/>
      <c r="AT309" s="184" t="s">
        <v>156</v>
      </c>
      <c r="AU309" s="184" t="s">
        <v>91</v>
      </c>
      <c r="AV309" s="11" t="s">
        <v>25</v>
      </c>
      <c r="AW309" s="11" t="s">
        <v>44</v>
      </c>
      <c r="AX309" s="11" t="s">
        <v>81</v>
      </c>
      <c r="AY309" s="184" t="s">
        <v>147</v>
      </c>
    </row>
    <row r="310" spans="2:65" s="12" customFormat="1" ht="13.5">
      <c r="B310" s="190"/>
      <c r="D310" s="183" t="s">
        <v>156</v>
      </c>
      <c r="E310" s="191" t="s">
        <v>5</v>
      </c>
      <c r="F310" s="192" t="s">
        <v>169</v>
      </c>
      <c r="H310" s="193">
        <v>0.55300000000000005</v>
      </c>
      <c r="I310" s="194"/>
      <c r="L310" s="190"/>
      <c r="M310" s="195"/>
      <c r="N310" s="196"/>
      <c r="O310" s="196"/>
      <c r="P310" s="196"/>
      <c r="Q310" s="196"/>
      <c r="R310" s="196"/>
      <c r="S310" s="196"/>
      <c r="T310" s="197"/>
      <c r="AT310" s="191" t="s">
        <v>156</v>
      </c>
      <c r="AU310" s="191" t="s">
        <v>91</v>
      </c>
      <c r="AV310" s="12" t="s">
        <v>91</v>
      </c>
      <c r="AW310" s="12" t="s">
        <v>44</v>
      </c>
      <c r="AX310" s="12" t="s">
        <v>81</v>
      </c>
      <c r="AY310" s="191" t="s">
        <v>147</v>
      </c>
    </row>
    <row r="311" spans="2:65" s="11" customFormat="1" ht="13.5">
      <c r="B311" s="182"/>
      <c r="D311" s="183" t="s">
        <v>156</v>
      </c>
      <c r="E311" s="184" t="s">
        <v>5</v>
      </c>
      <c r="F311" s="185" t="s">
        <v>170</v>
      </c>
      <c r="H311" s="184" t="s">
        <v>5</v>
      </c>
      <c r="I311" s="186"/>
      <c r="L311" s="182"/>
      <c r="M311" s="187"/>
      <c r="N311" s="188"/>
      <c r="O311" s="188"/>
      <c r="P311" s="188"/>
      <c r="Q311" s="188"/>
      <c r="R311" s="188"/>
      <c r="S311" s="188"/>
      <c r="T311" s="189"/>
      <c r="AT311" s="184" t="s">
        <v>156</v>
      </c>
      <c r="AU311" s="184" t="s">
        <v>91</v>
      </c>
      <c r="AV311" s="11" t="s">
        <v>25</v>
      </c>
      <c r="AW311" s="11" t="s">
        <v>44</v>
      </c>
      <c r="AX311" s="11" t="s">
        <v>81</v>
      </c>
      <c r="AY311" s="184" t="s">
        <v>147</v>
      </c>
    </row>
    <row r="312" spans="2:65" s="12" customFormat="1" ht="13.5">
      <c r="B312" s="190"/>
      <c r="D312" s="183" t="s">
        <v>156</v>
      </c>
      <c r="E312" s="191" t="s">
        <v>5</v>
      </c>
      <c r="F312" s="192" t="s">
        <v>171</v>
      </c>
      <c r="H312" s="193">
        <v>0.73599999999999999</v>
      </c>
      <c r="I312" s="194"/>
      <c r="L312" s="190"/>
      <c r="M312" s="195"/>
      <c r="N312" s="196"/>
      <c r="O312" s="196"/>
      <c r="P312" s="196"/>
      <c r="Q312" s="196"/>
      <c r="R312" s="196"/>
      <c r="S312" s="196"/>
      <c r="T312" s="197"/>
      <c r="AT312" s="191" t="s">
        <v>156</v>
      </c>
      <c r="AU312" s="191" t="s">
        <v>91</v>
      </c>
      <c r="AV312" s="12" t="s">
        <v>91</v>
      </c>
      <c r="AW312" s="12" t="s">
        <v>44</v>
      </c>
      <c r="AX312" s="12" t="s">
        <v>81</v>
      </c>
      <c r="AY312" s="191" t="s">
        <v>147</v>
      </c>
    </row>
    <row r="313" spans="2:65" s="11" customFormat="1" ht="13.5">
      <c r="B313" s="182"/>
      <c r="D313" s="183" t="s">
        <v>156</v>
      </c>
      <c r="E313" s="184" t="s">
        <v>5</v>
      </c>
      <c r="F313" s="185" t="s">
        <v>172</v>
      </c>
      <c r="H313" s="184" t="s">
        <v>5</v>
      </c>
      <c r="I313" s="186"/>
      <c r="L313" s="182"/>
      <c r="M313" s="187"/>
      <c r="N313" s="188"/>
      <c r="O313" s="188"/>
      <c r="P313" s="188"/>
      <c r="Q313" s="188"/>
      <c r="R313" s="188"/>
      <c r="S313" s="188"/>
      <c r="T313" s="189"/>
      <c r="AT313" s="184" t="s">
        <v>156</v>
      </c>
      <c r="AU313" s="184" t="s">
        <v>91</v>
      </c>
      <c r="AV313" s="11" t="s">
        <v>25</v>
      </c>
      <c r="AW313" s="11" t="s">
        <v>44</v>
      </c>
      <c r="AX313" s="11" t="s">
        <v>81</v>
      </c>
      <c r="AY313" s="184" t="s">
        <v>147</v>
      </c>
    </row>
    <row r="314" spans="2:65" s="12" customFormat="1" ht="13.5">
      <c r="B314" s="190"/>
      <c r="D314" s="183" t="s">
        <v>156</v>
      </c>
      <c r="E314" s="191" t="s">
        <v>5</v>
      </c>
      <c r="F314" s="192" t="s">
        <v>173</v>
      </c>
      <c r="H314" s="193">
        <v>0.38</v>
      </c>
      <c r="I314" s="194"/>
      <c r="L314" s="190"/>
      <c r="M314" s="195"/>
      <c r="N314" s="196"/>
      <c r="O314" s="196"/>
      <c r="P314" s="196"/>
      <c r="Q314" s="196"/>
      <c r="R314" s="196"/>
      <c r="S314" s="196"/>
      <c r="T314" s="197"/>
      <c r="AT314" s="191" t="s">
        <v>156</v>
      </c>
      <c r="AU314" s="191" t="s">
        <v>91</v>
      </c>
      <c r="AV314" s="12" t="s">
        <v>91</v>
      </c>
      <c r="AW314" s="12" t="s">
        <v>44</v>
      </c>
      <c r="AX314" s="12" t="s">
        <v>81</v>
      </c>
      <c r="AY314" s="191" t="s">
        <v>147</v>
      </c>
    </row>
    <row r="315" spans="2:65" s="13" customFormat="1" ht="13.5">
      <c r="B315" s="198"/>
      <c r="D315" s="183" t="s">
        <v>156</v>
      </c>
      <c r="E315" s="199" t="s">
        <v>5</v>
      </c>
      <c r="F315" s="200" t="s">
        <v>174</v>
      </c>
      <c r="H315" s="201">
        <v>5.9539999999999997</v>
      </c>
      <c r="I315" s="202"/>
      <c r="L315" s="198"/>
      <c r="M315" s="203"/>
      <c r="N315" s="204"/>
      <c r="O315" s="204"/>
      <c r="P315" s="204"/>
      <c r="Q315" s="204"/>
      <c r="R315" s="204"/>
      <c r="S315" s="204"/>
      <c r="T315" s="205"/>
      <c r="AT315" s="199" t="s">
        <v>156</v>
      </c>
      <c r="AU315" s="199" t="s">
        <v>91</v>
      </c>
      <c r="AV315" s="13" t="s">
        <v>175</v>
      </c>
      <c r="AW315" s="13" t="s">
        <v>44</v>
      </c>
      <c r="AX315" s="13" t="s">
        <v>81</v>
      </c>
      <c r="AY315" s="199" t="s">
        <v>147</v>
      </c>
    </row>
    <row r="316" spans="2:65" s="14" customFormat="1" ht="13.5">
      <c r="B316" s="206"/>
      <c r="D316" s="183" t="s">
        <v>156</v>
      </c>
      <c r="E316" s="207" t="s">
        <v>5</v>
      </c>
      <c r="F316" s="208" t="s">
        <v>176</v>
      </c>
      <c r="H316" s="209">
        <v>6.3479999999999999</v>
      </c>
      <c r="I316" s="210"/>
      <c r="L316" s="206"/>
      <c r="M316" s="211"/>
      <c r="N316" s="212"/>
      <c r="O316" s="212"/>
      <c r="P316" s="212"/>
      <c r="Q316" s="212"/>
      <c r="R316" s="212"/>
      <c r="S316" s="212"/>
      <c r="T316" s="213"/>
      <c r="AT316" s="207" t="s">
        <v>156</v>
      </c>
      <c r="AU316" s="207" t="s">
        <v>91</v>
      </c>
      <c r="AV316" s="14" t="s">
        <v>154</v>
      </c>
      <c r="AW316" s="14" t="s">
        <v>44</v>
      </c>
      <c r="AX316" s="14" t="s">
        <v>25</v>
      </c>
      <c r="AY316" s="207" t="s">
        <v>147</v>
      </c>
    </row>
    <row r="317" spans="2:65" s="1" customFormat="1" ht="25.5" customHeight="1">
      <c r="B317" s="169"/>
      <c r="C317" s="170" t="s">
        <v>10</v>
      </c>
      <c r="D317" s="170" t="s">
        <v>149</v>
      </c>
      <c r="E317" s="171" t="s">
        <v>345</v>
      </c>
      <c r="F317" s="172" t="s">
        <v>346</v>
      </c>
      <c r="G317" s="173" t="s">
        <v>152</v>
      </c>
      <c r="H317" s="174">
        <v>2.6280000000000001</v>
      </c>
      <c r="I317" s="175"/>
      <c r="J317" s="176">
        <f>ROUND(I317*H317,2)</f>
        <v>0</v>
      </c>
      <c r="K317" s="172" t="s">
        <v>153</v>
      </c>
      <c r="L317" s="41"/>
      <c r="M317" s="177" t="s">
        <v>5</v>
      </c>
      <c r="N317" s="178" t="s">
        <v>52</v>
      </c>
      <c r="O317" s="42"/>
      <c r="P317" s="179">
        <f>O317*H317</f>
        <v>0</v>
      </c>
      <c r="Q317" s="179">
        <v>0</v>
      </c>
      <c r="R317" s="179">
        <f>Q317*H317</f>
        <v>0</v>
      </c>
      <c r="S317" s="179">
        <v>2.9000000000000001E-2</v>
      </c>
      <c r="T317" s="180">
        <f>S317*H317</f>
        <v>7.6212000000000002E-2</v>
      </c>
      <c r="AR317" s="24" t="s">
        <v>154</v>
      </c>
      <c r="AT317" s="24" t="s">
        <v>149</v>
      </c>
      <c r="AU317" s="24" t="s">
        <v>91</v>
      </c>
      <c r="AY317" s="24" t="s">
        <v>147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4" t="s">
        <v>25</v>
      </c>
      <c r="BK317" s="181">
        <f>ROUND(I317*H317,2)</f>
        <v>0</v>
      </c>
      <c r="BL317" s="24" t="s">
        <v>154</v>
      </c>
      <c r="BM317" s="24" t="s">
        <v>347</v>
      </c>
    </row>
    <row r="318" spans="2:65" s="11" customFormat="1" ht="13.5">
      <c r="B318" s="182"/>
      <c r="D318" s="183" t="s">
        <v>156</v>
      </c>
      <c r="E318" s="184" t="s">
        <v>5</v>
      </c>
      <c r="F318" s="185" t="s">
        <v>339</v>
      </c>
      <c r="H318" s="184" t="s">
        <v>5</v>
      </c>
      <c r="I318" s="186"/>
      <c r="L318" s="182"/>
      <c r="M318" s="187"/>
      <c r="N318" s="188"/>
      <c r="O318" s="188"/>
      <c r="P318" s="188"/>
      <c r="Q318" s="188"/>
      <c r="R318" s="188"/>
      <c r="S318" s="188"/>
      <c r="T318" s="189"/>
      <c r="AT318" s="184" t="s">
        <v>156</v>
      </c>
      <c r="AU318" s="184" t="s">
        <v>91</v>
      </c>
      <c r="AV318" s="11" t="s">
        <v>25</v>
      </c>
      <c r="AW318" s="11" t="s">
        <v>44</v>
      </c>
      <c r="AX318" s="11" t="s">
        <v>81</v>
      </c>
      <c r="AY318" s="184" t="s">
        <v>147</v>
      </c>
    </row>
    <row r="319" spans="2:65" s="11" customFormat="1" ht="13.5">
      <c r="B319" s="182"/>
      <c r="D319" s="183" t="s">
        <v>156</v>
      </c>
      <c r="E319" s="184" t="s">
        <v>5</v>
      </c>
      <c r="F319" s="185" t="s">
        <v>340</v>
      </c>
      <c r="H319" s="184" t="s">
        <v>5</v>
      </c>
      <c r="I319" s="186"/>
      <c r="L319" s="182"/>
      <c r="M319" s="187"/>
      <c r="N319" s="188"/>
      <c r="O319" s="188"/>
      <c r="P319" s="188"/>
      <c r="Q319" s="188"/>
      <c r="R319" s="188"/>
      <c r="S319" s="188"/>
      <c r="T319" s="189"/>
      <c r="AT319" s="184" t="s">
        <v>156</v>
      </c>
      <c r="AU319" s="184" t="s">
        <v>91</v>
      </c>
      <c r="AV319" s="11" t="s">
        <v>25</v>
      </c>
      <c r="AW319" s="11" t="s">
        <v>44</v>
      </c>
      <c r="AX319" s="11" t="s">
        <v>81</v>
      </c>
      <c r="AY319" s="184" t="s">
        <v>147</v>
      </c>
    </row>
    <row r="320" spans="2:65" s="11" customFormat="1" ht="13.5">
      <c r="B320" s="182"/>
      <c r="D320" s="183" t="s">
        <v>156</v>
      </c>
      <c r="E320" s="184" t="s">
        <v>5</v>
      </c>
      <c r="F320" s="185" t="s">
        <v>341</v>
      </c>
      <c r="H320" s="184" t="s">
        <v>5</v>
      </c>
      <c r="I320" s="186"/>
      <c r="L320" s="182"/>
      <c r="M320" s="187"/>
      <c r="N320" s="188"/>
      <c r="O320" s="188"/>
      <c r="P320" s="188"/>
      <c r="Q320" s="188"/>
      <c r="R320" s="188"/>
      <c r="S320" s="188"/>
      <c r="T320" s="189"/>
      <c r="AT320" s="184" t="s">
        <v>156</v>
      </c>
      <c r="AU320" s="184" t="s">
        <v>91</v>
      </c>
      <c r="AV320" s="11" t="s">
        <v>25</v>
      </c>
      <c r="AW320" s="11" t="s">
        <v>44</v>
      </c>
      <c r="AX320" s="11" t="s">
        <v>81</v>
      </c>
      <c r="AY320" s="184" t="s">
        <v>147</v>
      </c>
    </row>
    <row r="321" spans="2:65" s="12" customFormat="1" ht="13.5">
      <c r="B321" s="190"/>
      <c r="D321" s="183" t="s">
        <v>156</v>
      </c>
      <c r="E321" s="191" t="s">
        <v>5</v>
      </c>
      <c r="F321" s="192" t="s">
        <v>348</v>
      </c>
      <c r="H321" s="193">
        <v>2.6280000000000001</v>
      </c>
      <c r="I321" s="194"/>
      <c r="L321" s="190"/>
      <c r="M321" s="195"/>
      <c r="N321" s="196"/>
      <c r="O321" s="196"/>
      <c r="P321" s="196"/>
      <c r="Q321" s="196"/>
      <c r="R321" s="196"/>
      <c r="S321" s="196"/>
      <c r="T321" s="197"/>
      <c r="AT321" s="191" t="s">
        <v>156</v>
      </c>
      <c r="AU321" s="191" t="s">
        <v>91</v>
      </c>
      <c r="AV321" s="12" t="s">
        <v>91</v>
      </c>
      <c r="AW321" s="12" t="s">
        <v>44</v>
      </c>
      <c r="AX321" s="12" t="s">
        <v>81</v>
      </c>
      <c r="AY321" s="191" t="s">
        <v>147</v>
      </c>
    </row>
    <row r="322" spans="2:65" s="13" customFormat="1" ht="13.5">
      <c r="B322" s="198"/>
      <c r="D322" s="183" t="s">
        <v>156</v>
      </c>
      <c r="E322" s="199" t="s">
        <v>5</v>
      </c>
      <c r="F322" s="200" t="s">
        <v>174</v>
      </c>
      <c r="H322" s="201">
        <v>2.6280000000000001</v>
      </c>
      <c r="I322" s="202"/>
      <c r="L322" s="198"/>
      <c r="M322" s="203"/>
      <c r="N322" s="204"/>
      <c r="O322" s="204"/>
      <c r="P322" s="204"/>
      <c r="Q322" s="204"/>
      <c r="R322" s="204"/>
      <c r="S322" s="204"/>
      <c r="T322" s="205"/>
      <c r="AT322" s="199" t="s">
        <v>156</v>
      </c>
      <c r="AU322" s="199" t="s">
        <v>91</v>
      </c>
      <c r="AV322" s="13" t="s">
        <v>175</v>
      </c>
      <c r="AW322" s="13" t="s">
        <v>44</v>
      </c>
      <c r="AX322" s="13" t="s">
        <v>81</v>
      </c>
      <c r="AY322" s="199" t="s">
        <v>147</v>
      </c>
    </row>
    <row r="323" spans="2:65" s="14" customFormat="1" ht="13.5">
      <c r="B323" s="206"/>
      <c r="D323" s="183" t="s">
        <v>156</v>
      </c>
      <c r="E323" s="207" t="s">
        <v>5</v>
      </c>
      <c r="F323" s="208" t="s">
        <v>176</v>
      </c>
      <c r="H323" s="209">
        <v>2.6280000000000001</v>
      </c>
      <c r="I323" s="210"/>
      <c r="L323" s="206"/>
      <c r="M323" s="211"/>
      <c r="N323" s="212"/>
      <c r="O323" s="212"/>
      <c r="P323" s="212"/>
      <c r="Q323" s="212"/>
      <c r="R323" s="212"/>
      <c r="S323" s="212"/>
      <c r="T323" s="213"/>
      <c r="AT323" s="207" t="s">
        <v>156</v>
      </c>
      <c r="AU323" s="207" t="s">
        <v>91</v>
      </c>
      <c r="AV323" s="14" t="s">
        <v>154</v>
      </c>
      <c r="AW323" s="14" t="s">
        <v>44</v>
      </c>
      <c r="AX323" s="14" t="s">
        <v>25</v>
      </c>
      <c r="AY323" s="207" t="s">
        <v>147</v>
      </c>
    </row>
    <row r="324" spans="2:65" s="1" customFormat="1" ht="25.5" customHeight="1">
      <c r="B324" s="169"/>
      <c r="C324" s="170" t="s">
        <v>349</v>
      </c>
      <c r="D324" s="170" t="s">
        <v>149</v>
      </c>
      <c r="E324" s="171" t="s">
        <v>350</v>
      </c>
      <c r="F324" s="172" t="s">
        <v>351</v>
      </c>
      <c r="G324" s="173" t="s">
        <v>208</v>
      </c>
      <c r="H324" s="174">
        <v>321.79500000000002</v>
      </c>
      <c r="I324" s="175"/>
      <c r="J324" s="176">
        <f>ROUND(I324*H324,2)</f>
        <v>0</v>
      </c>
      <c r="K324" s="172" t="s">
        <v>153</v>
      </c>
      <c r="L324" s="41"/>
      <c r="M324" s="177" t="s">
        <v>5</v>
      </c>
      <c r="N324" s="178" t="s">
        <v>52</v>
      </c>
      <c r="O324" s="42"/>
      <c r="P324" s="179">
        <f>O324*H324</f>
        <v>0</v>
      </c>
      <c r="Q324" s="179">
        <v>0</v>
      </c>
      <c r="R324" s="179">
        <f>Q324*H324</f>
        <v>0</v>
      </c>
      <c r="S324" s="179">
        <v>7.0000000000000007E-2</v>
      </c>
      <c r="T324" s="180">
        <f>S324*H324</f>
        <v>22.525650000000002</v>
      </c>
      <c r="AR324" s="24" t="s">
        <v>154</v>
      </c>
      <c r="AT324" s="24" t="s">
        <v>149</v>
      </c>
      <c r="AU324" s="24" t="s">
        <v>91</v>
      </c>
      <c r="AY324" s="24" t="s">
        <v>147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4" t="s">
        <v>25</v>
      </c>
      <c r="BK324" s="181">
        <f>ROUND(I324*H324,2)</f>
        <v>0</v>
      </c>
      <c r="BL324" s="24" t="s">
        <v>154</v>
      </c>
      <c r="BM324" s="24" t="s">
        <v>352</v>
      </c>
    </row>
    <row r="325" spans="2:65" s="11" customFormat="1" ht="13.5">
      <c r="B325" s="182"/>
      <c r="D325" s="183" t="s">
        <v>156</v>
      </c>
      <c r="E325" s="184" t="s">
        <v>5</v>
      </c>
      <c r="F325" s="185" t="s">
        <v>353</v>
      </c>
      <c r="H325" s="184" t="s">
        <v>5</v>
      </c>
      <c r="I325" s="186"/>
      <c r="L325" s="182"/>
      <c r="M325" s="187"/>
      <c r="N325" s="188"/>
      <c r="O325" s="188"/>
      <c r="P325" s="188"/>
      <c r="Q325" s="188"/>
      <c r="R325" s="188"/>
      <c r="S325" s="188"/>
      <c r="T325" s="189"/>
      <c r="AT325" s="184" t="s">
        <v>156</v>
      </c>
      <c r="AU325" s="184" t="s">
        <v>91</v>
      </c>
      <c r="AV325" s="11" t="s">
        <v>25</v>
      </c>
      <c r="AW325" s="11" t="s">
        <v>44</v>
      </c>
      <c r="AX325" s="11" t="s">
        <v>81</v>
      </c>
      <c r="AY325" s="184" t="s">
        <v>147</v>
      </c>
    </row>
    <row r="326" spans="2:65" s="11" customFormat="1" ht="13.5">
      <c r="B326" s="182"/>
      <c r="D326" s="183" t="s">
        <v>156</v>
      </c>
      <c r="E326" s="184" t="s">
        <v>5</v>
      </c>
      <c r="F326" s="185" t="s">
        <v>354</v>
      </c>
      <c r="H326" s="184" t="s">
        <v>5</v>
      </c>
      <c r="I326" s="186"/>
      <c r="L326" s="182"/>
      <c r="M326" s="187"/>
      <c r="N326" s="188"/>
      <c r="O326" s="188"/>
      <c r="P326" s="188"/>
      <c r="Q326" s="188"/>
      <c r="R326" s="188"/>
      <c r="S326" s="188"/>
      <c r="T326" s="189"/>
      <c r="AT326" s="184" t="s">
        <v>156</v>
      </c>
      <c r="AU326" s="184" t="s">
        <v>91</v>
      </c>
      <c r="AV326" s="11" t="s">
        <v>25</v>
      </c>
      <c r="AW326" s="11" t="s">
        <v>44</v>
      </c>
      <c r="AX326" s="11" t="s">
        <v>81</v>
      </c>
      <c r="AY326" s="184" t="s">
        <v>147</v>
      </c>
    </row>
    <row r="327" spans="2:65" s="11" customFormat="1" ht="13.5">
      <c r="B327" s="182"/>
      <c r="D327" s="183" t="s">
        <v>156</v>
      </c>
      <c r="E327" s="184" t="s">
        <v>5</v>
      </c>
      <c r="F327" s="185" t="s">
        <v>160</v>
      </c>
      <c r="H327" s="184" t="s">
        <v>5</v>
      </c>
      <c r="I327" s="186"/>
      <c r="L327" s="182"/>
      <c r="M327" s="187"/>
      <c r="N327" s="188"/>
      <c r="O327" s="188"/>
      <c r="P327" s="188"/>
      <c r="Q327" s="188"/>
      <c r="R327" s="188"/>
      <c r="S327" s="188"/>
      <c r="T327" s="189"/>
      <c r="AT327" s="184" t="s">
        <v>156</v>
      </c>
      <c r="AU327" s="184" t="s">
        <v>91</v>
      </c>
      <c r="AV327" s="11" t="s">
        <v>25</v>
      </c>
      <c r="AW327" s="11" t="s">
        <v>44</v>
      </c>
      <c r="AX327" s="11" t="s">
        <v>81</v>
      </c>
      <c r="AY327" s="184" t="s">
        <v>147</v>
      </c>
    </row>
    <row r="328" spans="2:65" s="12" customFormat="1" ht="13.5">
      <c r="B328" s="190"/>
      <c r="D328" s="183" t="s">
        <v>156</v>
      </c>
      <c r="E328" s="191" t="s">
        <v>5</v>
      </c>
      <c r="F328" s="192" t="s">
        <v>355</v>
      </c>
      <c r="H328" s="193">
        <v>30.22</v>
      </c>
      <c r="I328" s="194"/>
      <c r="L328" s="190"/>
      <c r="M328" s="195"/>
      <c r="N328" s="196"/>
      <c r="O328" s="196"/>
      <c r="P328" s="196"/>
      <c r="Q328" s="196"/>
      <c r="R328" s="196"/>
      <c r="S328" s="196"/>
      <c r="T328" s="197"/>
      <c r="AT328" s="191" t="s">
        <v>156</v>
      </c>
      <c r="AU328" s="191" t="s">
        <v>91</v>
      </c>
      <c r="AV328" s="12" t="s">
        <v>91</v>
      </c>
      <c r="AW328" s="12" t="s">
        <v>44</v>
      </c>
      <c r="AX328" s="12" t="s">
        <v>81</v>
      </c>
      <c r="AY328" s="191" t="s">
        <v>147</v>
      </c>
    </row>
    <row r="329" spans="2:65" s="11" customFormat="1" ht="13.5">
      <c r="B329" s="182"/>
      <c r="D329" s="183" t="s">
        <v>156</v>
      </c>
      <c r="E329" s="184" t="s">
        <v>5</v>
      </c>
      <c r="F329" s="185" t="s">
        <v>162</v>
      </c>
      <c r="H329" s="184" t="s">
        <v>5</v>
      </c>
      <c r="I329" s="186"/>
      <c r="L329" s="182"/>
      <c r="M329" s="187"/>
      <c r="N329" s="188"/>
      <c r="O329" s="188"/>
      <c r="P329" s="188"/>
      <c r="Q329" s="188"/>
      <c r="R329" s="188"/>
      <c r="S329" s="188"/>
      <c r="T329" s="189"/>
      <c r="AT329" s="184" t="s">
        <v>156</v>
      </c>
      <c r="AU329" s="184" t="s">
        <v>91</v>
      </c>
      <c r="AV329" s="11" t="s">
        <v>25</v>
      </c>
      <c r="AW329" s="11" t="s">
        <v>44</v>
      </c>
      <c r="AX329" s="11" t="s">
        <v>81</v>
      </c>
      <c r="AY329" s="184" t="s">
        <v>147</v>
      </c>
    </row>
    <row r="330" spans="2:65" s="12" customFormat="1" ht="13.5">
      <c r="B330" s="190"/>
      <c r="D330" s="183" t="s">
        <v>156</v>
      </c>
      <c r="E330" s="191" t="s">
        <v>5</v>
      </c>
      <c r="F330" s="192" t="s">
        <v>356</v>
      </c>
      <c r="H330" s="193">
        <v>23.06</v>
      </c>
      <c r="I330" s="194"/>
      <c r="L330" s="190"/>
      <c r="M330" s="195"/>
      <c r="N330" s="196"/>
      <c r="O330" s="196"/>
      <c r="P330" s="196"/>
      <c r="Q330" s="196"/>
      <c r="R330" s="196"/>
      <c r="S330" s="196"/>
      <c r="T330" s="197"/>
      <c r="AT330" s="191" t="s">
        <v>156</v>
      </c>
      <c r="AU330" s="191" t="s">
        <v>91</v>
      </c>
      <c r="AV330" s="12" t="s">
        <v>91</v>
      </c>
      <c r="AW330" s="12" t="s">
        <v>44</v>
      </c>
      <c r="AX330" s="12" t="s">
        <v>81</v>
      </c>
      <c r="AY330" s="191" t="s">
        <v>147</v>
      </c>
    </row>
    <row r="331" spans="2:65" s="11" customFormat="1" ht="13.5">
      <c r="B331" s="182"/>
      <c r="D331" s="183" t="s">
        <v>156</v>
      </c>
      <c r="E331" s="184" t="s">
        <v>5</v>
      </c>
      <c r="F331" s="185" t="s">
        <v>164</v>
      </c>
      <c r="H331" s="184" t="s">
        <v>5</v>
      </c>
      <c r="I331" s="186"/>
      <c r="L331" s="182"/>
      <c r="M331" s="187"/>
      <c r="N331" s="188"/>
      <c r="O331" s="188"/>
      <c r="P331" s="188"/>
      <c r="Q331" s="188"/>
      <c r="R331" s="188"/>
      <c r="S331" s="188"/>
      <c r="T331" s="189"/>
      <c r="AT331" s="184" t="s">
        <v>156</v>
      </c>
      <c r="AU331" s="184" t="s">
        <v>91</v>
      </c>
      <c r="AV331" s="11" t="s">
        <v>25</v>
      </c>
      <c r="AW331" s="11" t="s">
        <v>44</v>
      </c>
      <c r="AX331" s="11" t="s">
        <v>81</v>
      </c>
      <c r="AY331" s="184" t="s">
        <v>147</v>
      </c>
    </row>
    <row r="332" spans="2:65" s="12" customFormat="1" ht="13.5">
      <c r="B332" s="190"/>
      <c r="D332" s="183" t="s">
        <v>156</v>
      </c>
      <c r="E332" s="191" t="s">
        <v>5</v>
      </c>
      <c r="F332" s="192" t="s">
        <v>357</v>
      </c>
      <c r="H332" s="193">
        <v>36.08</v>
      </c>
      <c r="I332" s="194"/>
      <c r="L332" s="190"/>
      <c r="M332" s="195"/>
      <c r="N332" s="196"/>
      <c r="O332" s="196"/>
      <c r="P332" s="196"/>
      <c r="Q332" s="196"/>
      <c r="R332" s="196"/>
      <c r="S332" s="196"/>
      <c r="T332" s="197"/>
      <c r="AT332" s="191" t="s">
        <v>156</v>
      </c>
      <c r="AU332" s="191" t="s">
        <v>91</v>
      </c>
      <c r="AV332" s="12" t="s">
        <v>91</v>
      </c>
      <c r="AW332" s="12" t="s">
        <v>44</v>
      </c>
      <c r="AX332" s="12" t="s">
        <v>81</v>
      </c>
      <c r="AY332" s="191" t="s">
        <v>147</v>
      </c>
    </row>
    <row r="333" spans="2:65" s="11" customFormat="1" ht="13.5">
      <c r="B333" s="182"/>
      <c r="D333" s="183" t="s">
        <v>156</v>
      </c>
      <c r="E333" s="184" t="s">
        <v>5</v>
      </c>
      <c r="F333" s="185" t="s">
        <v>166</v>
      </c>
      <c r="H333" s="184" t="s">
        <v>5</v>
      </c>
      <c r="I333" s="186"/>
      <c r="L333" s="182"/>
      <c r="M333" s="187"/>
      <c r="N333" s="188"/>
      <c r="O333" s="188"/>
      <c r="P333" s="188"/>
      <c r="Q333" s="188"/>
      <c r="R333" s="188"/>
      <c r="S333" s="188"/>
      <c r="T333" s="189"/>
      <c r="AT333" s="184" t="s">
        <v>156</v>
      </c>
      <c r="AU333" s="184" t="s">
        <v>91</v>
      </c>
      <c r="AV333" s="11" t="s">
        <v>25</v>
      </c>
      <c r="AW333" s="11" t="s">
        <v>44</v>
      </c>
      <c r="AX333" s="11" t="s">
        <v>81</v>
      </c>
      <c r="AY333" s="184" t="s">
        <v>147</v>
      </c>
    </row>
    <row r="334" spans="2:65" s="12" customFormat="1" ht="13.5">
      <c r="B334" s="190"/>
      <c r="D334" s="183" t="s">
        <v>156</v>
      </c>
      <c r="E334" s="191" t="s">
        <v>5</v>
      </c>
      <c r="F334" s="192" t="s">
        <v>358</v>
      </c>
      <c r="H334" s="193">
        <v>53.9</v>
      </c>
      <c r="I334" s="194"/>
      <c r="L334" s="190"/>
      <c r="M334" s="195"/>
      <c r="N334" s="196"/>
      <c r="O334" s="196"/>
      <c r="P334" s="196"/>
      <c r="Q334" s="196"/>
      <c r="R334" s="196"/>
      <c r="S334" s="196"/>
      <c r="T334" s="197"/>
      <c r="AT334" s="191" t="s">
        <v>156</v>
      </c>
      <c r="AU334" s="191" t="s">
        <v>91</v>
      </c>
      <c r="AV334" s="12" t="s">
        <v>91</v>
      </c>
      <c r="AW334" s="12" t="s">
        <v>44</v>
      </c>
      <c r="AX334" s="12" t="s">
        <v>81</v>
      </c>
      <c r="AY334" s="191" t="s">
        <v>147</v>
      </c>
    </row>
    <row r="335" spans="2:65" s="11" customFormat="1" ht="13.5">
      <c r="B335" s="182"/>
      <c r="D335" s="183" t="s">
        <v>156</v>
      </c>
      <c r="E335" s="184" t="s">
        <v>5</v>
      </c>
      <c r="F335" s="185" t="s">
        <v>168</v>
      </c>
      <c r="H335" s="184" t="s">
        <v>5</v>
      </c>
      <c r="I335" s="186"/>
      <c r="L335" s="182"/>
      <c r="M335" s="187"/>
      <c r="N335" s="188"/>
      <c r="O335" s="188"/>
      <c r="P335" s="188"/>
      <c r="Q335" s="188"/>
      <c r="R335" s="188"/>
      <c r="S335" s="188"/>
      <c r="T335" s="189"/>
      <c r="AT335" s="184" t="s">
        <v>156</v>
      </c>
      <c r="AU335" s="184" t="s">
        <v>91</v>
      </c>
      <c r="AV335" s="11" t="s">
        <v>25</v>
      </c>
      <c r="AW335" s="11" t="s">
        <v>44</v>
      </c>
      <c r="AX335" s="11" t="s">
        <v>81</v>
      </c>
      <c r="AY335" s="184" t="s">
        <v>147</v>
      </c>
    </row>
    <row r="336" spans="2:65" s="12" customFormat="1" ht="13.5">
      <c r="B336" s="190"/>
      <c r="D336" s="183" t="s">
        <v>156</v>
      </c>
      <c r="E336" s="191" t="s">
        <v>5</v>
      </c>
      <c r="F336" s="192" t="s">
        <v>359</v>
      </c>
      <c r="H336" s="193">
        <v>26.04</v>
      </c>
      <c r="I336" s="194"/>
      <c r="L336" s="190"/>
      <c r="M336" s="195"/>
      <c r="N336" s="196"/>
      <c r="O336" s="196"/>
      <c r="P336" s="196"/>
      <c r="Q336" s="196"/>
      <c r="R336" s="196"/>
      <c r="S336" s="196"/>
      <c r="T336" s="197"/>
      <c r="AT336" s="191" t="s">
        <v>156</v>
      </c>
      <c r="AU336" s="191" t="s">
        <v>91</v>
      </c>
      <c r="AV336" s="12" t="s">
        <v>91</v>
      </c>
      <c r="AW336" s="12" t="s">
        <v>44</v>
      </c>
      <c r="AX336" s="12" t="s">
        <v>81</v>
      </c>
      <c r="AY336" s="191" t="s">
        <v>147</v>
      </c>
    </row>
    <row r="337" spans="2:65" s="11" customFormat="1" ht="13.5">
      <c r="B337" s="182"/>
      <c r="D337" s="183" t="s">
        <v>156</v>
      </c>
      <c r="E337" s="184" t="s">
        <v>5</v>
      </c>
      <c r="F337" s="185" t="s">
        <v>170</v>
      </c>
      <c r="H337" s="184" t="s">
        <v>5</v>
      </c>
      <c r="I337" s="186"/>
      <c r="L337" s="182"/>
      <c r="M337" s="187"/>
      <c r="N337" s="188"/>
      <c r="O337" s="188"/>
      <c r="P337" s="188"/>
      <c r="Q337" s="188"/>
      <c r="R337" s="188"/>
      <c r="S337" s="188"/>
      <c r="T337" s="189"/>
      <c r="AT337" s="184" t="s">
        <v>156</v>
      </c>
      <c r="AU337" s="184" t="s">
        <v>91</v>
      </c>
      <c r="AV337" s="11" t="s">
        <v>25</v>
      </c>
      <c r="AW337" s="11" t="s">
        <v>44</v>
      </c>
      <c r="AX337" s="11" t="s">
        <v>81</v>
      </c>
      <c r="AY337" s="184" t="s">
        <v>147</v>
      </c>
    </row>
    <row r="338" spans="2:65" s="12" customFormat="1" ht="13.5">
      <c r="B338" s="190"/>
      <c r="D338" s="183" t="s">
        <v>156</v>
      </c>
      <c r="E338" s="191" t="s">
        <v>5</v>
      </c>
      <c r="F338" s="192" t="s">
        <v>360</v>
      </c>
      <c r="H338" s="193">
        <v>45.01</v>
      </c>
      <c r="I338" s="194"/>
      <c r="L338" s="190"/>
      <c r="M338" s="195"/>
      <c r="N338" s="196"/>
      <c r="O338" s="196"/>
      <c r="P338" s="196"/>
      <c r="Q338" s="196"/>
      <c r="R338" s="196"/>
      <c r="S338" s="196"/>
      <c r="T338" s="197"/>
      <c r="AT338" s="191" t="s">
        <v>156</v>
      </c>
      <c r="AU338" s="191" t="s">
        <v>91</v>
      </c>
      <c r="AV338" s="12" t="s">
        <v>91</v>
      </c>
      <c r="AW338" s="12" t="s">
        <v>44</v>
      </c>
      <c r="AX338" s="12" t="s">
        <v>81</v>
      </c>
      <c r="AY338" s="191" t="s">
        <v>147</v>
      </c>
    </row>
    <row r="339" spans="2:65" s="11" customFormat="1" ht="13.5">
      <c r="B339" s="182"/>
      <c r="D339" s="183" t="s">
        <v>156</v>
      </c>
      <c r="E339" s="184" t="s">
        <v>5</v>
      </c>
      <c r="F339" s="185" t="s">
        <v>172</v>
      </c>
      <c r="H339" s="184" t="s">
        <v>5</v>
      </c>
      <c r="I339" s="186"/>
      <c r="L339" s="182"/>
      <c r="M339" s="187"/>
      <c r="N339" s="188"/>
      <c r="O339" s="188"/>
      <c r="P339" s="188"/>
      <c r="Q339" s="188"/>
      <c r="R339" s="188"/>
      <c r="S339" s="188"/>
      <c r="T339" s="189"/>
      <c r="AT339" s="184" t="s">
        <v>156</v>
      </c>
      <c r="AU339" s="184" t="s">
        <v>91</v>
      </c>
      <c r="AV339" s="11" t="s">
        <v>25</v>
      </c>
      <c r="AW339" s="11" t="s">
        <v>44</v>
      </c>
      <c r="AX339" s="11" t="s">
        <v>81</v>
      </c>
      <c r="AY339" s="184" t="s">
        <v>147</v>
      </c>
    </row>
    <row r="340" spans="2:65" s="12" customFormat="1" ht="13.5">
      <c r="B340" s="190"/>
      <c r="D340" s="183" t="s">
        <v>156</v>
      </c>
      <c r="E340" s="191" t="s">
        <v>5</v>
      </c>
      <c r="F340" s="192" t="s">
        <v>361</v>
      </c>
      <c r="H340" s="193">
        <v>38.045000000000002</v>
      </c>
      <c r="I340" s="194"/>
      <c r="L340" s="190"/>
      <c r="M340" s="195"/>
      <c r="N340" s="196"/>
      <c r="O340" s="196"/>
      <c r="P340" s="196"/>
      <c r="Q340" s="196"/>
      <c r="R340" s="196"/>
      <c r="S340" s="196"/>
      <c r="T340" s="197"/>
      <c r="AT340" s="191" t="s">
        <v>156</v>
      </c>
      <c r="AU340" s="191" t="s">
        <v>91</v>
      </c>
      <c r="AV340" s="12" t="s">
        <v>91</v>
      </c>
      <c r="AW340" s="12" t="s">
        <v>44</v>
      </c>
      <c r="AX340" s="12" t="s">
        <v>81</v>
      </c>
      <c r="AY340" s="191" t="s">
        <v>147</v>
      </c>
    </row>
    <row r="341" spans="2:65" s="11" customFormat="1" ht="13.5">
      <c r="B341" s="182"/>
      <c r="D341" s="183" t="s">
        <v>156</v>
      </c>
      <c r="E341" s="184" t="s">
        <v>5</v>
      </c>
      <c r="F341" s="185" t="s">
        <v>255</v>
      </c>
      <c r="H341" s="184" t="s">
        <v>5</v>
      </c>
      <c r="I341" s="186"/>
      <c r="L341" s="182"/>
      <c r="M341" s="187"/>
      <c r="N341" s="188"/>
      <c r="O341" s="188"/>
      <c r="P341" s="188"/>
      <c r="Q341" s="188"/>
      <c r="R341" s="188"/>
      <c r="S341" s="188"/>
      <c r="T341" s="189"/>
      <c r="AT341" s="184" t="s">
        <v>156</v>
      </c>
      <c r="AU341" s="184" t="s">
        <v>91</v>
      </c>
      <c r="AV341" s="11" t="s">
        <v>25</v>
      </c>
      <c r="AW341" s="11" t="s">
        <v>44</v>
      </c>
      <c r="AX341" s="11" t="s">
        <v>81</v>
      </c>
      <c r="AY341" s="184" t="s">
        <v>147</v>
      </c>
    </row>
    <row r="342" spans="2:65" s="12" customFormat="1" ht="13.5">
      <c r="B342" s="190"/>
      <c r="D342" s="183" t="s">
        <v>156</v>
      </c>
      <c r="E342" s="191" t="s">
        <v>5</v>
      </c>
      <c r="F342" s="192" t="s">
        <v>362</v>
      </c>
      <c r="H342" s="193">
        <v>69.44</v>
      </c>
      <c r="I342" s="194"/>
      <c r="L342" s="190"/>
      <c r="M342" s="195"/>
      <c r="N342" s="196"/>
      <c r="O342" s="196"/>
      <c r="P342" s="196"/>
      <c r="Q342" s="196"/>
      <c r="R342" s="196"/>
      <c r="S342" s="196"/>
      <c r="T342" s="197"/>
      <c r="AT342" s="191" t="s">
        <v>156</v>
      </c>
      <c r="AU342" s="191" t="s">
        <v>91</v>
      </c>
      <c r="AV342" s="12" t="s">
        <v>91</v>
      </c>
      <c r="AW342" s="12" t="s">
        <v>44</v>
      </c>
      <c r="AX342" s="12" t="s">
        <v>81</v>
      </c>
      <c r="AY342" s="191" t="s">
        <v>147</v>
      </c>
    </row>
    <row r="343" spans="2:65" s="13" customFormat="1" ht="13.5">
      <c r="B343" s="198"/>
      <c r="D343" s="183" t="s">
        <v>156</v>
      </c>
      <c r="E343" s="199" t="s">
        <v>5</v>
      </c>
      <c r="F343" s="200" t="s">
        <v>174</v>
      </c>
      <c r="H343" s="201">
        <v>321.79500000000002</v>
      </c>
      <c r="I343" s="202"/>
      <c r="L343" s="198"/>
      <c r="M343" s="203"/>
      <c r="N343" s="204"/>
      <c r="O343" s="204"/>
      <c r="P343" s="204"/>
      <c r="Q343" s="204"/>
      <c r="R343" s="204"/>
      <c r="S343" s="204"/>
      <c r="T343" s="205"/>
      <c r="AT343" s="199" t="s">
        <v>156</v>
      </c>
      <c r="AU343" s="199" t="s">
        <v>91</v>
      </c>
      <c r="AV343" s="13" t="s">
        <v>175</v>
      </c>
      <c r="AW343" s="13" t="s">
        <v>44</v>
      </c>
      <c r="AX343" s="13" t="s">
        <v>81</v>
      </c>
      <c r="AY343" s="199" t="s">
        <v>147</v>
      </c>
    </row>
    <row r="344" spans="2:65" s="14" customFormat="1" ht="13.5">
      <c r="B344" s="206"/>
      <c r="D344" s="183" t="s">
        <v>156</v>
      </c>
      <c r="E344" s="207" t="s">
        <v>5</v>
      </c>
      <c r="F344" s="208" t="s">
        <v>176</v>
      </c>
      <c r="H344" s="209">
        <v>321.79500000000002</v>
      </c>
      <c r="I344" s="210"/>
      <c r="L344" s="206"/>
      <c r="M344" s="211"/>
      <c r="N344" s="212"/>
      <c r="O344" s="212"/>
      <c r="P344" s="212"/>
      <c r="Q344" s="212"/>
      <c r="R344" s="212"/>
      <c r="S344" s="212"/>
      <c r="T344" s="213"/>
      <c r="AT344" s="207" t="s">
        <v>156</v>
      </c>
      <c r="AU344" s="207" t="s">
        <v>91</v>
      </c>
      <c r="AV344" s="14" t="s">
        <v>154</v>
      </c>
      <c r="AW344" s="14" t="s">
        <v>44</v>
      </c>
      <c r="AX344" s="14" t="s">
        <v>25</v>
      </c>
      <c r="AY344" s="207" t="s">
        <v>147</v>
      </c>
    </row>
    <row r="345" spans="2:65" s="1" customFormat="1" ht="25.5" customHeight="1">
      <c r="B345" s="169"/>
      <c r="C345" s="170" t="s">
        <v>363</v>
      </c>
      <c r="D345" s="170" t="s">
        <v>149</v>
      </c>
      <c r="E345" s="171" t="s">
        <v>364</v>
      </c>
      <c r="F345" s="172" t="s">
        <v>365</v>
      </c>
      <c r="G345" s="173" t="s">
        <v>286</v>
      </c>
      <c r="H345" s="174">
        <v>13.35</v>
      </c>
      <c r="I345" s="175"/>
      <c r="J345" s="176">
        <f>ROUND(I345*H345,2)</f>
        <v>0</v>
      </c>
      <c r="K345" s="172" t="s">
        <v>153</v>
      </c>
      <c r="L345" s="41"/>
      <c r="M345" s="177" t="s">
        <v>5</v>
      </c>
      <c r="N345" s="178" t="s">
        <v>52</v>
      </c>
      <c r="O345" s="42"/>
      <c r="P345" s="179">
        <f>O345*H345</f>
        <v>0</v>
      </c>
      <c r="Q345" s="179">
        <v>0</v>
      </c>
      <c r="R345" s="179">
        <f>Q345*H345</f>
        <v>0</v>
      </c>
      <c r="S345" s="179">
        <v>9.2499999999999995E-3</v>
      </c>
      <c r="T345" s="180">
        <f>S345*H345</f>
        <v>0.12348749999999999</v>
      </c>
      <c r="AR345" s="24" t="s">
        <v>154</v>
      </c>
      <c r="AT345" s="24" t="s">
        <v>149</v>
      </c>
      <c r="AU345" s="24" t="s">
        <v>91</v>
      </c>
      <c r="AY345" s="24" t="s">
        <v>147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4" t="s">
        <v>25</v>
      </c>
      <c r="BK345" s="181">
        <f>ROUND(I345*H345,2)</f>
        <v>0</v>
      </c>
      <c r="BL345" s="24" t="s">
        <v>154</v>
      </c>
      <c r="BM345" s="24" t="s">
        <v>366</v>
      </c>
    </row>
    <row r="346" spans="2:65" s="11" customFormat="1" ht="13.5">
      <c r="B346" s="182"/>
      <c r="D346" s="183" t="s">
        <v>156</v>
      </c>
      <c r="E346" s="184" t="s">
        <v>5</v>
      </c>
      <c r="F346" s="185" t="s">
        <v>367</v>
      </c>
      <c r="H346" s="184" t="s">
        <v>5</v>
      </c>
      <c r="I346" s="186"/>
      <c r="L346" s="182"/>
      <c r="M346" s="187"/>
      <c r="N346" s="188"/>
      <c r="O346" s="188"/>
      <c r="P346" s="188"/>
      <c r="Q346" s="188"/>
      <c r="R346" s="188"/>
      <c r="S346" s="188"/>
      <c r="T346" s="189"/>
      <c r="AT346" s="184" t="s">
        <v>156</v>
      </c>
      <c r="AU346" s="184" t="s">
        <v>91</v>
      </c>
      <c r="AV346" s="11" t="s">
        <v>25</v>
      </c>
      <c r="AW346" s="11" t="s">
        <v>44</v>
      </c>
      <c r="AX346" s="11" t="s">
        <v>81</v>
      </c>
      <c r="AY346" s="184" t="s">
        <v>147</v>
      </c>
    </row>
    <row r="347" spans="2:65" s="11" customFormat="1" ht="13.5">
      <c r="B347" s="182"/>
      <c r="D347" s="183" t="s">
        <v>156</v>
      </c>
      <c r="E347" s="184" t="s">
        <v>5</v>
      </c>
      <c r="F347" s="185" t="s">
        <v>368</v>
      </c>
      <c r="H347" s="184" t="s">
        <v>5</v>
      </c>
      <c r="I347" s="186"/>
      <c r="L347" s="182"/>
      <c r="M347" s="187"/>
      <c r="N347" s="188"/>
      <c r="O347" s="188"/>
      <c r="P347" s="188"/>
      <c r="Q347" s="188"/>
      <c r="R347" s="188"/>
      <c r="S347" s="188"/>
      <c r="T347" s="189"/>
      <c r="AT347" s="184" t="s">
        <v>156</v>
      </c>
      <c r="AU347" s="184" t="s">
        <v>91</v>
      </c>
      <c r="AV347" s="11" t="s">
        <v>25</v>
      </c>
      <c r="AW347" s="11" t="s">
        <v>44</v>
      </c>
      <c r="AX347" s="11" t="s">
        <v>81</v>
      </c>
      <c r="AY347" s="184" t="s">
        <v>147</v>
      </c>
    </row>
    <row r="348" spans="2:65" s="12" customFormat="1" ht="13.5">
      <c r="B348" s="190"/>
      <c r="D348" s="183" t="s">
        <v>156</v>
      </c>
      <c r="E348" s="191" t="s">
        <v>5</v>
      </c>
      <c r="F348" s="192" t="s">
        <v>369</v>
      </c>
      <c r="H348" s="193">
        <v>13.35</v>
      </c>
      <c r="I348" s="194"/>
      <c r="L348" s="190"/>
      <c r="M348" s="195"/>
      <c r="N348" s="196"/>
      <c r="O348" s="196"/>
      <c r="P348" s="196"/>
      <c r="Q348" s="196"/>
      <c r="R348" s="196"/>
      <c r="S348" s="196"/>
      <c r="T348" s="197"/>
      <c r="AT348" s="191" t="s">
        <v>156</v>
      </c>
      <c r="AU348" s="191" t="s">
        <v>91</v>
      </c>
      <c r="AV348" s="12" t="s">
        <v>91</v>
      </c>
      <c r="AW348" s="12" t="s">
        <v>44</v>
      </c>
      <c r="AX348" s="12" t="s">
        <v>81</v>
      </c>
      <c r="AY348" s="191" t="s">
        <v>147</v>
      </c>
    </row>
    <row r="349" spans="2:65" s="13" customFormat="1" ht="13.5">
      <c r="B349" s="198"/>
      <c r="D349" s="183" t="s">
        <v>156</v>
      </c>
      <c r="E349" s="199" t="s">
        <v>5</v>
      </c>
      <c r="F349" s="200" t="s">
        <v>174</v>
      </c>
      <c r="H349" s="201">
        <v>13.35</v>
      </c>
      <c r="I349" s="202"/>
      <c r="L349" s="198"/>
      <c r="M349" s="203"/>
      <c r="N349" s="204"/>
      <c r="O349" s="204"/>
      <c r="P349" s="204"/>
      <c r="Q349" s="204"/>
      <c r="R349" s="204"/>
      <c r="S349" s="204"/>
      <c r="T349" s="205"/>
      <c r="AT349" s="199" t="s">
        <v>156</v>
      </c>
      <c r="AU349" s="199" t="s">
        <v>91</v>
      </c>
      <c r="AV349" s="13" t="s">
        <v>175</v>
      </c>
      <c r="AW349" s="13" t="s">
        <v>44</v>
      </c>
      <c r="AX349" s="13" t="s">
        <v>81</v>
      </c>
      <c r="AY349" s="199" t="s">
        <v>147</v>
      </c>
    </row>
    <row r="350" spans="2:65" s="14" customFormat="1" ht="13.5">
      <c r="B350" s="206"/>
      <c r="D350" s="183" t="s">
        <v>156</v>
      </c>
      <c r="E350" s="207" t="s">
        <v>5</v>
      </c>
      <c r="F350" s="208" t="s">
        <v>176</v>
      </c>
      <c r="H350" s="209">
        <v>13.35</v>
      </c>
      <c r="I350" s="210"/>
      <c r="L350" s="206"/>
      <c r="M350" s="211"/>
      <c r="N350" s="212"/>
      <c r="O350" s="212"/>
      <c r="P350" s="212"/>
      <c r="Q350" s="212"/>
      <c r="R350" s="212"/>
      <c r="S350" s="212"/>
      <c r="T350" s="213"/>
      <c r="AT350" s="207" t="s">
        <v>156</v>
      </c>
      <c r="AU350" s="207" t="s">
        <v>91</v>
      </c>
      <c r="AV350" s="14" t="s">
        <v>154</v>
      </c>
      <c r="AW350" s="14" t="s">
        <v>44</v>
      </c>
      <c r="AX350" s="14" t="s">
        <v>25</v>
      </c>
      <c r="AY350" s="207" t="s">
        <v>147</v>
      </c>
    </row>
    <row r="351" spans="2:65" s="1" customFormat="1" ht="25.5" customHeight="1">
      <c r="B351" s="169"/>
      <c r="C351" s="170" t="s">
        <v>370</v>
      </c>
      <c r="D351" s="170" t="s">
        <v>149</v>
      </c>
      <c r="E351" s="171" t="s">
        <v>371</v>
      </c>
      <c r="F351" s="172" t="s">
        <v>372</v>
      </c>
      <c r="G351" s="173" t="s">
        <v>373</v>
      </c>
      <c r="H351" s="174">
        <v>6</v>
      </c>
      <c r="I351" s="175"/>
      <c r="J351" s="176">
        <f>ROUND(I351*H351,2)</f>
        <v>0</v>
      </c>
      <c r="K351" s="172" t="s">
        <v>153</v>
      </c>
      <c r="L351" s="41"/>
      <c r="M351" s="177" t="s">
        <v>5</v>
      </c>
      <c r="N351" s="178" t="s">
        <v>52</v>
      </c>
      <c r="O351" s="42"/>
      <c r="P351" s="179">
        <f>O351*H351</f>
        <v>0</v>
      </c>
      <c r="Q351" s="179">
        <v>0</v>
      </c>
      <c r="R351" s="179">
        <f>Q351*H351</f>
        <v>0</v>
      </c>
      <c r="S351" s="179">
        <v>3.4000000000000002E-2</v>
      </c>
      <c r="T351" s="180">
        <f>S351*H351</f>
        <v>0.20400000000000001</v>
      </c>
      <c r="AR351" s="24" t="s">
        <v>154</v>
      </c>
      <c r="AT351" s="24" t="s">
        <v>149</v>
      </c>
      <c r="AU351" s="24" t="s">
        <v>91</v>
      </c>
      <c r="AY351" s="24" t="s">
        <v>147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4" t="s">
        <v>25</v>
      </c>
      <c r="BK351" s="181">
        <f>ROUND(I351*H351,2)</f>
        <v>0</v>
      </c>
      <c r="BL351" s="24" t="s">
        <v>154</v>
      </c>
      <c r="BM351" s="24" t="s">
        <v>374</v>
      </c>
    </row>
    <row r="352" spans="2:65" s="11" customFormat="1" ht="13.5">
      <c r="B352" s="182"/>
      <c r="D352" s="183" t="s">
        <v>156</v>
      </c>
      <c r="E352" s="184" t="s">
        <v>5</v>
      </c>
      <c r="F352" s="185" t="s">
        <v>375</v>
      </c>
      <c r="H352" s="184" t="s">
        <v>5</v>
      </c>
      <c r="I352" s="186"/>
      <c r="L352" s="182"/>
      <c r="M352" s="187"/>
      <c r="N352" s="188"/>
      <c r="O352" s="188"/>
      <c r="P352" s="188"/>
      <c r="Q352" s="188"/>
      <c r="R352" s="188"/>
      <c r="S352" s="188"/>
      <c r="T352" s="189"/>
      <c r="AT352" s="184" t="s">
        <v>156</v>
      </c>
      <c r="AU352" s="184" t="s">
        <v>91</v>
      </c>
      <c r="AV352" s="11" t="s">
        <v>25</v>
      </c>
      <c r="AW352" s="11" t="s">
        <v>44</v>
      </c>
      <c r="AX352" s="11" t="s">
        <v>81</v>
      </c>
      <c r="AY352" s="184" t="s">
        <v>147</v>
      </c>
    </row>
    <row r="353" spans="2:65" s="12" customFormat="1" ht="13.5">
      <c r="B353" s="190"/>
      <c r="D353" s="183" t="s">
        <v>156</v>
      </c>
      <c r="E353" s="191" t="s">
        <v>5</v>
      </c>
      <c r="F353" s="192" t="s">
        <v>376</v>
      </c>
      <c r="H353" s="193">
        <v>6</v>
      </c>
      <c r="I353" s="194"/>
      <c r="L353" s="190"/>
      <c r="M353" s="195"/>
      <c r="N353" s="196"/>
      <c r="O353" s="196"/>
      <c r="P353" s="196"/>
      <c r="Q353" s="196"/>
      <c r="R353" s="196"/>
      <c r="S353" s="196"/>
      <c r="T353" s="197"/>
      <c r="AT353" s="191" t="s">
        <v>156</v>
      </c>
      <c r="AU353" s="191" t="s">
        <v>91</v>
      </c>
      <c r="AV353" s="12" t="s">
        <v>91</v>
      </c>
      <c r="AW353" s="12" t="s">
        <v>44</v>
      </c>
      <c r="AX353" s="12" t="s">
        <v>81</v>
      </c>
      <c r="AY353" s="191" t="s">
        <v>147</v>
      </c>
    </row>
    <row r="354" spans="2:65" s="13" customFormat="1" ht="13.5">
      <c r="B354" s="198"/>
      <c r="D354" s="183" t="s">
        <v>156</v>
      </c>
      <c r="E354" s="199" t="s">
        <v>5</v>
      </c>
      <c r="F354" s="200" t="s">
        <v>174</v>
      </c>
      <c r="H354" s="201">
        <v>6</v>
      </c>
      <c r="I354" s="202"/>
      <c r="L354" s="198"/>
      <c r="M354" s="203"/>
      <c r="N354" s="204"/>
      <c r="O354" s="204"/>
      <c r="P354" s="204"/>
      <c r="Q354" s="204"/>
      <c r="R354" s="204"/>
      <c r="S354" s="204"/>
      <c r="T354" s="205"/>
      <c r="AT354" s="199" t="s">
        <v>156</v>
      </c>
      <c r="AU354" s="199" t="s">
        <v>91</v>
      </c>
      <c r="AV354" s="13" t="s">
        <v>175</v>
      </c>
      <c r="AW354" s="13" t="s">
        <v>44</v>
      </c>
      <c r="AX354" s="13" t="s">
        <v>81</v>
      </c>
      <c r="AY354" s="199" t="s">
        <v>147</v>
      </c>
    </row>
    <row r="355" spans="2:65" s="14" customFormat="1" ht="13.5">
      <c r="B355" s="206"/>
      <c r="D355" s="183" t="s">
        <v>156</v>
      </c>
      <c r="E355" s="207" t="s">
        <v>5</v>
      </c>
      <c r="F355" s="208" t="s">
        <v>176</v>
      </c>
      <c r="H355" s="209">
        <v>6</v>
      </c>
      <c r="I355" s="210"/>
      <c r="L355" s="206"/>
      <c r="M355" s="211"/>
      <c r="N355" s="212"/>
      <c r="O355" s="212"/>
      <c r="P355" s="212"/>
      <c r="Q355" s="212"/>
      <c r="R355" s="212"/>
      <c r="S355" s="212"/>
      <c r="T355" s="213"/>
      <c r="AT355" s="207" t="s">
        <v>156</v>
      </c>
      <c r="AU355" s="207" t="s">
        <v>91</v>
      </c>
      <c r="AV355" s="14" t="s">
        <v>154</v>
      </c>
      <c r="AW355" s="14" t="s">
        <v>44</v>
      </c>
      <c r="AX355" s="14" t="s">
        <v>25</v>
      </c>
      <c r="AY355" s="207" t="s">
        <v>147</v>
      </c>
    </row>
    <row r="356" spans="2:65" s="1" customFormat="1" ht="25.5" customHeight="1">
      <c r="B356" s="169"/>
      <c r="C356" s="170" t="s">
        <v>377</v>
      </c>
      <c r="D356" s="170" t="s">
        <v>149</v>
      </c>
      <c r="E356" s="171" t="s">
        <v>378</v>
      </c>
      <c r="F356" s="172" t="s">
        <v>379</v>
      </c>
      <c r="G356" s="173" t="s">
        <v>286</v>
      </c>
      <c r="H356" s="174">
        <v>30.65</v>
      </c>
      <c r="I356" s="175"/>
      <c r="J356" s="176">
        <f>ROUND(I356*H356,2)</f>
        <v>0</v>
      </c>
      <c r="K356" s="172" t="s">
        <v>153</v>
      </c>
      <c r="L356" s="41"/>
      <c r="M356" s="177" t="s">
        <v>5</v>
      </c>
      <c r="N356" s="178" t="s">
        <v>52</v>
      </c>
      <c r="O356" s="42"/>
      <c r="P356" s="179">
        <f>O356*H356</f>
        <v>0</v>
      </c>
      <c r="Q356" s="179">
        <v>0</v>
      </c>
      <c r="R356" s="179">
        <f>Q356*H356</f>
        <v>0</v>
      </c>
      <c r="S356" s="179">
        <v>6.6000000000000003E-2</v>
      </c>
      <c r="T356" s="180">
        <f>S356*H356</f>
        <v>2.0228999999999999</v>
      </c>
      <c r="AR356" s="24" t="s">
        <v>154</v>
      </c>
      <c r="AT356" s="24" t="s">
        <v>149</v>
      </c>
      <c r="AU356" s="24" t="s">
        <v>91</v>
      </c>
      <c r="AY356" s="24" t="s">
        <v>147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4" t="s">
        <v>25</v>
      </c>
      <c r="BK356" s="181">
        <f>ROUND(I356*H356,2)</f>
        <v>0</v>
      </c>
      <c r="BL356" s="24" t="s">
        <v>154</v>
      </c>
      <c r="BM356" s="24" t="s">
        <v>380</v>
      </c>
    </row>
    <row r="357" spans="2:65" s="11" customFormat="1" ht="13.5">
      <c r="B357" s="182"/>
      <c r="D357" s="183" t="s">
        <v>156</v>
      </c>
      <c r="E357" s="184" t="s">
        <v>5</v>
      </c>
      <c r="F357" s="185" t="s">
        <v>238</v>
      </c>
      <c r="H357" s="184" t="s">
        <v>5</v>
      </c>
      <c r="I357" s="186"/>
      <c r="L357" s="182"/>
      <c r="M357" s="187"/>
      <c r="N357" s="188"/>
      <c r="O357" s="188"/>
      <c r="P357" s="188"/>
      <c r="Q357" s="188"/>
      <c r="R357" s="188"/>
      <c r="S357" s="188"/>
      <c r="T357" s="189"/>
      <c r="AT357" s="184" t="s">
        <v>156</v>
      </c>
      <c r="AU357" s="184" t="s">
        <v>91</v>
      </c>
      <c r="AV357" s="11" t="s">
        <v>25</v>
      </c>
      <c r="AW357" s="11" t="s">
        <v>44</v>
      </c>
      <c r="AX357" s="11" t="s">
        <v>81</v>
      </c>
      <c r="AY357" s="184" t="s">
        <v>147</v>
      </c>
    </row>
    <row r="358" spans="2:65" s="11" customFormat="1" ht="13.5">
      <c r="B358" s="182"/>
      <c r="D358" s="183" t="s">
        <v>156</v>
      </c>
      <c r="E358" s="184" t="s">
        <v>5</v>
      </c>
      <c r="F358" s="185" t="s">
        <v>381</v>
      </c>
      <c r="H358" s="184" t="s">
        <v>5</v>
      </c>
      <c r="I358" s="186"/>
      <c r="L358" s="182"/>
      <c r="M358" s="187"/>
      <c r="N358" s="188"/>
      <c r="O358" s="188"/>
      <c r="P358" s="188"/>
      <c r="Q358" s="188"/>
      <c r="R358" s="188"/>
      <c r="S358" s="188"/>
      <c r="T358" s="189"/>
      <c r="AT358" s="184" t="s">
        <v>156</v>
      </c>
      <c r="AU358" s="184" t="s">
        <v>91</v>
      </c>
      <c r="AV358" s="11" t="s">
        <v>25</v>
      </c>
      <c r="AW358" s="11" t="s">
        <v>44</v>
      </c>
      <c r="AX358" s="11" t="s">
        <v>81</v>
      </c>
      <c r="AY358" s="184" t="s">
        <v>147</v>
      </c>
    </row>
    <row r="359" spans="2:65" s="12" customFormat="1" ht="13.5">
      <c r="B359" s="190"/>
      <c r="D359" s="183" t="s">
        <v>156</v>
      </c>
      <c r="E359" s="191" t="s">
        <v>5</v>
      </c>
      <c r="F359" s="192" t="s">
        <v>382</v>
      </c>
      <c r="H359" s="193">
        <v>30.65</v>
      </c>
      <c r="I359" s="194"/>
      <c r="L359" s="190"/>
      <c r="M359" s="195"/>
      <c r="N359" s="196"/>
      <c r="O359" s="196"/>
      <c r="P359" s="196"/>
      <c r="Q359" s="196"/>
      <c r="R359" s="196"/>
      <c r="S359" s="196"/>
      <c r="T359" s="197"/>
      <c r="AT359" s="191" t="s">
        <v>156</v>
      </c>
      <c r="AU359" s="191" t="s">
        <v>91</v>
      </c>
      <c r="AV359" s="12" t="s">
        <v>91</v>
      </c>
      <c r="AW359" s="12" t="s">
        <v>44</v>
      </c>
      <c r="AX359" s="12" t="s">
        <v>81</v>
      </c>
      <c r="AY359" s="191" t="s">
        <v>147</v>
      </c>
    </row>
    <row r="360" spans="2:65" s="13" customFormat="1" ht="13.5">
      <c r="B360" s="198"/>
      <c r="D360" s="183" t="s">
        <v>156</v>
      </c>
      <c r="E360" s="199" t="s">
        <v>5</v>
      </c>
      <c r="F360" s="200" t="s">
        <v>174</v>
      </c>
      <c r="H360" s="201">
        <v>30.65</v>
      </c>
      <c r="I360" s="202"/>
      <c r="L360" s="198"/>
      <c r="M360" s="203"/>
      <c r="N360" s="204"/>
      <c r="O360" s="204"/>
      <c r="P360" s="204"/>
      <c r="Q360" s="204"/>
      <c r="R360" s="204"/>
      <c r="S360" s="204"/>
      <c r="T360" s="205"/>
      <c r="AT360" s="199" t="s">
        <v>156</v>
      </c>
      <c r="AU360" s="199" t="s">
        <v>91</v>
      </c>
      <c r="AV360" s="13" t="s">
        <v>175</v>
      </c>
      <c r="AW360" s="13" t="s">
        <v>44</v>
      </c>
      <c r="AX360" s="13" t="s">
        <v>81</v>
      </c>
      <c r="AY360" s="199" t="s">
        <v>147</v>
      </c>
    </row>
    <row r="361" spans="2:65" s="14" customFormat="1" ht="13.5">
      <c r="B361" s="206"/>
      <c r="D361" s="183" t="s">
        <v>156</v>
      </c>
      <c r="E361" s="207" t="s">
        <v>5</v>
      </c>
      <c r="F361" s="208" t="s">
        <v>176</v>
      </c>
      <c r="H361" s="209">
        <v>30.65</v>
      </c>
      <c r="I361" s="210"/>
      <c r="L361" s="206"/>
      <c r="M361" s="211"/>
      <c r="N361" s="212"/>
      <c r="O361" s="212"/>
      <c r="P361" s="212"/>
      <c r="Q361" s="212"/>
      <c r="R361" s="212"/>
      <c r="S361" s="212"/>
      <c r="T361" s="213"/>
      <c r="AT361" s="207" t="s">
        <v>156</v>
      </c>
      <c r="AU361" s="207" t="s">
        <v>91</v>
      </c>
      <c r="AV361" s="14" t="s">
        <v>154</v>
      </c>
      <c r="AW361" s="14" t="s">
        <v>44</v>
      </c>
      <c r="AX361" s="14" t="s">
        <v>25</v>
      </c>
      <c r="AY361" s="207" t="s">
        <v>147</v>
      </c>
    </row>
    <row r="362" spans="2:65" s="1" customFormat="1" ht="25.5" customHeight="1">
      <c r="B362" s="169"/>
      <c r="C362" s="170" t="s">
        <v>383</v>
      </c>
      <c r="D362" s="170" t="s">
        <v>149</v>
      </c>
      <c r="E362" s="171" t="s">
        <v>384</v>
      </c>
      <c r="F362" s="172" t="s">
        <v>385</v>
      </c>
      <c r="G362" s="173" t="s">
        <v>286</v>
      </c>
      <c r="H362" s="174">
        <v>24.3</v>
      </c>
      <c r="I362" s="175"/>
      <c r="J362" s="176">
        <f>ROUND(I362*H362,2)</f>
        <v>0</v>
      </c>
      <c r="K362" s="172" t="s">
        <v>153</v>
      </c>
      <c r="L362" s="41"/>
      <c r="M362" s="177" t="s">
        <v>5</v>
      </c>
      <c r="N362" s="178" t="s">
        <v>52</v>
      </c>
      <c r="O362" s="42"/>
      <c r="P362" s="179">
        <f>O362*H362</f>
        <v>0</v>
      </c>
      <c r="Q362" s="179">
        <v>0</v>
      </c>
      <c r="R362" s="179">
        <f>Q362*H362</f>
        <v>0</v>
      </c>
      <c r="S362" s="179">
        <v>0</v>
      </c>
      <c r="T362" s="180">
        <f>S362*H362</f>
        <v>0</v>
      </c>
      <c r="AR362" s="24" t="s">
        <v>154</v>
      </c>
      <c r="AT362" s="24" t="s">
        <v>149</v>
      </c>
      <c r="AU362" s="24" t="s">
        <v>91</v>
      </c>
      <c r="AY362" s="24" t="s">
        <v>147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4" t="s">
        <v>25</v>
      </c>
      <c r="BK362" s="181">
        <f>ROUND(I362*H362,2)</f>
        <v>0</v>
      </c>
      <c r="BL362" s="24" t="s">
        <v>154</v>
      </c>
      <c r="BM362" s="24" t="s">
        <v>386</v>
      </c>
    </row>
    <row r="363" spans="2:65" s="11" customFormat="1" ht="13.5">
      <c r="B363" s="182"/>
      <c r="D363" s="183" t="s">
        <v>156</v>
      </c>
      <c r="E363" s="184" t="s">
        <v>5</v>
      </c>
      <c r="F363" s="185" t="s">
        <v>339</v>
      </c>
      <c r="H363" s="184" t="s">
        <v>5</v>
      </c>
      <c r="I363" s="186"/>
      <c r="L363" s="182"/>
      <c r="M363" s="187"/>
      <c r="N363" s="188"/>
      <c r="O363" s="188"/>
      <c r="P363" s="188"/>
      <c r="Q363" s="188"/>
      <c r="R363" s="188"/>
      <c r="S363" s="188"/>
      <c r="T363" s="189"/>
      <c r="AT363" s="184" t="s">
        <v>156</v>
      </c>
      <c r="AU363" s="184" t="s">
        <v>91</v>
      </c>
      <c r="AV363" s="11" t="s">
        <v>25</v>
      </c>
      <c r="AW363" s="11" t="s">
        <v>44</v>
      </c>
      <c r="AX363" s="11" t="s">
        <v>81</v>
      </c>
      <c r="AY363" s="184" t="s">
        <v>147</v>
      </c>
    </row>
    <row r="364" spans="2:65" s="11" customFormat="1" ht="13.5">
      <c r="B364" s="182"/>
      <c r="D364" s="183" t="s">
        <v>156</v>
      </c>
      <c r="E364" s="184" t="s">
        <v>5</v>
      </c>
      <c r="F364" s="185" t="s">
        <v>340</v>
      </c>
      <c r="H364" s="184" t="s">
        <v>5</v>
      </c>
      <c r="I364" s="186"/>
      <c r="L364" s="182"/>
      <c r="M364" s="187"/>
      <c r="N364" s="188"/>
      <c r="O364" s="188"/>
      <c r="P364" s="188"/>
      <c r="Q364" s="188"/>
      <c r="R364" s="188"/>
      <c r="S364" s="188"/>
      <c r="T364" s="189"/>
      <c r="AT364" s="184" t="s">
        <v>156</v>
      </c>
      <c r="AU364" s="184" t="s">
        <v>91</v>
      </c>
      <c r="AV364" s="11" t="s">
        <v>25</v>
      </c>
      <c r="AW364" s="11" t="s">
        <v>44</v>
      </c>
      <c r="AX364" s="11" t="s">
        <v>81</v>
      </c>
      <c r="AY364" s="184" t="s">
        <v>147</v>
      </c>
    </row>
    <row r="365" spans="2:65" s="11" customFormat="1" ht="13.5">
      <c r="B365" s="182"/>
      <c r="D365" s="183" t="s">
        <v>156</v>
      </c>
      <c r="E365" s="184" t="s">
        <v>5</v>
      </c>
      <c r="F365" s="185" t="s">
        <v>341</v>
      </c>
      <c r="H365" s="184" t="s">
        <v>5</v>
      </c>
      <c r="I365" s="186"/>
      <c r="L365" s="182"/>
      <c r="M365" s="187"/>
      <c r="N365" s="188"/>
      <c r="O365" s="188"/>
      <c r="P365" s="188"/>
      <c r="Q365" s="188"/>
      <c r="R365" s="188"/>
      <c r="S365" s="188"/>
      <c r="T365" s="189"/>
      <c r="AT365" s="184" t="s">
        <v>156</v>
      </c>
      <c r="AU365" s="184" t="s">
        <v>91</v>
      </c>
      <c r="AV365" s="11" t="s">
        <v>25</v>
      </c>
      <c r="AW365" s="11" t="s">
        <v>44</v>
      </c>
      <c r="AX365" s="11" t="s">
        <v>81</v>
      </c>
      <c r="AY365" s="184" t="s">
        <v>147</v>
      </c>
    </row>
    <row r="366" spans="2:65" s="12" customFormat="1" ht="13.5">
      <c r="B366" s="190"/>
      <c r="D366" s="183" t="s">
        <v>156</v>
      </c>
      <c r="E366" s="191" t="s">
        <v>5</v>
      </c>
      <c r="F366" s="192" t="s">
        <v>387</v>
      </c>
      <c r="H366" s="193">
        <v>21.9</v>
      </c>
      <c r="I366" s="194"/>
      <c r="L366" s="190"/>
      <c r="M366" s="195"/>
      <c r="N366" s="196"/>
      <c r="O366" s="196"/>
      <c r="P366" s="196"/>
      <c r="Q366" s="196"/>
      <c r="R366" s="196"/>
      <c r="S366" s="196"/>
      <c r="T366" s="197"/>
      <c r="AT366" s="191" t="s">
        <v>156</v>
      </c>
      <c r="AU366" s="191" t="s">
        <v>91</v>
      </c>
      <c r="AV366" s="12" t="s">
        <v>91</v>
      </c>
      <c r="AW366" s="12" t="s">
        <v>44</v>
      </c>
      <c r="AX366" s="12" t="s">
        <v>81</v>
      </c>
      <c r="AY366" s="191" t="s">
        <v>147</v>
      </c>
    </row>
    <row r="367" spans="2:65" s="12" customFormat="1" ht="13.5">
      <c r="B367" s="190"/>
      <c r="D367" s="183" t="s">
        <v>156</v>
      </c>
      <c r="E367" s="191" t="s">
        <v>5</v>
      </c>
      <c r="F367" s="192" t="s">
        <v>388</v>
      </c>
      <c r="H367" s="193">
        <v>2.4</v>
      </c>
      <c r="I367" s="194"/>
      <c r="L367" s="190"/>
      <c r="M367" s="195"/>
      <c r="N367" s="196"/>
      <c r="O367" s="196"/>
      <c r="P367" s="196"/>
      <c r="Q367" s="196"/>
      <c r="R367" s="196"/>
      <c r="S367" s="196"/>
      <c r="T367" s="197"/>
      <c r="AT367" s="191" t="s">
        <v>156</v>
      </c>
      <c r="AU367" s="191" t="s">
        <v>91</v>
      </c>
      <c r="AV367" s="12" t="s">
        <v>91</v>
      </c>
      <c r="AW367" s="12" t="s">
        <v>44</v>
      </c>
      <c r="AX367" s="12" t="s">
        <v>81</v>
      </c>
      <c r="AY367" s="191" t="s">
        <v>147</v>
      </c>
    </row>
    <row r="368" spans="2:65" s="13" customFormat="1" ht="13.5">
      <c r="B368" s="198"/>
      <c r="D368" s="183" t="s">
        <v>156</v>
      </c>
      <c r="E368" s="199" t="s">
        <v>5</v>
      </c>
      <c r="F368" s="200" t="s">
        <v>174</v>
      </c>
      <c r="H368" s="201">
        <v>24.3</v>
      </c>
      <c r="I368" s="202"/>
      <c r="L368" s="198"/>
      <c r="M368" s="203"/>
      <c r="N368" s="204"/>
      <c r="O368" s="204"/>
      <c r="P368" s="204"/>
      <c r="Q368" s="204"/>
      <c r="R368" s="204"/>
      <c r="S368" s="204"/>
      <c r="T368" s="205"/>
      <c r="AT368" s="199" t="s">
        <v>156</v>
      </c>
      <c r="AU368" s="199" t="s">
        <v>91</v>
      </c>
      <c r="AV368" s="13" t="s">
        <v>175</v>
      </c>
      <c r="AW368" s="13" t="s">
        <v>44</v>
      </c>
      <c r="AX368" s="13" t="s">
        <v>81</v>
      </c>
      <c r="AY368" s="199" t="s">
        <v>147</v>
      </c>
    </row>
    <row r="369" spans="2:65" s="14" customFormat="1" ht="13.5">
      <c r="B369" s="206"/>
      <c r="D369" s="183" t="s">
        <v>156</v>
      </c>
      <c r="E369" s="207" t="s">
        <v>5</v>
      </c>
      <c r="F369" s="208" t="s">
        <v>176</v>
      </c>
      <c r="H369" s="209">
        <v>24.3</v>
      </c>
      <c r="I369" s="210"/>
      <c r="L369" s="206"/>
      <c r="M369" s="211"/>
      <c r="N369" s="212"/>
      <c r="O369" s="212"/>
      <c r="P369" s="212"/>
      <c r="Q369" s="212"/>
      <c r="R369" s="212"/>
      <c r="S369" s="212"/>
      <c r="T369" s="213"/>
      <c r="AT369" s="207" t="s">
        <v>156</v>
      </c>
      <c r="AU369" s="207" t="s">
        <v>91</v>
      </c>
      <c r="AV369" s="14" t="s">
        <v>154</v>
      </c>
      <c r="AW369" s="14" t="s">
        <v>44</v>
      </c>
      <c r="AX369" s="14" t="s">
        <v>25</v>
      </c>
      <c r="AY369" s="207" t="s">
        <v>147</v>
      </c>
    </row>
    <row r="370" spans="2:65" s="1" customFormat="1" ht="16.5" customHeight="1">
      <c r="B370" s="169"/>
      <c r="C370" s="170" t="s">
        <v>389</v>
      </c>
      <c r="D370" s="170" t="s">
        <v>149</v>
      </c>
      <c r="E370" s="171" t="s">
        <v>390</v>
      </c>
      <c r="F370" s="172" t="s">
        <v>391</v>
      </c>
      <c r="G370" s="173" t="s">
        <v>392</v>
      </c>
      <c r="H370" s="174">
        <v>64</v>
      </c>
      <c r="I370" s="175"/>
      <c r="J370" s="176">
        <f>ROUND(I370*H370,2)</f>
        <v>0</v>
      </c>
      <c r="K370" s="172" t="s">
        <v>5</v>
      </c>
      <c r="L370" s="41"/>
      <c r="M370" s="177" t="s">
        <v>5</v>
      </c>
      <c r="N370" s="178" t="s">
        <v>52</v>
      </c>
      <c r="O370" s="42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4" t="s">
        <v>154</v>
      </c>
      <c r="AT370" s="24" t="s">
        <v>149</v>
      </c>
      <c r="AU370" s="24" t="s">
        <v>91</v>
      </c>
      <c r="AY370" s="24" t="s">
        <v>147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4" t="s">
        <v>25</v>
      </c>
      <c r="BK370" s="181">
        <f>ROUND(I370*H370,2)</f>
        <v>0</v>
      </c>
      <c r="BL370" s="24" t="s">
        <v>154</v>
      </c>
      <c r="BM370" s="24" t="s">
        <v>393</v>
      </c>
    </row>
    <row r="371" spans="2:65" s="11" customFormat="1" ht="13.5">
      <c r="B371" s="182"/>
      <c r="D371" s="183" t="s">
        <v>156</v>
      </c>
      <c r="E371" s="184" t="s">
        <v>5</v>
      </c>
      <c r="F371" s="185" t="s">
        <v>394</v>
      </c>
      <c r="H371" s="184" t="s">
        <v>5</v>
      </c>
      <c r="I371" s="186"/>
      <c r="L371" s="182"/>
      <c r="M371" s="187"/>
      <c r="N371" s="188"/>
      <c r="O371" s="188"/>
      <c r="P371" s="188"/>
      <c r="Q371" s="188"/>
      <c r="R371" s="188"/>
      <c r="S371" s="188"/>
      <c r="T371" s="189"/>
      <c r="AT371" s="184" t="s">
        <v>156</v>
      </c>
      <c r="AU371" s="184" t="s">
        <v>91</v>
      </c>
      <c r="AV371" s="11" t="s">
        <v>25</v>
      </c>
      <c r="AW371" s="11" t="s">
        <v>44</v>
      </c>
      <c r="AX371" s="11" t="s">
        <v>81</v>
      </c>
      <c r="AY371" s="184" t="s">
        <v>147</v>
      </c>
    </row>
    <row r="372" spans="2:65" s="11" customFormat="1" ht="13.5">
      <c r="B372" s="182"/>
      <c r="D372" s="183" t="s">
        <v>156</v>
      </c>
      <c r="E372" s="184" t="s">
        <v>5</v>
      </c>
      <c r="F372" s="185" t="s">
        <v>395</v>
      </c>
      <c r="H372" s="184" t="s">
        <v>5</v>
      </c>
      <c r="I372" s="186"/>
      <c r="L372" s="182"/>
      <c r="M372" s="187"/>
      <c r="N372" s="188"/>
      <c r="O372" s="188"/>
      <c r="P372" s="188"/>
      <c r="Q372" s="188"/>
      <c r="R372" s="188"/>
      <c r="S372" s="188"/>
      <c r="T372" s="189"/>
      <c r="AT372" s="184" t="s">
        <v>156</v>
      </c>
      <c r="AU372" s="184" t="s">
        <v>91</v>
      </c>
      <c r="AV372" s="11" t="s">
        <v>25</v>
      </c>
      <c r="AW372" s="11" t="s">
        <v>44</v>
      </c>
      <c r="AX372" s="11" t="s">
        <v>81</v>
      </c>
      <c r="AY372" s="184" t="s">
        <v>147</v>
      </c>
    </row>
    <row r="373" spans="2:65" s="11" customFormat="1" ht="13.5">
      <c r="B373" s="182"/>
      <c r="D373" s="183" t="s">
        <v>156</v>
      </c>
      <c r="E373" s="184" t="s">
        <v>5</v>
      </c>
      <c r="F373" s="185" t="s">
        <v>396</v>
      </c>
      <c r="H373" s="184" t="s">
        <v>5</v>
      </c>
      <c r="I373" s="186"/>
      <c r="L373" s="182"/>
      <c r="M373" s="187"/>
      <c r="N373" s="188"/>
      <c r="O373" s="188"/>
      <c r="P373" s="188"/>
      <c r="Q373" s="188"/>
      <c r="R373" s="188"/>
      <c r="S373" s="188"/>
      <c r="T373" s="189"/>
      <c r="AT373" s="184" t="s">
        <v>156</v>
      </c>
      <c r="AU373" s="184" t="s">
        <v>91</v>
      </c>
      <c r="AV373" s="11" t="s">
        <v>25</v>
      </c>
      <c r="AW373" s="11" t="s">
        <v>44</v>
      </c>
      <c r="AX373" s="11" t="s">
        <v>81</v>
      </c>
      <c r="AY373" s="184" t="s">
        <v>147</v>
      </c>
    </row>
    <row r="374" spans="2:65" s="12" customFormat="1" ht="13.5">
      <c r="B374" s="190"/>
      <c r="D374" s="183" t="s">
        <v>156</v>
      </c>
      <c r="E374" s="191" t="s">
        <v>5</v>
      </c>
      <c r="F374" s="192" t="s">
        <v>397</v>
      </c>
      <c r="H374" s="193">
        <v>32</v>
      </c>
      <c r="I374" s="194"/>
      <c r="L374" s="190"/>
      <c r="M374" s="195"/>
      <c r="N374" s="196"/>
      <c r="O374" s="196"/>
      <c r="P374" s="196"/>
      <c r="Q374" s="196"/>
      <c r="R374" s="196"/>
      <c r="S374" s="196"/>
      <c r="T374" s="197"/>
      <c r="AT374" s="191" t="s">
        <v>156</v>
      </c>
      <c r="AU374" s="191" t="s">
        <v>91</v>
      </c>
      <c r="AV374" s="12" t="s">
        <v>91</v>
      </c>
      <c r="AW374" s="12" t="s">
        <v>44</v>
      </c>
      <c r="AX374" s="12" t="s">
        <v>81</v>
      </c>
      <c r="AY374" s="191" t="s">
        <v>147</v>
      </c>
    </row>
    <row r="375" spans="2:65" s="13" customFormat="1" ht="13.5">
      <c r="B375" s="198"/>
      <c r="D375" s="183" t="s">
        <v>156</v>
      </c>
      <c r="E375" s="199" t="s">
        <v>5</v>
      </c>
      <c r="F375" s="200" t="s">
        <v>174</v>
      </c>
      <c r="H375" s="201">
        <v>32</v>
      </c>
      <c r="I375" s="202"/>
      <c r="L375" s="198"/>
      <c r="M375" s="203"/>
      <c r="N375" s="204"/>
      <c r="O375" s="204"/>
      <c r="P375" s="204"/>
      <c r="Q375" s="204"/>
      <c r="R375" s="204"/>
      <c r="S375" s="204"/>
      <c r="T375" s="205"/>
      <c r="AT375" s="199" t="s">
        <v>156</v>
      </c>
      <c r="AU375" s="199" t="s">
        <v>91</v>
      </c>
      <c r="AV375" s="13" t="s">
        <v>175</v>
      </c>
      <c r="AW375" s="13" t="s">
        <v>44</v>
      </c>
      <c r="AX375" s="13" t="s">
        <v>81</v>
      </c>
      <c r="AY375" s="199" t="s">
        <v>147</v>
      </c>
    </row>
    <row r="376" spans="2:65" s="11" customFormat="1" ht="13.5">
      <c r="B376" s="182"/>
      <c r="D376" s="183" t="s">
        <v>156</v>
      </c>
      <c r="E376" s="184" t="s">
        <v>5</v>
      </c>
      <c r="F376" s="185" t="s">
        <v>398</v>
      </c>
      <c r="H376" s="184" t="s">
        <v>5</v>
      </c>
      <c r="I376" s="186"/>
      <c r="L376" s="182"/>
      <c r="M376" s="187"/>
      <c r="N376" s="188"/>
      <c r="O376" s="188"/>
      <c r="P376" s="188"/>
      <c r="Q376" s="188"/>
      <c r="R376" s="188"/>
      <c r="S376" s="188"/>
      <c r="T376" s="189"/>
      <c r="AT376" s="184" t="s">
        <v>156</v>
      </c>
      <c r="AU376" s="184" t="s">
        <v>91</v>
      </c>
      <c r="AV376" s="11" t="s">
        <v>25</v>
      </c>
      <c r="AW376" s="11" t="s">
        <v>44</v>
      </c>
      <c r="AX376" s="11" t="s">
        <v>81</v>
      </c>
      <c r="AY376" s="184" t="s">
        <v>147</v>
      </c>
    </row>
    <row r="377" spans="2:65" s="12" customFormat="1" ht="13.5">
      <c r="B377" s="190"/>
      <c r="D377" s="183" t="s">
        <v>156</v>
      </c>
      <c r="E377" s="191" t="s">
        <v>5</v>
      </c>
      <c r="F377" s="192" t="s">
        <v>397</v>
      </c>
      <c r="H377" s="193">
        <v>32</v>
      </c>
      <c r="I377" s="194"/>
      <c r="L377" s="190"/>
      <c r="M377" s="195"/>
      <c r="N377" s="196"/>
      <c r="O377" s="196"/>
      <c r="P377" s="196"/>
      <c r="Q377" s="196"/>
      <c r="R377" s="196"/>
      <c r="S377" s="196"/>
      <c r="T377" s="197"/>
      <c r="AT377" s="191" t="s">
        <v>156</v>
      </c>
      <c r="AU377" s="191" t="s">
        <v>91</v>
      </c>
      <c r="AV377" s="12" t="s">
        <v>91</v>
      </c>
      <c r="AW377" s="12" t="s">
        <v>44</v>
      </c>
      <c r="AX377" s="12" t="s">
        <v>81</v>
      </c>
      <c r="AY377" s="191" t="s">
        <v>147</v>
      </c>
    </row>
    <row r="378" spans="2:65" s="13" customFormat="1" ht="13.5">
      <c r="B378" s="198"/>
      <c r="D378" s="183" t="s">
        <v>156</v>
      </c>
      <c r="E378" s="199" t="s">
        <v>5</v>
      </c>
      <c r="F378" s="200" t="s">
        <v>174</v>
      </c>
      <c r="H378" s="201">
        <v>32</v>
      </c>
      <c r="I378" s="202"/>
      <c r="L378" s="198"/>
      <c r="M378" s="203"/>
      <c r="N378" s="204"/>
      <c r="O378" s="204"/>
      <c r="P378" s="204"/>
      <c r="Q378" s="204"/>
      <c r="R378" s="204"/>
      <c r="S378" s="204"/>
      <c r="T378" s="205"/>
      <c r="AT378" s="199" t="s">
        <v>156</v>
      </c>
      <c r="AU378" s="199" t="s">
        <v>91</v>
      </c>
      <c r="AV378" s="13" t="s">
        <v>175</v>
      </c>
      <c r="AW378" s="13" t="s">
        <v>44</v>
      </c>
      <c r="AX378" s="13" t="s">
        <v>81</v>
      </c>
      <c r="AY378" s="199" t="s">
        <v>147</v>
      </c>
    </row>
    <row r="379" spans="2:65" s="14" customFormat="1" ht="13.5">
      <c r="B379" s="206"/>
      <c r="D379" s="183" t="s">
        <v>156</v>
      </c>
      <c r="E379" s="207" t="s">
        <v>5</v>
      </c>
      <c r="F379" s="208" t="s">
        <v>176</v>
      </c>
      <c r="H379" s="209">
        <v>64</v>
      </c>
      <c r="I379" s="210"/>
      <c r="L379" s="206"/>
      <c r="M379" s="211"/>
      <c r="N379" s="212"/>
      <c r="O379" s="212"/>
      <c r="P379" s="212"/>
      <c r="Q379" s="212"/>
      <c r="R379" s="212"/>
      <c r="S379" s="212"/>
      <c r="T379" s="213"/>
      <c r="AT379" s="207" t="s">
        <v>156</v>
      </c>
      <c r="AU379" s="207" t="s">
        <v>91</v>
      </c>
      <c r="AV379" s="14" t="s">
        <v>154</v>
      </c>
      <c r="AW379" s="14" t="s">
        <v>44</v>
      </c>
      <c r="AX379" s="14" t="s">
        <v>25</v>
      </c>
      <c r="AY379" s="207" t="s">
        <v>147</v>
      </c>
    </row>
    <row r="380" spans="2:65" s="10" customFormat="1" ht="29.85" customHeight="1">
      <c r="B380" s="156"/>
      <c r="D380" s="157" t="s">
        <v>80</v>
      </c>
      <c r="E380" s="167" t="s">
        <v>399</v>
      </c>
      <c r="F380" s="167" t="s">
        <v>400</v>
      </c>
      <c r="I380" s="159"/>
      <c r="J380" s="168">
        <f>BK380</f>
        <v>0</v>
      </c>
      <c r="L380" s="156"/>
      <c r="M380" s="161"/>
      <c r="N380" s="162"/>
      <c r="O380" s="162"/>
      <c r="P380" s="163">
        <f>SUM(P381:P386)</f>
        <v>0</v>
      </c>
      <c r="Q380" s="162"/>
      <c r="R380" s="163">
        <f>SUM(R381:R386)</f>
        <v>0</v>
      </c>
      <c r="S380" s="162"/>
      <c r="T380" s="164">
        <f>SUM(T381:T386)</f>
        <v>0</v>
      </c>
      <c r="AR380" s="157" t="s">
        <v>25</v>
      </c>
      <c r="AT380" s="165" t="s">
        <v>80</v>
      </c>
      <c r="AU380" s="165" t="s">
        <v>25</v>
      </c>
      <c r="AY380" s="157" t="s">
        <v>147</v>
      </c>
      <c r="BK380" s="166">
        <f>SUM(BK381:BK386)</f>
        <v>0</v>
      </c>
    </row>
    <row r="381" spans="2:65" s="1" customFormat="1" ht="25.5" customHeight="1">
      <c r="B381" s="169"/>
      <c r="C381" s="170" t="s">
        <v>401</v>
      </c>
      <c r="D381" s="170" t="s">
        <v>149</v>
      </c>
      <c r="E381" s="171" t="s">
        <v>402</v>
      </c>
      <c r="F381" s="172" t="s">
        <v>403</v>
      </c>
      <c r="G381" s="173" t="s">
        <v>264</v>
      </c>
      <c r="H381" s="174">
        <v>50.112000000000002</v>
      </c>
      <c r="I381" s="175"/>
      <c r="J381" s="176">
        <f>ROUND(I381*H381,2)</f>
        <v>0</v>
      </c>
      <c r="K381" s="172" t="s">
        <v>153</v>
      </c>
      <c r="L381" s="41"/>
      <c r="M381" s="177" t="s">
        <v>5</v>
      </c>
      <c r="N381" s="178" t="s">
        <v>52</v>
      </c>
      <c r="O381" s="42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4" t="s">
        <v>154</v>
      </c>
      <c r="AT381" s="24" t="s">
        <v>149</v>
      </c>
      <c r="AU381" s="24" t="s">
        <v>91</v>
      </c>
      <c r="AY381" s="24" t="s">
        <v>147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4" t="s">
        <v>25</v>
      </c>
      <c r="BK381" s="181">
        <f>ROUND(I381*H381,2)</f>
        <v>0</v>
      </c>
      <c r="BL381" s="24" t="s">
        <v>154</v>
      </c>
      <c r="BM381" s="24" t="s">
        <v>404</v>
      </c>
    </row>
    <row r="382" spans="2:65" s="1" customFormat="1" ht="25.5" customHeight="1">
      <c r="B382" s="169"/>
      <c r="C382" s="170" t="s">
        <v>405</v>
      </c>
      <c r="D382" s="170" t="s">
        <v>149</v>
      </c>
      <c r="E382" s="171" t="s">
        <v>406</v>
      </c>
      <c r="F382" s="172" t="s">
        <v>407</v>
      </c>
      <c r="G382" s="173" t="s">
        <v>264</v>
      </c>
      <c r="H382" s="174">
        <v>50.112000000000002</v>
      </c>
      <c r="I382" s="175"/>
      <c r="J382" s="176">
        <f>ROUND(I382*H382,2)</f>
        <v>0</v>
      </c>
      <c r="K382" s="172" t="s">
        <v>153</v>
      </c>
      <c r="L382" s="41"/>
      <c r="M382" s="177" t="s">
        <v>5</v>
      </c>
      <c r="N382" s="178" t="s">
        <v>52</v>
      </c>
      <c r="O382" s="42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24" t="s">
        <v>154</v>
      </c>
      <c r="AT382" s="24" t="s">
        <v>149</v>
      </c>
      <c r="AU382" s="24" t="s">
        <v>91</v>
      </c>
      <c r="AY382" s="24" t="s">
        <v>147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4" t="s">
        <v>25</v>
      </c>
      <c r="BK382" s="181">
        <f>ROUND(I382*H382,2)</f>
        <v>0</v>
      </c>
      <c r="BL382" s="24" t="s">
        <v>154</v>
      </c>
      <c r="BM382" s="24" t="s">
        <v>408</v>
      </c>
    </row>
    <row r="383" spans="2:65" s="1" customFormat="1" ht="25.5" customHeight="1">
      <c r="B383" s="169"/>
      <c r="C383" s="170" t="s">
        <v>409</v>
      </c>
      <c r="D383" s="170" t="s">
        <v>149</v>
      </c>
      <c r="E383" s="171" t="s">
        <v>410</v>
      </c>
      <c r="F383" s="172" t="s">
        <v>411</v>
      </c>
      <c r="G383" s="173" t="s">
        <v>264</v>
      </c>
      <c r="H383" s="174">
        <v>701.56799999999998</v>
      </c>
      <c r="I383" s="175"/>
      <c r="J383" s="176">
        <f>ROUND(I383*H383,2)</f>
        <v>0</v>
      </c>
      <c r="K383" s="172" t="s">
        <v>153</v>
      </c>
      <c r="L383" s="41"/>
      <c r="M383" s="177" t="s">
        <v>5</v>
      </c>
      <c r="N383" s="178" t="s">
        <v>52</v>
      </c>
      <c r="O383" s="42"/>
      <c r="P383" s="179">
        <f>O383*H383</f>
        <v>0</v>
      </c>
      <c r="Q383" s="179">
        <v>0</v>
      </c>
      <c r="R383" s="179">
        <f>Q383*H383</f>
        <v>0</v>
      </c>
      <c r="S383" s="179">
        <v>0</v>
      </c>
      <c r="T383" s="180">
        <f>S383*H383</f>
        <v>0</v>
      </c>
      <c r="AR383" s="24" t="s">
        <v>154</v>
      </c>
      <c r="AT383" s="24" t="s">
        <v>149</v>
      </c>
      <c r="AU383" s="24" t="s">
        <v>91</v>
      </c>
      <c r="AY383" s="24" t="s">
        <v>147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4" t="s">
        <v>25</v>
      </c>
      <c r="BK383" s="181">
        <f>ROUND(I383*H383,2)</f>
        <v>0</v>
      </c>
      <c r="BL383" s="24" t="s">
        <v>154</v>
      </c>
      <c r="BM383" s="24" t="s">
        <v>412</v>
      </c>
    </row>
    <row r="384" spans="2:65" s="12" customFormat="1" ht="13.5">
      <c r="B384" s="190"/>
      <c r="D384" s="183" t="s">
        <v>156</v>
      </c>
      <c r="F384" s="192" t="s">
        <v>413</v>
      </c>
      <c r="H384" s="193">
        <v>701.56799999999998</v>
      </c>
      <c r="I384" s="194"/>
      <c r="L384" s="190"/>
      <c r="M384" s="195"/>
      <c r="N384" s="196"/>
      <c r="O384" s="196"/>
      <c r="P384" s="196"/>
      <c r="Q384" s="196"/>
      <c r="R384" s="196"/>
      <c r="S384" s="196"/>
      <c r="T384" s="197"/>
      <c r="AT384" s="191" t="s">
        <v>156</v>
      </c>
      <c r="AU384" s="191" t="s">
        <v>91</v>
      </c>
      <c r="AV384" s="12" t="s">
        <v>91</v>
      </c>
      <c r="AW384" s="12" t="s">
        <v>6</v>
      </c>
      <c r="AX384" s="12" t="s">
        <v>25</v>
      </c>
      <c r="AY384" s="191" t="s">
        <v>147</v>
      </c>
    </row>
    <row r="385" spans="2:65" s="1" customFormat="1" ht="25.5" customHeight="1">
      <c r="B385" s="169"/>
      <c r="C385" s="170" t="s">
        <v>414</v>
      </c>
      <c r="D385" s="170" t="s">
        <v>149</v>
      </c>
      <c r="E385" s="171" t="s">
        <v>415</v>
      </c>
      <c r="F385" s="172" t="s">
        <v>416</v>
      </c>
      <c r="G385" s="173" t="s">
        <v>264</v>
      </c>
      <c r="H385" s="174">
        <v>50.112000000000002</v>
      </c>
      <c r="I385" s="175"/>
      <c r="J385" s="176">
        <f>ROUND(I385*H385,2)</f>
        <v>0</v>
      </c>
      <c r="K385" s="172" t="s">
        <v>153</v>
      </c>
      <c r="L385" s="41"/>
      <c r="M385" s="177" t="s">
        <v>5</v>
      </c>
      <c r="N385" s="178" t="s">
        <v>52</v>
      </c>
      <c r="O385" s="42"/>
      <c r="P385" s="179">
        <f>O385*H385</f>
        <v>0</v>
      </c>
      <c r="Q385" s="179">
        <v>0</v>
      </c>
      <c r="R385" s="179">
        <f>Q385*H385</f>
        <v>0</v>
      </c>
      <c r="S385" s="179">
        <v>0</v>
      </c>
      <c r="T385" s="180">
        <f>S385*H385</f>
        <v>0</v>
      </c>
      <c r="AR385" s="24" t="s">
        <v>154</v>
      </c>
      <c r="AT385" s="24" t="s">
        <v>149</v>
      </c>
      <c r="AU385" s="24" t="s">
        <v>91</v>
      </c>
      <c r="AY385" s="24" t="s">
        <v>147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24" t="s">
        <v>25</v>
      </c>
      <c r="BK385" s="181">
        <f>ROUND(I385*H385,2)</f>
        <v>0</v>
      </c>
      <c r="BL385" s="24" t="s">
        <v>154</v>
      </c>
      <c r="BM385" s="24" t="s">
        <v>417</v>
      </c>
    </row>
    <row r="386" spans="2:65" s="1" customFormat="1" ht="16.5" customHeight="1">
      <c r="B386" s="169"/>
      <c r="C386" s="170" t="s">
        <v>418</v>
      </c>
      <c r="D386" s="170" t="s">
        <v>149</v>
      </c>
      <c r="E386" s="171" t="s">
        <v>419</v>
      </c>
      <c r="F386" s="172" t="s">
        <v>420</v>
      </c>
      <c r="G386" s="173" t="s">
        <v>264</v>
      </c>
      <c r="H386" s="174">
        <v>50.112000000000002</v>
      </c>
      <c r="I386" s="175"/>
      <c r="J386" s="176">
        <f>ROUND(I386*H386,2)</f>
        <v>0</v>
      </c>
      <c r="K386" s="172" t="s">
        <v>153</v>
      </c>
      <c r="L386" s="41"/>
      <c r="M386" s="177" t="s">
        <v>5</v>
      </c>
      <c r="N386" s="178" t="s">
        <v>52</v>
      </c>
      <c r="O386" s="42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4" t="s">
        <v>154</v>
      </c>
      <c r="AT386" s="24" t="s">
        <v>149</v>
      </c>
      <c r="AU386" s="24" t="s">
        <v>91</v>
      </c>
      <c r="AY386" s="24" t="s">
        <v>147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4" t="s">
        <v>25</v>
      </c>
      <c r="BK386" s="181">
        <f>ROUND(I386*H386,2)</f>
        <v>0</v>
      </c>
      <c r="BL386" s="24" t="s">
        <v>154</v>
      </c>
      <c r="BM386" s="24" t="s">
        <v>421</v>
      </c>
    </row>
    <row r="387" spans="2:65" s="10" customFormat="1" ht="29.85" customHeight="1">
      <c r="B387" s="156"/>
      <c r="D387" s="157" t="s">
        <v>80</v>
      </c>
      <c r="E387" s="167" t="s">
        <v>422</v>
      </c>
      <c r="F387" s="167" t="s">
        <v>423</v>
      </c>
      <c r="I387" s="159"/>
      <c r="J387" s="168">
        <f>BK387</f>
        <v>0</v>
      </c>
      <c r="L387" s="156"/>
      <c r="M387" s="161"/>
      <c r="N387" s="162"/>
      <c r="O387" s="162"/>
      <c r="P387" s="163">
        <f>P388</f>
        <v>0</v>
      </c>
      <c r="Q387" s="162"/>
      <c r="R387" s="163">
        <f>R388</f>
        <v>0</v>
      </c>
      <c r="S387" s="162"/>
      <c r="T387" s="164">
        <f>T388</f>
        <v>0</v>
      </c>
      <c r="AR387" s="157" t="s">
        <v>25</v>
      </c>
      <c r="AT387" s="165" t="s">
        <v>80</v>
      </c>
      <c r="AU387" s="165" t="s">
        <v>25</v>
      </c>
      <c r="AY387" s="157" t="s">
        <v>147</v>
      </c>
      <c r="BK387" s="166">
        <f>BK388</f>
        <v>0</v>
      </c>
    </row>
    <row r="388" spans="2:65" s="1" customFormat="1" ht="38.25" customHeight="1">
      <c r="B388" s="169"/>
      <c r="C388" s="170" t="s">
        <v>424</v>
      </c>
      <c r="D388" s="170" t="s">
        <v>149</v>
      </c>
      <c r="E388" s="171" t="s">
        <v>425</v>
      </c>
      <c r="F388" s="172" t="s">
        <v>426</v>
      </c>
      <c r="G388" s="173" t="s">
        <v>264</v>
      </c>
      <c r="H388" s="174">
        <v>156.65</v>
      </c>
      <c r="I388" s="175"/>
      <c r="J388" s="176">
        <f>ROUND(I388*H388,2)</f>
        <v>0</v>
      </c>
      <c r="K388" s="172" t="s">
        <v>153</v>
      </c>
      <c r="L388" s="41"/>
      <c r="M388" s="177" t="s">
        <v>5</v>
      </c>
      <c r="N388" s="178" t="s">
        <v>52</v>
      </c>
      <c r="O388" s="42"/>
      <c r="P388" s="179">
        <f>O388*H388</f>
        <v>0</v>
      </c>
      <c r="Q388" s="179">
        <v>0</v>
      </c>
      <c r="R388" s="179">
        <f>Q388*H388</f>
        <v>0</v>
      </c>
      <c r="S388" s="179">
        <v>0</v>
      </c>
      <c r="T388" s="180">
        <f>S388*H388</f>
        <v>0</v>
      </c>
      <c r="AR388" s="24" t="s">
        <v>154</v>
      </c>
      <c r="AT388" s="24" t="s">
        <v>149</v>
      </c>
      <c r="AU388" s="24" t="s">
        <v>91</v>
      </c>
      <c r="AY388" s="24" t="s">
        <v>147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4" t="s">
        <v>25</v>
      </c>
      <c r="BK388" s="181">
        <f>ROUND(I388*H388,2)</f>
        <v>0</v>
      </c>
      <c r="BL388" s="24" t="s">
        <v>154</v>
      </c>
      <c r="BM388" s="24" t="s">
        <v>427</v>
      </c>
    </row>
    <row r="389" spans="2:65" s="10" customFormat="1" ht="37.35" customHeight="1">
      <c r="B389" s="156"/>
      <c r="D389" s="157" t="s">
        <v>80</v>
      </c>
      <c r="E389" s="158" t="s">
        <v>428</v>
      </c>
      <c r="F389" s="158" t="s">
        <v>429</v>
      </c>
      <c r="I389" s="159"/>
      <c r="J389" s="160">
        <f>BK389</f>
        <v>0</v>
      </c>
      <c r="L389" s="156"/>
      <c r="M389" s="161"/>
      <c r="N389" s="162"/>
      <c r="O389" s="162"/>
      <c r="P389" s="163">
        <f>P390+P523+P531+P543+P583+P610</f>
        <v>0</v>
      </c>
      <c r="Q389" s="162"/>
      <c r="R389" s="163">
        <f>R390+R523+R531+R543+R583+R610</f>
        <v>2.9930165500000001</v>
      </c>
      <c r="S389" s="162"/>
      <c r="T389" s="164">
        <f>T390+T523+T531+T543+T583+T610</f>
        <v>2.4216899999999999</v>
      </c>
      <c r="AR389" s="157" t="s">
        <v>91</v>
      </c>
      <c r="AT389" s="165" t="s">
        <v>80</v>
      </c>
      <c r="AU389" s="165" t="s">
        <v>81</v>
      </c>
      <c r="AY389" s="157" t="s">
        <v>147</v>
      </c>
      <c r="BK389" s="166">
        <f>BK390+BK523+BK531+BK543+BK583+BK610</f>
        <v>0</v>
      </c>
    </row>
    <row r="390" spans="2:65" s="10" customFormat="1" ht="19.899999999999999" customHeight="1">
      <c r="B390" s="156"/>
      <c r="D390" s="157" t="s">
        <v>80</v>
      </c>
      <c r="E390" s="167" t="s">
        <v>430</v>
      </c>
      <c r="F390" s="167" t="s">
        <v>431</v>
      </c>
      <c r="I390" s="159"/>
      <c r="J390" s="168">
        <f>BK390</f>
        <v>0</v>
      </c>
      <c r="L390" s="156"/>
      <c r="M390" s="161"/>
      <c r="N390" s="162"/>
      <c r="O390" s="162"/>
      <c r="P390" s="163">
        <f>SUM(P391:P522)</f>
        <v>0</v>
      </c>
      <c r="Q390" s="162"/>
      <c r="R390" s="163">
        <f>SUM(R391:R522)</f>
        <v>2.9865165500000002</v>
      </c>
      <c r="S390" s="162"/>
      <c r="T390" s="164">
        <f>SUM(T391:T522)</f>
        <v>0</v>
      </c>
      <c r="AR390" s="157" t="s">
        <v>91</v>
      </c>
      <c r="AT390" s="165" t="s">
        <v>80</v>
      </c>
      <c r="AU390" s="165" t="s">
        <v>25</v>
      </c>
      <c r="AY390" s="157" t="s">
        <v>147</v>
      </c>
      <c r="BK390" s="166">
        <f>SUM(BK391:BK522)</f>
        <v>0</v>
      </c>
    </row>
    <row r="391" spans="2:65" s="1" customFormat="1" ht="25.5" customHeight="1">
      <c r="B391" s="169"/>
      <c r="C391" s="170" t="s">
        <v>432</v>
      </c>
      <c r="D391" s="170" t="s">
        <v>149</v>
      </c>
      <c r="E391" s="171" t="s">
        <v>433</v>
      </c>
      <c r="F391" s="172" t="s">
        <v>434</v>
      </c>
      <c r="G391" s="173" t="s">
        <v>208</v>
      </c>
      <c r="H391" s="174">
        <v>381.33499999999998</v>
      </c>
      <c r="I391" s="175"/>
      <c r="J391" s="176">
        <f>ROUND(I391*H391,2)</f>
        <v>0</v>
      </c>
      <c r="K391" s="172" t="s">
        <v>153</v>
      </c>
      <c r="L391" s="41"/>
      <c r="M391" s="177" t="s">
        <v>5</v>
      </c>
      <c r="N391" s="178" t="s">
        <v>52</v>
      </c>
      <c r="O391" s="42"/>
      <c r="P391" s="179">
        <f>O391*H391</f>
        <v>0</v>
      </c>
      <c r="Q391" s="179">
        <v>3.0000000000000001E-5</v>
      </c>
      <c r="R391" s="179">
        <f>Q391*H391</f>
        <v>1.144005E-2</v>
      </c>
      <c r="S391" s="179">
        <v>0</v>
      </c>
      <c r="T391" s="180">
        <f>S391*H391</f>
        <v>0</v>
      </c>
      <c r="AR391" s="24" t="s">
        <v>306</v>
      </c>
      <c r="AT391" s="24" t="s">
        <v>149</v>
      </c>
      <c r="AU391" s="24" t="s">
        <v>91</v>
      </c>
      <c r="AY391" s="24" t="s">
        <v>147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4" t="s">
        <v>25</v>
      </c>
      <c r="BK391" s="181">
        <f>ROUND(I391*H391,2)</f>
        <v>0</v>
      </c>
      <c r="BL391" s="24" t="s">
        <v>306</v>
      </c>
      <c r="BM391" s="24" t="s">
        <v>435</v>
      </c>
    </row>
    <row r="392" spans="2:65" s="11" customFormat="1" ht="13.5">
      <c r="B392" s="182"/>
      <c r="D392" s="183" t="s">
        <v>156</v>
      </c>
      <c r="E392" s="184" t="s">
        <v>5</v>
      </c>
      <c r="F392" s="185" t="s">
        <v>436</v>
      </c>
      <c r="H392" s="184" t="s">
        <v>5</v>
      </c>
      <c r="I392" s="186"/>
      <c r="L392" s="182"/>
      <c r="M392" s="187"/>
      <c r="N392" s="188"/>
      <c r="O392" s="188"/>
      <c r="P392" s="188"/>
      <c r="Q392" s="188"/>
      <c r="R392" s="188"/>
      <c r="S392" s="188"/>
      <c r="T392" s="189"/>
      <c r="AT392" s="184" t="s">
        <v>156</v>
      </c>
      <c r="AU392" s="184" t="s">
        <v>91</v>
      </c>
      <c r="AV392" s="11" t="s">
        <v>25</v>
      </c>
      <c r="AW392" s="11" t="s">
        <v>44</v>
      </c>
      <c r="AX392" s="11" t="s">
        <v>81</v>
      </c>
      <c r="AY392" s="184" t="s">
        <v>147</v>
      </c>
    </row>
    <row r="393" spans="2:65" s="11" customFormat="1" ht="13.5">
      <c r="B393" s="182"/>
      <c r="D393" s="183" t="s">
        <v>156</v>
      </c>
      <c r="E393" s="184" t="s">
        <v>5</v>
      </c>
      <c r="F393" s="185" t="s">
        <v>160</v>
      </c>
      <c r="H393" s="184" t="s">
        <v>5</v>
      </c>
      <c r="I393" s="186"/>
      <c r="L393" s="182"/>
      <c r="M393" s="187"/>
      <c r="N393" s="188"/>
      <c r="O393" s="188"/>
      <c r="P393" s="188"/>
      <c r="Q393" s="188"/>
      <c r="R393" s="188"/>
      <c r="S393" s="188"/>
      <c r="T393" s="189"/>
      <c r="AT393" s="184" t="s">
        <v>156</v>
      </c>
      <c r="AU393" s="184" t="s">
        <v>91</v>
      </c>
      <c r="AV393" s="11" t="s">
        <v>25</v>
      </c>
      <c r="AW393" s="11" t="s">
        <v>44</v>
      </c>
      <c r="AX393" s="11" t="s">
        <v>81</v>
      </c>
      <c r="AY393" s="184" t="s">
        <v>147</v>
      </c>
    </row>
    <row r="394" spans="2:65" s="12" customFormat="1" ht="13.5">
      <c r="B394" s="190"/>
      <c r="D394" s="183" t="s">
        <v>156</v>
      </c>
      <c r="E394" s="191" t="s">
        <v>5</v>
      </c>
      <c r="F394" s="192" t="s">
        <v>355</v>
      </c>
      <c r="H394" s="193">
        <v>30.22</v>
      </c>
      <c r="I394" s="194"/>
      <c r="L394" s="190"/>
      <c r="M394" s="195"/>
      <c r="N394" s="196"/>
      <c r="O394" s="196"/>
      <c r="P394" s="196"/>
      <c r="Q394" s="196"/>
      <c r="R394" s="196"/>
      <c r="S394" s="196"/>
      <c r="T394" s="197"/>
      <c r="AT394" s="191" t="s">
        <v>156</v>
      </c>
      <c r="AU394" s="191" t="s">
        <v>91</v>
      </c>
      <c r="AV394" s="12" t="s">
        <v>91</v>
      </c>
      <c r="AW394" s="12" t="s">
        <v>44</v>
      </c>
      <c r="AX394" s="12" t="s">
        <v>81</v>
      </c>
      <c r="AY394" s="191" t="s">
        <v>147</v>
      </c>
    </row>
    <row r="395" spans="2:65" s="11" customFormat="1" ht="13.5">
      <c r="B395" s="182"/>
      <c r="D395" s="183" t="s">
        <v>156</v>
      </c>
      <c r="E395" s="184" t="s">
        <v>5</v>
      </c>
      <c r="F395" s="185" t="s">
        <v>162</v>
      </c>
      <c r="H395" s="184" t="s">
        <v>5</v>
      </c>
      <c r="I395" s="186"/>
      <c r="L395" s="182"/>
      <c r="M395" s="187"/>
      <c r="N395" s="188"/>
      <c r="O395" s="188"/>
      <c r="P395" s="188"/>
      <c r="Q395" s="188"/>
      <c r="R395" s="188"/>
      <c r="S395" s="188"/>
      <c r="T395" s="189"/>
      <c r="AT395" s="184" t="s">
        <v>156</v>
      </c>
      <c r="AU395" s="184" t="s">
        <v>91</v>
      </c>
      <c r="AV395" s="11" t="s">
        <v>25</v>
      </c>
      <c r="AW395" s="11" t="s">
        <v>44</v>
      </c>
      <c r="AX395" s="11" t="s">
        <v>81</v>
      </c>
      <c r="AY395" s="184" t="s">
        <v>147</v>
      </c>
    </row>
    <row r="396" spans="2:65" s="12" customFormat="1" ht="13.5">
      <c r="B396" s="190"/>
      <c r="D396" s="183" t="s">
        <v>156</v>
      </c>
      <c r="E396" s="191" t="s">
        <v>5</v>
      </c>
      <c r="F396" s="192" t="s">
        <v>356</v>
      </c>
      <c r="H396" s="193">
        <v>23.06</v>
      </c>
      <c r="I396" s="194"/>
      <c r="L396" s="190"/>
      <c r="M396" s="195"/>
      <c r="N396" s="196"/>
      <c r="O396" s="196"/>
      <c r="P396" s="196"/>
      <c r="Q396" s="196"/>
      <c r="R396" s="196"/>
      <c r="S396" s="196"/>
      <c r="T396" s="197"/>
      <c r="AT396" s="191" t="s">
        <v>156</v>
      </c>
      <c r="AU396" s="191" t="s">
        <v>91</v>
      </c>
      <c r="AV396" s="12" t="s">
        <v>91</v>
      </c>
      <c r="AW396" s="12" t="s">
        <v>44</v>
      </c>
      <c r="AX396" s="12" t="s">
        <v>81</v>
      </c>
      <c r="AY396" s="191" t="s">
        <v>147</v>
      </c>
    </row>
    <row r="397" spans="2:65" s="11" customFormat="1" ht="13.5">
      <c r="B397" s="182"/>
      <c r="D397" s="183" t="s">
        <v>156</v>
      </c>
      <c r="E397" s="184" t="s">
        <v>5</v>
      </c>
      <c r="F397" s="185" t="s">
        <v>164</v>
      </c>
      <c r="H397" s="184" t="s">
        <v>5</v>
      </c>
      <c r="I397" s="186"/>
      <c r="L397" s="182"/>
      <c r="M397" s="187"/>
      <c r="N397" s="188"/>
      <c r="O397" s="188"/>
      <c r="P397" s="188"/>
      <c r="Q397" s="188"/>
      <c r="R397" s="188"/>
      <c r="S397" s="188"/>
      <c r="T397" s="189"/>
      <c r="AT397" s="184" t="s">
        <v>156</v>
      </c>
      <c r="AU397" s="184" t="s">
        <v>91</v>
      </c>
      <c r="AV397" s="11" t="s">
        <v>25</v>
      </c>
      <c r="AW397" s="11" t="s">
        <v>44</v>
      </c>
      <c r="AX397" s="11" t="s">
        <v>81</v>
      </c>
      <c r="AY397" s="184" t="s">
        <v>147</v>
      </c>
    </row>
    <row r="398" spans="2:65" s="12" customFormat="1" ht="13.5">
      <c r="B398" s="190"/>
      <c r="D398" s="183" t="s">
        <v>156</v>
      </c>
      <c r="E398" s="191" t="s">
        <v>5</v>
      </c>
      <c r="F398" s="192" t="s">
        <v>357</v>
      </c>
      <c r="H398" s="193">
        <v>36.08</v>
      </c>
      <c r="I398" s="194"/>
      <c r="L398" s="190"/>
      <c r="M398" s="195"/>
      <c r="N398" s="196"/>
      <c r="O398" s="196"/>
      <c r="P398" s="196"/>
      <c r="Q398" s="196"/>
      <c r="R398" s="196"/>
      <c r="S398" s="196"/>
      <c r="T398" s="197"/>
      <c r="AT398" s="191" t="s">
        <v>156</v>
      </c>
      <c r="AU398" s="191" t="s">
        <v>91</v>
      </c>
      <c r="AV398" s="12" t="s">
        <v>91</v>
      </c>
      <c r="AW398" s="12" t="s">
        <v>44</v>
      </c>
      <c r="AX398" s="12" t="s">
        <v>81</v>
      </c>
      <c r="AY398" s="191" t="s">
        <v>147</v>
      </c>
    </row>
    <row r="399" spans="2:65" s="11" customFormat="1" ht="13.5">
      <c r="B399" s="182"/>
      <c r="D399" s="183" t="s">
        <v>156</v>
      </c>
      <c r="E399" s="184" t="s">
        <v>5</v>
      </c>
      <c r="F399" s="185" t="s">
        <v>166</v>
      </c>
      <c r="H399" s="184" t="s">
        <v>5</v>
      </c>
      <c r="I399" s="186"/>
      <c r="L399" s="182"/>
      <c r="M399" s="187"/>
      <c r="N399" s="188"/>
      <c r="O399" s="188"/>
      <c r="P399" s="188"/>
      <c r="Q399" s="188"/>
      <c r="R399" s="188"/>
      <c r="S399" s="188"/>
      <c r="T399" s="189"/>
      <c r="AT399" s="184" t="s">
        <v>156</v>
      </c>
      <c r="AU399" s="184" t="s">
        <v>91</v>
      </c>
      <c r="AV399" s="11" t="s">
        <v>25</v>
      </c>
      <c r="AW399" s="11" t="s">
        <v>44</v>
      </c>
      <c r="AX399" s="11" t="s">
        <v>81</v>
      </c>
      <c r="AY399" s="184" t="s">
        <v>147</v>
      </c>
    </row>
    <row r="400" spans="2:65" s="12" customFormat="1" ht="13.5">
      <c r="B400" s="190"/>
      <c r="D400" s="183" t="s">
        <v>156</v>
      </c>
      <c r="E400" s="191" t="s">
        <v>5</v>
      </c>
      <c r="F400" s="192" t="s">
        <v>358</v>
      </c>
      <c r="H400" s="193">
        <v>53.9</v>
      </c>
      <c r="I400" s="194"/>
      <c r="L400" s="190"/>
      <c r="M400" s="195"/>
      <c r="N400" s="196"/>
      <c r="O400" s="196"/>
      <c r="P400" s="196"/>
      <c r="Q400" s="196"/>
      <c r="R400" s="196"/>
      <c r="S400" s="196"/>
      <c r="T400" s="197"/>
      <c r="AT400" s="191" t="s">
        <v>156</v>
      </c>
      <c r="AU400" s="191" t="s">
        <v>91</v>
      </c>
      <c r="AV400" s="12" t="s">
        <v>91</v>
      </c>
      <c r="AW400" s="12" t="s">
        <v>44</v>
      </c>
      <c r="AX400" s="12" t="s">
        <v>81</v>
      </c>
      <c r="AY400" s="191" t="s">
        <v>147</v>
      </c>
    </row>
    <row r="401" spans="2:51" s="11" customFormat="1" ht="13.5">
      <c r="B401" s="182"/>
      <c r="D401" s="183" t="s">
        <v>156</v>
      </c>
      <c r="E401" s="184" t="s">
        <v>5</v>
      </c>
      <c r="F401" s="185" t="s">
        <v>168</v>
      </c>
      <c r="H401" s="184" t="s">
        <v>5</v>
      </c>
      <c r="I401" s="186"/>
      <c r="L401" s="182"/>
      <c r="M401" s="187"/>
      <c r="N401" s="188"/>
      <c r="O401" s="188"/>
      <c r="P401" s="188"/>
      <c r="Q401" s="188"/>
      <c r="R401" s="188"/>
      <c r="S401" s="188"/>
      <c r="T401" s="189"/>
      <c r="AT401" s="184" t="s">
        <v>156</v>
      </c>
      <c r="AU401" s="184" t="s">
        <v>91</v>
      </c>
      <c r="AV401" s="11" t="s">
        <v>25</v>
      </c>
      <c r="AW401" s="11" t="s">
        <v>44</v>
      </c>
      <c r="AX401" s="11" t="s">
        <v>81</v>
      </c>
      <c r="AY401" s="184" t="s">
        <v>147</v>
      </c>
    </row>
    <row r="402" spans="2:51" s="12" customFormat="1" ht="13.5">
      <c r="B402" s="190"/>
      <c r="D402" s="183" t="s">
        <v>156</v>
      </c>
      <c r="E402" s="191" t="s">
        <v>5</v>
      </c>
      <c r="F402" s="192" t="s">
        <v>359</v>
      </c>
      <c r="H402" s="193">
        <v>26.04</v>
      </c>
      <c r="I402" s="194"/>
      <c r="L402" s="190"/>
      <c r="M402" s="195"/>
      <c r="N402" s="196"/>
      <c r="O402" s="196"/>
      <c r="P402" s="196"/>
      <c r="Q402" s="196"/>
      <c r="R402" s="196"/>
      <c r="S402" s="196"/>
      <c r="T402" s="197"/>
      <c r="AT402" s="191" t="s">
        <v>156</v>
      </c>
      <c r="AU402" s="191" t="s">
        <v>91</v>
      </c>
      <c r="AV402" s="12" t="s">
        <v>91</v>
      </c>
      <c r="AW402" s="12" t="s">
        <v>44</v>
      </c>
      <c r="AX402" s="12" t="s">
        <v>81</v>
      </c>
      <c r="AY402" s="191" t="s">
        <v>147</v>
      </c>
    </row>
    <row r="403" spans="2:51" s="11" customFormat="1" ht="13.5">
      <c r="B403" s="182"/>
      <c r="D403" s="183" t="s">
        <v>156</v>
      </c>
      <c r="E403" s="184" t="s">
        <v>5</v>
      </c>
      <c r="F403" s="185" t="s">
        <v>170</v>
      </c>
      <c r="H403" s="184" t="s">
        <v>5</v>
      </c>
      <c r="I403" s="186"/>
      <c r="L403" s="182"/>
      <c r="M403" s="187"/>
      <c r="N403" s="188"/>
      <c r="O403" s="188"/>
      <c r="P403" s="188"/>
      <c r="Q403" s="188"/>
      <c r="R403" s="188"/>
      <c r="S403" s="188"/>
      <c r="T403" s="189"/>
      <c r="AT403" s="184" t="s">
        <v>156</v>
      </c>
      <c r="AU403" s="184" t="s">
        <v>91</v>
      </c>
      <c r="AV403" s="11" t="s">
        <v>25</v>
      </c>
      <c r="AW403" s="11" t="s">
        <v>44</v>
      </c>
      <c r="AX403" s="11" t="s">
        <v>81</v>
      </c>
      <c r="AY403" s="184" t="s">
        <v>147</v>
      </c>
    </row>
    <row r="404" spans="2:51" s="12" customFormat="1" ht="13.5">
      <c r="B404" s="190"/>
      <c r="D404" s="183" t="s">
        <v>156</v>
      </c>
      <c r="E404" s="191" t="s">
        <v>5</v>
      </c>
      <c r="F404" s="192" t="s">
        <v>360</v>
      </c>
      <c r="H404" s="193">
        <v>45.01</v>
      </c>
      <c r="I404" s="194"/>
      <c r="L404" s="190"/>
      <c r="M404" s="195"/>
      <c r="N404" s="196"/>
      <c r="O404" s="196"/>
      <c r="P404" s="196"/>
      <c r="Q404" s="196"/>
      <c r="R404" s="196"/>
      <c r="S404" s="196"/>
      <c r="T404" s="197"/>
      <c r="AT404" s="191" t="s">
        <v>156</v>
      </c>
      <c r="AU404" s="191" t="s">
        <v>91</v>
      </c>
      <c r="AV404" s="12" t="s">
        <v>91</v>
      </c>
      <c r="AW404" s="12" t="s">
        <v>44</v>
      </c>
      <c r="AX404" s="12" t="s">
        <v>81</v>
      </c>
      <c r="AY404" s="191" t="s">
        <v>147</v>
      </c>
    </row>
    <row r="405" spans="2:51" s="11" customFormat="1" ht="13.5">
      <c r="B405" s="182"/>
      <c r="D405" s="183" t="s">
        <v>156</v>
      </c>
      <c r="E405" s="184" t="s">
        <v>5</v>
      </c>
      <c r="F405" s="185" t="s">
        <v>172</v>
      </c>
      <c r="H405" s="184" t="s">
        <v>5</v>
      </c>
      <c r="I405" s="186"/>
      <c r="L405" s="182"/>
      <c r="M405" s="187"/>
      <c r="N405" s="188"/>
      <c r="O405" s="188"/>
      <c r="P405" s="188"/>
      <c r="Q405" s="188"/>
      <c r="R405" s="188"/>
      <c r="S405" s="188"/>
      <c r="T405" s="189"/>
      <c r="AT405" s="184" t="s">
        <v>156</v>
      </c>
      <c r="AU405" s="184" t="s">
        <v>91</v>
      </c>
      <c r="AV405" s="11" t="s">
        <v>25</v>
      </c>
      <c r="AW405" s="11" t="s">
        <v>44</v>
      </c>
      <c r="AX405" s="11" t="s">
        <v>81</v>
      </c>
      <c r="AY405" s="184" t="s">
        <v>147</v>
      </c>
    </row>
    <row r="406" spans="2:51" s="12" customFormat="1" ht="13.5">
      <c r="B406" s="190"/>
      <c r="D406" s="183" t="s">
        <v>156</v>
      </c>
      <c r="E406" s="191" t="s">
        <v>5</v>
      </c>
      <c r="F406" s="192" t="s">
        <v>361</v>
      </c>
      <c r="H406" s="193">
        <v>38.045000000000002</v>
      </c>
      <c r="I406" s="194"/>
      <c r="L406" s="190"/>
      <c r="M406" s="195"/>
      <c r="N406" s="196"/>
      <c r="O406" s="196"/>
      <c r="P406" s="196"/>
      <c r="Q406" s="196"/>
      <c r="R406" s="196"/>
      <c r="S406" s="196"/>
      <c r="T406" s="197"/>
      <c r="AT406" s="191" t="s">
        <v>156</v>
      </c>
      <c r="AU406" s="191" t="s">
        <v>91</v>
      </c>
      <c r="AV406" s="12" t="s">
        <v>91</v>
      </c>
      <c r="AW406" s="12" t="s">
        <v>44</v>
      </c>
      <c r="AX406" s="12" t="s">
        <v>81</v>
      </c>
      <c r="AY406" s="191" t="s">
        <v>147</v>
      </c>
    </row>
    <row r="407" spans="2:51" s="11" customFormat="1" ht="13.5">
      <c r="B407" s="182"/>
      <c r="D407" s="183" t="s">
        <v>156</v>
      </c>
      <c r="E407" s="184" t="s">
        <v>5</v>
      </c>
      <c r="F407" s="185" t="s">
        <v>255</v>
      </c>
      <c r="H407" s="184" t="s">
        <v>5</v>
      </c>
      <c r="I407" s="186"/>
      <c r="L407" s="182"/>
      <c r="M407" s="187"/>
      <c r="N407" s="188"/>
      <c r="O407" s="188"/>
      <c r="P407" s="188"/>
      <c r="Q407" s="188"/>
      <c r="R407" s="188"/>
      <c r="S407" s="188"/>
      <c r="T407" s="189"/>
      <c r="AT407" s="184" t="s">
        <v>156</v>
      </c>
      <c r="AU407" s="184" t="s">
        <v>91</v>
      </c>
      <c r="AV407" s="11" t="s">
        <v>25</v>
      </c>
      <c r="AW407" s="11" t="s">
        <v>44</v>
      </c>
      <c r="AX407" s="11" t="s">
        <v>81</v>
      </c>
      <c r="AY407" s="184" t="s">
        <v>147</v>
      </c>
    </row>
    <row r="408" spans="2:51" s="12" customFormat="1" ht="13.5">
      <c r="B408" s="190"/>
      <c r="D408" s="183" t="s">
        <v>156</v>
      </c>
      <c r="E408" s="191" t="s">
        <v>5</v>
      </c>
      <c r="F408" s="192" t="s">
        <v>362</v>
      </c>
      <c r="H408" s="193">
        <v>69.44</v>
      </c>
      <c r="I408" s="194"/>
      <c r="L408" s="190"/>
      <c r="M408" s="195"/>
      <c r="N408" s="196"/>
      <c r="O408" s="196"/>
      <c r="P408" s="196"/>
      <c r="Q408" s="196"/>
      <c r="R408" s="196"/>
      <c r="S408" s="196"/>
      <c r="T408" s="197"/>
      <c r="AT408" s="191" t="s">
        <v>156</v>
      </c>
      <c r="AU408" s="191" t="s">
        <v>91</v>
      </c>
      <c r="AV408" s="12" t="s">
        <v>91</v>
      </c>
      <c r="AW408" s="12" t="s">
        <v>44</v>
      </c>
      <c r="AX408" s="12" t="s">
        <v>81</v>
      </c>
      <c r="AY408" s="191" t="s">
        <v>147</v>
      </c>
    </row>
    <row r="409" spans="2:51" s="13" customFormat="1" ht="13.5">
      <c r="B409" s="198"/>
      <c r="D409" s="183" t="s">
        <v>156</v>
      </c>
      <c r="E409" s="199" t="s">
        <v>5</v>
      </c>
      <c r="F409" s="200" t="s">
        <v>174</v>
      </c>
      <c r="H409" s="201">
        <v>321.79500000000002</v>
      </c>
      <c r="I409" s="202"/>
      <c r="L409" s="198"/>
      <c r="M409" s="203"/>
      <c r="N409" s="204"/>
      <c r="O409" s="204"/>
      <c r="P409" s="204"/>
      <c r="Q409" s="204"/>
      <c r="R409" s="204"/>
      <c r="S409" s="204"/>
      <c r="T409" s="205"/>
      <c r="AT409" s="199" t="s">
        <v>156</v>
      </c>
      <c r="AU409" s="199" t="s">
        <v>91</v>
      </c>
      <c r="AV409" s="13" t="s">
        <v>175</v>
      </c>
      <c r="AW409" s="13" t="s">
        <v>44</v>
      </c>
      <c r="AX409" s="13" t="s">
        <v>81</v>
      </c>
      <c r="AY409" s="199" t="s">
        <v>147</v>
      </c>
    </row>
    <row r="410" spans="2:51" s="11" customFormat="1" ht="13.5">
      <c r="B410" s="182"/>
      <c r="D410" s="183" t="s">
        <v>156</v>
      </c>
      <c r="E410" s="184" t="s">
        <v>5</v>
      </c>
      <c r="F410" s="185" t="s">
        <v>344</v>
      </c>
      <c r="H410" s="184" t="s">
        <v>5</v>
      </c>
      <c r="I410" s="186"/>
      <c r="L410" s="182"/>
      <c r="M410" s="187"/>
      <c r="N410" s="188"/>
      <c r="O410" s="188"/>
      <c r="P410" s="188"/>
      <c r="Q410" s="188"/>
      <c r="R410" s="188"/>
      <c r="S410" s="188"/>
      <c r="T410" s="189"/>
      <c r="AT410" s="184" t="s">
        <v>156</v>
      </c>
      <c r="AU410" s="184" t="s">
        <v>91</v>
      </c>
      <c r="AV410" s="11" t="s">
        <v>25</v>
      </c>
      <c r="AW410" s="11" t="s">
        <v>44</v>
      </c>
      <c r="AX410" s="11" t="s">
        <v>81</v>
      </c>
      <c r="AY410" s="184" t="s">
        <v>147</v>
      </c>
    </row>
    <row r="411" spans="2:51" s="11" customFormat="1" ht="13.5">
      <c r="B411" s="182"/>
      <c r="D411" s="183" t="s">
        <v>156</v>
      </c>
      <c r="E411" s="184" t="s">
        <v>5</v>
      </c>
      <c r="F411" s="185" t="s">
        <v>159</v>
      </c>
      <c r="H411" s="184" t="s">
        <v>5</v>
      </c>
      <c r="I411" s="186"/>
      <c r="L411" s="182"/>
      <c r="M411" s="187"/>
      <c r="N411" s="188"/>
      <c r="O411" s="188"/>
      <c r="P411" s="188"/>
      <c r="Q411" s="188"/>
      <c r="R411" s="188"/>
      <c r="S411" s="188"/>
      <c r="T411" s="189"/>
      <c r="AT411" s="184" t="s">
        <v>156</v>
      </c>
      <c r="AU411" s="184" t="s">
        <v>91</v>
      </c>
      <c r="AV411" s="11" t="s">
        <v>25</v>
      </c>
      <c r="AW411" s="11" t="s">
        <v>44</v>
      </c>
      <c r="AX411" s="11" t="s">
        <v>81</v>
      </c>
      <c r="AY411" s="184" t="s">
        <v>147</v>
      </c>
    </row>
    <row r="412" spans="2:51" s="11" customFormat="1" ht="13.5">
      <c r="B412" s="182"/>
      <c r="D412" s="183" t="s">
        <v>156</v>
      </c>
      <c r="E412" s="184" t="s">
        <v>5</v>
      </c>
      <c r="F412" s="185" t="s">
        <v>160</v>
      </c>
      <c r="H412" s="184" t="s">
        <v>5</v>
      </c>
      <c r="I412" s="186"/>
      <c r="L412" s="182"/>
      <c r="M412" s="187"/>
      <c r="N412" s="188"/>
      <c r="O412" s="188"/>
      <c r="P412" s="188"/>
      <c r="Q412" s="188"/>
      <c r="R412" s="188"/>
      <c r="S412" s="188"/>
      <c r="T412" s="189"/>
      <c r="AT412" s="184" t="s">
        <v>156</v>
      </c>
      <c r="AU412" s="184" t="s">
        <v>91</v>
      </c>
      <c r="AV412" s="11" t="s">
        <v>25</v>
      </c>
      <c r="AW412" s="11" t="s">
        <v>44</v>
      </c>
      <c r="AX412" s="11" t="s">
        <v>81</v>
      </c>
      <c r="AY412" s="184" t="s">
        <v>147</v>
      </c>
    </row>
    <row r="413" spans="2:51" s="12" customFormat="1" ht="13.5">
      <c r="B413" s="190"/>
      <c r="D413" s="183" t="s">
        <v>156</v>
      </c>
      <c r="E413" s="191" t="s">
        <v>5</v>
      </c>
      <c r="F413" s="192" t="s">
        <v>437</v>
      </c>
      <c r="H413" s="193">
        <v>7.38</v>
      </c>
      <c r="I413" s="194"/>
      <c r="L413" s="190"/>
      <c r="M413" s="195"/>
      <c r="N413" s="196"/>
      <c r="O413" s="196"/>
      <c r="P413" s="196"/>
      <c r="Q413" s="196"/>
      <c r="R413" s="196"/>
      <c r="S413" s="196"/>
      <c r="T413" s="197"/>
      <c r="AT413" s="191" t="s">
        <v>156</v>
      </c>
      <c r="AU413" s="191" t="s">
        <v>91</v>
      </c>
      <c r="AV413" s="12" t="s">
        <v>91</v>
      </c>
      <c r="AW413" s="12" t="s">
        <v>44</v>
      </c>
      <c r="AX413" s="12" t="s">
        <v>81</v>
      </c>
      <c r="AY413" s="191" t="s">
        <v>147</v>
      </c>
    </row>
    <row r="414" spans="2:51" s="11" customFormat="1" ht="13.5">
      <c r="B414" s="182"/>
      <c r="D414" s="183" t="s">
        <v>156</v>
      </c>
      <c r="E414" s="184" t="s">
        <v>5</v>
      </c>
      <c r="F414" s="185" t="s">
        <v>162</v>
      </c>
      <c r="H414" s="184" t="s">
        <v>5</v>
      </c>
      <c r="I414" s="186"/>
      <c r="L414" s="182"/>
      <c r="M414" s="187"/>
      <c r="N414" s="188"/>
      <c r="O414" s="188"/>
      <c r="P414" s="188"/>
      <c r="Q414" s="188"/>
      <c r="R414" s="188"/>
      <c r="S414" s="188"/>
      <c r="T414" s="189"/>
      <c r="AT414" s="184" t="s">
        <v>156</v>
      </c>
      <c r="AU414" s="184" t="s">
        <v>91</v>
      </c>
      <c r="AV414" s="11" t="s">
        <v>25</v>
      </c>
      <c r="AW414" s="11" t="s">
        <v>44</v>
      </c>
      <c r="AX414" s="11" t="s">
        <v>81</v>
      </c>
      <c r="AY414" s="184" t="s">
        <v>147</v>
      </c>
    </row>
    <row r="415" spans="2:51" s="12" customFormat="1" ht="13.5">
      <c r="B415" s="190"/>
      <c r="D415" s="183" t="s">
        <v>156</v>
      </c>
      <c r="E415" s="191" t="s">
        <v>5</v>
      </c>
      <c r="F415" s="192" t="s">
        <v>438</v>
      </c>
      <c r="H415" s="193">
        <v>11.321999999999999</v>
      </c>
      <c r="I415" s="194"/>
      <c r="L415" s="190"/>
      <c r="M415" s="195"/>
      <c r="N415" s="196"/>
      <c r="O415" s="196"/>
      <c r="P415" s="196"/>
      <c r="Q415" s="196"/>
      <c r="R415" s="196"/>
      <c r="S415" s="196"/>
      <c r="T415" s="197"/>
      <c r="AT415" s="191" t="s">
        <v>156</v>
      </c>
      <c r="AU415" s="191" t="s">
        <v>91</v>
      </c>
      <c r="AV415" s="12" t="s">
        <v>91</v>
      </c>
      <c r="AW415" s="12" t="s">
        <v>44</v>
      </c>
      <c r="AX415" s="12" t="s">
        <v>81</v>
      </c>
      <c r="AY415" s="191" t="s">
        <v>147</v>
      </c>
    </row>
    <row r="416" spans="2:51" s="11" customFormat="1" ht="13.5">
      <c r="B416" s="182"/>
      <c r="D416" s="183" t="s">
        <v>156</v>
      </c>
      <c r="E416" s="184" t="s">
        <v>5</v>
      </c>
      <c r="F416" s="185" t="s">
        <v>164</v>
      </c>
      <c r="H416" s="184" t="s">
        <v>5</v>
      </c>
      <c r="I416" s="186"/>
      <c r="L416" s="182"/>
      <c r="M416" s="187"/>
      <c r="N416" s="188"/>
      <c r="O416" s="188"/>
      <c r="P416" s="188"/>
      <c r="Q416" s="188"/>
      <c r="R416" s="188"/>
      <c r="S416" s="188"/>
      <c r="T416" s="189"/>
      <c r="AT416" s="184" t="s">
        <v>156</v>
      </c>
      <c r="AU416" s="184" t="s">
        <v>91</v>
      </c>
      <c r="AV416" s="11" t="s">
        <v>25</v>
      </c>
      <c r="AW416" s="11" t="s">
        <v>44</v>
      </c>
      <c r="AX416" s="11" t="s">
        <v>81</v>
      </c>
      <c r="AY416" s="184" t="s">
        <v>147</v>
      </c>
    </row>
    <row r="417" spans="2:65" s="12" customFormat="1" ht="13.5">
      <c r="B417" s="190"/>
      <c r="D417" s="183" t="s">
        <v>156</v>
      </c>
      <c r="E417" s="191" t="s">
        <v>5</v>
      </c>
      <c r="F417" s="192" t="s">
        <v>439</v>
      </c>
      <c r="H417" s="193">
        <v>10.755000000000001</v>
      </c>
      <c r="I417" s="194"/>
      <c r="L417" s="190"/>
      <c r="M417" s="195"/>
      <c r="N417" s="196"/>
      <c r="O417" s="196"/>
      <c r="P417" s="196"/>
      <c r="Q417" s="196"/>
      <c r="R417" s="196"/>
      <c r="S417" s="196"/>
      <c r="T417" s="197"/>
      <c r="AT417" s="191" t="s">
        <v>156</v>
      </c>
      <c r="AU417" s="191" t="s">
        <v>91</v>
      </c>
      <c r="AV417" s="12" t="s">
        <v>91</v>
      </c>
      <c r="AW417" s="12" t="s">
        <v>44</v>
      </c>
      <c r="AX417" s="12" t="s">
        <v>81</v>
      </c>
      <c r="AY417" s="191" t="s">
        <v>147</v>
      </c>
    </row>
    <row r="418" spans="2:65" s="11" customFormat="1" ht="13.5">
      <c r="B418" s="182"/>
      <c r="D418" s="183" t="s">
        <v>156</v>
      </c>
      <c r="E418" s="184" t="s">
        <v>5</v>
      </c>
      <c r="F418" s="185" t="s">
        <v>166</v>
      </c>
      <c r="H418" s="184" t="s">
        <v>5</v>
      </c>
      <c r="I418" s="186"/>
      <c r="L418" s="182"/>
      <c r="M418" s="187"/>
      <c r="N418" s="188"/>
      <c r="O418" s="188"/>
      <c r="P418" s="188"/>
      <c r="Q418" s="188"/>
      <c r="R418" s="188"/>
      <c r="S418" s="188"/>
      <c r="T418" s="189"/>
      <c r="AT418" s="184" t="s">
        <v>156</v>
      </c>
      <c r="AU418" s="184" t="s">
        <v>91</v>
      </c>
      <c r="AV418" s="11" t="s">
        <v>25</v>
      </c>
      <c r="AW418" s="11" t="s">
        <v>44</v>
      </c>
      <c r="AX418" s="11" t="s">
        <v>81</v>
      </c>
      <c r="AY418" s="184" t="s">
        <v>147</v>
      </c>
    </row>
    <row r="419" spans="2:65" s="12" customFormat="1" ht="13.5">
      <c r="B419" s="190"/>
      <c r="D419" s="183" t="s">
        <v>156</v>
      </c>
      <c r="E419" s="191" t="s">
        <v>5</v>
      </c>
      <c r="F419" s="192" t="s">
        <v>440</v>
      </c>
      <c r="H419" s="193">
        <v>13.391999999999999</v>
      </c>
      <c r="I419" s="194"/>
      <c r="L419" s="190"/>
      <c r="M419" s="195"/>
      <c r="N419" s="196"/>
      <c r="O419" s="196"/>
      <c r="P419" s="196"/>
      <c r="Q419" s="196"/>
      <c r="R419" s="196"/>
      <c r="S419" s="196"/>
      <c r="T419" s="197"/>
      <c r="AT419" s="191" t="s">
        <v>156</v>
      </c>
      <c r="AU419" s="191" t="s">
        <v>91</v>
      </c>
      <c r="AV419" s="12" t="s">
        <v>91</v>
      </c>
      <c r="AW419" s="12" t="s">
        <v>44</v>
      </c>
      <c r="AX419" s="12" t="s">
        <v>81</v>
      </c>
      <c r="AY419" s="191" t="s">
        <v>147</v>
      </c>
    </row>
    <row r="420" spans="2:65" s="11" customFormat="1" ht="13.5">
      <c r="B420" s="182"/>
      <c r="D420" s="183" t="s">
        <v>156</v>
      </c>
      <c r="E420" s="184" t="s">
        <v>5</v>
      </c>
      <c r="F420" s="185" t="s">
        <v>168</v>
      </c>
      <c r="H420" s="184" t="s">
        <v>5</v>
      </c>
      <c r="I420" s="186"/>
      <c r="L420" s="182"/>
      <c r="M420" s="187"/>
      <c r="N420" s="188"/>
      <c r="O420" s="188"/>
      <c r="P420" s="188"/>
      <c r="Q420" s="188"/>
      <c r="R420" s="188"/>
      <c r="S420" s="188"/>
      <c r="T420" s="189"/>
      <c r="AT420" s="184" t="s">
        <v>156</v>
      </c>
      <c r="AU420" s="184" t="s">
        <v>91</v>
      </c>
      <c r="AV420" s="11" t="s">
        <v>25</v>
      </c>
      <c r="AW420" s="11" t="s">
        <v>44</v>
      </c>
      <c r="AX420" s="11" t="s">
        <v>81</v>
      </c>
      <c r="AY420" s="184" t="s">
        <v>147</v>
      </c>
    </row>
    <row r="421" spans="2:65" s="12" customFormat="1" ht="13.5">
      <c r="B421" s="190"/>
      <c r="D421" s="183" t="s">
        <v>156</v>
      </c>
      <c r="E421" s="191" t="s">
        <v>5</v>
      </c>
      <c r="F421" s="192" t="s">
        <v>441</v>
      </c>
      <c r="H421" s="193">
        <v>5.5259999999999998</v>
      </c>
      <c r="I421" s="194"/>
      <c r="L421" s="190"/>
      <c r="M421" s="195"/>
      <c r="N421" s="196"/>
      <c r="O421" s="196"/>
      <c r="P421" s="196"/>
      <c r="Q421" s="196"/>
      <c r="R421" s="196"/>
      <c r="S421" s="196"/>
      <c r="T421" s="197"/>
      <c r="AT421" s="191" t="s">
        <v>156</v>
      </c>
      <c r="AU421" s="191" t="s">
        <v>91</v>
      </c>
      <c r="AV421" s="12" t="s">
        <v>91</v>
      </c>
      <c r="AW421" s="12" t="s">
        <v>44</v>
      </c>
      <c r="AX421" s="12" t="s">
        <v>81</v>
      </c>
      <c r="AY421" s="191" t="s">
        <v>147</v>
      </c>
    </row>
    <row r="422" spans="2:65" s="11" customFormat="1" ht="13.5">
      <c r="B422" s="182"/>
      <c r="D422" s="183" t="s">
        <v>156</v>
      </c>
      <c r="E422" s="184" t="s">
        <v>5</v>
      </c>
      <c r="F422" s="185" t="s">
        <v>170</v>
      </c>
      <c r="H422" s="184" t="s">
        <v>5</v>
      </c>
      <c r="I422" s="186"/>
      <c r="L422" s="182"/>
      <c r="M422" s="187"/>
      <c r="N422" s="188"/>
      <c r="O422" s="188"/>
      <c r="P422" s="188"/>
      <c r="Q422" s="188"/>
      <c r="R422" s="188"/>
      <c r="S422" s="188"/>
      <c r="T422" s="189"/>
      <c r="AT422" s="184" t="s">
        <v>156</v>
      </c>
      <c r="AU422" s="184" t="s">
        <v>91</v>
      </c>
      <c r="AV422" s="11" t="s">
        <v>25</v>
      </c>
      <c r="AW422" s="11" t="s">
        <v>44</v>
      </c>
      <c r="AX422" s="11" t="s">
        <v>81</v>
      </c>
      <c r="AY422" s="184" t="s">
        <v>147</v>
      </c>
    </row>
    <row r="423" spans="2:65" s="12" customFormat="1" ht="13.5">
      <c r="B423" s="190"/>
      <c r="D423" s="183" t="s">
        <v>156</v>
      </c>
      <c r="E423" s="191" t="s">
        <v>5</v>
      </c>
      <c r="F423" s="192" t="s">
        <v>442</v>
      </c>
      <c r="H423" s="193">
        <v>7.3620000000000001</v>
      </c>
      <c r="I423" s="194"/>
      <c r="L423" s="190"/>
      <c r="M423" s="195"/>
      <c r="N423" s="196"/>
      <c r="O423" s="196"/>
      <c r="P423" s="196"/>
      <c r="Q423" s="196"/>
      <c r="R423" s="196"/>
      <c r="S423" s="196"/>
      <c r="T423" s="197"/>
      <c r="AT423" s="191" t="s">
        <v>156</v>
      </c>
      <c r="AU423" s="191" t="s">
        <v>91</v>
      </c>
      <c r="AV423" s="12" t="s">
        <v>91</v>
      </c>
      <c r="AW423" s="12" t="s">
        <v>44</v>
      </c>
      <c r="AX423" s="12" t="s">
        <v>81</v>
      </c>
      <c r="AY423" s="191" t="s">
        <v>147</v>
      </c>
    </row>
    <row r="424" spans="2:65" s="11" customFormat="1" ht="13.5">
      <c r="B424" s="182"/>
      <c r="D424" s="183" t="s">
        <v>156</v>
      </c>
      <c r="E424" s="184" t="s">
        <v>5</v>
      </c>
      <c r="F424" s="185" t="s">
        <v>172</v>
      </c>
      <c r="H424" s="184" t="s">
        <v>5</v>
      </c>
      <c r="I424" s="186"/>
      <c r="L424" s="182"/>
      <c r="M424" s="187"/>
      <c r="N424" s="188"/>
      <c r="O424" s="188"/>
      <c r="P424" s="188"/>
      <c r="Q424" s="188"/>
      <c r="R424" s="188"/>
      <c r="S424" s="188"/>
      <c r="T424" s="189"/>
      <c r="AT424" s="184" t="s">
        <v>156</v>
      </c>
      <c r="AU424" s="184" t="s">
        <v>91</v>
      </c>
      <c r="AV424" s="11" t="s">
        <v>25</v>
      </c>
      <c r="AW424" s="11" t="s">
        <v>44</v>
      </c>
      <c r="AX424" s="11" t="s">
        <v>81</v>
      </c>
      <c r="AY424" s="184" t="s">
        <v>147</v>
      </c>
    </row>
    <row r="425" spans="2:65" s="12" customFormat="1" ht="13.5">
      <c r="B425" s="190"/>
      <c r="D425" s="183" t="s">
        <v>156</v>
      </c>
      <c r="E425" s="191" t="s">
        <v>5</v>
      </c>
      <c r="F425" s="192" t="s">
        <v>443</v>
      </c>
      <c r="H425" s="193">
        <v>3.8029999999999999</v>
      </c>
      <c r="I425" s="194"/>
      <c r="L425" s="190"/>
      <c r="M425" s="195"/>
      <c r="N425" s="196"/>
      <c r="O425" s="196"/>
      <c r="P425" s="196"/>
      <c r="Q425" s="196"/>
      <c r="R425" s="196"/>
      <c r="S425" s="196"/>
      <c r="T425" s="197"/>
      <c r="AT425" s="191" t="s">
        <v>156</v>
      </c>
      <c r="AU425" s="191" t="s">
        <v>91</v>
      </c>
      <c r="AV425" s="12" t="s">
        <v>91</v>
      </c>
      <c r="AW425" s="12" t="s">
        <v>44</v>
      </c>
      <c r="AX425" s="12" t="s">
        <v>81</v>
      </c>
      <c r="AY425" s="191" t="s">
        <v>147</v>
      </c>
    </row>
    <row r="426" spans="2:65" s="13" customFormat="1" ht="13.5">
      <c r="B426" s="198"/>
      <c r="D426" s="183" t="s">
        <v>156</v>
      </c>
      <c r="E426" s="199" t="s">
        <v>5</v>
      </c>
      <c r="F426" s="200" t="s">
        <v>174</v>
      </c>
      <c r="H426" s="201">
        <v>59.54</v>
      </c>
      <c r="I426" s="202"/>
      <c r="L426" s="198"/>
      <c r="M426" s="203"/>
      <c r="N426" s="204"/>
      <c r="O426" s="204"/>
      <c r="P426" s="204"/>
      <c r="Q426" s="204"/>
      <c r="R426" s="204"/>
      <c r="S426" s="204"/>
      <c r="T426" s="205"/>
      <c r="AT426" s="199" t="s">
        <v>156</v>
      </c>
      <c r="AU426" s="199" t="s">
        <v>91</v>
      </c>
      <c r="AV426" s="13" t="s">
        <v>175</v>
      </c>
      <c r="AW426" s="13" t="s">
        <v>44</v>
      </c>
      <c r="AX426" s="13" t="s">
        <v>81</v>
      </c>
      <c r="AY426" s="199" t="s">
        <v>147</v>
      </c>
    </row>
    <row r="427" spans="2:65" s="14" customFormat="1" ht="13.5">
      <c r="B427" s="206"/>
      <c r="D427" s="183" t="s">
        <v>156</v>
      </c>
      <c r="E427" s="207" t="s">
        <v>5</v>
      </c>
      <c r="F427" s="208" t="s">
        <v>176</v>
      </c>
      <c r="H427" s="209">
        <v>381.33499999999998</v>
      </c>
      <c r="I427" s="210"/>
      <c r="L427" s="206"/>
      <c r="M427" s="211"/>
      <c r="N427" s="212"/>
      <c r="O427" s="212"/>
      <c r="P427" s="212"/>
      <c r="Q427" s="212"/>
      <c r="R427" s="212"/>
      <c r="S427" s="212"/>
      <c r="T427" s="213"/>
      <c r="AT427" s="207" t="s">
        <v>156</v>
      </c>
      <c r="AU427" s="207" t="s">
        <v>91</v>
      </c>
      <c r="AV427" s="14" t="s">
        <v>154</v>
      </c>
      <c r="AW427" s="14" t="s">
        <v>44</v>
      </c>
      <c r="AX427" s="14" t="s">
        <v>25</v>
      </c>
      <c r="AY427" s="207" t="s">
        <v>147</v>
      </c>
    </row>
    <row r="428" spans="2:65" s="1" customFormat="1" ht="16.5" customHeight="1">
      <c r="B428" s="169"/>
      <c r="C428" s="214" t="s">
        <v>444</v>
      </c>
      <c r="D428" s="214" t="s">
        <v>445</v>
      </c>
      <c r="E428" s="215" t="s">
        <v>446</v>
      </c>
      <c r="F428" s="216" t="s">
        <v>447</v>
      </c>
      <c r="G428" s="217" t="s">
        <v>264</v>
      </c>
      <c r="H428" s="218">
        <v>0.57199999999999995</v>
      </c>
      <c r="I428" s="219"/>
      <c r="J428" s="220">
        <f>ROUND(I428*H428,2)</f>
        <v>0</v>
      </c>
      <c r="K428" s="216" t="s">
        <v>153</v>
      </c>
      <c r="L428" s="221"/>
      <c r="M428" s="222" t="s">
        <v>5</v>
      </c>
      <c r="N428" s="223" t="s">
        <v>52</v>
      </c>
      <c r="O428" s="42"/>
      <c r="P428" s="179">
        <f>O428*H428</f>
        <v>0</v>
      </c>
      <c r="Q428" s="179">
        <v>1</v>
      </c>
      <c r="R428" s="179">
        <f>Q428*H428</f>
        <v>0.57199999999999995</v>
      </c>
      <c r="S428" s="179">
        <v>0</v>
      </c>
      <c r="T428" s="180">
        <f>S428*H428</f>
        <v>0</v>
      </c>
      <c r="AR428" s="24" t="s">
        <v>418</v>
      </c>
      <c r="AT428" s="24" t="s">
        <v>445</v>
      </c>
      <c r="AU428" s="24" t="s">
        <v>91</v>
      </c>
      <c r="AY428" s="24" t="s">
        <v>147</v>
      </c>
      <c r="BE428" s="181">
        <f>IF(N428="základní",J428,0)</f>
        <v>0</v>
      </c>
      <c r="BF428" s="181">
        <f>IF(N428="snížená",J428,0)</f>
        <v>0</v>
      </c>
      <c r="BG428" s="181">
        <f>IF(N428="zákl. přenesená",J428,0)</f>
        <v>0</v>
      </c>
      <c r="BH428" s="181">
        <f>IF(N428="sníž. přenesená",J428,0)</f>
        <v>0</v>
      </c>
      <c r="BI428" s="181">
        <f>IF(N428="nulová",J428,0)</f>
        <v>0</v>
      </c>
      <c r="BJ428" s="24" t="s">
        <v>25</v>
      </c>
      <c r="BK428" s="181">
        <f>ROUND(I428*H428,2)</f>
        <v>0</v>
      </c>
      <c r="BL428" s="24" t="s">
        <v>306</v>
      </c>
      <c r="BM428" s="24" t="s">
        <v>448</v>
      </c>
    </row>
    <row r="429" spans="2:65" s="12" customFormat="1" ht="13.5">
      <c r="B429" s="190"/>
      <c r="D429" s="183" t="s">
        <v>156</v>
      </c>
      <c r="F429" s="192" t="s">
        <v>449</v>
      </c>
      <c r="H429" s="193">
        <v>0.57199999999999995</v>
      </c>
      <c r="I429" s="194"/>
      <c r="L429" s="190"/>
      <c r="M429" s="195"/>
      <c r="N429" s="196"/>
      <c r="O429" s="196"/>
      <c r="P429" s="196"/>
      <c r="Q429" s="196"/>
      <c r="R429" s="196"/>
      <c r="S429" s="196"/>
      <c r="T429" s="197"/>
      <c r="AT429" s="191" t="s">
        <v>156</v>
      </c>
      <c r="AU429" s="191" t="s">
        <v>91</v>
      </c>
      <c r="AV429" s="12" t="s">
        <v>91</v>
      </c>
      <c r="AW429" s="12" t="s">
        <v>6</v>
      </c>
      <c r="AX429" s="12" t="s">
        <v>25</v>
      </c>
      <c r="AY429" s="191" t="s">
        <v>147</v>
      </c>
    </row>
    <row r="430" spans="2:65" s="1" customFormat="1" ht="25.5" customHeight="1">
      <c r="B430" s="169"/>
      <c r="C430" s="170" t="s">
        <v>450</v>
      </c>
      <c r="D430" s="170" t="s">
        <v>149</v>
      </c>
      <c r="E430" s="171" t="s">
        <v>451</v>
      </c>
      <c r="F430" s="172" t="s">
        <v>452</v>
      </c>
      <c r="G430" s="173" t="s">
        <v>208</v>
      </c>
      <c r="H430" s="174">
        <v>381.33499999999998</v>
      </c>
      <c r="I430" s="175"/>
      <c r="J430" s="176">
        <f>ROUND(I430*H430,2)</f>
        <v>0</v>
      </c>
      <c r="K430" s="172" t="s">
        <v>153</v>
      </c>
      <c r="L430" s="41"/>
      <c r="M430" s="177" t="s">
        <v>5</v>
      </c>
      <c r="N430" s="178" t="s">
        <v>52</v>
      </c>
      <c r="O430" s="42"/>
      <c r="P430" s="179">
        <f>O430*H430</f>
        <v>0</v>
      </c>
      <c r="Q430" s="179">
        <v>2.0000000000000002E-5</v>
      </c>
      <c r="R430" s="179">
        <f>Q430*H430</f>
        <v>7.6267000000000001E-3</v>
      </c>
      <c r="S430" s="179">
        <v>0</v>
      </c>
      <c r="T430" s="180">
        <f>S430*H430</f>
        <v>0</v>
      </c>
      <c r="AR430" s="24" t="s">
        <v>306</v>
      </c>
      <c r="AT430" s="24" t="s">
        <v>149</v>
      </c>
      <c r="AU430" s="24" t="s">
        <v>91</v>
      </c>
      <c r="AY430" s="24" t="s">
        <v>147</v>
      </c>
      <c r="BE430" s="181">
        <f>IF(N430="základní",J430,0)</f>
        <v>0</v>
      </c>
      <c r="BF430" s="181">
        <f>IF(N430="snížená",J430,0)</f>
        <v>0</v>
      </c>
      <c r="BG430" s="181">
        <f>IF(N430="zákl. přenesená",J430,0)</f>
        <v>0</v>
      </c>
      <c r="BH430" s="181">
        <f>IF(N430="sníž. přenesená",J430,0)</f>
        <v>0</v>
      </c>
      <c r="BI430" s="181">
        <f>IF(N430="nulová",J430,0)</f>
        <v>0</v>
      </c>
      <c r="BJ430" s="24" t="s">
        <v>25</v>
      </c>
      <c r="BK430" s="181">
        <f>ROUND(I430*H430,2)</f>
        <v>0</v>
      </c>
      <c r="BL430" s="24" t="s">
        <v>306</v>
      </c>
      <c r="BM430" s="24" t="s">
        <v>453</v>
      </c>
    </row>
    <row r="431" spans="2:65" s="11" customFormat="1" ht="13.5">
      <c r="B431" s="182"/>
      <c r="D431" s="183" t="s">
        <v>156</v>
      </c>
      <c r="E431" s="184" t="s">
        <v>5</v>
      </c>
      <c r="F431" s="185" t="s">
        <v>436</v>
      </c>
      <c r="H431" s="184" t="s">
        <v>5</v>
      </c>
      <c r="I431" s="186"/>
      <c r="L431" s="182"/>
      <c r="M431" s="187"/>
      <c r="N431" s="188"/>
      <c r="O431" s="188"/>
      <c r="P431" s="188"/>
      <c r="Q431" s="188"/>
      <c r="R431" s="188"/>
      <c r="S431" s="188"/>
      <c r="T431" s="189"/>
      <c r="AT431" s="184" t="s">
        <v>156</v>
      </c>
      <c r="AU431" s="184" t="s">
        <v>91</v>
      </c>
      <c r="AV431" s="11" t="s">
        <v>25</v>
      </c>
      <c r="AW431" s="11" t="s">
        <v>44</v>
      </c>
      <c r="AX431" s="11" t="s">
        <v>81</v>
      </c>
      <c r="AY431" s="184" t="s">
        <v>147</v>
      </c>
    </row>
    <row r="432" spans="2:65" s="11" customFormat="1" ht="13.5">
      <c r="B432" s="182"/>
      <c r="D432" s="183" t="s">
        <v>156</v>
      </c>
      <c r="E432" s="184" t="s">
        <v>5</v>
      </c>
      <c r="F432" s="185" t="s">
        <v>160</v>
      </c>
      <c r="H432" s="184" t="s">
        <v>5</v>
      </c>
      <c r="I432" s="186"/>
      <c r="L432" s="182"/>
      <c r="M432" s="187"/>
      <c r="N432" s="188"/>
      <c r="O432" s="188"/>
      <c r="P432" s="188"/>
      <c r="Q432" s="188"/>
      <c r="R432" s="188"/>
      <c r="S432" s="188"/>
      <c r="T432" s="189"/>
      <c r="AT432" s="184" t="s">
        <v>156</v>
      </c>
      <c r="AU432" s="184" t="s">
        <v>91</v>
      </c>
      <c r="AV432" s="11" t="s">
        <v>25</v>
      </c>
      <c r="AW432" s="11" t="s">
        <v>44</v>
      </c>
      <c r="AX432" s="11" t="s">
        <v>81</v>
      </c>
      <c r="AY432" s="184" t="s">
        <v>147</v>
      </c>
    </row>
    <row r="433" spans="2:51" s="12" customFormat="1" ht="13.5">
      <c r="B433" s="190"/>
      <c r="D433" s="183" t="s">
        <v>156</v>
      </c>
      <c r="E433" s="191" t="s">
        <v>5</v>
      </c>
      <c r="F433" s="192" t="s">
        <v>355</v>
      </c>
      <c r="H433" s="193">
        <v>30.22</v>
      </c>
      <c r="I433" s="194"/>
      <c r="L433" s="190"/>
      <c r="M433" s="195"/>
      <c r="N433" s="196"/>
      <c r="O433" s="196"/>
      <c r="P433" s="196"/>
      <c r="Q433" s="196"/>
      <c r="R433" s="196"/>
      <c r="S433" s="196"/>
      <c r="T433" s="197"/>
      <c r="AT433" s="191" t="s">
        <v>156</v>
      </c>
      <c r="AU433" s="191" t="s">
        <v>91</v>
      </c>
      <c r="AV433" s="12" t="s">
        <v>91</v>
      </c>
      <c r="AW433" s="12" t="s">
        <v>44</v>
      </c>
      <c r="AX433" s="12" t="s">
        <v>81</v>
      </c>
      <c r="AY433" s="191" t="s">
        <v>147</v>
      </c>
    </row>
    <row r="434" spans="2:51" s="11" customFormat="1" ht="13.5">
      <c r="B434" s="182"/>
      <c r="D434" s="183" t="s">
        <v>156</v>
      </c>
      <c r="E434" s="184" t="s">
        <v>5</v>
      </c>
      <c r="F434" s="185" t="s">
        <v>162</v>
      </c>
      <c r="H434" s="184" t="s">
        <v>5</v>
      </c>
      <c r="I434" s="186"/>
      <c r="L434" s="182"/>
      <c r="M434" s="187"/>
      <c r="N434" s="188"/>
      <c r="O434" s="188"/>
      <c r="P434" s="188"/>
      <c r="Q434" s="188"/>
      <c r="R434" s="188"/>
      <c r="S434" s="188"/>
      <c r="T434" s="189"/>
      <c r="AT434" s="184" t="s">
        <v>156</v>
      </c>
      <c r="AU434" s="184" t="s">
        <v>91</v>
      </c>
      <c r="AV434" s="11" t="s">
        <v>25</v>
      </c>
      <c r="AW434" s="11" t="s">
        <v>44</v>
      </c>
      <c r="AX434" s="11" t="s">
        <v>81</v>
      </c>
      <c r="AY434" s="184" t="s">
        <v>147</v>
      </c>
    </row>
    <row r="435" spans="2:51" s="12" customFormat="1" ht="13.5">
      <c r="B435" s="190"/>
      <c r="D435" s="183" t="s">
        <v>156</v>
      </c>
      <c r="E435" s="191" t="s">
        <v>5</v>
      </c>
      <c r="F435" s="192" t="s">
        <v>356</v>
      </c>
      <c r="H435" s="193">
        <v>23.06</v>
      </c>
      <c r="I435" s="194"/>
      <c r="L435" s="190"/>
      <c r="M435" s="195"/>
      <c r="N435" s="196"/>
      <c r="O435" s="196"/>
      <c r="P435" s="196"/>
      <c r="Q435" s="196"/>
      <c r="R435" s="196"/>
      <c r="S435" s="196"/>
      <c r="T435" s="197"/>
      <c r="AT435" s="191" t="s">
        <v>156</v>
      </c>
      <c r="AU435" s="191" t="s">
        <v>91</v>
      </c>
      <c r="AV435" s="12" t="s">
        <v>91</v>
      </c>
      <c r="AW435" s="12" t="s">
        <v>44</v>
      </c>
      <c r="AX435" s="12" t="s">
        <v>81</v>
      </c>
      <c r="AY435" s="191" t="s">
        <v>147</v>
      </c>
    </row>
    <row r="436" spans="2:51" s="11" customFormat="1" ht="13.5">
      <c r="B436" s="182"/>
      <c r="D436" s="183" t="s">
        <v>156</v>
      </c>
      <c r="E436" s="184" t="s">
        <v>5</v>
      </c>
      <c r="F436" s="185" t="s">
        <v>164</v>
      </c>
      <c r="H436" s="184" t="s">
        <v>5</v>
      </c>
      <c r="I436" s="186"/>
      <c r="L436" s="182"/>
      <c r="M436" s="187"/>
      <c r="N436" s="188"/>
      <c r="O436" s="188"/>
      <c r="P436" s="188"/>
      <c r="Q436" s="188"/>
      <c r="R436" s="188"/>
      <c r="S436" s="188"/>
      <c r="T436" s="189"/>
      <c r="AT436" s="184" t="s">
        <v>156</v>
      </c>
      <c r="AU436" s="184" t="s">
        <v>91</v>
      </c>
      <c r="AV436" s="11" t="s">
        <v>25</v>
      </c>
      <c r="AW436" s="11" t="s">
        <v>44</v>
      </c>
      <c r="AX436" s="11" t="s">
        <v>81</v>
      </c>
      <c r="AY436" s="184" t="s">
        <v>147</v>
      </c>
    </row>
    <row r="437" spans="2:51" s="12" customFormat="1" ht="13.5">
      <c r="B437" s="190"/>
      <c r="D437" s="183" t="s">
        <v>156</v>
      </c>
      <c r="E437" s="191" t="s">
        <v>5</v>
      </c>
      <c r="F437" s="192" t="s">
        <v>357</v>
      </c>
      <c r="H437" s="193">
        <v>36.08</v>
      </c>
      <c r="I437" s="194"/>
      <c r="L437" s="190"/>
      <c r="M437" s="195"/>
      <c r="N437" s="196"/>
      <c r="O437" s="196"/>
      <c r="P437" s="196"/>
      <c r="Q437" s="196"/>
      <c r="R437" s="196"/>
      <c r="S437" s="196"/>
      <c r="T437" s="197"/>
      <c r="AT437" s="191" t="s">
        <v>156</v>
      </c>
      <c r="AU437" s="191" t="s">
        <v>91</v>
      </c>
      <c r="AV437" s="12" t="s">
        <v>91</v>
      </c>
      <c r="AW437" s="12" t="s">
        <v>44</v>
      </c>
      <c r="AX437" s="12" t="s">
        <v>81</v>
      </c>
      <c r="AY437" s="191" t="s">
        <v>147</v>
      </c>
    </row>
    <row r="438" spans="2:51" s="11" customFormat="1" ht="13.5">
      <c r="B438" s="182"/>
      <c r="D438" s="183" t="s">
        <v>156</v>
      </c>
      <c r="E438" s="184" t="s">
        <v>5</v>
      </c>
      <c r="F438" s="185" t="s">
        <v>166</v>
      </c>
      <c r="H438" s="184" t="s">
        <v>5</v>
      </c>
      <c r="I438" s="186"/>
      <c r="L438" s="182"/>
      <c r="M438" s="187"/>
      <c r="N438" s="188"/>
      <c r="O438" s="188"/>
      <c r="P438" s="188"/>
      <c r="Q438" s="188"/>
      <c r="R438" s="188"/>
      <c r="S438" s="188"/>
      <c r="T438" s="189"/>
      <c r="AT438" s="184" t="s">
        <v>156</v>
      </c>
      <c r="AU438" s="184" t="s">
        <v>91</v>
      </c>
      <c r="AV438" s="11" t="s">
        <v>25</v>
      </c>
      <c r="AW438" s="11" t="s">
        <v>44</v>
      </c>
      <c r="AX438" s="11" t="s">
        <v>81</v>
      </c>
      <c r="AY438" s="184" t="s">
        <v>147</v>
      </c>
    </row>
    <row r="439" spans="2:51" s="12" customFormat="1" ht="13.5">
      <c r="B439" s="190"/>
      <c r="D439" s="183" t="s">
        <v>156</v>
      </c>
      <c r="E439" s="191" t="s">
        <v>5</v>
      </c>
      <c r="F439" s="192" t="s">
        <v>358</v>
      </c>
      <c r="H439" s="193">
        <v>53.9</v>
      </c>
      <c r="I439" s="194"/>
      <c r="L439" s="190"/>
      <c r="M439" s="195"/>
      <c r="N439" s="196"/>
      <c r="O439" s="196"/>
      <c r="P439" s="196"/>
      <c r="Q439" s="196"/>
      <c r="R439" s="196"/>
      <c r="S439" s="196"/>
      <c r="T439" s="197"/>
      <c r="AT439" s="191" t="s">
        <v>156</v>
      </c>
      <c r="AU439" s="191" t="s">
        <v>91</v>
      </c>
      <c r="AV439" s="12" t="s">
        <v>91</v>
      </c>
      <c r="AW439" s="12" t="s">
        <v>44</v>
      </c>
      <c r="AX439" s="12" t="s">
        <v>81</v>
      </c>
      <c r="AY439" s="191" t="s">
        <v>147</v>
      </c>
    </row>
    <row r="440" spans="2:51" s="11" customFormat="1" ht="13.5">
      <c r="B440" s="182"/>
      <c r="D440" s="183" t="s">
        <v>156</v>
      </c>
      <c r="E440" s="184" t="s">
        <v>5</v>
      </c>
      <c r="F440" s="185" t="s">
        <v>168</v>
      </c>
      <c r="H440" s="184" t="s">
        <v>5</v>
      </c>
      <c r="I440" s="186"/>
      <c r="L440" s="182"/>
      <c r="M440" s="187"/>
      <c r="N440" s="188"/>
      <c r="O440" s="188"/>
      <c r="P440" s="188"/>
      <c r="Q440" s="188"/>
      <c r="R440" s="188"/>
      <c r="S440" s="188"/>
      <c r="T440" s="189"/>
      <c r="AT440" s="184" t="s">
        <v>156</v>
      </c>
      <c r="AU440" s="184" t="s">
        <v>91</v>
      </c>
      <c r="AV440" s="11" t="s">
        <v>25</v>
      </c>
      <c r="AW440" s="11" t="s">
        <v>44</v>
      </c>
      <c r="AX440" s="11" t="s">
        <v>81</v>
      </c>
      <c r="AY440" s="184" t="s">
        <v>147</v>
      </c>
    </row>
    <row r="441" spans="2:51" s="12" customFormat="1" ht="13.5">
      <c r="B441" s="190"/>
      <c r="D441" s="183" t="s">
        <v>156</v>
      </c>
      <c r="E441" s="191" t="s">
        <v>5</v>
      </c>
      <c r="F441" s="192" t="s">
        <v>359</v>
      </c>
      <c r="H441" s="193">
        <v>26.04</v>
      </c>
      <c r="I441" s="194"/>
      <c r="L441" s="190"/>
      <c r="M441" s="195"/>
      <c r="N441" s="196"/>
      <c r="O441" s="196"/>
      <c r="P441" s="196"/>
      <c r="Q441" s="196"/>
      <c r="R441" s="196"/>
      <c r="S441" s="196"/>
      <c r="T441" s="197"/>
      <c r="AT441" s="191" t="s">
        <v>156</v>
      </c>
      <c r="AU441" s="191" t="s">
        <v>91</v>
      </c>
      <c r="AV441" s="12" t="s">
        <v>91</v>
      </c>
      <c r="AW441" s="12" t="s">
        <v>44</v>
      </c>
      <c r="AX441" s="12" t="s">
        <v>81</v>
      </c>
      <c r="AY441" s="191" t="s">
        <v>147</v>
      </c>
    </row>
    <row r="442" spans="2:51" s="11" customFormat="1" ht="13.5">
      <c r="B442" s="182"/>
      <c r="D442" s="183" t="s">
        <v>156</v>
      </c>
      <c r="E442" s="184" t="s">
        <v>5</v>
      </c>
      <c r="F442" s="185" t="s">
        <v>170</v>
      </c>
      <c r="H442" s="184" t="s">
        <v>5</v>
      </c>
      <c r="I442" s="186"/>
      <c r="L442" s="182"/>
      <c r="M442" s="187"/>
      <c r="N442" s="188"/>
      <c r="O442" s="188"/>
      <c r="P442" s="188"/>
      <c r="Q442" s="188"/>
      <c r="R442" s="188"/>
      <c r="S442" s="188"/>
      <c r="T442" s="189"/>
      <c r="AT442" s="184" t="s">
        <v>156</v>
      </c>
      <c r="AU442" s="184" t="s">
        <v>91</v>
      </c>
      <c r="AV442" s="11" t="s">
        <v>25</v>
      </c>
      <c r="AW442" s="11" t="s">
        <v>44</v>
      </c>
      <c r="AX442" s="11" t="s">
        <v>81</v>
      </c>
      <c r="AY442" s="184" t="s">
        <v>147</v>
      </c>
    </row>
    <row r="443" spans="2:51" s="12" customFormat="1" ht="13.5">
      <c r="B443" s="190"/>
      <c r="D443" s="183" t="s">
        <v>156</v>
      </c>
      <c r="E443" s="191" t="s">
        <v>5</v>
      </c>
      <c r="F443" s="192" t="s">
        <v>360</v>
      </c>
      <c r="H443" s="193">
        <v>45.01</v>
      </c>
      <c r="I443" s="194"/>
      <c r="L443" s="190"/>
      <c r="M443" s="195"/>
      <c r="N443" s="196"/>
      <c r="O443" s="196"/>
      <c r="P443" s="196"/>
      <c r="Q443" s="196"/>
      <c r="R443" s="196"/>
      <c r="S443" s="196"/>
      <c r="T443" s="197"/>
      <c r="AT443" s="191" t="s">
        <v>156</v>
      </c>
      <c r="AU443" s="191" t="s">
        <v>91</v>
      </c>
      <c r="AV443" s="12" t="s">
        <v>91</v>
      </c>
      <c r="AW443" s="12" t="s">
        <v>44</v>
      </c>
      <c r="AX443" s="12" t="s">
        <v>81</v>
      </c>
      <c r="AY443" s="191" t="s">
        <v>147</v>
      </c>
    </row>
    <row r="444" spans="2:51" s="11" customFormat="1" ht="13.5">
      <c r="B444" s="182"/>
      <c r="D444" s="183" t="s">
        <v>156</v>
      </c>
      <c r="E444" s="184" t="s">
        <v>5</v>
      </c>
      <c r="F444" s="185" t="s">
        <v>172</v>
      </c>
      <c r="H444" s="184" t="s">
        <v>5</v>
      </c>
      <c r="I444" s="186"/>
      <c r="L444" s="182"/>
      <c r="M444" s="187"/>
      <c r="N444" s="188"/>
      <c r="O444" s="188"/>
      <c r="P444" s="188"/>
      <c r="Q444" s="188"/>
      <c r="R444" s="188"/>
      <c r="S444" s="188"/>
      <c r="T444" s="189"/>
      <c r="AT444" s="184" t="s">
        <v>156</v>
      </c>
      <c r="AU444" s="184" t="s">
        <v>91</v>
      </c>
      <c r="AV444" s="11" t="s">
        <v>25</v>
      </c>
      <c r="AW444" s="11" t="s">
        <v>44</v>
      </c>
      <c r="AX444" s="11" t="s">
        <v>81</v>
      </c>
      <c r="AY444" s="184" t="s">
        <v>147</v>
      </c>
    </row>
    <row r="445" spans="2:51" s="12" customFormat="1" ht="13.5">
      <c r="B445" s="190"/>
      <c r="D445" s="183" t="s">
        <v>156</v>
      </c>
      <c r="E445" s="191" t="s">
        <v>5</v>
      </c>
      <c r="F445" s="192" t="s">
        <v>361</v>
      </c>
      <c r="H445" s="193">
        <v>38.045000000000002</v>
      </c>
      <c r="I445" s="194"/>
      <c r="L445" s="190"/>
      <c r="M445" s="195"/>
      <c r="N445" s="196"/>
      <c r="O445" s="196"/>
      <c r="P445" s="196"/>
      <c r="Q445" s="196"/>
      <c r="R445" s="196"/>
      <c r="S445" s="196"/>
      <c r="T445" s="197"/>
      <c r="AT445" s="191" t="s">
        <v>156</v>
      </c>
      <c r="AU445" s="191" t="s">
        <v>91</v>
      </c>
      <c r="AV445" s="12" t="s">
        <v>91</v>
      </c>
      <c r="AW445" s="12" t="s">
        <v>44</v>
      </c>
      <c r="AX445" s="12" t="s">
        <v>81</v>
      </c>
      <c r="AY445" s="191" t="s">
        <v>147</v>
      </c>
    </row>
    <row r="446" spans="2:51" s="11" customFormat="1" ht="13.5">
      <c r="B446" s="182"/>
      <c r="D446" s="183" t="s">
        <v>156</v>
      </c>
      <c r="E446" s="184" t="s">
        <v>5</v>
      </c>
      <c r="F446" s="185" t="s">
        <v>255</v>
      </c>
      <c r="H446" s="184" t="s">
        <v>5</v>
      </c>
      <c r="I446" s="186"/>
      <c r="L446" s="182"/>
      <c r="M446" s="187"/>
      <c r="N446" s="188"/>
      <c r="O446" s="188"/>
      <c r="P446" s="188"/>
      <c r="Q446" s="188"/>
      <c r="R446" s="188"/>
      <c r="S446" s="188"/>
      <c r="T446" s="189"/>
      <c r="AT446" s="184" t="s">
        <v>156</v>
      </c>
      <c r="AU446" s="184" t="s">
        <v>91</v>
      </c>
      <c r="AV446" s="11" t="s">
        <v>25</v>
      </c>
      <c r="AW446" s="11" t="s">
        <v>44</v>
      </c>
      <c r="AX446" s="11" t="s">
        <v>81</v>
      </c>
      <c r="AY446" s="184" t="s">
        <v>147</v>
      </c>
    </row>
    <row r="447" spans="2:51" s="12" customFormat="1" ht="13.5">
      <c r="B447" s="190"/>
      <c r="D447" s="183" t="s">
        <v>156</v>
      </c>
      <c r="E447" s="191" t="s">
        <v>5</v>
      </c>
      <c r="F447" s="192" t="s">
        <v>362</v>
      </c>
      <c r="H447" s="193">
        <v>69.44</v>
      </c>
      <c r="I447" s="194"/>
      <c r="L447" s="190"/>
      <c r="M447" s="195"/>
      <c r="N447" s="196"/>
      <c r="O447" s="196"/>
      <c r="P447" s="196"/>
      <c r="Q447" s="196"/>
      <c r="R447" s="196"/>
      <c r="S447" s="196"/>
      <c r="T447" s="197"/>
      <c r="AT447" s="191" t="s">
        <v>156</v>
      </c>
      <c r="AU447" s="191" t="s">
        <v>91</v>
      </c>
      <c r="AV447" s="12" t="s">
        <v>91</v>
      </c>
      <c r="AW447" s="12" t="s">
        <v>44</v>
      </c>
      <c r="AX447" s="12" t="s">
        <v>81</v>
      </c>
      <c r="AY447" s="191" t="s">
        <v>147</v>
      </c>
    </row>
    <row r="448" spans="2:51" s="13" customFormat="1" ht="13.5">
      <c r="B448" s="198"/>
      <c r="D448" s="183" t="s">
        <v>156</v>
      </c>
      <c r="E448" s="199" t="s">
        <v>5</v>
      </c>
      <c r="F448" s="200" t="s">
        <v>174</v>
      </c>
      <c r="H448" s="201">
        <v>321.79500000000002</v>
      </c>
      <c r="I448" s="202"/>
      <c r="L448" s="198"/>
      <c r="M448" s="203"/>
      <c r="N448" s="204"/>
      <c r="O448" s="204"/>
      <c r="P448" s="204"/>
      <c r="Q448" s="204"/>
      <c r="R448" s="204"/>
      <c r="S448" s="204"/>
      <c r="T448" s="205"/>
      <c r="AT448" s="199" t="s">
        <v>156</v>
      </c>
      <c r="AU448" s="199" t="s">
        <v>91</v>
      </c>
      <c r="AV448" s="13" t="s">
        <v>175</v>
      </c>
      <c r="AW448" s="13" t="s">
        <v>44</v>
      </c>
      <c r="AX448" s="13" t="s">
        <v>81</v>
      </c>
      <c r="AY448" s="199" t="s">
        <v>147</v>
      </c>
    </row>
    <row r="449" spans="2:51" s="11" customFormat="1" ht="13.5">
      <c r="B449" s="182"/>
      <c r="D449" s="183" t="s">
        <v>156</v>
      </c>
      <c r="E449" s="184" t="s">
        <v>5</v>
      </c>
      <c r="F449" s="185" t="s">
        <v>344</v>
      </c>
      <c r="H449" s="184" t="s">
        <v>5</v>
      </c>
      <c r="I449" s="186"/>
      <c r="L449" s="182"/>
      <c r="M449" s="187"/>
      <c r="N449" s="188"/>
      <c r="O449" s="188"/>
      <c r="P449" s="188"/>
      <c r="Q449" s="188"/>
      <c r="R449" s="188"/>
      <c r="S449" s="188"/>
      <c r="T449" s="189"/>
      <c r="AT449" s="184" t="s">
        <v>156</v>
      </c>
      <c r="AU449" s="184" t="s">
        <v>91</v>
      </c>
      <c r="AV449" s="11" t="s">
        <v>25</v>
      </c>
      <c r="AW449" s="11" t="s">
        <v>44</v>
      </c>
      <c r="AX449" s="11" t="s">
        <v>81</v>
      </c>
      <c r="AY449" s="184" t="s">
        <v>147</v>
      </c>
    </row>
    <row r="450" spans="2:51" s="11" customFormat="1" ht="13.5">
      <c r="B450" s="182"/>
      <c r="D450" s="183" t="s">
        <v>156</v>
      </c>
      <c r="E450" s="184" t="s">
        <v>5</v>
      </c>
      <c r="F450" s="185" t="s">
        <v>159</v>
      </c>
      <c r="H450" s="184" t="s">
        <v>5</v>
      </c>
      <c r="I450" s="186"/>
      <c r="L450" s="182"/>
      <c r="M450" s="187"/>
      <c r="N450" s="188"/>
      <c r="O450" s="188"/>
      <c r="P450" s="188"/>
      <c r="Q450" s="188"/>
      <c r="R450" s="188"/>
      <c r="S450" s="188"/>
      <c r="T450" s="189"/>
      <c r="AT450" s="184" t="s">
        <v>156</v>
      </c>
      <c r="AU450" s="184" t="s">
        <v>91</v>
      </c>
      <c r="AV450" s="11" t="s">
        <v>25</v>
      </c>
      <c r="AW450" s="11" t="s">
        <v>44</v>
      </c>
      <c r="AX450" s="11" t="s">
        <v>81</v>
      </c>
      <c r="AY450" s="184" t="s">
        <v>147</v>
      </c>
    </row>
    <row r="451" spans="2:51" s="11" customFormat="1" ht="13.5">
      <c r="B451" s="182"/>
      <c r="D451" s="183" t="s">
        <v>156</v>
      </c>
      <c r="E451" s="184" t="s">
        <v>5</v>
      </c>
      <c r="F451" s="185" t="s">
        <v>160</v>
      </c>
      <c r="H451" s="184" t="s">
        <v>5</v>
      </c>
      <c r="I451" s="186"/>
      <c r="L451" s="182"/>
      <c r="M451" s="187"/>
      <c r="N451" s="188"/>
      <c r="O451" s="188"/>
      <c r="P451" s="188"/>
      <c r="Q451" s="188"/>
      <c r="R451" s="188"/>
      <c r="S451" s="188"/>
      <c r="T451" s="189"/>
      <c r="AT451" s="184" t="s">
        <v>156</v>
      </c>
      <c r="AU451" s="184" t="s">
        <v>91</v>
      </c>
      <c r="AV451" s="11" t="s">
        <v>25</v>
      </c>
      <c r="AW451" s="11" t="s">
        <v>44</v>
      </c>
      <c r="AX451" s="11" t="s">
        <v>81</v>
      </c>
      <c r="AY451" s="184" t="s">
        <v>147</v>
      </c>
    </row>
    <row r="452" spans="2:51" s="12" customFormat="1" ht="13.5">
      <c r="B452" s="190"/>
      <c r="D452" s="183" t="s">
        <v>156</v>
      </c>
      <c r="E452" s="191" t="s">
        <v>5</v>
      </c>
      <c r="F452" s="192" t="s">
        <v>437</v>
      </c>
      <c r="H452" s="193">
        <v>7.38</v>
      </c>
      <c r="I452" s="194"/>
      <c r="L452" s="190"/>
      <c r="M452" s="195"/>
      <c r="N452" s="196"/>
      <c r="O452" s="196"/>
      <c r="P452" s="196"/>
      <c r="Q452" s="196"/>
      <c r="R452" s="196"/>
      <c r="S452" s="196"/>
      <c r="T452" s="197"/>
      <c r="AT452" s="191" t="s">
        <v>156</v>
      </c>
      <c r="AU452" s="191" t="s">
        <v>91</v>
      </c>
      <c r="AV452" s="12" t="s">
        <v>91</v>
      </c>
      <c r="AW452" s="12" t="s">
        <v>44</v>
      </c>
      <c r="AX452" s="12" t="s">
        <v>81</v>
      </c>
      <c r="AY452" s="191" t="s">
        <v>147</v>
      </c>
    </row>
    <row r="453" spans="2:51" s="11" customFormat="1" ht="13.5">
      <c r="B453" s="182"/>
      <c r="D453" s="183" t="s">
        <v>156</v>
      </c>
      <c r="E453" s="184" t="s">
        <v>5</v>
      </c>
      <c r="F453" s="185" t="s">
        <v>162</v>
      </c>
      <c r="H453" s="184" t="s">
        <v>5</v>
      </c>
      <c r="I453" s="186"/>
      <c r="L453" s="182"/>
      <c r="M453" s="187"/>
      <c r="N453" s="188"/>
      <c r="O453" s="188"/>
      <c r="P453" s="188"/>
      <c r="Q453" s="188"/>
      <c r="R453" s="188"/>
      <c r="S453" s="188"/>
      <c r="T453" s="189"/>
      <c r="AT453" s="184" t="s">
        <v>156</v>
      </c>
      <c r="AU453" s="184" t="s">
        <v>91</v>
      </c>
      <c r="AV453" s="11" t="s">
        <v>25</v>
      </c>
      <c r="AW453" s="11" t="s">
        <v>44</v>
      </c>
      <c r="AX453" s="11" t="s">
        <v>81</v>
      </c>
      <c r="AY453" s="184" t="s">
        <v>147</v>
      </c>
    </row>
    <row r="454" spans="2:51" s="12" customFormat="1" ht="13.5">
      <c r="B454" s="190"/>
      <c r="D454" s="183" t="s">
        <v>156</v>
      </c>
      <c r="E454" s="191" t="s">
        <v>5</v>
      </c>
      <c r="F454" s="192" t="s">
        <v>438</v>
      </c>
      <c r="H454" s="193">
        <v>11.321999999999999</v>
      </c>
      <c r="I454" s="194"/>
      <c r="L454" s="190"/>
      <c r="M454" s="195"/>
      <c r="N454" s="196"/>
      <c r="O454" s="196"/>
      <c r="P454" s="196"/>
      <c r="Q454" s="196"/>
      <c r="R454" s="196"/>
      <c r="S454" s="196"/>
      <c r="T454" s="197"/>
      <c r="AT454" s="191" t="s">
        <v>156</v>
      </c>
      <c r="AU454" s="191" t="s">
        <v>91</v>
      </c>
      <c r="AV454" s="12" t="s">
        <v>91</v>
      </c>
      <c r="AW454" s="12" t="s">
        <v>44</v>
      </c>
      <c r="AX454" s="12" t="s">
        <v>81</v>
      </c>
      <c r="AY454" s="191" t="s">
        <v>147</v>
      </c>
    </row>
    <row r="455" spans="2:51" s="11" customFormat="1" ht="13.5">
      <c r="B455" s="182"/>
      <c r="D455" s="183" t="s">
        <v>156</v>
      </c>
      <c r="E455" s="184" t="s">
        <v>5</v>
      </c>
      <c r="F455" s="185" t="s">
        <v>164</v>
      </c>
      <c r="H455" s="184" t="s">
        <v>5</v>
      </c>
      <c r="I455" s="186"/>
      <c r="L455" s="182"/>
      <c r="M455" s="187"/>
      <c r="N455" s="188"/>
      <c r="O455" s="188"/>
      <c r="P455" s="188"/>
      <c r="Q455" s="188"/>
      <c r="R455" s="188"/>
      <c r="S455" s="188"/>
      <c r="T455" s="189"/>
      <c r="AT455" s="184" t="s">
        <v>156</v>
      </c>
      <c r="AU455" s="184" t="s">
        <v>91</v>
      </c>
      <c r="AV455" s="11" t="s">
        <v>25</v>
      </c>
      <c r="AW455" s="11" t="s">
        <v>44</v>
      </c>
      <c r="AX455" s="11" t="s">
        <v>81</v>
      </c>
      <c r="AY455" s="184" t="s">
        <v>147</v>
      </c>
    </row>
    <row r="456" spans="2:51" s="12" customFormat="1" ht="13.5">
      <c r="B456" s="190"/>
      <c r="D456" s="183" t="s">
        <v>156</v>
      </c>
      <c r="E456" s="191" t="s">
        <v>5</v>
      </c>
      <c r="F456" s="192" t="s">
        <v>439</v>
      </c>
      <c r="H456" s="193">
        <v>10.755000000000001</v>
      </c>
      <c r="I456" s="194"/>
      <c r="L456" s="190"/>
      <c r="M456" s="195"/>
      <c r="N456" s="196"/>
      <c r="O456" s="196"/>
      <c r="P456" s="196"/>
      <c r="Q456" s="196"/>
      <c r="R456" s="196"/>
      <c r="S456" s="196"/>
      <c r="T456" s="197"/>
      <c r="AT456" s="191" t="s">
        <v>156</v>
      </c>
      <c r="AU456" s="191" t="s">
        <v>91</v>
      </c>
      <c r="AV456" s="12" t="s">
        <v>91</v>
      </c>
      <c r="AW456" s="12" t="s">
        <v>44</v>
      </c>
      <c r="AX456" s="12" t="s">
        <v>81</v>
      </c>
      <c r="AY456" s="191" t="s">
        <v>147</v>
      </c>
    </row>
    <row r="457" spans="2:51" s="11" customFormat="1" ht="13.5">
      <c r="B457" s="182"/>
      <c r="D457" s="183" t="s">
        <v>156</v>
      </c>
      <c r="E457" s="184" t="s">
        <v>5</v>
      </c>
      <c r="F457" s="185" t="s">
        <v>166</v>
      </c>
      <c r="H457" s="184" t="s">
        <v>5</v>
      </c>
      <c r="I457" s="186"/>
      <c r="L457" s="182"/>
      <c r="M457" s="187"/>
      <c r="N457" s="188"/>
      <c r="O457" s="188"/>
      <c r="P457" s="188"/>
      <c r="Q457" s="188"/>
      <c r="R457" s="188"/>
      <c r="S457" s="188"/>
      <c r="T457" s="189"/>
      <c r="AT457" s="184" t="s">
        <v>156</v>
      </c>
      <c r="AU457" s="184" t="s">
        <v>91</v>
      </c>
      <c r="AV457" s="11" t="s">
        <v>25</v>
      </c>
      <c r="AW457" s="11" t="s">
        <v>44</v>
      </c>
      <c r="AX457" s="11" t="s">
        <v>81</v>
      </c>
      <c r="AY457" s="184" t="s">
        <v>147</v>
      </c>
    </row>
    <row r="458" spans="2:51" s="12" customFormat="1" ht="13.5">
      <c r="B458" s="190"/>
      <c r="D458" s="183" t="s">
        <v>156</v>
      </c>
      <c r="E458" s="191" t="s">
        <v>5</v>
      </c>
      <c r="F458" s="192" t="s">
        <v>440</v>
      </c>
      <c r="H458" s="193">
        <v>13.391999999999999</v>
      </c>
      <c r="I458" s="194"/>
      <c r="L458" s="190"/>
      <c r="M458" s="195"/>
      <c r="N458" s="196"/>
      <c r="O458" s="196"/>
      <c r="P458" s="196"/>
      <c r="Q458" s="196"/>
      <c r="R458" s="196"/>
      <c r="S458" s="196"/>
      <c r="T458" s="197"/>
      <c r="AT458" s="191" t="s">
        <v>156</v>
      </c>
      <c r="AU458" s="191" t="s">
        <v>91</v>
      </c>
      <c r="AV458" s="12" t="s">
        <v>91</v>
      </c>
      <c r="AW458" s="12" t="s">
        <v>44</v>
      </c>
      <c r="AX458" s="12" t="s">
        <v>81</v>
      </c>
      <c r="AY458" s="191" t="s">
        <v>147</v>
      </c>
    </row>
    <row r="459" spans="2:51" s="11" customFormat="1" ht="13.5">
      <c r="B459" s="182"/>
      <c r="D459" s="183" t="s">
        <v>156</v>
      </c>
      <c r="E459" s="184" t="s">
        <v>5</v>
      </c>
      <c r="F459" s="185" t="s">
        <v>168</v>
      </c>
      <c r="H459" s="184" t="s">
        <v>5</v>
      </c>
      <c r="I459" s="186"/>
      <c r="L459" s="182"/>
      <c r="M459" s="187"/>
      <c r="N459" s="188"/>
      <c r="O459" s="188"/>
      <c r="P459" s="188"/>
      <c r="Q459" s="188"/>
      <c r="R459" s="188"/>
      <c r="S459" s="188"/>
      <c r="T459" s="189"/>
      <c r="AT459" s="184" t="s">
        <v>156</v>
      </c>
      <c r="AU459" s="184" t="s">
        <v>91</v>
      </c>
      <c r="AV459" s="11" t="s">
        <v>25</v>
      </c>
      <c r="AW459" s="11" t="s">
        <v>44</v>
      </c>
      <c r="AX459" s="11" t="s">
        <v>81</v>
      </c>
      <c r="AY459" s="184" t="s">
        <v>147</v>
      </c>
    </row>
    <row r="460" spans="2:51" s="12" customFormat="1" ht="13.5">
      <c r="B460" s="190"/>
      <c r="D460" s="183" t="s">
        <v>156</v>
      </c>
      <c r="E460" s="191" t="s">
        <v>5</v>
      </c>
      <c r="F460" s="192" t="s">
        <v>441</v>
      </c>
      <c r="H460" s="193">
        <v>5.5259999999999998</v>
      </c>
      <c r="I460" s="194"/>
      <c r="L460" s="190"/>
      <c r="M460" s="195"/>
      <c r="N460" s="196"/>
      <c r="O460" s="196"/>
      <c r="P460" s="196"/>
      <c r="Q460" s="196"/>
      <c r="R460" s="196"/>
      <c r="S460" s="196"/>
      <c r="T460" s="197"/>
      <c r="AT460" s="191" t="s">
        <v>156</v>
      </c>
      <c r="AU460" s="191" t="s">
        <v>91</v>
      </c>
      <c r="AV460" s="12" t="s">
        <v>91</v>
      </c>
      <c r="AW460" s="12" t="s">
        <v>44</v>
      </c>
      <c r="AX460" s="12" t="s">
        <v>81</v>
      </c>
      <c r="AY460" s="191" t="s">
        <v>147</v>
      </c>
    </row>
    <row r="461" spans="2:51" s="11" customFormat="1" ht="13.5">
      <c r="B461" s="182"/>
      <c r="D461" s="183" t="s">
        <v>156</v>
      </c>
      <c r="E461" s="184" t="s">
        <v>5</v>
      </c>
      <c r="F461" s="185" t="s">
        <v>170</v>
      </c>
      <c r="H461" s="184" t="s">
        <v>5</v>
      </c>
      <c r="I461" s="186"/>
      <c r="L461" s="182"/>
      <c r="M461" s="187"/>
      <c r="N461" s="188"/>
      <c r="O461" s="188"/>
      <c r="P461" s="188"/>
      <c r="Q461" s="188"/>
      <c r="R461" s="188"/>
      <c r="S461" s="188"/>
      <c r="T461" s="189"/>
      <c r="AT461" s="184" t="s">
        <v>156</v>
      </c>
      <c r="AU461" s="184" t="s">
        <v>91</v>
      </c>
      <c r="AV461" s="11" t="s">
        <v>25</v>
      </c>
      <c r="AW461" s="11" t="s">
        <v>44</v>
      </c>
      <c r="AX461" s="11" t="s">
        <v>81</v>
      </c>
      <c r="AY461" s="184" t="s">
        <v>147</v>
      </c>
    </row>
    <row r="462" spans="2:51" s="12" customFormat="1" ht="13.5">
      <c r="B462" s="190"/>
      <c r="D462" s="183" t="s">
        <v>156</v>
      </c>
      <c r="E462" s="191" t="s">
        <v>5</v>
      </c>
      <c r="F462" s="192" t="s">
        <v>442</v>
      </c>
      <c r="H462" s="193">
        <v>7.3620000000000001</v>
      </c>
      <c r="I462" s="194"/>
      <c r="L462" s="190"/>
      <c r="M462" s="195"/>
      <c r="N462" s="196"/>
      <c r="O462" s="196"/>
      <c r="P462" s="196"/>
      <c r="Q462" s="196"/>
      <c r="R462" s="196"/>
      <c r="S462" s="196"/>
      <c r="T462" s="197"/>
      <c r="AT462" s="191" t="s">
        <v>156</v>
      </c>
      <c r="AU462" s="191" t="s">
        <v>91</v>
      </c>
      <c r="AV462" s="12" t="s">
        <v>91</v>
      </c>
      <c r="AW462" s="12" t="s">
        <v>44</v>
      </c>
      <c r="AX462" s="12" t="s">
        <v>81</v>
      </c>
      <c r="AY462" s="191" t="s">
        <v>147</v>
      </c>
    </row>
    <row r="463" spans="2:51" s="11" customFormat="1" ht="13.5">
      <c r="B463" s="182"/>
      <c r="D463" s="183" t="s">
        <v>156</v>
      </c>
      <c r="E463" s="184" t="s">
        <v>5</v>
      </c>
      <c r="F463" s="185" t="s">
        <v>172</v>
      </c>
      <c r="H463" s="184" t="s">
        <v>5</v>
      </c>
      <c r="I463" s="186"/>
      <c r="L463" s="182"/>
      <c r="M463" s="187"/>
      <c r="N463" s="188"/>
      <c r="O463" s="188"/>
      <c r="P463" s="188"/>
      <c r="Q463" s="188"/>
      <c r="R463" s="188"/>
      <c r="S463" s="188"/>
      <c r="T463" s="189"/>
      <c r="AT463" s="184" t="s">
        <v>156</v>
      </c>
      <c r="AU463" s="184" t="s">
        <v>91</v>
      </c>
      <c r="AV463" s="11" t="s">
        <v>25</v>
      </c>
      <c r="AW463" s="11" t="s">
        <v>44</v>
      </c>
      <c r="AX463" s="11" t="s">
        <v>81</v>
      </c>
      <c r="AY463" s="184" t="s">
        <v>147</v>
      </c>
    </row>
    <row r="464" spans="2:51" s="12" customFormat="1" ht="13.5">
      <c r="B464" s="190"/>
      <c r="D464" s="183" t="s">
        <v>156</v>
      </c>
      <c r="E464" s="191" t="s">
        <v>5</v>
      </c>
      <c r="F464" s="192" t="s">
        <v>443</v>
      </c>
      <c r="H464" s="193">
        <v>3.8029999999999999</v>
      </c>
      <c r="I464" s="194"/>
      <c r="L464" s="190"/>
      <c r="M464" s="195"/>
      <c r="N464" s="196"/>
      <c r="O464" s="196"/>
      <c r="P464" s="196"/>
      <c r="Q464" s="196"/>
      <c r="R464" s="196"/>
      <c r="S464" s="196"/>
      <c r="T464" s="197"/>
      <c r="AT464" s="191" t="s">
        <v>156</v>
      </c>
      <c r="AU464" s="191" t="s">
        <v>91</v>
      </c>
      <c r="AV464" s="12" t="s">
        <v>91</v>
      </c>
      <c r="AW464" s="12" t="s">
        <v>44</v>
      </c>
      <c r="AX464" s="12" t="s">
        <v>81</v>
      </c>
      <c r="AY464" s="191" t="s">
        <v>147</v>
      </c>
    </row>
    <row r="465" spans="2:65" s="13" customFormat="1" ht="13.5">
      <c r="B465" s="198"/>
      <c r="D465" s="183" t="s">
        <v>156</v>
      </c>
      <c r="E465" s="199" t="s">
        <v>5</v>
      </c>
      <c r="F465" s="200" t="s">
        <v>174</v>
      </c>
      <c r="H465" s="201">
        <v>59.54</v>
      </c>
      <c r="I465" s="202"/>
      <c r="L465" s="198"/>
      <c r="M465" s="203"/>
      <c r="N465" s="204"/>
      <c r="O465" s="204"/>
      <c r="P465" s="204"/>
      <c r="Q465" s="204"/>
      <c r="R465" s="204"/>
      <c r="S465" s="204"/>
      <c r="T465" s="205"/>
      <c r="AT465" s="199" t="s">
        <v>156</v>
      </c>
      <c r="AU465" s="199" t="s">
        <v>91</v>
      </c>
      <c r="AV465" s="13" t="s">
        <v>175</v>
      </c>
      <c r="AW465" s="13" t="s">
        <v>44</v>
      </c>
      <c r="AX465" s="13" t="s">
        <v>81</v>
      </c>
      <c r="AY465" s="199" t="s">
        <v>147</v>
      </c>
    </row>
    <row r="466" spans="2:65" s="14" customFormat="1" ht="13.5">
      <c r="B466" s="206"/>
      <c r="D466" s="183" t="s">
        <v>156</v>
      </c>
      <c r="E466" s="207" t="s">
        <v>5</v>
      </c>
      <c r="F466" s="208" t="s">
        <v>176</v>
      </c>
      <c r="H466" s="209">
        <v>381.33499999999998</v>
      </c>
      <c r="I466" s="210"/>
      <c r="L466" s="206"/>
      <c r="M466" s="211"/>
      <c r="N466" s="212"/>
      <c r="O466" s="212"/>
      <c r="P466" s="212"/>
      <c r="Q466" s="212"/>
      <c r="R466" s="212"/>
      <c r="S466" s="212"/>
      <c r="T466" s="213"/>
      <c r="AT466" s="207" t="s">
        <v>156</v>
      </c>
      <c r="AU466" s="207" t="s">
        <v>91</v>
      </c>
      <c r="AV466" s="14" t="s">
        <v>154</v>
      </c>
      <c r="AW466" s="14" t="s">
        <v>44</v>
      </c>
      <c r="AX466" s="14" t="s">
        <v>25</v>
      </c>
      <c r="AY466" s="207" t="s">
        <v>147</v>
      </c>
    </row>
    <row r="467" spans="2:65" s="1" customFormat="1" ht="16.5" customHeight="1">
      <c r="B467" s="169"/>
      <c r="C467" s="214" t="s">
        <v>454</v>
      </c>
      <c r="D467" s="214" t="s">
        <v>445</v>
      </c>
      <c r="E467" s="215" t="s">
        <v>446</v>
      </c>
      <c r="F467" s="216" t="s">
        <v>447</v>
      </c>
      <c r="G467" s="217" t="s">
        <v>264</v>
      </c>
      <c r="H467" s="218">
        <v>0.41899999999999998</v>
      </c>
      <c r="I467" s="219"/>
      <c r="J467" s="220">
        <f>ROUND(I467*H467,2)</f>
        <v>0</v>
      </c>
      <c r="K467" s="216" t="s">
        <v>153</v>
      </c>
      <c r="L467" s="221"/>
      <c r="M467" s="222" t="s">
        <v>5</v>
      </c>
      <c r="N467" s="223" t="s">
        <v>52</v>
      </c>
      <c r="O467" s="42"/>
      <c r="P467" s="179">
        <f>O467*H467</f>
        <v>0</v>
      </c>
      <c r="Q467" s="179">
        <v>1</v>
      </c>
      <c r="R467" s="179">
        <f>Q467*H467</f>
        <v>0.41899999999999998</v>
      </c>
      <c r="S467" s="179">
        <v>0</v>
      </c>
      <c r="T467" s="180">
        <f>S467*H467</f>
        <v>0</v>
      </c>
      <c r="AR467" s="24" t="s">
        <v>418</v>
      </c>
      <c r="AT467" s="24" t="s">
        <v>445</v>
      </c>
      <c r="AU467" s="24" t="s">
        <v>91</v>
      </c>
      <c r="AY467" s="24" t="s">
        <v>147</v>
      </c>
      <c r="BE467" s="181">
        <f>IF(N467="základní",J467,0)</f>
        <v>0</v>
      </c>
      <c r="BF467" s="181">
        <f>IF(N467="snížená",J467,0)</f>
        <v>0</v>
      </c>
      <c r="BG467" s="181">
        <f>IF(N467="zákl. přenesená",J467,0)</f>
        <v>0</v>
      </c>
      <c r="BH467" s="181">
        <f>IF(N467="sníž. přenesená",J467,0)</f>
        <v>0</v>
      </c>
      <c r="BI467" s="181">
        <f>IF(N467="nulová",J467,0)</f>
        <v>0</v>
      </c>
      <c r="BJ467" s="24" t="s">
        <v>25</v>
      </c>
      <c r="BK467" s="181">
        <f>ROUND(I467*H467,2)</f>
        <v>0</v>
      </c>
      <c r="BL467" s="24" t="s">
        <v>306</v>
      </c>
      <c r="BM467" s="24" t="s">
        <v>455</v>
      </c>
    </row>
    <row r="468" spans="2:65" s="12" customFormat="1" ht="13.5">
      <c r="B468" s="190"/>
      <c r="D468" s="183" t="s">
        <v>156</v>
      </c>
      <c r="F468" s="192" t="s">
        <v>456</v>
      </c>
      <c r="H468" s="193">
        <v>0.41899999999999998</v>
      </c>
      <c r="I468" s="194"/>
      <c r="L468" s="190"/>
      <c r="M468" s="195"/>
      <c r="N468" s="196"/>
      <c r="O468" s="196"/>
      <c r="P468" s="196"/>
      <c r="Q468" s="196"/>
      <c r="R468" s="196"/>
      <c r="S468" s="196"/>
      <c r="T468" s="197"/>
      <c r="AT468" s="191" t="s">
        <v>156</v>
      </c>
      <c r="AU468" s="191" t="s">
        <v>91</v>
      </c>
      <c r="AV468" s="12" t="s">
        <v>91</v>
      </c>
      <c r="AW468" s="12" t="s">
        <v>6</v>
      </c>
      <c r="AX468" s="12" t="s">
        <v>25</v>
      </c>
      <c r="AY468" s="191" t="s">
        <v>147</v>
      </c>
    </row>
    <row r="469" spans="2:65" s="1" customFormat="1" ht="25.5" customHeight="1">
      <c r="B469" s="169"/>
      <c r="C469" s="170" t="s">
        <v>204</v>
      </c>
      <c r="D469" s="170" t="s">
        <v>149</v>
      </c>
      <c r="E469" s="171" t="s">
        <v>457</v>
      </c>
      <c r="F469" s="172" t="s">
        <v>458</v>
      </c>
      <c r="G469" s="173" t="s">
        <v>208</v>
      </c>
      <c r="H469" s="174">
        <v>381.33499999999998</v>
      </c>
      <c r="I469" s="175"/>
      <c r="J469" s="176">
        <f>ROUND(I469*H469,2)</f>
        <v>0</v>
      </c>
      <c r="K469" s="172" t="s">
        <v>153</v>
      </c>
      <c r="L469" s="41"/>
      <c r="M469" s="177" t="s">
        <v>5</v>
      </c>
      <c r="N469" s="178" t="s">
        <v>52</v>
      </c>
      <c r="O469" s="42"/>
      <c r="P469" s="179">
        <f>O469*H469</f>
        <v>0</v>
      </c>
      <c r="Q469" s="179">
        <v>4.0000000000000002E-4</v>
      </c>
      <c r="R469" s="179">
        <f>Q469*H469</f>
        <v>0.152534</v>
      </c>
      <c r="S469" s="179">
        <v>0</v>
      </c>
      <c r="T469" s="180">
        <f>S469*H469</f>
        <v>0</v>
      </c>
      <c r="AR469" s="24" t="s">
        <v>306</v>
      </c>
      <c r="AT469" s="24" t="s">
        <v>149</v>
      </c>
      <c r="AU469" s="24" t="s">
        <v>91</v>
      </c>
      <c r="AY469" s="24" t="s">
        <v>147</v>
      </c>
      <c r="BE469" s="181">
        <f>IF(N469="základní",J469,0)</f>
        <v>0</v>
      </c>
      <c r="BF469" s="181">
        <f>IF(N469="snížená",J469,0)</f>
        <v>0</v>
      </c>
      <c r="BG469" s="181">
        <f>IF(N469="zákl. přenesená",J469,0)</f>
        <v>0</v>
      </c>
      <c r="BH469" s="181">
        <f>IF(N469="sníž. přenesená",J469,0)</f>
        <v>0</v>
      </c>
      <c r="BI469" s="181">
        <f>IF(N469="nulová",J469,0)</f>
        <v>0</v>
      </c>
      <c r="BJ469" s="24" t="s">
        <v>25</v>
      </c>
      <c r="BK469" s="181">
        <f>ROUND(I469*H469,2)</f>
        <v>0</v>
      </c>
      <c r="BL469" s="24" t="s">
        <v>306</v>
      </c>
      <c r="BM469" s="24" t="s">
        <v>459</v>
      </c>
    </row>
    <row r="470" spans="2:65" s="11" customFormat="1" ht="13.5">
      <c r="B470" s="182"/>
      <c r="D470" s="183" t="s">
        <v>156</v>
      </c>
      <c r="E470" s="184" t="s">
        <v>5</v>
      </c>
      <c r="F470" s="185" t="s">
        <v>436</v>
      </c>
      <c r="H470" s="184" t="s">
        <v>5</v>
      </c>
      <c r="I470" s="186"/>
      <c r="L470" s="182"/>
      <c r="M470" s="187"/>
      <c r="N470" s="188"/>
      <c r="O470" s="188"/>
      <c r="P470" s="188"/>
      <c r="Q470" s="188"/>
      <c r="R470" s="188"/>
      <c r="S470" s="188"/>
      <c r="T470" s="189"/>
      <c r="AT470" s="184" t="s">
        <v>156</v>
      </c>
      <c r="AU470" s="184" t="s">
        <v>91</v>
      </c>
      <c r="AV470" s="11" t="s">
        <v>25</v>
      </c>
      <c r="AW470" s="11" t="s">
        <v>44</v>
      </c>
      <c r="AX470" s="11" t="s">
        <v>81</v>
      </c>
      <c r="AY470" s="184" t="s">
        <v>147</v>
      </c>
    </row>
    <row r="471" spans="2:65" s="11" customFormat="1" ht="13.5">
      <c r="B471" s="182"/>
      <c r="D471" s="183" t="s">
        <v>156</v>
      </c>
      <c r="E471" s="184" t="s">
        <v>5</v>
      </c>
      <c r="F471" s="185" t="s">
        <v>160</v>
      </c>
      <c r="H471" s="184" t="s">
        <v>5</v>
      </c>
      <c r="I471" s="186"/>
      <c r="L471" s="182"/>
      <c r="M471" s="187"/>
      <c r="N471" s="188"/>
      <c r="O471" s="188"/>
      <c r="P471" s="188"/>
      <c r="Q471" s="188"/>
      <c r="R471" s="188"/>
      <c r="S471" s="188"/>
      <c r="T471" s="189"/>
      <c r="AT471" s="184" t="s">
        <v>156</v>
      </c>
      <c r="AU471" s="184" t="s">
        <v>91</v>
      </c>
      <c r="AV471" s="11" t="s">
        <v>25</v>
      </c>
      <c r="AW471" s="11" t="s">
        <v>44</v>
      </c>
      <c r="AX471" s="11" t="s">
        <v>81</v>
      </c>
      <c r="AY471" s="184" t="s">
        <v>147</v>
      </c>
    </row>
    <row r="472" spans="2:65" s="12" customFormat="1" ht="13.5">
      <c r="B472" s="190"/>
      <c r="D472" s="183" t="s">
        <v>156</v>
      </c>
      <c r="E472" s="191" t="s">
        <v>5</v>
      </c>
      <c r="F472" s="192" t="s">
        <v>355</v>
      </c>
      <c r="H472" s="193">
        <v>30.22</v>
      </c>
      <c r="I472" s="194"/>
      <c r="L472" s="190"/>
      <c r="M472" s="195"/>
      <c r="N472" s="196"/>
      <c r="O472" s="196"/>
      <c r="P472" s="196"/>
      <c r="Q472" s="196"/>
      <c r="R472" s="196"/>
      <c r="S472" s="196"/>
      <c r="T472" s="197"/>
      <c r="AT472" s="191" t="s">
        <v>156</v>
      </c>
      <c r="AU472" s="191" t="s">
        <v>91</v>
      </c>
      <c r="AV472" s="12" t="s">
        <v>91</v>
      </c>
      <c r="AW472" s="12" t="s">
        <v>44</v>
      </c>
      <c r="AX472" s="12" t="s">
        <v>81</v>
      </c>
      <c r="AY472" s="191" t="s">
        <v>147</v>
      </c>
    </row>
    <row r="473" spans="2:65" s="11" customFormat="1" ht="13.5">
      <c r="B473" s="182"/>
      <c r="D473" s="183" t="s">
        <v>156</v>
      </c>
      <c r="E473" s="184" t="s">
        <v>5</v>
      </c>
      <c r="F473" s="185" t="s">
        <v>162</v>
      </c>
      <c r="H473" s="184" t="s">
        <v>5</v>
      </c>
      <c r="I473" s="186"/>
      <c r="L473" s="182"/>
      <c r="M473" s="187"/>
      <c r="N473" s="188"/>
      <c r="O473" s="188"/>
      <c r="P473" s="188"/>
      <c r="Q473" s="188"/>
      <c r="R473" s="188"/>
      <c r="S473" s="188"/>
      <c r="T473" s="189"/>
      <c r="AT473" s="184" t="s">
        <v>156</v>
      </c>
      <c r="AU473" s="184" t="s">
        <v>91</v>
      </c>
      <c r="AV473" s="11" t="s">
        <v>25</v>
      </c>
      <c r="AW473" s="11" t="s">
        <v>44</v>
      </c>
      <c r="AX473" s="11" t="s">
        <v>81</v>
      </c>
      <c r="AY473" s="184" t="s">
        <v>147</v>
      </c>
    </row>
    <row r="474" spans="2:65" s="12" customFormat="1" ht="13.5">
      <c r="B474" s="190"/>
      <c r="D474" s="183" t="s">
        <v>156</v>
      </c>
      <c r="E474" s="191" t="s">
        <v>5</v>
      </c>
      <c r="F474" s="192" t="s">
        <v>356</v>
      </c>
      <c r="H474" s="193">
        <v>23.06</v>
      </c>
      <c r="I474" s="194"/>
      <c r="L474" s="190"/>
      <c r="M474" s="195"/>
      <c r="N474" s="196"/>
      <c r="O474" s="196"/>
      <c r="P474" s="196"/>
      <c r="Q474" s="196"/>
      <c r="R474" s="196"/>
      <c r="S474" s="196"/>
      <c r="T474" s="197"/>
      <c r="AT474" s="191" t="s">
        <v>156</v>
      </c>
      <c r="AU474" s="191" t="s">
        <v>91</v>
      </c>
      <c r="AV474" s="12" t="s">
        <v>91</v>
      </c>
      <c r="AW474" s="12" t="s">
        <v>44</v>
      </c>
      <c r="AX474" s="12" t="s">
        <v>81</v>
      </c>
      <c r="AY474" s="191" t="s">
        <v>147</v>
      </c>
    </row>
    <row r="475" spans="2:65" s="11" customFormat="1" ht="13.5">
      <c r="B475" s="182"/>
      <c r="D475" s="183" t="s">
        <v>156</v>
      </c>
      <c r="E475" s="184" t="s">
        <v>5</v>
      </c>
      <c r="F475" s="185" t="s">
        <v>164</v>
      </c>
      <c r="H475" s="184" t="s">
        <v>5</v>
      </c>
      <c r="I475" s="186"/>
      <c r="L475" s="182"/>
      <c r="M475" s="187"/>
      <c r="N475" s="188"/>
      <c r="O475" s="188"/>
      <c r="P475" s="188"/>
      <c r="Q475" s="188"/>
      <c r="R475" s="188"/>
      <c r="S475" s="188"/>
      <c r="T475" s="189"/>
      <c r="AT475" s="184" t="s">
        <v>156</v>
      </c>
      <c r="AU475" s="184" t="s">
        <v>91</v>
      </c>
      <c r="AV475" s="11" t="s">
        <v>25</v>
      </c>
      <c r="AW475" s="11" t="s">
        <v>44</v>
      </c>
      <c r="AX475" s="11" t="s">
        <v>81</v>
      </c>
      <c r="AY475" s="184" t="s">
        <v>147</v>
      </c>
    </row>
    <row r="476" spans="2:65" s="12" customFormat="1" ht="13.5">
      <c r="B476" s="190"/>
      <c r="D476" s="183" t="s">
        <v>156</v>
      </c>
      <c r="E476" s="191" t="s">
        <v>5</v>
      </c>
      <c r="F476" s="192" t="s">
        <v>357</v>
      </c>
      <c r="H476" s="193">
        <v>36.08</v>
      </c>
      <c r="I476" s="194"/>
      <c r="L476" s="190"/>
      <c r="M476" s="195"/>
      <c r="N476" s="196"/>
      <c r="O476" s="196"/>
      <c r="P476" s="196"/>
      <c r="Q476" s="196"/>
      <c r="R476" s="196"/>
      <c r="S476" s="196"/>
      <c r="T476" s="197"/>
      <c r="AT476" s="191" t="s">
        <v>156</v>
      </c>
      <c r="AU476" s="191" t="s">
        <v>91</v>
      </c>
      <c r="AV476" s="12" t="s">
        <v>91</v>
      </c>
      <c r="AW476" s="12" t="s">
        <v>44</v>
      </c>
      <c r="AX476" s="12" t="s">
        <v>81</v>
      </c>
      <c r="AY476" s="191" t="s">
        <v>147</v>
      </c>
    </row>
    <row r="477" spans="2:65" s="11" customFormat="1" ht="13.5">
      <c r="B477" s="182"/>
      <c r="D477" s="183" t="s">
        <v>156</v>
      </c>
      <c r="E477" s="184" t="s">
        <v>5</v>
      </c>
      <c r="F477" s="185" t="s">
        <v>166</v>
      </c>
      <c r="H477" s="184" t="s">
        <v>5</v>
      </c>
      <c r="I477" s="186"/>
      <c r="L477" s="182"/>
      <c r="M477" s="187"/>
      <c r="N477" s="188"/>
      <c r="O477" s="188"/>
      <c r="P477" s="188"/>
      <c r="Q477" s="188"/>
      <c r="R477" s="188"/>
      <c r="S477" s="188"/>
      <c r="T477" s="189"/>
      <c r="AT477" s="184" t="s">
        <v>156</v>
      </c>
      <c r="AU477" s="184" t="s">
        <v>91</v>
      </c>
      <c r="AV477" s="11" t="s">
        <v>25</v>
      </c>
      <c r="AW477" s="11" t="s">
        <v>44</v>
      </c>
      <c r="AX477" s="11" t="s">
        <v>81</v>
      </c>
      <c r="AY477" s="184" t="s">
        <v>147</v>
      </c>
    </row>
    <row r="478" spans="2:65" s="12" customFormat="1" ht="13.5">
      <c r="B478" s="190"/>
      <c r="D478" s="183" t="s">
        <v>156</v>
      </c>
      <c r="E478" s="191" t="s">
        <v>5</v>
      </c>
      <c r="F478" s="192" t="s">
        <v>358</v>
      </c>
      <c r="H478" s="193">
        <v>53.9</v>
      </c>
      <c r="I478" s="194"/>
      <c r="L478" s="190"/>
      <c r="M478" s="195"/>
      <c r="N478" s="196"/>
      <c r="O478" s="196"/>
      <c r="P478" s="196"/>
      <c r="Q478" s="196"/>
      <c r="R478" s="196"/>
      <c r="S478" s="196"/>
      <c r="T478" s="197"/>
      <c r="AT478" s="191" t="s">
        <v>156</v>
      </c>
      <c r="AU478" s="191" t="s">
        <v>91</v>
      </c>
      <c r="AV478" s="12" t="s">
        <v>91</v>
      </c>
      <c r="AW478" s="12" t="s">
        <v>44</v>
      </c>
      <c r="AX478" s="12" t="s">
        <v>81</v>
      </c>
      <c r="AY478" s="191" t="s">
        <v>147</v>
      </c>
    </row>
    <row r="479" spans="2:65" s="11" customFormat="1" ht="13.5">
      <c r="B479" s="182"/>
      <c r="D479" s="183" t="s">
        <v>156</v>
      </c>
      <c r="E479" s="184" t="s">
        <v>5</v>
      </c>
      <c r="F479" s="185" t="s">
        <v>168</v>
      </c>
      <c r="H479" s="184" t="s">
        <v>5</v>
      </c>
      <c r="I479" s="186"/>
      <c r="L479" s="182"/>
      <c r="M479" s="187"/>
      <c r="N479" s="188"/>
      <c r="O479" s="188"/>
      <c r="P479" s="188"/>
      <c r="Q479" s="188"/>
      <c r="R479" s="188"/>
      <c r="S479" s="188"/>
      <c r="T479" s="189"/>
      <c r="AT479" s="184" t="s">
        <v>156</v>
      </c>
      <c r="AU479" s="184" t="s">
        <v>91</v>
      </c>
      <c r="AV479" s="11" t="s">
        <v>25</v>
      </c>
      <c r="AW479" s="11" t="s">
        <v>44</v>
      </c>
      <c r="AX479" s="11" t="s">
        <v>81</v>
      </c>
      <c r="AY479" s="184" t="s">
        <v>147</v>
      </c>
    </row>
    <row r="480" spans="2:65" s="12" customFormat="1" ht="13.5">
      <c r="B480" s="190"/>
      <c r="D480" s="183" t="s">
        <v>156</v>
      </c>
      <c r="E480" s="191" t="s">
        <v>5</v>
      </c>
      <c r="F480" s="192" t="s">
        <v>359</v>
      </c>
      <c r="H480" s="193">
        <v>26.04</v>
      </c>
      <c r="I480" s="194"/>
      <c r="L480" s="190"/>
      <c r="M480" s="195"/>
      <c r="N480" s="196"/>
      <c r="O480" s="196"/>
      <c r="P480" s="196"/>
      <c r="Q480" s="196"/>
      <c r="R480" s="196"/>
      <c r="S480" s="196"/>
      <c r="T480" s="197"/>
      <c r="AT480" s="191" t="s">
        <v>156</v>
      </c>
      <c r="AU480" s="191" t="s">
        <v>91</v>
      </c>
      <c r="AV480" s="12" t="s">
        <v>91</v>
      </c>
      <c r="AW480" s="12" t="s">
        <v>44</v>
      </c>
      <c r="AX480" s="12" t="s">
        <v>81</v>
      </c>
      <c r="AY480" s="191" t="s">
        <v>147</v>
      </c>
    </row>
    <row r="481" spans="2:51" s="11" customFormat="1" ht="13.5">
      <c r="B481" s="182"/>
      <c r="D481" s="183" t="s">
        <v>156</v>
      </c>
      <c r="E481" s="184" t="s">
        <v>5</v>
      </c>
      <c r="F481" s="185" t="s">
        <v>170</v>
      </c>
      <c r="H481" s="184" t="s">
        <v>5</v>
      </c>
      <c r="I481" s="186"/>
      <c r="L481" s="182"/>
      <c r="M481" s="187"/>
      <c r="N481" s="188"/>
      <c r="O481" s="188"/>
      <c r="P481" s="188"/>
      <c r="Q481" s="188"/>
      <c r="R481" s="188"/>
      <c r="S481" s="188"/>
      <c r="T481" s="189"/>
      <c r="AT481" s="184" t="s">
        <v>156</v>
      </c>
      <c r="AU481" s="184" t="s">
        <v>91</v>
      </c>
      <c r="AV481" s="11" t="s">
        <v>25</v>
      </c>
      <c r="AW481" s="11" t="s">
        <v>44</v>
      </c>
      <c r="AX481" s="11" t="s">
        <v>81</v>
      </c>
      <c r="AY481" s="184" t="s">
        <v>147</v>
      </c>
    </row>
    <row r="482" spans="2:51" s="12" customFormat="1" ht="13.5">
      <c r="B482" s="190"/>
      <c r="D482" s="183" t="s">
        <v>156</v>
      </c>
      <c r="E482" s="191" t="s">
        <v>5</v>
      </c>
      <c r="F482" s="192" t="s">
        <v>360</v>
      </c>
      <c r="H482" s="193">
        <v>45.01</v>
      </c>
      <c r="I482" s="194"/>
      <c r="L482" s="190"/>
      <c r="M482" s="195"/>
      <c r="N482" s="196"/>
      <c r="O482" s="196"/>
      <c r="P482" s="196"/>
      <c r="Q482" s="196"/>
      <c r="R482" s="196"/>
      <c r="S482" s="196"/>
      <c r="T482" s="197"/>
      <c r="AT482" s="191" t="s">
        <v>156</v>
      </c>
      <c r="AU482" s="191" t="s">
        <v>91</v>
      </c>
      <c r="AV482" s="12" t="s">
        <v>91</v>
      </c>
      <c r="AW482" s="12" t="s">
        <v>44</v>
      </c>
      <c r="AX482" s="12" t="s">
        <v>81</v>
      </c>
      <c r="AY482" s="191" t="s">
        <v>147</v>
      </c>
    </row>
    <row r="483" spans="2:51" s="11" customFormat="1" ht="13.5">
      <c r="B483" s="182"/>
      <c r="D483" s="183" t="s">
        <v>156</v>
      </c>
      <c r="E483" s="184" t="s">
        <v>5</v>
      </c>
      <c r="F483" s="185" t="s">
        <v>172</v>
      </c>
      <c r="H483" s="184" t="s">
        <v>5</v>
      </c>
      <c r="I483" s="186"/>
      <c r="L483" s="182"/>
      <c r="M483" s="187"/>
      <c r="N483" s="188"/>
      <c r="O483" s="188"/>
      <c r="P483" s="188"/>
      <c r="Q483" s="188"/>
      <c r="R483" s="188"/>
      <c r="S483" s="188"/>
      <c r="T483" s="189"/>
      <c r="AT483" s="184" t="s">
        <v>156</v>
      </c>
      <c r="AU483" s="184" t="s">
        <v>91</v>
      </c>
      <c r="AV483" s="11" t="s">
        <v>25</v>
      </c>
      <c r="AW483" s="11" t="s">
        <v>44</v>
      </c>
      <c r="AX483" s="11" t="s">
        <v>81</v>
      </c>
      <c r="AY483" s="184" t="s">
        <v>147</v>
      </c>
    </row>
    <row r="484" spans="2:51" s="12" customFormat="1" ht="13.5">
      <c r="B484" s="190"/>
      <c r="D484" s="183" t="s">
        <v>156</v>
      </c>
      <c r="E484" s="191" t="s">
        <v>5</v>
      </c>
      <c r="F484" s="192" t="s">
        <v>361</v>
      </c>
      <c r="H484" s="193">
        <v>38.045000000000002</v>
      </c>
      <c r="I484" s="194"/>
      <c r="L484" s="190"/>
      <c r="M484" s="195"/>
      <c r="N484" s="196"/>
      <c r="O484" s="196"/>
      <c r="P484" s="196"/>
      <c r="Q484" s="196"/>
      <c r="R484" s="196"/>
      <c r="S484" s="196"/>
      <c r="T484" s="197"/>
      <c r="AT484" s="191" t="s">
        <v>156</v>
      </c>
      <c r="AU484" s="191" t="s">
        <v>91</v>
      </c>
      <c r="AV484" s="12" t="s">
        <v>91</v>
      </c>
      <c r="AW484" s="12" t="s">
        <v>44</v>
      </c>
      <c r="AX484" s="12" t="s">
        <v>81</v>
      </c>
      <c r="AY484" s="191" t="s">
        <v>147</v>
      </c>
    </row>
    <row r="485" spans="2:51" s="11" customFormat="1" ht="13.5">
      <c r="B485" s="182"/>
      <c r="D485" s="183" t="s">
        <v>156</v>
      </c>
      <c r="E485" s="184" t="s">
        <v>5</v>
      </c>
      <c r="F485" s="185" t="s">
        <v>255</v>
      </c>
      <c r="H485" s="184" t="s">
        <v>5</v>
      </c>
      <c r="I485" s="186"/>
      <c r="L485" s="182"/>
      <c r="M485" s="187"/>
      <c r="N485" s="188"/>
      <c r="O485" s="188"/>
      <c r="P485" s="188"/>
      <c r="Q485" s="188"/>
      <c r="R485" s="188"/>
      <c r="S485" s="188"/>
      <c r="T485" s="189"/>
      <c r="AT485" s="184" t="s">
        <v>156</v>
      </c>
      <c r="AU485" s="184" t="s">
        <v>91</v>
      </c>
      <c r="AV485" s="11" t="s">
        <v>25</v>
      </c>
      <c r="AW485" s="11" t="s">
        <v>44</v>
      </c>
      <c r="AX485" s="11" t="s">
        <v>81</v>
      </c>
      <c r="AY485" s="184" t="s">
        <v>147</v>
      </c>
    </row>
    <row r="486" spans="2:51" s="12" customFormat="1" ht="13.5">
      <c r="B486" s="190"/>
      <c r="D486" s="183" t="s">
        <v>156</v>
      </c>
      <c r="E486" s="191" t="s">
        <v>5</v>
      </c>
      <c r="F486" s="192" t="s">
        <v>362</v>
      </c>
      <c r="H486" s="193">
        <v>69.44</v>
      </c>
      <c r="I486" s="194"/>
      <c r="L486" s="190"/>
      <c r="M486" s="195"/>
      <c r="N486" s="196"/>
      <c r="O486" s="196"/>
      <c r="P486" s="196"/>
      <c r="Q486" s="196"/>
      <c r="R486" s="196"/>
      <c r="S486" s="196"/>
      <c r="T486" s="197"/>
      <c r="AT486" s="191" t="s">
        <v>156</v>
      </c>
      <c r="AU486" s="191" t="s">
        <v>91</v>
      </c>
      <c r="AV486" s="12" t="s">
        <v>91</v>
      </c>
      <c r="AW486" s="12" t="s">
        <v>44</v>
      </c>
      <c r="AX486" s="12" t="s">
        <v>81</v>
      </c>
      <c r="AY486" s="191" t="s">
        <v>147</v>
      </c>
    </row>
    <row r="487" spans="2:51" s="13" customFormat="1" ht="13.5">
      <c r="B487" s="198"/>
      <c r="D487" s="183" t="s">
        <v>156</v>
      </c>
      <c r="E487" s="199" t="s">
        <v>5</v>
      </c>
      <c r="F487" s="200" t="s">
        <v>174</v>
      </c>
      <c r="H487" s="201">
        <v>321.79500000000002</v>
      </c>
      <c r="I487" s="202"/>
      <c r="L487" s="198"/>
      <c r="M487" s="203"/>
      <c r="N487" s="204"/>
      <c r="O487" s="204"/>
      <c r="P487" s="204"/>
      <c r="Q487" s="204"/>
      <c r="R487" s="204"/>
      <c r="S487" s="204"/>
      <c r="T487" s="205"/>
      <c r="AT487" s="199" t="s">
        <v>156</v>
      </c>
      <c r="AU487" s="199" t="s">
        <v>91</v>
      </c>
      <c r="AV487" s="13" t="s">
        <v>175</v>
      </c>
      <c r="AW487" s="13" t="s">
        <v>44</v>
      </c>
      <c r="AX487" s="13" t="s">
        <v>81</v>
      </c>
      <c r="AY487" s="199" t="s">
        <v>147</v>
      </c>
    </row>
    <row r="488" spans="2:51" s="11" customFormat="1" ht="13.5">
      <c r="B488" s="182"/>
      <c r="D488" s="183" t="s">
        <v>156</v>
      </c>
      <c r="E488" s="184" t="s">
        <v>5</v>
      </c>
      <c r="F488" s="185" t="s">
        <v>344</v>
      </c>
      <c r="H488" s="184" t="s">
        <v>5</v>
      </c>
      <c r="I488" s="186"/>
      <c r="L488" s="182"/>
      <c r="M488" s="187"/>
      <c r="N488" s="188"/>
      <c r="O488" s="188"/>
      <c r="P488" s="188"/>
      <c r="Q488" s="188"/>
      <c r="R488" s="188"/>
      <c r="S488" s="188"/>
      <c r="T488" s="189"/>
      <c r="AT488" s="184" t="s">
        <v>156</v>
      </c>
      <c r="AU488" s="184" t="s">
        <v>91</v>
      </c>
      <c r="AV488" s="11" t="s">
        <v>25</v>
      </c>
      <c r="AW488" s="11" t="s">
        <v>44</v>
      </c>
      <c r="AX488" s="11" t="s">
        <v>81</v>
      </c>
      <c r="AY488" s="184" t="s">
        <v>147</v>
      </c>
    </row>
    <row r="489" spans="2:51" s="11" customFormat="1" ht="13.5">
      <c r="B489" s="182"/>
      <c r="D489" s="183" t="s">
        <v>156</v>
      </c>
      <c r="E489" s="184" t="s">
        <v>5</v>
      </c>
      <c r="F489" s="185" t="s">
        <v>159</v>
      </c>
      <c r="H489" s="184" t="s">
        <v>5</v>
      </c>
      <c r="I489" s="186"/>
      <c r="L489" s="182"/>
      <c r="M489" s="187"/>
      <c r="N489" s="188"/>
      <c r="O489" s="188"/>
      <c r="P489" s="188"/>
      <c r="Q489" s="188"/>
      <c r="R489" s="188"/>
      <c r="S489" s="188"/>
      <c r="T489" s="189"/>
      <c r="AT489" s="184" t="s">
        <v>156</v>
      </c>
      <c r="AU489" s="184" t="s">
        <v>91</v>
      </c>
      <c r="AV489" s="11" t="s">
        <v>25</v>
      </c>
      <c r="AW489" s="11" t="s">
        <v>44</v>
      </c>
      <c r="AX489" s="11" t="s">
        <v>81</v>
      </c>
      <c r="AY489" s="184" t="s">
        <v>147</v>
      </c>
    </row>
    <row r="490" spans="2:51" s="11" customFormat="1" ht="13.5">
      <c r="B490" s="182"/>
      <c r="D490" s="183" t="s">
        <v>156</v>
      </c>
      <c r="E490" s="184" t="s">
        <v>5</v>
      </c>
      <c r="F490" s="185" t="s">
        <v>160</v>
      </c>
      <c r="H490" s="184" t="s">
        <v>5</v>
      </c>
      <c r="I490" s="186"/>
      <c r="L490" s="182"/>
      <c r="M490" s="187"/>
      <c r="N490" s="188"/>
      <c r="O490" s="188"/>
      <c r="P490" s="188"/>
      <c r="Q490" s="188"/>
      <c r="R490" s="188"/>
      <c r="S490" s="188"/>
      <c r="T490" s="189"/>
      <c r="AT490" s="184" t="s">
        <v>156</v>
      </c>
      <c r="AU490" s="184" t="s">
        <v>91</v>
      </c>
      <c r="AV490" s="11" t="s">
        <v>25</v>
      </c>
      <c r="AW490" s="11" t="s">
        <v>44</v>
      </c>
      <c r="AX490" s="11" t="s">
        <v>81</v>
      </c>
      <c r="AY490" s="184" t="s">
        <v>147</v>
      </c>
    </row>
    <row r="491" spans="2:51" s="12" customFormat="1" ht="13.5">
      <c r="B491" s="190"/>
      <c r="D491" s="183" t="s">
        <v>156</v>
      </c>
      <c r="E491" s="191" t="s">
        <v>5</v>
      </c>
      <c r="F491" s="192" t="s">
        <v>437</v>
      </c>
      <c r="H491" s="193">
        <v>7.38</v>
      </c>
      <c r="I491" s="194"/>
      <c r="L491" s="190"/>
      <c r="M491" s="195"/>
      <c r="N491" s="196"/>
      <c r="O491" s="196"/>
      <c r="P491" s="196"/>
      <c r="Q491" s="196"/>
      <c r="R491" s="196"/>
      <c r="S491" s="196"/>
      <c r="T491" s="197"/>
      <c r="AT491" s="191" t="s">
        <v>156</v>
      </c>
      <c r="AU491" s="191" t="s">
        <v>91</v>
      </c>
      <c r="AV491" s="12" t="s">
        <v>91</v>
      </c>
      <c r="AW491" s="12" t="s">
        <v>44</v>
      </c>
      <c r="AX491" s="12" t="s">
        <v>81</v>
      </c>
      <c r="AY491" s="191" t="s">
        <v>147</v>
      </c>
    </row>
    <row r="492" spans="2:51" s="11" customFormat="1" ht="13.5">
      <c r="B492" s="182"/>
      <c r="D492" s="183" t="s">
        <v>156</v>
      </c>
      <c r="E492" s="184" t="s">
        <v>5</v>
      </c>
      <c r="F492" s="185" t="s">
        <v>162</v>
      </c>
      <c r="H492" s="184" t="s">
        <v>5</v>
      </c>
      <c r="I492" s="186"/>
      <c r="L492" s="182"/>
      <c r="M492" s="187"/>
      <c r="N492" s="188"/>
      <c r="O492" s="188"/>
      <c r="P492" s="188"/>
      <c r="Q492" s="188"/>
      <c r="R492" s="188"/>
      <c r="S492" s="188"/>
      <c r="T492" s="189"/>
      <c r="AT492" s="184" t="s">
        <v>156</v>
      </c>
      <c r="AU492" s="184" t="s">
        <v>91</v>
      </c>
      <c r="AV492" s="11" t="s">
        <v>25</v>
      </c>
      <c r="AW492" s="11" t="s">
        <v>44</v>
      </c>
      <c r="AX492" s="11" t="s">
        <v>81</v>
      </c>
      <c r="AY492" s="184" t="s">
        <v>147</v>
      </c>
    </row>
    <row r="493" spans="2:51" s="12" customFormat="1" ht="13.5">
      <c r="B493" s="190"/>
      <c r="D493" s="183" t="s">
        <v>156</v>
      </c>
      <c r="E493" s="191" t="s">
        <v>5</v>
      </c>
      <c r="F493" s="192" t="s">
        <v>438</v>
      </c>
      <c r="H493" s="193">
        <v>11.321999999999999</v>
      </c>
      <c r="I493" s="194"/>
      <c r="L493" s="190"/>
      <c r="M493" s="195"/>
      <c r="N493" s="196"/>
      <c r="O493" s="196"/>
      <c r="P493" s="196"/>
      <c r="Q493" s="196"/>
      <c r="R493" s="196"/>
      <c r="S493" s="196"/>
      <c r="T493" s="197"/>
      <c r="AT493" s="191" t="s">
        <v>156</v>
      </c>
      <c r="AU493" s="191" t="s">
        <v>91</v>
      </c>
      <c r="AV493" s="12" t="s">
        <v>91</v>
      </c>
      <c r="AW493" s="12" t="s">
        <v>44</v>
      </c>
      <c r="AX493" s="12" t="s">
        <v>81</v>
      </c>
      <c r="AY493" s="191" t="s">
        <v>147</v>
      </c>
    </row>
    <row r="494" spans="2:51" s="11" customFormat="1" ht="13.5">
      <c r="B494" s="182"/>
      <c r="D494" s="183" t="s">
        <v>156</v>
      </c>
      <c r="E494" s="184" t="s">
        <v>5</v>
      </c>
      <c r="F494" s="185" t="s">
        <v>164</v>
      </c>
      <c r="H494" s="184" t="s">
        <v>5</v>
      </c>
      <c r="I494" s="186"/>
      <c r="L494" s="182"/>
      <c r="M494" s="187"/>
      <c r="N494" s="188"/>
      <c r="O494" s="188"/>
      <c r="P494" s="188"/>
      <c r="Q494" s="188"/>
      <c r="R494" s="188"/>
      <c r="S494" s="188"/>
      <c r="T494" s="189"/>
      <c r="AT494" s="184" t="s">
        <v>156</v>
      </c>
      <c r="AU494" s="184" t="s">
        <v>91</v>
      </c>
      <c r="AV494" s="11" t="s">
        <v>25</v>
      </c>
      <c r="AW494" s="11" t="s">
        <v>44</v>
      </c>
      <c r="AX494" s="11" t="s">
        <v>81</v>
      </c>
      <c r="AY494" s="184" t="s">
        <v>147</v>
      </c>
    </row>
    <row r="495" spans="2:51" s="12" customFormat="1" ht="13.5">
      <c r="B495" s="190"/>
      <c r="D495" s="183" t="s">
        <v>156</v>
      </c>
      <c r="E495" s="191" t="s">
        <v>5</v>
      </c>
      <c r="F495" s="192" t="s">
        <v>439</v>
      </c>
      <c r="H495" s="193">
        <v>10.755000000000001</v>
      </c>
      <c r="I495" s="194"/>
      <c r="L495" s="190"/>
      <c r="M495" s="195"/>
      <c r="N495" s="196"/>
      <c r="O495" s="196"/>
      <c r="P495" s="196"/>
      <c r="Q495" s="196"/>
      <c r="R495" s="196"/>
      <c r="S495" s="196"/>
      <c r="T495" s="197"/>
      <c r="AT495" s="191" t="s">
        <v>156</v>
      </c>
      <c r="AU495" s="191" t="s">
        <v>91</v>
      </c>
      <c r="AV495" s="12" t="s">
        <v>91</v>
      </c>
      <c r="AW495" s="12" t="s">
        <v>44</v>
      </c>
      <c r="AX495" s="12" t="s">
        <v>81</v>
      </c>
      <c r="AY495" s="191" t="s">
        <v>147</v>
      </c>
    </row>
    <row r="496" spans="2:51" s="11" customFormat="1" ht="13.5">
      <c r="B496" s="182"/>
      <c r="D496" s="183" t="s">
        <v>156</v>
      </c>
      <c r="E496" s="184" t="s">
        <v>5</v>
      </c>
      <c r="F496" s="185" t="s">
        <v>166</v>
      </c>
      <c r="H496" s="184" t="s">
        <v>5</v>
      </c>
      <c r="I496" s="186"/>
      <c r="L496" s="182"/>
      <c r="M496" s="187"/>
      <c r="N496" s="188"/>
      <c r="O496" s="188"/>
      <c r="P496" s="188"/>
      <c r="Q496" s="188"/>
      <c r="R496" s="188"/>
      <c r="S496" s="188"/>
      <c r="T496" s="189"/>
      <c r="AT496" s="184" t="s">
        <v>156</v>
      </c>
      <c r="AU496" s="184" t="s">
        <v>91</v>
      </c>
      <c r="AV496" s="11" t="s">
        <v>25</v>
      </c>
      <c r="AW496" s="11" t="s">
        <v>44</v>
      </c>
      <c r="AX496" s="11" t="s">
        <v>81</v>
      </c>
      <c r="AY496" s="184" t="s">
        <v>147</v>
      </c>
    </row>
    <row r="497" spans="2:65" s="12" customFormat="1" ht="13.5">
      <c r="B497" s="190"/>
      <c r="D497" s="183" t="s">
        <v>156</v>
      </c>
      <c r="E497" s="191" t="s">
        <v>5</v>
      </c>
      <c r="F497" s="192" t="s">
        <v>440</v>
      </c>
      <c r="H497" s="193">
        <v>13.391999999999999</v>
      </c>
      <c r="I497" s="194"/>
      <c r="L497" s="190"/>
      <c r="M497" s="195"/>
      <c r="N497" s="196"/>
      <c r="O497" s="196"/>
      <c r="P497" s="196"/>
      <c r="Q497" s="196"/>
      <c r="R497" s="196"/>
      <c r="S497" s="196"/>
      <c r="T497" s="197"/>
      <c r="AT497" s="191" t="s">
        <v>156</v>
      </c>
      <c r="AU497" s="191" t="s">
        <v>91</v>
      </c>
      <c r="AV497" s="12" t="s">
        <v>91</v>
      </c>
      <c r="AW497" s="12" t="s">
        <v>44</v>
      </c>
      <c r="AX497" s="12" t="s">
        <v>81</v>
      </c>
      <c r="AY497" s="191" t="s">
        <v>147</v>
      </c>
    </row>
    <row r="498" spans="2:65" s="11" customFormat="1" ht="13.5">
      <c r="B498" s="182"/>
      <c r="D498" s="183" t="s">
        <v>156</v>
      </c>
      <c r="E498" s="184" t="s">
        <v>5</v>
      </c>
      <c r="F498" s="185" t="s">
        <v>168</v>
      </c>
      <c r="H498" s="184" t="s">
        <v>5</v>
      </c>
      <c r="I498" s="186"/>
      <c r="L498" s="182"/>
      <c r="M498" s="187"/>
      <c r="N498" s="188"/>
      <c r="O498" s="188"/>
      <c r="P498" s="188"/>
      <c r="Q498" s="188"/>
      <c r="R498" s="188"/>
      <c r="S498" s="188"/>
      <c r="T498" s="189"/>
      <c r="AT498" s="184" t="s">
        <v>156</v>
      </c>
      <c r="AU498" s="184" t="s">
        <v>91</v>
      </c>
      <c r="AV498" s="11" t="s">
        <v>25</v>
      </c>
      <c r="AW498" s="11" t="s">
        <v>44</v>
      </c>
      <c r="AX498" s="11" t="s">
        <v>81</v>
      </c>
      <c r="AY498" s="184" t="s">
        <v>147</v>
      </c>
    </row>
    <row r="499" spans="2:65" s="12" customFormat="1" ht="13.5">
      <c r="B499" s="190"/>
      <c r="D499" s="183" t="s">
        <v>156</v>
      </c>
      <c r="E499" s="191" t="s">
        <v>5</v>
      </c>
      <c r="F499" s="192" t="s">
        <v>441</v>
      </c>
      <c r="H499" s="193">
        <v>5.5259999999999998</v>
      </c>
      <c r="I499" s="194"/>
      <c r="L499" s="190"/>
      <c r="M499" s="195"/>
      <c r="N499" s="196"/>
      <c r="O499" s="196"/>
      <c r="P499" s="196"/>
      <c r="Q499" s="196"/>
      <c r="R499" s="196"/>
      <c r="S499" s="196"/>
      <c r="T499" s="197"/>
      <c r="AT499" s="191" t="s">
        <v>156</v>
      </c>
      <c r="AU499" s="191" t="s">
        <v>91</v>
      </c>
      <c r="AV499" s="12" t="s">
        <v>91</v>
      </c>
      <c r="AW499" s="12" t="s">
        <v>44</v>
      </c>
      <c r="AX499" s="12" t="s">
        <v>81</v>
      </c>
      <c r="AY499" s="191" t="s">
        <v>147</v>
      </c>
    </row>
    <row r="500" spans="2:65" s="11" customFormat="1" ht="13.5">
      <c r="B500" s="182"/>
      <c r="D500" s="183" t="s">
        <v>156</v>
      </c>
      <c r="E500" s="184" t="s">
        <v>5</v>
      </c>
      <c r="F500" s="185" t="s">
        <v>170</v>
      </c>
      <c r="H500" s="184" t="s">
        <v>5</v>
      </c>
      <c r="I500" s="186"/>
      <c r="L500" s="182"/>
      <c r="M500" s="187"/>
      <c r="N500" s="188"/>
      <c r="O500" s="188"/>
      <c r="P500" s="188"/>
      <c r="Q500" s="188"/>
      <c r="R500" s="188"/>
      <c r="S500" s="188"/>
      <c r="T500" s="189"/>
      <c r="AT500" s="184" t="s">
        <v>156</v>
      </c>
      <c r="AU500" s="184" t="s">
        <v>91</v>
      </c>
      <c r="AV500" s="11" t="s">
        <v>25</v>
      </c>
      <c r="AW500" s="11" t="s">
        <v>44</v>
      </c>
      <c r="AX500" s="11" t="s">
        <v>81</v>
      </c>
      <c r="AY500" s="184" t="s">
        <v>147</v>
      </c>
    </row>
    <row r="501" spans="2:65" s="12" customFormat="1" ht="13.5">
      <c r="B501" s="190"/>
      <c r="D501" s="183" t="s">
        <v>156</v>
      </c>
      <c r="E501" s="191" t="s">
        <v>5</v>
      </c>
      <c r="F501" s="192" t="s">
        <v>442</v>
      </c>
      <c r="H501" s="193">
        <v>7.3620000000000001</v>
      </c>
      <c r="I501" s="194"/>
      <c r="L501" s="190"/>
      <c r="M501" s="195"/>
      <c r="N501" s="196"/>
      <c r="O501" s="196"/>
      <c r="P501" s="196"/>
      <c r="Q501" s="196"/>
      <c r="R501" s="196"/>
      <c r="S501" s="196"/>
      <c r="T501" s="197"/>
      <c r="AT501" s="191" t="s">
        <v>156</v>
      </c>
      <c r="AU501" s="191" t="s">
        <v>91</v>
      </c>
      <c r="AV501" s="12" t="s">
        <v>91</v>
      </c>
      <c r="AW501" s="12" t="s">
        <v>44</v>
      </c>
      <c r="AX501" s="12" t="s">
        <v>81</v>
      </c>
      <c r="AY501" s="191" t="s">
        <v>147</v>
      </c>
    </row>
    <row r="502" spans="2:65" s="11" customFormat="1" ht="13.5">
      <c r="B502" s="182"/>
      <c r="D502" s="183" t="s">
        <v>156</v>
      </c>
      <c r="E502" s="184" t="s">
        <v>5</v>
      </c>
      <c r="F502" s="185" t="s">
        <v>172</v>
      </c>
      <c r="H502" s="184" t="s">
        <v>5</v>
      </c>
      <c r="I502" s="186"/>
      <c r="L502" s="182"/>
      <c r="M502" s="187"/>
      <c r="N502" s="188"/>
      <c r="O502" s="188"/>
      <c r="P502" s="188"/>
      <c r="Q502" s="188"/>
      <c r="R502" s="188"/>
      <c r="S502" s="188"/>
      <c r="T502" s="189"/>
      <c r="AT502" s="184" t="s">
        <v>156</v>
      </c>
      <c r="AU502" s="184" t="s">
        <v>91</v>
      </c>
      <c r="AV502" s="11" t="s">
        <v>25</v>
      </c>
      <c r="AW502" s="11" t="s">
        <v>44</v>
      </c>
      <c r="AX502" s="11" t="s">
        <v>81</v>
      </c>
      <c r="AY502" s="184" t="s">
        <v>147</v>
      </c>
    </row>
    <row r="503" spans="2:65" s="12" customFormat="1" ht="13.5">
      <c r="B503" s="190"/>
      <c r="D503" s="183" t="s">
        <v>156</v>
      </c>
      <c r="E503" s="191" t="s">
        <v>5</v>
      </c>
      <c r="F503" s="192" t="s">
        <v>443</v>
      </c>
      <c r="H503" s="193">
        <v>3.8029999999999999</v>
      </c>
      <c r="I503" s="194"/>
      <c r="L503" s="190"/>
      <c r="M503" s="195"/>
      <c r="N503" s="196"/>
      <c r="O503" s="196"/>
      <c r="P503" s="196"/>
      <c r="Q503" s="196"/>
      <c r="R503" s="196"/>
      <c r="S503" s="196"/>
      <c r="T503" s="197"/>
      <c r="AT503" s="191" t="s">
        <v>156</v>
      </c>
      <c r="AU503" s="191" t="s">
        <v>91</v>
      </c>
      <c r="AV503" s="12" t="s">
        <v>91</v>
      </c>
      <c r="AW503" s="12" t="s">
        <v>44</v>
      </c>
      <c r="AX503" s="12" t="s">
        <v>81</v>
      </c>
      <c r="AY503" s="191" t="s">
        <v>147</v>
      </c>
    </row>
    <row r="504" spans="2:65" s="13" customFormat="1" ht="13.5">
      <c r="B504" s="198"/>
      <c r="D504" s="183" t="s">
        <v>156</v>
      </c>
      <c r="E504" s="199" t="s">
        <v>5</v>
      </c>
      <c r="F504" s="200" t="s">
        <v>174</v>
      </c>
      <c r="H504" s="201">
        <v>59.54</v>
      </c>
      <c r="I504" s="202"/>
      <c r="L504" s="198"/>
      <c r="M504" s="203"/>
      <c r="N504" s="204"/>
      <c r="O504" s="204"/>
      <c r="P504" s="204"/>
      <c r="Q504" s="204"/>
      <c r="R504" s="204"/>
      <c r="S504" s="204"/>
      <c r="T504" s="205"/>
      <c r="AT504" s="199" t="s">
        <v>156</v>
      </c>
      <c r="AU504" s="199" t="s">
        <v>91</v>
      </c>
      <c r="AV504" s="13" t="s">
        <v>175</v>
      </c>
      <c r="AW504" s="13" t="s">
        <v>44</v>
      </c>
      <c r="AX504" s="13" t="s">
        <v>81</v>
      </c>
      <c r="AY504" s="199" t="s">
        <v>147</v>
      </c>
    </row>
    <row r="505" spans="2:65" s="14" customFormat="1" ht="13.5">
      <c r="B505" s="206"/>
      <c r="D505" s="183" t="s">
        <v>156</v>
      </c>
      <c r="E505" s="207" t="s">
        <v>5</v>
      </c>
      <c r="F505" s="208" t="s">
        <v>176</v>
      </c>
      <c r="H505" s="209">
        <v>381.33499999999998</v>
      </c>
      <c r="I505" s="210"/>
      <c r="L505" s="206"/>
      <c r="M505" s="211"/>
      <c r="N505" s="212"/>
      <c r="O505" s="212"/>
      <c r="P505" s="212"/>
      <c r="Q505" s="212"/>
      <c r="R505" s="212"/>
      <c r="S505" s="212"/>
      <c r="T505" s="213"/>
      <c r="AT505" s="207" t="s">
        <v>156</v>
      </c>
      <c r="AU505" s="207" t="s">
        <v>91</v>
      </c>
      <c r="AV505" s="14" t="s">
        <v>154</v>
      </c>
      <c r="AW505" s="14" t="s">
        <v>44</v>
      </c>
      <c r="AX505" s="14" t="s">
        <v>25</v>
      </c>
      <c r="AY505" s="207" t="s">
        <v>147</v>
      </c>
    </row>
    <row r="506" spans="2:65" s="1" customFormat="1" ht="16.5" customHeight="1">
      <c r="B506" s="169"/>
      <c r="C506" s="214" t="s">
        <v>460</v>
      </c>
      <c r="D506" s="214" t="s">
        <v>445</v>
      </c>
      <c r="E506" s="215" t="s">
        <v>461</v>
      </c>
      <c r="F506" s="216" t="s">
        <v>462</v>
      </c>
      <c r="G506" s="217" t="s">
        <v>208</v>
      </c>
      <c r="H506" s="218">
        <v>438.53500000000003</v>
      </c>
      <c r="I506" s="219"/>
      <c r="J506" s="220">
        <f>ROUND(I506*H506,2)</f>
        <v>0</v>
      </c>
      <c r="K506" s="216" t="s">
        <v>153</v>
      </c>
      <c r="L506" s="221"/>
      <c r="M506" s="222" t="s">
        <v>5</v>
      </c>
      <c r="N506" s="223" t="s">
        <v>52</v>
      </c>
      <c r="O506" s="42"/>
      <c r="P506" s="179">
        <f>O506*H506</f>
        <v>0</v>
      </c>
      <c r="Q506" s="179">
        <v>3.8800000000000002E-3</v>
      </c>
      <c r="R506" s="179">
        <f>Q506*H506</f>
        <v>1.7015158000000001</v>
      </c>
      <c r="S506" s="179">
        <v>0</v>
      </c>
      <c r="T506" s="180">
        <f>S506*H506</f>
        <v>0</v>
      </c>
      <c r="AR506" s="24" t="s">
        <v>418</v>
      </c>
      <c r="AT506" s="24" t="s">
        <v>445</v>
      </c>
      <c r="AU506" s="24" t="s">
        <v>91</v>
      </c>
      <c r="AY506" s="24" t="s">
        <v>147</v>
      </c>
      <c r="BE506" s="181">
        <f>IF(N506="základní",J506,0)</f>
        <v>0</v>
      </c>
      <c r="BF506" s="181">
        <f>IF(N506="snížená",J506,0)</f>
        <v>0</v>
      </c>
      <c r="BG506" s="181">
        <f>IF(N506="zákl. přenesená",J506,0)</f>
        <v>0</v>
      </c>
      <c r="BH506" s="181">
        <f>IF(N506="sníž. přenesená",J506,0)</f>
        <v>0</v>
      </c>
      <c r="BI506" s="181">
        <f>IF(N506="nulová",J506,0)</f>
        <v>0</v>
      </c>
      <c r="BJ506" s="24" t="s">
        <v>25</v>
      </c>
      <c r="BK506" s="181">
        <f>ROUND(I506*H506,2)</f>
        <v>0</v>
      </c>
      <c r="BL506" s="24" t="s">
        <v>306</v>
      </c>
      <c r="BM506" s="24" t="s">
        <v>463</v>
      </c>
    </row>
    <row r="507" spans="2:65" s="12" customFormat="1" ht="13.5">
      <c r="B507" s="190"/>
      <c r="D507" s="183" t="s">
        <v>156</v>
      </c>
      <c r="F507" s="192" t="s">
        <v>464</v>
      </c>
      <c r="H507" s="193">
        <v>438.53500000000003</v>
      </c>
      <c r="I507" s="194"/>
      <c r="L507" s="190"/>
      <c r="M507" s="195"/>
      <c r="N507" s="196"/>
      <c r="O507" s="196"/>
      <c r="P507" s="196"/>
      <c r="Q507" s="196"/>
      <c r="R507" s="196"/>
      <c r="S507" s="196"/>
      <c r="T507" s="197"/>
      <c r="AT507" s="191" t="s">
        <v>156</v>
      </c>
      <c r="AU507" s="191" t="s">
        <v>91</v>
      </c>
      <c r="AV507" s="12" t="s">
        <v>91</v>
      </c>
      <c r="AW507" s="12" t="s">
        <v>6</v>
      </c>
      <c r="AX507" s="12" t="s">
        <v>25</v>
      </c>
      <c r="AY507" s="191" t="s">
        <v>147</v>
      </c>
    </row>
    <row r="508" spans="2:65" s="1" customFormat="1" ht="16.5" customHeight="1">
      <c r="B508" s="169"/>
      <c r="C508" s="170" t="s">
        <v>465</v>
      </c>
      <c r="D508" s="170" t="s">
        <v>149</v>
      </c>
      <c r="E508" s="171" t="s">
        <v>466</v>
      </c>
      <c r="F508" s="172" t="s">
        <v>467</v>
      </c>
      <c r="G508" s="173" t="s">
        <v>208</v>
      </c>
      <c r="H508" s="174">
        <v>54.4</v>
      </c>
      <c r="I508" s="175"/>
      <c r="J508" s="176">
        <f>ROUND(I508*H508,2)</f>
        <v>0</v>
      </c>
      <c r="K508" s="172" t="s">
        <v>5</v>
      </c>
      <c r="L508" s="41"/>
      <c r="M508" s="177" t="s">
        <v>5</v>
      </c>
      <c r="N508" s="178" t="s">
        <v>52</v>
      </c>
      <c r="O508" s="42"/>
      <c r="P508" s="179">
        <f>O508*H508</f>
        <v>0</v>
      </c>
      <c r="Q508" s="179">
        <v>0</v>
      </c>
      <c r="R508" s="179">
        <f>Q508*H508</f>
        <v>0</v>
      </c>
      <c r="S508" s="179">
        <v>0</v>
      </c>
      <c r="T508" s="180">
        <f>S508*H508</f>
        <v>0</v>
      </c>
      <c r="AR508" s="24" t="s">
        <v>306</v>
      </c>
      <c r="AT508" s="24" t="s">
        <v>149</v>
      </c>
      <c r="AU508" s="24" t="s">
        <v>91</v>
      </c>
      <c r="AY508" s="24" t="s">
        <v>147</v>
      </c>
      <c r="BE508" s="181">
        <f>IF(N508="základní",J508,0)</f>
        <v>0</v>
      </c>
      <c r="BF508" s="181">
        <f>IF(N508="snížená",J508,0)</f>
        <v>0</v>
      </c>
      <c r="BG508" s="181">
        <f>IF(N508="zákl. přenesená",J508,0)</f>
        <v>0</v>
      </c>
      <c r="BH508" s="181">
        <f>IF(N508="sníž. přenesená",J508,0)</f>
        <v>0</v>
      </c>
      <c r="BI508" s="181">
        <f>IF(N508="nulová",J508,0)</f>
        <v>0</v>
      </c>
      <c r="BJ508" s="24" t="s">
        <v>25</v>
      </c>
      <c r="BK508" s="181">
        <f>ROUND(I508*H508,2)</f>
        <v>0</v>
      </c>
      <c r="BL508" s="24" t="s">
        <v>306</v>
      </c>
      <c r="BM508" s="24" t="s">
        <v>468</v>
      </c>
    </row>
    <row r="509" spans="2:65" s="11" customFormat="1" ht="13.5">
      <c r="B509" s="182"/>
      <c r="D509" s="183" t="s">
        <v>156</v>
      </c>
      <c r="E509" s="184" t="s">
        <v>5</v>
      </c>
      <c r="F509" s="185" t="s">
        <v>314</v>
      </c>
      <c r="H509" s="184" t="s">
        <v>5</v>
      </c>
      <c r="I509" s="186"/>
      <c r="L509" s="182"/>
      <c r="M509" s="187"/>
      <c r="N509" s="188"/>
      <c r="O509" s="188"/>
      <c r="P509" s="188"/>
      <c r="Q509" s="188"/>
      <c r="R509" s="188"/>
      <c r="S509" s="188"/>
      <c r="T509" s="189"/>
      <c r="AT509" s="184" t="s">
        <v>156</v>
      </c>
      <c r="AU509" s="184" t="s">
        <v>91</v>
      </c>
      <c r="AV509" s="11" t="s">
        <v>25</v>
      </c>
      <c r="AW509" s="11" t="s">
        <v>44</v>
      </c>
      <c r="AX509" s="11" t="s">
        <v>81</v>
      </c>
      <c r="AY509" s="184" t="s">
        <v>147</v>
      </c>
    </row>
    <row r="510" spans="2:65" s="11" customFormat="1" ht="13.5">
      <c r="B510" s="182"/>
      <c r="D510" s="183" t="s">
        <v>156</v>
      </c>
      <c r="E510" s="184" t="s">
        <v>5</v>
      </c>
      <c r="F510" s="185" t="s">
        <v>315</v>
      </c>
      <c r="H510" s="184" t="s">
        <v>5</v>
      </c>
      <c r="I510" s="186"/>
      <c r="L510" s="182"/>
      <c r="M510" s="187"/>
      <c r="N510" s="188"/>
      <c r="O510" s="188"/>
      <c r="P510" s="188"/>
      <c r="Q510" s="188"/>
      <c r="R510" s="188"/>
      <c r="S510" s="188"/>
      <c r="T510" s="189"/>
      <c r="AT510" s="184" t="s">
        <v>156</v>
      </c>
      <c r="AU510" s="184" t="s">
        <v>91</v>
      </c>
      <c r="AV510" s="11" t="s">
        <v>25</v>
      </c>
      <c r="AW510" s="11" t="s">
        <v>44</v>
      </c>
      <c r="AX510" s="11" t="s">
        <v>81</v>
      </c>
      <c r="AY510" s="184" t="s">
        <v>147</v>
      </c>
    </row>
    <row r="511" spans="2:65" s="11" customFormat="1" ht="13.5">
      <c r="B511" s="182"/>
      <c r="D511" s="183" t="s">
        <v>156</v>
      </c>
      <c r="E511" s="184" t="s">
        <v>5</v>
      </c>
      <c r="F511" s="185" t="s">
        <v>316</v>
      </c>
      <c r="H511" s="184" t="s">
        <v>5</v>
      </c>
      <c r="I511" s="186"/>
      <c r="L511" s="182"/>
      <c r="M511" s="187"/>
      <c r="N511" s="188"/>
      <c r="O511" s="188"/>
      <c r="P511" s="188"/>
      <c r="Q511" s="188"/>
      <c r="R511" s="188"/>
      <c r="S511" s="188"/>
      <c r="T511" s="189"/>
      <c r="AT511" s="184" t="s">
        <v>156</v>
      </c>
      <c r="AU511" s="184" t="s">
        <v>91</v>
      </c>
      <c r="AV511" s="11" t="s">
        <v>25</v>
      </c>
      <c r="AW511" s="11" t="s">
        <v>44</v>
      </c>
      <c r="AX511" s="11" t="s">
        <v>81</v>
      </c>
      <c r="AY511" s="184" t="s">
        <v>147</v>
      </c>
    </row>
    <row r="512" spans="2:65" s="11" customFormat="1" ht="13.5">
      <c r="B512" s="182"/>
      <c r="D512" s="183" t="s">
        <v>156</v>
      </c>
      <c r="E512" s="184" t="s">
        <v>5</v>
      </c>
      <c r="F512" s="185" t="s">
        <v>317</v>
      </c>
      <c r="H512" s="184" t="s">
        <v>5</v>
      </c>
      <c r="I512" s="186"/>
      <c r="L512" s="182"/>
      <c r="M512" s="187"/>
      <c r="N512" s="188"/>
      <c r="O512" s="188"/>
      <c r="P512" s="188"/>
      <c r="Q512" s="188"/>
      <c r="R512" s="188"/>
      <c r="S512" s="188"/>
      <c r="T512" s="189"/>
      <c r="AT512" s="184" t="s">
        <v>156</v>
      </c>
      <c r="AU512" s="184" t="s">
        <v>91</v>
      </c>
      <c r="AV512" s="11" t="s">
        <v>25</v>
      </c>
      <c r="AW512" s="11" t="s">
        <v>44</v>
      </c>
      <c r="AX512" s="11" t="s">
        <v>81</v>
      </c>
      <c r="AY512" s="184" t="s">
        <v>147</v>
      </c>
    </row>
    <row r="513" spans="2:65" s="12" customFormat="1" ht="13.5">
      <c r="B513" s="190"/>
      <c r="D513" s="183" t="s">
        <v>156</v>
      </c>
      <c r="E513" s="191" t="s">
        <v>5</v>
      </c>
      <c r="F513" s="192" t="s">
        <v>318</v>
      </c>
      <c r="H513" s="193">
        <v>15.706</v>
      </c>
      <c r="I513" s="194"/>
      <c r="L513" s="190"/>
      <c r="M513" s="195"/>
      <c r="N513" s="196"/>
      <c r="O513" s="196"/>
      <c r="P513" s="196"/>
      <c r="Q513" s="196"/>
      <c r="R513" s="196"/>
      <c r="S513" s="196"/>
      <c r="T513" s="197"/>
      <c r="AT513" s="191" t="s">
        <v>156</v>
      </c>
      <c r="AU513" s="191" t="s">
        <v>91</v>
      </c>
      <c r="AV513" s="12" t="s">
        <v>91</v>
      </c>
      <c r="AW513" s="12" t="s">
        <v>44</v>
      </c>
      <c r="AX513" s="12" t="s">
        <v>81</v>
      </c>
      <c r="AY513" s="191" t="s">
        <v>147</v>
      </c>
    </row>
    <row r="514" spans="2:65" s="12" customFormat="1" ht="13.5">
      <c r="B514" s="190"/>
      <c r="D514" s="183" t="s">
        <v>156</v>
      </c>
      <c r="E514" s="191" t="s">
        <v>5</v>
      </c>
      <c r="F514" s="192" t="s">
        <v>319</v>
      </c>
      <c r="H514" s="193">
        <v>4.32</v>
      </c>
      <c r="I514" s="194"/>
      <c r="L514" s="190"/>
      <c r="M514" s="195"/>
      <c r="N514" s="196"/>
      <c r="O514" s="196"/>
      <c r="P514" s="196"/>
      <c r="Q514" s="196"/>
      <c r="R514" s="196"/>
      <c r="S514" s="196"/>
      <c r="T514" s="197"/>
      <c r="AT514" s="191" t="s">
        <v>156</v>
      </c>
      <c r="AU514" s="191" t="s">
        <v>91</v>
      </c>
      <c r="AV514" s="12" t="s">
        <v>91</v>
      </c>
      <c r="AW514" s="12" t="s">
        <v>44</v>
      </c>
      <c r="AX514" s="12" t="s">
        <v>81</v>
      </c>
      <c r="AY514" s="191" t="s">
        <v>147</v>
      </c>
    </row>
    <row r="515" spans="2:65" s="12" customFormat="1" ht="13.5">
      <c r="B515" s="190"/>
      <c r="D515" s="183" t="s">
        <v>156</v>
      </c>
      <c r="E515" s="191" t="s">
        <v>5</v>
      </c>
      <c r="F515" s="192" t="s">
        <v>320</v>
      </c>
      <c r="H515" s="193">
        <v>3.45</v>
      </c>
      <c r="I515" s="194"/>
      <c r="L515" s="190"/>
      <c r="M515" s="195"/>
      <c r="N515" s="196"/>
      <c r="O515" s="196"/>
      <c r="P515" s="196"/>
      <c r="Q515" s="196"/>
      <c r="R515" s="196"/>
      <c r="S515" s="196"/>
      <c r="T515" s="197"/>
      <c r="AT515" s="191" t="s">
        <v>156</v>
      </c>
      <c r="AU515" s="191" t="s">
        <v>91</v>
      </c>
      <c r="AV515" s="12" t="s">
        <v>91</v>
      </c>
      <c r="AW515" s="12" t="s">
        <v>44</v>
      </c>
      <c r="AX515" s="12" t="s">
        <v>81</v>
      </c>
      <c r="AY515" s="191" t="s">
        <v>147</v>
      </c>
    </row>
    <row r="516" spans="2:65" s="12" customFormat="1" ht="13.5">
      <c r="B516" s="190"/>
      <c r="D516" s="183" t="s">
        <v>156</v>
      </c>
      <c r="E516" s="191" t="s">
        <v>5</v>
      </c>
      <c r="F516" s="192" t="s">
        <v>321</v>
      </c>
      <c r="H516" s="193">
        <v>16.463999999999999</v>
      </c>
      <c r="I516" s="194"/>
      <c r="L516" s="190"/>
      <c r="M516" s="195"/>
      <c r="N516" s="196"/>
      <c r="O516" s="196"/>
      <c r="P516" s="196"/>
      <c r="Q516" s="196"/>
      <c r="R516" s="196"/>
      <c r="S516" s="196"/>
      <c r="T516" s="197"/>
      <c r="AT516" s="191" t="s">
        <v>156</v>
      </c>
      <c r="AU516" s="191" t="s">
        <v>91</v>
      </c>
      <c r="AV516" s="12" t="s">
        <v>91</v>
      </c>
      <c r="AW516" s="12" t="s">
        <v>44</v>
      </c>
      <c r="AX516" s="12" t="s">
        <v>81</v>
      </c>
      <c r="AY516" s="191" t="s">
        <v>147</v>
      </c>
    </row>
    <row r="517" spans="2:65" s="12" customFormat="1" ht="13.5">
      <c r="B517" s="190"/>
      <c r="D517" s="183" t="s">
        <v>156</v>
      </c>
      <c r="E517" s="191" t="s">
        <v>5</v>
      </c>
      <c r="F517" s="192" t="s">
        <v>322</v>
      </c>
      <c r="H517" s="193">
        <v>14.46</v>
      </c>
      <c r="I517" s="194"/>
      <c r="L517" s="190"/>
      <c r="M517" s="195"/>
      <c r="N517" s="196"/>
      <c r="O517" s="196"/>
      <c r="P517" s="196"/>
      <c r="Q517" s="196"/>
      <c r="R517" s="196"/>
      <c r="S517" s="196"/>
      <c r="T517" s="197"/>
      <c r="AT517" s="191" t="s">
        <v>156</v>
      </c>
      <c r="AU517" s="191" t="s">
        <v>91</v>
      </c>
      <c r="AV517" s="12" t="s">
        <v>91</v>
      </c>
      <c r="AW517" s="12" t="s">
        <v>44</v>
      </c>
      <c r="AX517" s="12" t="s">
        <v>81</v>
      </c>
      <c r="AY517" s="191" t="s">
        <v>147</v>
      </c>
    </row>
    <row r="518" spans="2:65" s="13" customFormat="1" ht="13.5">
      <c r="B518" s="198"/>
      <c r="D518" s="183" t="s">
        <v>156</v>
      </c>
      <c r="E518" s="199" t="s">
        <v>5</v>
      </c>
      <c r="F518" s="200" t="s">
        <v>174</v>
      </c>
      <c r="H518" s="201">
        <v>54.4</v>
      </c>
      <c r="I518" s="202"/>
      <c r="L518" s="198"/>
      <c r="M518" s="203"/>
      <c r="N518" s="204"/>
      <c r="O518" s="204"/>
      <c r="P518" s="204"/>
      <c r="Q518" s="204"/>
      <c r="R518" s="204"/>
      <c r="S518" s="204"/>
      <c r="T518" s="205"/>
      <c r="AT518" s="199" t="s">
        <v>156</v>
      </c>
      <c r="AU518" s="199" t="s">
        <v>91</v>
      </c>
      <c r="AV518" s="13" t="s">
        <v>175</v>
      </c>
      <c r="AW518" s="13" t="s">
        <v>44</v>
      </c>
      <c r="AX518" s="13" t="s">
        <v>81</v>
      </c>
      <c r="AY518" s="199" t="s">
        <v>147</v>
      </c>
    </row>
    <row r="519" spans="2:65" s="14" customFormat="1" ht="13.5">
      <c r="B519" s="206"/>
      <c r="D519" s="183" t="s">
        <v>156</v>
      </c>
      <c r="E519" s="207" t="s">
        <v>5</v>
      </c>
      <c r="F519" s="208" t="s">
        <v>176</v>
      </c>
      <c r="H519" s="209">
        <v>54.4</v>
      </c>
      <c r="I519" s="210"/>
      <c r="L519" s="206"/>
      <c r="M519" s="211"/>
      <c r="N519" s="212"/>
      <c r="O519" s="212"/>
      <c r="P519" s="212"/>
      <c r="Q519" s="212"/>
      <c r="R519" s="212"/>
      <c r="S519" s="212"/>
      <c r="T519" s="213"/>
      <c r="AT519" s="207" t="s">
        <v>156</v>
      </c>
      <c r="AU519" s="207" t="s">
        <v>91</v>
      </c>
      <c r="AV519" s="14" t="s">
        <v>154</v>
      </c>
      <c r="AW519" s="14" t="s">
        <v>44</v>
      </c>
      <c r="AX519" s="14" t="s">
        <v>25</v>
      </c>
      <c r="AY519" s="207" t="s">
        <v>147</v>
      </c>
    </row>
    <row r="520" spans="2:65" s="1" customFormat="1" ht="16.5" customHeight="1">
      <c r="B520" s="169"/>
      <c r="C520" s="214" t="s">
        <v>469</v>
      </c>
      <c r="D520" s="214" t="s">
        <v>445</v>
      </c>
      <c r="E520" s="215" t="s">
        <v>470</v>
      </c>
      <c r="F520" s="216" t="s">
        <v>471</v>
      </c>
      <c r="G520" s="217" t="s">
        <v>472</v>
      </c>
      <c r="H520" s="218">
        <v>122.4</v>
      </c>
      <c r="I520" s="219"/>
      <c r="J520" s="220">
        <f>ROUND(I520*H520,2)</f>
        <v>0</v>
      </c>
      <c r="K520" s="216" t="s">
        <v>153</v>
      </c>
      <c r="L520" s="221"/>
      <c r="M520" s="222" t="s">
        <v>5</v>
      </c>
      <c r="N520" s="223" t="s">
        <v>52</v>
      </c>
      <c r="O520" s="42"/>
      <c r="P520" s="179">
        <f>O520*H520</f>
        <v>0</v>
      </c>
      <c r="Q520" s="179">
        <v>1E-3</v>
      </c>
      <c r="R520" s="179">
        <f>Q520*H520</f>
        <v>0.12240000000000001</v>
      </c>
      <c r="S520" s="179">
        <v>0</v>
      </c>
      <c r="T520" s="180">
        <f>S520*H520</f>
        <v>0</v>
      </c>
      <c r="AR520" s="24" t="s">
        <v>418</v>
      </c>
      <c r="AT520" s="24" t="s">
        <v>445</v>
      </c>
      <c r="AU520" s="24" t="s">
        <v>91</v>
      </c>
      <c r="AY520" s="24" t="s">
        <v>147</v>
      </c>
      <c r="BE520" s="181">
        <f>IF(N520="základní",J520,0)</f>
        <v>0</v>
      </c>
      <c r="BF520" s="181">
        <f>IF(N520="snížená",J520,0)</f>
        <v>0</v>
      </c>
      <c r="BG520" s="181">
        <f>IF(N520="zákl. přenesená",J520,0)</f>
        <v>0</v>
      </c>
      <c r="BH520" s="181">
        <f>IF(N520="sníž. přenesená",J520,0)</f>
        <v>0</v>
      </c>
      <c r="BI520" s="181">
        <f>IF(N520="nulová",J520,0)</f>
        <v>0</v>
      </c>
      <c r="BJ520" s="24" t="s">
        <v>25</v>
      </c>
      <c r="BK520" s="181">
        <f>ROUND(I520*H520,2)</f>
        <v>0</v>
      </c>
      <c r="BL520" s="24" t="s">
        <v>306</v>
      </c>
      <c r="BM520" s="24" t="s">
        <v>473</v>
      </c>
    </row>
    <row r="521" spans="2:65" s="12" customFormat="1" ht="13.5">
      <c r="B521" s="190"/>
      <c r="D521" s="183" t="s">
        <v>156</v>
      </c>
      <c r="F521" s="192" t="s">
        <v>474</v>
      </c>
      <c r="H521" s="193">
        <v>122.4</v>
      </c>
      <c r="I521" s="194"/>
      <c r="L521" s="190"/>
      <c r="M521" s="195"/>
      <c r="N521" s="196"/>
      <c r="O521" s="196"/>
      <c r="P521" s="196"/>
      <c r="Q521" s="196"/>
      <c r="R521" s="196"/>
      <c r="S521" s="196"/>
      <c r="T521" s="197"/>
      <c r="AT521" s="191" t="s">
        <v>156</v>
      </c>
      <c r="AU521" s="191" t="s">
        <v>91</v>
      </c>
      <c r="AV521" s="12" t="s">
        <v>91</v>
      </c>
      <c r="AW521" s="12" t="s">
        <v>6</v>
      </c>
      <c r="AX521" s="12" t="s">
        <v>25</v>
      </c>
      <c r="AY521" s="191" t="s">
        <v>147</v>
      </c>
    </row>
    <row r="522" spans="2:65" s="1" customFormat="1" ht="38.25" customHeight="1">
      <c r="B522" s="169"/>
      <c r="C522" s="170" t="s">
        <v>475</v>
      </c>
      <c r="D522" s="170" t="s">
        <v>149</v>
      </c>
      <c r="E522" s="171" t="s">
        <v>476</v>
      </c>
      <c r="F522" s="172" t="s">
        <v>477</v>
      </c>
      <c r="G522" s="173" t="s">
        <v>478</v>
      </c>
      <c r="H522" s="224"/>
      <c r="I522" s="175"/>
      <c r="J522" s="176">
        <f>ROUND(I522*H522,2)</f>
        <v>0</v>
      </c>
      <c r="K522" s="172" t="s">
        <v>153</v>
      </c>
      <c r="L522" s="41"/>
      <c r="M522" s="177" t="s">
        <v>5</v>
      </c>
      <c r="N522" s="178" t="s">
        <v>52</v>
      </c>
      <c r="O522" s="42"/>
      <c r="P522" s="179">
        <f>O522*H522</f>
        <v>0</v>
      </c>
      <c r="Q522" s="179">
        <v>0</v>
      </c>
      <c r="R522" s="179">
        <f>Q522*H522</f>
        <v>0</v>
      </c>
      <c r="S522" s="179">
        <v>0</v>
      </c>
      <c r="T522" s="180">
        <f>S522*H522</f>
        <v>0</v>
      </c>
      <c r="AR522" s="24" t="s">
        <v>306</v>
      </c>
      <c r="AT522" s="24" t="s">
        <v>149</v>
      </c>
      <c r="AU522" s="24" t="s">
        <v>91</v>
      </c>
      <c r="AY522" s="24" t="s">
        <v>147</v>
      </c>
      <c r="BE522" s="181">
        <f>IF(N522="základní",J522,0)</f>
        <v>0</v>
      </c>
      <c r="BF522" s="181">
        <f>IF(N522="snížená",J522,0)</f>
        <v>0</v>
      </c>
      <c r="BG522" s="181">
        <f>IF(N522="zákl. přenesená",J522,0)</f>
        <v>0</v>
      </c>
      <c r="BH522" s="181">
        <f>IF(N522="sníž. přenesená",J522,0)</f>
        <v>0</v>
      </c>
      <c r="BI522" s="181">
        <f>IF(N522="nulová",J522,0)</f>
        <v>0</v>
      </c>
      <c r="BJ522" s="24" t="s">
        <v>25</v>
      </c>
      <c r="BK522" s="181">
        <f>ROUND(I522*H522,2)</f>
        <v>0</v>
      </c>
      <c r="BL522" s="24" t="s">
        <v>306</v>
      </c>
      <c r="BM522" s="24" t="s">
        <v>479</v>
      </c>
    </row>
    <row r="523" spans="2:65" s="10" customFormat="1" ht="29.85" customHeight="1">
      <c r="B523" s="156"/>
      <c r="D523" s="157" t="s">
        <v>80</v>
      </c>
      <c r="E523" s="167" t="s">
        <v>480</v>
      </c>
      <c r="F523" s="167" t="s">
        <v>481</v>
      </c>
      <c r="I523" s="159"/>
      <c r="J523" s="168">
        <f>BK523</f>
        <v>0</v>
      </c>
      <c r="L523" s="156"/>
      <c r="M523" s="161"/>
      <c r="N523" s="162"/>
      <c r="O523" s="162"/>
      <c r="P523" s="163">
        <f>SUM(P524:P530)</f>
        <v>0</v>
      </c>
      <c r="Q523" s="162"/>
      <c r="R523" s="163">
        <f>SUM(R524:R530)</f>
        <v>0</v>
      </c>
      <c r="S523" s="162"/>
      <c r="T523" s="164">
        <f>SUM(T524:T530)</f>
        <v>3.8920000000000003E-2</v>
      </c>
      <c r="AR523" s="157" t="s">
        <v>91</v>
      </c>
      <c r="AT523" s="165" t="s">
        <v>80</v>
      </c>
      <c r="AU523" s="165" t="s">
        <v>25</v>
      </c>
      <c r="AY523" s="157" t="s">
        <v>147</v>
      </c>
      <c r="BK523" s="166">
        <f>SUM(BK524:BK530)</f>
        <v>0</v>
      </c>
    </row>
    <row r="524" spans="2:65" s="1" customFormat="1" ht="16.5" customHeight="1">
      <c r="B524" s="169"/>
      <c r="C524" s="170" t="s">
        <v>482</v>
      </c>
      <c r="D524" s="170" t="s">
        <v>149</v>
      </c>
      <c r="E524" s="171" t="s">
        <v>483</v>
      </c>
      <c r="F524" s="172" t="s">
        <v>484</v>
      </c>
      <c r="G524" s="173" t="s">
        <v>296</v>
      </c>
      <c r="H524" s="174">
        <v>1</v>
      </c>
      <c r="I524" s="175"/>
      <c r="J524" s="176">
        <f>ROUND(I524*H524,2)</f>
        <v>0</v>
      </c>
      <c r="K524" s="172" t="s">
        <v>5</v>
      </c>
      <c r="L524" s="41"/>
      <c r="M524" s="177" t="s">
        <v>5</v>
      </c>
      <c r="N524" s="178" t="s">
        <v>52</v>
      </c>
      <c r="O524" s="42"/>
      <c r="P524" s="179">
        <f>O524*H524</f>
        <v>0</v>
      </c>
      <c r="Q524" s="179">
        <v>0</v>
      </c>
      <c r="R524" s="179">
        <f>Q524*H524</f>
        <v>0</v>
      </c>
      <c r="S524" s="179">
        <v>0</v>
      </c>
      <c r="T524" s="180">
        <f>S524*H524</f>
        <v>0</v>
      </c>
      <c r="AR524" s="24" t="s">
        <v>306</v>
      </c>
      <c r="AT524" s="24" t="s">
        <v>149</v>
      </c>
      <c r="AU524" s="24" t="s">
        <v>91</v>
      </c>
      <c r="AY524" s="24" t="s">
        <v>147</v>
      </c>
      <c r="BE524" s="181">
        <f>IF(N524="základní",J524,0)</f>
        <v>0</v>
      </c>
      <c r="BF524" s="181">
        <f>IF(N524="snížená",J524,0)</f>
        <v>0</v>
      </c>
      <c r="BG524" s="181">
        <f>IF(N524="zákl. přenesená",J524,0)</f>
        <v>0</v>
      </c>
      <c r="BH524" s="181">
        <f>IF(N524="sníž. přenesená",J524,0)</f>
        <v>0</v>
      </c>
      <c r="BI524" s="181">
        <f>IF(N524="nulová",J524,0)</f>
        <v>0</v>
      </c>
      <c r="BJ524" s="24" t="s">
        <v>25</v>
      </c>
      <c r="BK524" s="181">
        <f>ROUND(I524*H524,2)</f>
        <v>0</v>
      </c>
      <c r="BL524" s="24" t="s">
        <v>306</v>
      </c>
      <c r="BM524" s="24" t="s">
        <v>485</v>
      </c>
    </row>
    <row r="525" spans="2:65" s="1" customFormat="1" ht="16.5" customHeight="1">
      <c r="B525" s="169"/>
      <c r="C525" s="170" t="s">
        <v>486</v>
      </c>
      <c r="D525" s="170" t="s">
        <v>149</v>
      </c>
      <c r="E525" s="171" t="s">
        <v>487</v>
      </c>
      <c r="F525" s="172" t="s">
        <v>488</v>
      </c>
      <c r="G525" s="173" t="s">
        <v>489</v>
      </c>
      <c r="H525" s="174">
        <v>2</v>
      </c>
      <c r="I525" s="175"/>
      <c r="J525" s="176">
        <f>ROUND(I525*H525,2)</f>
        <v>0</v>
      </c>
      <c r="K525" s="172" t="s">
        <v>153</v>
      </c>
      <c r="L525" s="41"/>
      <c r="M525" s="177" t="s">
        <v>5</v>
      </c>
      <c r="N525" s="178" t="s">
        <v>52</v>
      </c>
      <c r="O525" s="42"/>
      <c r="P525" s="179">
        <f>O525*H525</f>
        <v>0</v>
      </c>
      <c r="Q525" s="179">
        <v>0</v>
      </c>
      <c r="R525" s="179">
        <f>Q525*H525</f>
        <v>0</v>
      </c>
      <c r="S525" s="179">
        <v>1.9460000000000002E-2</v>
      </c>
      <c r="T525" s="180">
        <f>S525*H525</f>
        <v>3.8920000000000003E-2</v>
      </c>
      <c r="AR525" s="24" t="s">
        <v>306</v>
      </c>
      <c r="AT525" s="24" t="s">
        <v>149</v>
      </c>
      <c r="AU525" s="24" t="s">
        <v>91</v>
      </c>
      <c r="AY525" s="24" t="s">
        <v>147</v>
      </c>
      <c r="BE525" s="181">
        <f>IF(N525="základní",J525,0)</f>
        <v>0</v>
      </c>
      <c r="BF525" s="181">
        <f>IF(N525="snížená",J525,0)</f>
        <v>0</v>
      </c>
      <c r="BG525" s="181">
        <f>IF(N525="zákl. přenesená",J525,0)</f>
        <v>0</v>
      </c>
      <c r="BH525" s="181">
        <f>IF(N525="sníž. přenesená",J525,0)</f>
        <v>0</v>
      </c>
      <c r="BI525" s="181">
        <f>IF(N525="nulová",J525,0)</f>
        <v>0</v>
      </c>
      <c r="BJ525" s="24" t="s">
        <v>25</v>
      </c>
      <c r="BK525" s="181">
        <f>ROUND(I525*H525,2)</f>
        <v>0</v>
      </c>
      <c r="BL525" s="24" t="s">
        <v>306</v>
      </c>
      <c r="BM525" s="24" t="s">
        <v>490</v>
      </c>
    </row>
    <row r="526" spans="2:65" s="11" customFormat="1" ht="13.5">
      <c r="B526" s="182"/>
      <c r="D526" s="183" t="s">
        <v>156</v>
      </c>
      <c r="E526" s="184" t="s">
        <v>5</v>
      </c>
      <c r="F526" s="185" t="s">
        <v>491</v>
      </c>
      <c r="H526" s="184" t="s">
        <v>5</v>
      </c>
      <c r="I526" s="186"/>
      <c r="L526" s="182"/>
      <c r="M526" s="187"/>
      <c r="N526" s="188"/>
      <c r="O526" s="188"/>
      <c r="P526" s="188"/>
      <c r="Q526" s="188"/>
      <c r="R526" s="188"/>
      <c r="S526" s="188"/>
      <c r="T526" s="189"/>
      <c r="AT526" s="184" t="s">
        <v>156</v>
      </c>
      <c r="AU526" s="184" t="s">
        <v>91</v>
      </c>
      <c r="AV526" s="11" t="s">
        <v>25</v>
      </c>
      <c r="AW526" s="11" t="s">
        <v>44</v>
      </c>
      <c r="AX526" s="11" t="s">
        <v>81</v>
      </c>
      <c r="AY526" s="184" t="s">
        <v>147</v>
      </c>
    </row>
    <row r="527" spans="2:65" s="12" customFormat="1" ht="13.5">
      <c r="B527" s="190"/>
      <c r="D527" s="183" t="s">
        <v>156</v>
      </c>
      <c r="E527" s="191" t="s">
        <v>5</v>
      </c>
      <c r="F527" s="192" t="s">
        <v>91</v>
      </c>
      <c r="H527" s="193">
        <v>2</v>
      </c>
      <c r="I527" s="194"/>
      <c r="L527" s="190"/>
      <c r="M527" s="195"/>
      <c r="N527" s="196"/>
      <c r="O527" s="196"/>
      <c r="P527" s="196"/>
      <c r="Q527" s="196"/>
      <c r="R527" s="196"/>
      <c r="S527" s="196"/>
      <c r="T527" s="197"/>
      <c r="AT527" s="191" t="s">
        <v>156</v>
      </c>
      <c r="AU527" s="191" t="s">
        <v>91</v>
      </c>
      <c r="AV527" s="12" t="s">
        <v>91</v>
      </c>
      <c r="AW527" s="12" t="s">
        <v>44</v>
      </c>
      <c r="AX527" s="12" t="s">
        <v>81</v>
      </c>
      <c r="AY527" s="191" t="s">
        <v>147</v>
      </c>
    </row>
    <row r="528" spans="2:65" s="13" customFormat="1" ht="13.5">
      <c r="B528" s="198"/>
      <c r="D528" s="183" t="s">
        <v>156</v>
      </c>
      <c r="E528" s="199" t="s">
        <v>5</v>
      </c>
      <c r="F528" s="200" t="s">
        <v>174</v>
      </c>
      <c r="H528" s="201">
        <v>2</v>
      </c>
      <c r="I528" s="202"/>
      <c r="L528" s="198"/>
      <c r="M528" s="203"/>
      <c r="N528" s="204"/>
      <c r="O528" s="204"/>
      <c r="P528" s="204"/>
      <c r="Q528" s="204"/>
      <c r="R528" s="204"/>
      <c r="S528" s="204"/>
      <c r="T528" s="205"/>
      <c r="AT528" s="199" t="s">
        <v>156</v>
      </c>
      <c r="AU528" s="199" t="s">
        <v>91</v>
      </c>
      <c r="AV528" s="13" t="s">
        <v>175</v>
      </c>
      <c r="AW528" s="13" t="s">
        <v>44</v>
      </c>
      <c r="AX528" s="13" t="s">
        <v>81</v>
      </c>
      <c r="AY528" s="199" t="s">
        <v>147</v>
      </c>
    </row>
    <row r="529" spans="2:65" s="14" customFormat="1" ht="13.5">
      <c r="B529" s="206"/>
      <c r="D529" s="183" t="s">
        <v>156</v>
      </c>
      <c r="E529" s="207" t="s">
        <v>5</v>
      </c>
      <c r="F529" s="208" t="s">
        <v>176</v>
      </c>
      <c r="H529" s="209">
        <v>2</v>
      </c>
      <c r="I529" s="210"/>
      <c r="L529" s="206"/>
      <c r="M529" s="211"/>
      <c r="N529" s="212"/>
      <c r="O529" s="212"/>
      <c r="P529" s="212"/>
      <c r="Q529" s="212"/>
      <c r="R529" s="212"/>
      <c r="S529" s="212"/>
      <c r="T529" s="213"/>
      <c r="AT529" s="207" t="s">
        <v>156</v>
      </c>
      <c r="AU529" s="207" t="s">
        <v>91</v>
      </c>
      <c r="AV529" s="14" t="s">
        <v>154</v>
      </c>
      <c r="AW529" s="14" t="s">
        <v>44</v>
      </c>
      <c r="AX529" s="14" t="s">
        <v>25</v>
      </c>
      <c r="AY529" s="207" t="s">
        <v>147</v>
      </c>
    </row>
    <row r="530" spans="2:65" s="1" customFormat="1" ht="25.5" customHeight="1">
      <c r="B530" s="169"/>
      <c r="C530" s="170" t="s">
        <v>492</v>
      </c>
      <c r="D530" s="170" t="s">
        <v>149</v>
      </c>
      <c r="E530" s="171" t="s">
        <v>493</v>
      </c>
      <c r="F530" s="172" t="s">
        <v>494</v>
      </c>
      <c r="G530" s="173" t="s">
        <v>478</v>
      </c>
      <c r="H530" s="224"/>
      <c r="I530" s="175"/>
      <c r="J530" s="176">
        <f>ROUND(I530*H530,2)</f>
        <v>0</v>
      </c>
      <c r="K530" s="172" t="s">
        <v>153</v>
      </c>
      <c r="L530" s="41"/>
      <c r="M530" s="177" t="s">
        <v>5</v>
      </c>
      <c r="N530" s="178" t="s">
        <v>52</v>
      </c>
      <c r="O530" s="42"/>
      <c r="P530" s="179">
        <f>O530*H530</f>
        <v>0</v>
      </c>
      <c r="Q530" s="179">
        <v>0</v>
      </c>
      <c r="R530" s="179">
        <f>Q530*H530</f>
        <v>0</v>
      </c>
      <c r="S530" s="179">
        <v>0</v>
      </c>
      <c r="T530" s="180">
        <f>S530*H530</f>
        <v>0</v>
      </c>
      <c r="AR530" s="24" t="s">
        <v>306</v>
      </c>
      <c r="AT530" s="24" t="s">
        <v>149</v>
      </c>
      <c r="AU530" s="24" t="s">
        <v>91</v>
      </c>
      <c r="AY530" s="24" t="s">
        <v>147</v>
      </c>
      <c r="BE530" s="181">
        <f>IF(N530="základní",J530,0)</f>
        <v>0</v>
      </c>
      <c r="BF530" s="181">
        <f>IF(N530="snížená",J530,0)</f>
        <v>0</v>
      </c>
      <c r="BG530" s="181">
        <f>IF(N530="zákl. přenesená",J530,0)</f>
        <v>0</v>
      </c>
      <c r="BH530" s="181">
        <f>IF(N530="sníž. přenesená",J530,0)</f>
        <v>0</v>
      </c>
      <c r="BI530" s="181">
        <f>IF(N530="nulová",J530,0)</f>
        <v>0</v>
      </c>
      <c r="BJ530" s="24" t="s">
        <v>25</v>
      </c>
      <c r="BK530" s="181">
        <f>ROUND(I530*H530,2)</f>
        <v>0</v>
      </c>
      <c r="BL530" s="24" t="s">
        <v>306</v>
      </c>
      <c r="BM530" s="24" t="s">
        <v>495</v>
      </c>
    </row>
    <row r="531" spans="2:65" s="10" customFormat="1" ht="29.85" customHeight="1">
      <c r="B531" s="156"/>
      <c r="D531" s="157" t="s">
        <v>80</v>
      </c>
      <c r="E531" s="167" t="s">
        <v>496</v>
      </c>
      <c r="F531" s="167" t="s">
        <v>497</v>
      </c>
      <c r="I531" s="159"/>
      <c r="J531" s="168">
        <f>BK531</f>
        <v>0</v>
      </c>
      <c r="L531" s="156"/>
      <c r="M531" s="161"/>
      <c r="N531" s="162"/>
      <c r="O531" s="162"/>
      <c r="P531" s="163">
        <f>SUM(P532:P542)</f>
        <v>0</v>
      </c>
      <c r="Q531" s="162"/>
      <c r="R531" s="163">
        <f>SUM(R532:R542)</f>
        <v>0</v>
      </c>
      <c r="S531" s="162"/>
      <c r="T531" s="164">
        <f>SUM(T532:T542)</f>
        <v>0.10047</v>
      </c>
      <c r="AR531" s="157" t="s">
        <v>91</v>
      </c>
      <c r="AT531" s="165" t="s">
        <v>80</v>
      </c>
      <c r="AU531" s="165" t="s">
        <v>25</v>
      </c>
      <c r="AY531" s="157" t="s">
        <v>147</v>
      </c>
      <c r="BK531" s="166">
        <f>SUM(BK532:BK542)</f>
        <v>0</v>
      </c>
    </row>
    <row r="532" spans="2:65" s="1" customFormat="1" ht="16.5" customHeight="1">
      <c r="B532" s="169"/>
      <c r="C532" s="170" t="s">
        <v>498</v>
      </c>
      <c r="D532" s="170" t="s">
        <v>149</v>
      </c>
      <c r="E532" s="171" t="s">
        <v>499</v>
      </c>
      <c r="F532" s="172" t="s">
        <v>500</v>
      </c>
      <c r="G532" s="173" t="s">
        <v>208</v>
      </c>
      <c r="H532" s="174">
        <v>3.3490000000000002</v>
      </c>
      <c r="I532" s="175"/>
      <c r="J532" s="176">
        <f>ROUND(I532*H532,2)</f>
        <v>0</v>
      </c>
      <c r="K532" s="172" t="s">
        <v>153</v>
      </c>
      <c r="L532" s="41"/>
      <c r="M532" s="177" t="s">
        <v>5</v>
      </c>
      <c r="N532" s="178" t="s">
        <v>52</v>
      </c>
      <c r="O532" s="42"/>
      <c r="P532" s="179">
        <f>O532*H532</f>
        <v>0</v>
      </c>
      <c r="Q532" s="179">
        <v>0</v>
      </c>
      <c r="R532" s="179">
        <f>Q532*H532</f>
        <v>0</v>
      </c>
      <c r="S532" s="179">
        <v>0.03</v>
      </c>
      <c r="T532" s="180">
        <f>S532*H532</f>
        <v>0.10047</v>
      </c>
      <c r="AR532" s="24" t="s">
        <v>306</v>
      </c>
      <c r="AT532" s="24" t="s">
        <v>149</v>
      </c>
      <c r="AU532" s="24" t="s">
        <v>91</v>
      </c>
      <c r="AY532" s="24" t="s">
        <v>147</v>
      </c>
      <c r="BE532" s="181">
        <f>IF(N532="základní",J532,0)</f>
        <v>0</v>
      </c>
      <c r="BF532" s="181">
        <f>IF(N532="snížená",J532,0)</f>
        <v>0</v>
      </c>
      <c r="BG532" s="181">
        <f>IF(N532="zákl. přenesená",J532,0)</f>
        <v>0</v>
      </c>
      <c r="BH532" s="181">
        <f>IF(N532="sníž. přenesená",J532,0)</f>
        <v>0</v>
      </c>
      <c r="BI532" s="181">
        <f>IF(N532="nulová",J532,0)</f>
        <v>0</v>
      </c>
      <c r="BJ532" s="24" t="s">
        <v>25</v>
      </c>
      <c r="BK532" s="181">
        <f>ROUND(I532*H532,2)</f>
        <v>0</v>
      </c>
      <c r="BL532" s="24" t="s">
        <v>306</v>
      </c>
      <c r="BM532" s="24" t="s">
        <v>501</v>
      </c>
    </row>
    <row r="533" spans="2:65" s="11" customFormat="1" ht="13.5">
      <c r="B533" s="182"/>
      <c r="D533" s="183" t="s">
        <v>156</v>
      </c>
      <c r="E533" s="184" t="s">
        <v>5</v>
      </c>
      <c r="F533" s="185" t="s">
        <v>502</v>
      </c>
      <c r="H533" s="184" t="s">
        <v>5</v>
      </c>
      <c r="I533" s="186"/>
      <c r="L533" s="182"/>
      <c r="M533" s="187"/>
      <c r="N533" s="188"/>
      <c r="O533" s="188"/>
      <c r="P533" s="188"/>
      <c r="Q533" s="188"/>
      <c r="R533" s="188"/>
      <c r="S533" s="188"/>
      <c r="T533" s="189"/>
      <c r="AT533" s="184" t="s">
        <v>156</v>
      </c>
      <c r="AU533" s="184" t="s">
        <v>91</v>
      </c>
      <c r="AV533" s="11" t="s">
        <v>25</v>
      </c>
      <c r="AW533" s="11" t="s">
        <v>44</v>
      </c>
      <c r="AX533" s="11" t="s">
        <v>81</v>
      </c>
      <c r="AY533" s="184" t="s">
        <v>147</v>
      </c>
    </row>
    <row r="534" spans="2:65" s="11" customFormat="1" ht="13.5">
      <c r="B534" s="182"/>
      <c r="D534" s="183" t="s">
        <v>156</v>
      </c>
      <c r="E534" s="184" t="s">
        <v>5</v>
      </c>
      <c r="F534" s="185" t="s">
        <v>503</v>
      </c>
      <c r="H534" s="184" t="s">
        <v>5</v>
      </c>
      <c r="I534" s="186"/>
      <c r="L534" s="182"/>
      <c r="M534" s="187"/>
      <c r="N534" s="188"/>
      <c r="O534" s="188"/>
      <c r="P534" s="188"/>
      <c r="Q534" s="188"/>
      <c r="R534" s="188"/>
      <c r="S534" s="188"/>
      <c r="T534" s="189"/>
      <c r="AT534" s="184" t="s">
        <v>156</v>
      </c>
      <c r="AU534" s="184" t="s">
        <v>91</v>
      </c>
      <c r="AV534" s="11" t="s">
        <v>25</v>
      </c>
      <c r="AW534" s="11" t="s">
        <v>44</v>
      </c>
      <c r="AX534" s="11" t="s">
        <v>81</v>
      </c>
      <c r="AY534" s="184" t="s">
        <v>147</v>
      </c>
    </row>
    <row r="535" spans="2:65" s="11" customFormat="1" ht="13.5">
      <c r="B535" s="182"/>
      <c r="D535" s="183" t="s">
        <v>156</v>
      </c>
      <c r="E535" s="184" t="s">
        <v>5</v>
      </c>
      <c r="F535" s="185" t="s">
        <v>504</v>
      </c>
      <c r="H535" s="184" t="s">
        <v>5</v>
      </c>
      <c r="I535" s="186"/>
      <c r="L535" s="182"/>
      <c r="M535" s="187"/>
      <c r="N535" s="188"/>
      <c r="O535" s="188"/>
      <c r="P535" s="188"/>
      <c r="Q535" s="188"/>
      <c r="R535" s="188"/>
      <c r="S535" s="188"/>
      <c r="T535" s="189"/>
      <c r="AT535" s="184" t="s">
        <v>156</v>
      </c>
      <c r="AU535" s="184" t="s">
        <v>91</v>
      </c>
      <c r="AV535" s="11" t="s">
        <v>25</v>
      </c>
      <c r="AW535" s="11" t="s">
        <v>44</v>
      </c>
      <c r="AX535" s="11" t="s">
        <v>81</v>
      </c>
      <c r="AY535" s="184" t="s">
        <v>147</v>
      </c>
    </row>
    <row r="536" spans="2:65" s="12" customFormat="1" ht="13.5">
      <c r="B536" s="190"/>
      <c r="D536" s="183" t="s">
        <v>156</v>
      </c>
      <c r="E536" s="191" t="s">
        <v>5</v>
      </c>
      <c r="F536" s="192" t="s">
        <v>505</v>
      </c>
      <c r="H536" s="193">
        <v>3.085</v>
      </c>
      <c r="I536" s="194"/>
      <c r="L536" s="190"/>
      <c r="M536" s="195"/>
      <c r="N536" s="196"/>
      <c r="O536" s="196"/>
      <c r="P536" s="196"/>
      <c r="Q536" s="196"/>
      <c r="R536" s="196"/>
      <c r="S536" s="196"/>
      <c r="T536" s="197"/>
      <c r="AT536" s="191" t="s">
        <v>156</v>
      </c>
      <c r="AU536" s="191" t="s">
        <v>91</v>
      </c>
      <c r="AV536" s="12" t="s">
        <v>91</v>
      </c>
      <c r="AW536" s="12" t="s">
        <v>44</v>
      </c>
      <c r="AX536" s="12" t="s">
        <v>81</v>
      </c>
      <c r="AY536" s="191" t="s">
        <v>147</v>
      </c>
    </row>
    <row r="537" spans="2:65" s="13" customFormat="1" ht="13.5">
      <c r="B537" s="198"/>
      <c r="D537" s="183" t="s">
        <v>156</v>
      </c>
      <c r="E537" s="199" t="s">
        <v>5</v>
      </c>
      <c r="F537" s="200" t="s">
        <v>174</v>
      </c>
      <c r="H537" s="201">
        <v>3.085</v>
      </c>
      <c r="I537" s="202"/>
      <c r="L537" s="198"/>
      <c r="M537" s="203"/>
      <c r="N537" s="204"/>
      <c r="O537" s="204"/>
      <c r="P537" s="204"/>
      <c r="Q537" s="204"/>
      <c r="R537" s="204"/>
      <c r="S537" s="204"/>
      <c r="T537" s="205"/>
      <c r="AT537" s="199" t="s">
        <v>156</v>
      </c>
      <c r="AU537" s="199" t="s">
        <v>91</v>
      </c>
      <c r="AV537" s="13" t="s">
        <v>175</v>
      </c>
      <c r="AW537" s="13" t="s">
        <v>44</v>
      </c>
      <c r="AX537" s="13" t="s">
        <v>81</v>
      </c>
      <c r="AY537" s="199" t="s">
        <v>147</v>
      </c>
    </row>
    <row r="538" spans="2:65" s="11" customFormat="1" ht="13.5">
      <c r="B538" s="182"/>
      <c r="D538" s="183" t="s">
        <v>156</v>
      </c>
      <c r="E538" s="184" t="s">
        <v>5</v>
      </c>
      <c r="F538" s="185" t="s">
        <v>277</v>
      </c>
      <c r="H538" s="184" t="s">
        <v>5</v>
      </c>
      <c r="I538" s="186"/>
      <c r="L538" s="182"/>
      <c r="M538" s="187"/>
      <c r="N538" s="188"/>
      <c r="O538" s="188"/>
      <c r="P538" s="188"/>
      <c r="Q538" s="188"/>
      <c r="R538" s="188"/>
      <c r="S538" s="188"/>
      <c r="T538" s="189"/>
      <c r="AT538" s="184" t="s">
        <v>156</v>
      </c>
      <c r="AU538" s="184" t="s">
        <v>91</v>
      </c>
      <c r="AV538" s="11" t="s">
        <v>25</v>
      </c>
      <c r="AW538" s="11" t="s">
        <v>44</v>
      </c>
      <c r="AX538" s="11" t="s">
        <v>81</v>
      </c>
      <c r="AY538" s="184" t="s">
        <v>147</v>
      </c>
    </row>
    <row r="539" spans="2:65" s="11" customFormat="1" ht="13.5">
      <c r="B539" s="182"/>
      <c r="D539" s="183" t="s">
        <v>156</v>
      </c>
      <c r="E539" s="184" t="s">
        <v>5</v>
      </c>
      <c r="F539" s="185" t="s">
        <v>506</v>
      </c>
      <c r="H539" s="184" t="s">
        <v>5</v>
      </c>
      <c r="I539" s="186"/>
      <c r="L539" s="182"/>
      <c r="M539" s="187"/>
      <c r="N539" s="188"/>
      <c r="O539" s="188"/>
      <c r="P539" s="188"/>
      <c r="Q539" s="188"/>
      <c r="R539" s="188"/>
      <c r="S539" s="188"/>
      <c r="T539" s="189"/>
      <c r="AT539" s="184" t="s">
        <v>156</v>
      </c>
      <c r="AU539" s="184" t="s">
        <v>91</v>
      </c>
      <c r="AV539" s="11" t="s">
        <v>25</v>
      </c>
      <c r="AW539" s="11" t="s">
        <v>44</v>
      </c>
      <c r="AX539" s="11" t="s">
        <v>81</v>
      </c>
      <c r="AY539" s="184" t="s">
        <v>147</v>
      </c>
    </row>
    <row r="540" spans="2:65" s="12" customFormat="1" ht="13.5">
      <c r="B540" s="190"/>
      <c r="D540" s="183" t="s">
        <v>156</v>
      </c>
      <c r="E540" s="191" t="s">
        <v>5</v>
      </c>
      <c r="F540" s="192" t="s">
        <v>507</v>
      </c>
      <c r="H540" s="193">
        <v>3.3490000000000002</v>
      </c>
      <c r="I540" s="194"/>
      <c r="L540" s="190"/>
      <c r="M540" s="195"/>
      <c r="N540" s="196"/>
      <c r="O540" s="196"/>
      <c r="P540" s="196"/>
      <c r="Q540" s="196"/>
      <c r="R540" s="196"/>
      <c r="S540" s="196"/>
      <c r="T540" s="197"/>
      <c r="AT540" s="191" t="s">
        <v>156</v>
      </c>
      <c r="AU540" s="191" t="s">
        <v>91</v>
      </c>
      <c r="AV540" s="12" t="s">
        <v>91</v>
      </c>
      <c r="AW540" s="12" t="s">
        <v>44</v>
      </c>
      <c r="AX540" s="12" t="s">
        <v>81</v>
      </c>
      <c r="AY540" s="191" t="s">
        <v>147</v>
      </c>
    </row>
    <row r="541" spans="2:65" s="13" customFormat="1" ht="13.5">
      <c r="B541" s="198"/>
      <c r="D541" s="183" t="s">
        <v>156</v>
      </c>
      <c r="E541" s="199" t="s">
        <v>5</v>
      </c>
      <c r="F541" s="200" t="s">
        <v>174</v>
      </c>
      <c r="H541" s="201">
        <v>3.3490000000000002</v>
      </c>
      <c r="I541" s="202"/>
      <c r="L541" s="198"/>
      <c r="M541" s="203"/>
      <c r="N541" s="204"/>
      <c r="O541" s="204"/>
      <c r="P541" s="204"/>
      <c r="Q541" s="204"/>
      <c r="R541" s="204"/>
      <c r="S541" s="204"/>
      <c r="T541" s="205"/>
      <c r="AT541" s="199" t="s">
        <v>156</v>
      </c>
      <c r="AU541" s="199" t="s">
        <v>91</v>
      </c>
      <c r="AV541" s="13" t="s">
        <v>175</v>
      </c>
      <c r="AW541" s="13" t="s">
        <v>44</v>
      </c>
      <c r="AX541" s="13" t="s">
        <v>25</v>
      </c>
      <c r="AY541" s="199" t="s">
        <v>147</v>
      </c>
    </row>
    <row r="542" spans="2:65" s="1" customFormat="1" ht="25.5" customHeight="1">
      <c r="B542" s="169"/>
      <c r="C542" s="170" t="s">
        <v>508</v>
      </c>
      <c r="D542" s="170" t="s">
        <v>149</v>
      </c>
      <c r="E542" s="171" t="s">
        <v>509</v>
      </c>
      <c r="F542" s="172" t="s">
        <v>510</v>
      </c>
      <c r="G542" s="173" t="s">
        <v>478</v>
      </c>
      <c r="H542" s="224"/>
      <c r="I542" s="175"/>
      <c r="J542" s="176">
        <f>ROUND(I542*H542,2)</f>
        <v>0</v>
      </c>
      <c r="K542" s="172" t="s">
        <v>153</v>
      </c>
      <c r="L542" s="41"/>
      <c r="M542" s="177" t="s">
        <v>5</v>
      </c>
      <c r="N542" s="178" t="s">
        <v>52</v>
      </c>
      <c r="O542" s="42"/>
      <c r="P542" s="179">
        <f>O542*H542</f>
        <v>0</v>
      </c>
      <c r="Q542" s="179">
        <v>0</v>
      </c>
      <c r="R542" s="179">
        <f>Q542*H542</f>
        <v>0</v>
      </c>
      <c r="S542" s="179">
        <v>0</v>
      </c>
      <c r="T542" s="180">
        <f>S542*H542</f>
        <v>0</v>
      </c>
      <c r="AR542" s="24" t="s">
        <v>306</v>
      </c>
      <c r="AT542" s="24" t="s">
        <v>149</v>
      </c>
      <c r="AU542" s="24" t="s">
        <v>91</v>
      </c>
      <c r="AY542" s="24" t="s">
        <v>147</v>
      </c>
      <c r="BE542" s="181">
        <f>IF(N542="základní",J542,0)</f>
        <v>0</v>
      </c>
      <c r="BF542" s="181">
        <f>IF(N542="snížená",J542,0)</f>
        <v>0</v>
      </c>
      <c r="BG542" s="181">
        <f>IF(N542="zákl. přenesená",J542,0)</f>
        <v>0</v>
      </c>
      <c r="BH542" s="181">
        <f>IF(N542="sníž. přenesená",J542,0)</f>
        <v>0</v>
      </c>
      <c r="BI542" s="181">
        <f>IF(N542="nulová",J542,0)</f>
        <v>0</v>
      </c>
      <c r="BJ542" s="24" t="s">
        <v>25</v>
      </c>
      <c r="BK542" s="181">
        <f>ROUND(I542*H542,2)</f>
        <v>0</v>
      </c>
      <c r="BL542" s="24" t="s">
        <v>306</v>
      </c>
      <c r="BM542" s="24" t="s">
        <v>511</v>
      </c>
    </row>
    <row r="543" spans="2:65" s="10" customFormat="1" ht="29.85" customHeight="1">
      <c r="B543" s="156"/>
      <c r="D543" s="157" t="s">
        <v>80</v>
      </c>
      <c r="E543" s="167" t="s">
        <v>512</v>
      </c>
      <c r="F543" s="167" t="s">
        <v>513</v>
      </c>
      <c r="I543" s="159"/>
      <c r="J543" s="168">
        <f>BK543</f>
        <v>0</v>
      </c>
      <c r="L543" s="156"/>
      <c r="M543" s="161"/>
      <c r="N543" s="162"/>
      <c r="O543" s="162"/>
      <c r="P543" s="163">
        <f>SUM(P544:P582)</f>
        <v>0</v>
      </c>
      <c r="Q543" s="162"/>
      <c r="R543" s="163">
        <f>SUM(R544:R582)</f>
        <v>0</v>
      </c>
      <c r="S543" s="162"/>
      <c r="T543" s="164">
        <f>SUM(T544:T582)</f>
        <v>2.2822999999999998</v>
      </c>
      <c r="AR543" s="157" t="s">
        <v>91</v>
      </c>
      <c r="AT543" s="165" t="s">
        <v>80</v>
      </c>
      <c r="AU543" s="165" t="s">
        <v>25</v>
      </c>
      <c r="AY543" s="157" t="s">
        <v>147</v>
      </c>
      <c r="BK543" s="166">
        <f>SUM(BK544:BK582)</f>
        <v>0</v>
      </c>
    </row>
    <row r="544" spans="2:65" s="1" customFormat="1" ht="16.5" customHeight="1">
      <c r="B544" s="169"/>
      <c r="C544" s="170" t="s">
        <v>514</v>
      </c>
      <c r="D544" s="170" t="s">
        <v>149</v>
      </c>
      <c r="E544" s="171" t="s">
        <v>515</v>
      </c>
      <c r="F544" s="172" t="s">
        <v>516</v>
      </c>
      <c r="G544" s="173" t="s">
        <v>208</v>
      </c>
      <c r="H544" s="174">
        <v>49.12</v>
      </c>
      <c r="I544" s="175"/>
      <c r="J544" s="176">
        <f>ROUND(I544*H544,2)</f>
        <v>0</v>
      </c>
      <c r="K544" s="172" t="s">
        <v>5</v>
      </c>
      <c r="L544" s="41"/>
      <c r="M544" s="177" t="s">
        <v>5</v>
      </c>
      <c r="N544" s="178" t="s">
        <v>52</v>
      </c>
      <c r="O544" s="42"/>
      <c r="P544" s="179">
        <f>O544*H544</f>
        <v>0</v>
      </c>
      <c r="Q544" s="179">
        <v>0</v>
      </c>
      <c r="R544" s="179">
        <f>Q544*H544</f>
        <v>0</v>
      </c>
      <c r="S544" s="179">
        <v>0</v>
      </c>
      <c r="T544" s="180">
        <f>S544*H544</f>
        <v>0</v>
      </c>
      <c r="AR544" s="24" t="s">
        <v>306</v>
      </c>
      <c r="AT544" s="24" t="s">
        <v>149</v>
      </c>
      <c r="AU544" s="24" t="s">
        <v>91</v>
      </c>
      <c r="AY544" s="24" t="s">
        <v>147</v>
      </c>
      <c r="BE544" s="181">
        <f>IF(N544="základní",J544,0)</f>
        <v>0</v>
      </c>
      <c r="BF544" s="181">
        <f>IF(N544="snížená",J544,0)</f>
        <v>0</v>
      </c>
      <c r="BG544" s="181">
        <f>IF(N544="zákl. přenesená",J544,0)</f>
        <v>0</v>
      </c>
      <c r="BH544" s="181">
        <f>IF(N544="sníž. přenesená",J544,0)</f>
        <v>0</v>
      </c>
      <c r="BI544" s="181">
        <f>IF(N544="nulová",J544,0)</f>
        <v>0</v>
      </c>
      <c r="BJ544" s="24" t="s">
        <v>25</v>
      </c>
      <c r="BK544" s="181">
        <f>ROUND(I544*H544,2)</f>
        <v>0</v>
      </c>
      <c r="BL544" s="24" t="s">
        <v>306</v>
      </c>
      <c r="BM544" s="24" t="s">
        <v>517</v>
      </c>
    </row>
    <row r="545" spans="2:65" s="11" customFormat="1" ht="13.5">
      <c r="B545" s="182"/>
      <c r="D545" s="183" t="s">
        <v>156</v>
      </c>
      <c r="E545" s="184" t="s">
        <v>5</v>
      </c>
      <c r="F545" s="185" t="s">
        <v>518</v>
      </c>
      <c r="H545" s="184" t="s">
        <v>5</v>
      </c>
      <c r="I545" s="186"/>
      <c r="L545" s="182"/>
      <c r="M545" s="187"/>
      <c r="N545" s="188"/>
      <c r="O545" s="188"/>
      <c r="P545" s="188"/>
      <c r="Q545" s="188"/>
      <c r="R545" s="188"/>
      <c r="S545" s="188"/>
      <c r="T545" s="189"/>
      <c r="AT545" s="184" t="s">
        <v>156</v>
      </c>
      <c r="AU545" s="184" t="s">
        <v>91</v>
      </c>
      <c r="AV545" s="11" t="s">
        <v>25</v>
      </c>
      <c r="AW545" s="11" t="s">
        <v>44</v>
      </c>
      <c r="AX545" s="11" t="s">
        <v>81</v>
      </c>
      <c r="AY545" s="184" t="s">
        <v>147</v>
      </c>
    </row>
    <row r="546" spans="2:65" s="11" customFormat="1" ht="13.5">
      <c r="B546" s="182"/>
      <c r="D546" s="183" t="s">
        <v>156</v>
      </c>
      <c r="E546" s="184" t="s">
        <v>5</v>
      </c>
      <c r="F546" s="185" t="s">
        <v>519</v>
      </c>
      <c r="H546" s="184" t="s">
        <v>5</v>
      </c>
      <c r="I546" s="186"/>
      <c r="L546" s="182"/>
      <c r="M546" s="187"/>
      <c r="N546" s="188"/>
      <c r="O546" s="188"/>
      <c r="P546" s="188"/>
      <c r="Q546" s="188"/>
      <c r="R546" s="188"/>
      <c r="S546" s="188"/>
      <c r="T546" s="189"/>
      <c r="AT546" s="184" t="s">
        <v>156</v>
      </c>
      <c r="AU546" s="184" t="s">
        <v>91</v>
      </c>
      <c r="AV546" s="11" t="s">
        <v>25</v>
      </c>
      <c r="AW546" s="11" t="s">
        <v>44</v>
      </c>
      <c r="AX546" s="11" t="s">
        <v>81</v>
      </c>
      <c r="AY546" s="184" t="s">
        <v>147</v>
      </c>
    </row>
    <row r="547" spans="2:65" s="12" customFormat="1" ht="13.5">
      <c r="B547" s="190"/>
      <c r="D547" s="183" t="s">
        <v>156</v>
      </c>
      <c r="E547" s="191" t="s">
        <v>5</v>
      </c>
      <c r="F547" s="192" t="s">
        <v>520</v>
      </c>
      <c r="H547" s="193">
        <v>28.8</v>
      </c>
      <c r="I547" s="194"/>
      <c r="L547" s="190"/>
      <c r="M547" s="195"/>
      <c r="N547" s="196"/>
      <c r="O547" s="196"/>
      <c r="P547" s="196"/>
      <c r="Q547" s="196"/>
      <c r="R547" s="196"/>
      <c r="S547" s="196"/>
      <c r="T547" s="197"/>
      <c r="AT547" s="191" t="s">
        <v>156</v>
      </c>
      <c r="AU547" s="191" t="s">
        <v>91</v>
      </c>
      <c r="AV547" s="12" t="s">
        <v>91</v>
      </c>
      <c r="AW547" s="12" t="s">
        <v>44</v>
      </c>
      <c r="AX547" s="12" t="s">
        <v>81</v>
      </c>
      <c r="AY547" s="191" t="s">
        <v>147</v>
      </c>
    </row>
    <row r="548" spans="2:65" s="13" customFormat="1" ht="13.5">
      <c r="B548" s="198"/>
      <c r="D548" s="183" t="s">
        <v>156</v>
      </c>
      <c r="E548" s="199" t="s">
        <v>5</v>
      </c>
      <c r="F548" s="200" t="s">
        <v>174</v>
      </c>
      <c r="H548" s="201">
        <v>28.8</v>
      </c>
      <c r="I548" s="202"/>
      <c r="L548" s="198"/>
      <c r="M548" s="203"/>
      <c r="N548" s="204"/>
      <c r="O548" s="204"/>
      <c r="P548" s="204"/>
      <c r="Q548" s="204"/>
      <c r="R548" s="204"/>
      <c r="S548" s="204"/>
      <c r="T548" s="205"/>
      <c r="AT548" s="199" t="s">
        <v>156</v>
      </c>
      <c r="AU548" s="199" t="s">
        <v>91</v>
      </c>
      <c r="AV548" s="13" t="s">
        <v>175</v>
      </c>
      <c r="AW548" s="13" t="s">
        <v>44</v>
      </c>
      <c r="AX548" s="13" t="s">
        <v>81</v>
      </c>
      <c r="AY548" s="199" t="s">
        <v>147</v>
      </c>
    </row>
    <row r="549" spans="2:65" s="11" customFormat="1" ht="13.5">
      <c r="B549" s="182"/>
      <c r="D549" s="183" t="s">
        <v>156</v>
      </c>
      <c r="E549" s="184" t="s">
        <v>5</v>
      </c>
      <c r="F549" s="185" t="s">
        <v>521</v>
      </c>
      <c r="H549" s="184" t="s">
        <v>5</v>
      </c>
      <c r="I549" s="186"/>
      <c r="L549" s="182"/>
      <c r="M549" s="187"/>
      <c r="N549" s="188"/>
      <c r="O549" s="188"/>
      <c r="P549" s="188"/>
      <c r="Q549" s="188"/>
      <c r="R549" s="188"/>
      <c r="S549" s="188"/>
      <c r="T549" s="189"/>
      <c r="AT549" s="184" t="s">
        <v>156</v>
      </c>
      <c r="AU549" s="184" t="s">
        <v>91</v>
      </c>
      <c r="AV549" s="11" t="s">
        <v>25</v>
      </c>
      <c r="AW549" s="11" t="s">
        <v>44</v>
      </c>
      <c r="AX549" s="11" t="s">
        <v>81</v>
      </c>
      <c r="AY549" s="184" t="s">
        <v>147</v>
      </c>
    </row>
    <row r="550" spans="2:65" s="12" customFormat="1" ht="13.5">
      <c r="B550" s="190"/>
      <c r="D550" s="183" t="s">
        <v>156</v>
      </c>
      <c r="E550" s="191" t="s">
        <v>5</v>
      </c>
      <c r="F550" s="192" t="s">
        <v>522</v>
      </c>
      <c r="H550" s="193">
        <v>7.36</v>
      </c>
      <c r="I550" s="194"/>
      <c r="L550" s="190"/>
      <c r="M550" s="195"/>
      <c r="N550" s="196"/>
      <c r="O550" s="196"/>
      <c r="P550" s="196"/>
      <c r="Q550" s="196"/>
      <c r="R550" s="196"/>
      <c r="S550" s="196"/>
      <c r="T550" s="197"/>
      <c r="AT550" s="191" t="s">
        <v>156</v>
      </c>
      <c r="AU550" s="191" t="s">
        <v>91</v>
      </c>
      <c r="AV550" s="12" t="s">
        <v>91</v>
      </c>
      <c r="AW550" s="12" t="s">
        <v>44</v>
      </c>
      <c r="AX550" s="12" t="s">
        <v>81</v>
      </c>
      <c r="AY550" s="191" t="s">
        <v>147</v>
      </c>
    </row>
    <row r="551" spans="2:65" s="13" customFormat="1" ht="13.5">
      <c r="B551" s="198"/>
      <c r="D551" s="183" t="s">
        <v>156</v>
      </c>
      <c r="E551" s="199" t="s">
        <v>5</v>
      </c>
      <c r="F551" s="200" t="s">
        <v>174</v>
      </c>
      <c r="H551" s="201">
        <v>7.36</v>
      </c>
      <c r="I551" s="202"/>
      <c r="L551" s="198"/>
      <c r="M551" s="203"/>
      <c r="N551" s="204"/>
      <c r="O551" s="204"/>
      <c r="P551" s="204"/>
      <c r="Q551" s="204"/>
      <c r="R551" s="204"/>
      <c r="S551" s="204"/>
      <c r="T551" s="205"/>
      <c r="AT551" s="199" t="s">
        <v>156</v>
      </c>
      <c r="AU551" s="199" t="s">
        <v>91</v>
      </c>
      <c r="AV551" s="13" t="s">
        <v>175</v>
      </c>
      <c r="AW551" s="13" t="s">
        <v>44</v>
      </c>
      <c r="AX551" s="13" t="s">
        <v>81</v>
      </c>
      <c r="AY551" s="199" t="s">
        <v>147</v>
      </c>
    </row>
    <row r="552" spans="2:65" s="12" customFormat="1" ht="13.5">
      <c r="B552" s="190"/>
      <c r="D552" s="183" t="s">
        <v>156</v>
      </c>
      <c r="E552" s="191" t="s">
        <v>5</v>
      </c>
      <c r="F552" s="192" t="s">
        <v>523</v>
      </c>
      <c r="H552" s="193">
        <v>12.96</v>
      </c>
      <c r="I552" s="194"/>
      <c r="L552" s="190"/>
      <c r="M552" s="195"/>
      <c r="N552" s="196"/>
      <c r="O552" s="196"/>
      <c r="P552" s="196"/>
      <c r="Q552" s="196"/>
      <c r="R552" s="196"/>
      <c r="S552" s="196"/>
      <c r="T552" s="197"/>
      <c r="AT552" s="191" t="s">
        <v>156</v>
      </c>
      <c r="AU552" s="191" t="s">
        <v>91</v>
      </c>
      <c r="AV552" s="12" t="s">
        <v>91</v>
      </c>
      <c r="AW552" s="12" t="s">
        <v>44</v>
      </c>
      <c r="AX552" s="12" t="s">
        <v>81</v>
      </c>
      <c r="AY552" s="191" t="s">
        <v>147</v>
      </c>
    </row>
    <row r="553" spans="2:65" s="13" customFormat="1" ht="13.5">
      <c r="B553" s="198"/>
      <c r="D553" s="183" t="s">
        <v>156</v>
      </c>
      <c r="E553" s="199" t="s">
        <v>5</v>
      </c>
      <c r="F553" s="200" t="s">
        <v>174</v>
      </c>
      <c r="H553" s="201">
        <v>12.96</v>
      </c>
      <c r="I553" s="202"/>
      <c r="L553" s="198"/>
      <c r="M553" s="203"/>
      <c r="N553" s="204"/>
      <c r="O553" s="204"/>
      <c r="P553" s="204"/>
      <c r="Q553" s="204"/>
      <c r="R553" s="204"/>
      <c r="S553" s="204"/>
      <c r="T553" s="205"/>
      <c r="AT553" s="199" t="s">
        <v>156</v>
      </c>
      <c r="AU553" s="199" t="s">
        <v>91</v>
      </c>
      <c r="AV553" s="13" t="s">
        <v>175</v>
      </c>
      <c r="AW553" s="13" t="s">
        <v>44</v>
      </c>
      <c r="AX553" s="13" t="s">
        <v>81</v>
      </c>
      <c r="AY553" s="199" t="s">
        <v>147</v>
      </c>
    </row>
    <row r="554" spans="2:65" s="14" customFormat="1" ht="13.5">
      <c r="B554" s="206"/>
      <c r="D554" s="183" t="s">
        <v>156</v>
      </c>
      <c r="E554" s="207" t="s">
        <v>5</v>
      </c>
      <c r="F554" s="208" t="s">
        <v>176</v>
      </c>
      <c r="H554" s="209">
        <v>49.12</v>
      </c>
      <c r="I554" s="210"/>
      <c r="L554" s="206"/>
      <c r="M554" s="211"/>
      <c r="N554" s="212"/>
      <c r="O554" s="212"/>
      <c r="P554" s="212"/>
      <c r="Q554" s="212"/>
      <c r="R554" s="212"/>
      <c r="S554" s="212"/>
      <c r="T554" s="213"/>
      <c r="AT554" s="207" t="s">
        <v>156</v>
      </c>
      <c r="AU554" s="207" t="s">
        <v>91</v>
      </c>
      <c r="AV554" s="14" t="s">
        <v>154</v>
      </c>
      <c r="AW554" s="14" t="s">
        <v>44</v>
      </c>
      <c r="AX554" s="14" t="s">
        <v>25</v>
      </c>
      <c r="AY554" s="207" t="s">
        <v>147</v>
      </c>
    </row>
    <row r="555" spans="2:65" s="1" customFormat="1" ht="16.5" customHeight="1">
      <c r="B555" s="169"/>
      <c r="C555" s="170" t="s">
        <v>524</v>
      </c>
      <c r="D555" s="170" t="s">
        <v>149</v>
      </c>
      <c r="E555" s="171" t="s">
        <v>525</v>
      </c>
      <c r="F555" s="172" t="s">
        <v>526</v>
      </c>
      <c r="G555" s="173" t="s">
        <v>296</v>
      </c>
      <c r="H555" s="174">
        <v>2</v>
      </c>
      <c r="I555" s="175"/>
      <c r="J555" s="176">
        <f>ROUND(I555*H555,2)</f>
        <v>0</v>
      </c>
      <c r="K555" s="172" t="s">
        <v>5</v>
      </c>
      <c r="L555" s="41"/>
      <c r="M555" s="177" t="s">
        <v>5</v>
      </c>
      <c r="N555" s="178" t="s">
        <v>52</v>
      </c>
      <c r="O555" s="42"/>
      <c r="P555" s="179">
        <f>O555*H555</f>
        <v>0</v>
      </c>
      <c r="Q555" s="179">
        <v>0</v>
      </c>
      <c r="R555" s="179">
        <f>Q555*H555</f>
        <v>0</v>
      </c>
      <c r="S555" s="179">
        <v>0</v>
      </c>
      <c r="T555" s="180">
        <f>S555*H555</f>
        <v>0</v>
      </c>
      <c r="AR555" s="24" t="s">
        <v>306</v>
      </c>
      <c r="AT555" s="24" t="s">
        <v>149</v>
      </c>
      <c r="AU555" s="24" t="s">
        <v>91</v>
      </c>
      <c r="AY555" s="24" t="s">
        <v>147</v>
      </c>
      <c r="BE555" s="181">
        <f>IF(N555="základní",J555,0)</f>
        <v>0</v>
      </c>
      <c r="BF555" s="181">
        <f>IF(N555="snížená",J555,0)</f>
        <v>0</v>
      </c>
      <c r="BG555" s="181">
        <f>IF(N555="zákl. přenesená",J555,0)</f>
        <v>0</v>
      </c>
      <c r="BH555" s="181">
        <f>IF(N555="sníž. přenesená",J555,0)</f>
        <v>0</v>
      </c>
      <c r="BI555" s="181">
        <f>IF(N555="nulová",J555,0)</f>
        <v>0</v>
      </c>
      <c r="BJ555" s="24" t="s">
        <v>25</v>
      </c>
      <c r="BK555" s="181">
        <f>ROUND(I555*H555,2)</f>
        <v>0</v>
      </c>
      <c r="BL555" s="24" t="s">
        <v>306</v>
      </c>
      <c r="BM555" s="24" t="s">
        <v>527</v>
      </c>
    </row>
    <row r="556" spans="2:65" s="1" customFormat="1" ht="16.5" customHeight="1">
      <c r="B556" s="169"/>
      <c r="C556" s="170" t="s">
        <v>528</v>
      </c>
      <c r="D556" s="170" t="s">
        <v>149</v>
      </c>
      <c r="E556" s="171" t="s">
        <v>529</v>
      </c>
      <c r="F556" s="172" t="s">
        <v>530</v>
      </c>
      <c r="G556" s="173" t="s">
        <v>373</v>
      </c>
      <c r="H556" s="174">
        <v>1</v>
      </c>
      <c r="I556" s="175"/>
      <c r="J556" s="176">
        <f>ROUND(I556*H556,2)</f>
        <v>0</v>
      </c>
      <c r="K556" s="172" t="s">
        <v>5</v>
      </c>
      <c r="L556" s="41"/>
      <c r="M556" s="177" t="s">
        <v>5</v>
      </c>
      <c r="N556" s="178" t="s">
        <v>52</v>
      </c>
      <c r="O556" s="42"/>
      <c r="P556" s="179">
        <f>O556*H556</f>
        <v>0</v>
      </c>
      <c r="Q556" s="179">
        <v>0</v>
      </c>
      <c r="R556" s="179">
        <f>Q556*H556</f>
        <v>0</v>
      </c>
      <c r="S556" s="179">
        <v>0</v>
      </c>
      <c r="T556" s="180">
        <f>S556*H556</f>
        <v>0</v>
      </c>
      <c r="AR556" s="24" t="s">
        <v>306</v>
      </c>
      <c r="AT556" s="24" t="s">
        <v>149</v>
      </c>
      <c r="AU556" s="24" t="s">
        <v>91</v>
      </c>
      <c r="AY556" s="24" t="s">
        <v>147</v>
      </c>
      <c r="BE556" s="181">
        <f>IF(N556="základní",J556,0)</f>
        <v>0</v>
      </c>
      <c r="BF556" s="181">
        <f>IF(N556="snížená",J556,0)</f>
        <v>0</v>
      </c>
      <c r="BG556" s="181">
        <f>IF(N556="zákl. přenesená",J556,0)</f>
        <v>0</v>
      </c>
      <c r="BH556" s="181">
        <f>IF(N556="sníž. přenesená",J556,0)</f>
        <v>0</v>
      </c>
      <c r="BI556" s="181">
        <f>IF(N556="nulová",J556,0)</f>
        <v>0</v>
      </c>
      <c r="BJ556" s="24" t="s">
        <v>25</v>
      </c>
      <c r="BK556" s="181">
        <f>ROUND(I556*H556,2)</f>
        <v>0</v>
      </c>
      <c r="BL556" s="24" t="s">
        <v>306</v>
      </c>
      <c r="BM556" s="24" t="s">
        <v>531</v>
      </c>
    </row>
    <row r="557" spans="2:65" s="12" customFormat="1" ht="13.5">
      <c r="B557" s="190"/>
      <c r="D557" s="183" t="s">
        <v>156</v>
      </c>
      <c r="E557" s="191" t="s">
        <v>5</v>
      </c>
      <c r="F557" s="192" t="s">
        <v>25</v>
      </c>
      <c r="H557" s="193">
        <v>1</v>
      </c>
      <c r="I557" s="194"/>
      <c r="L557" s="190"/>
      <c r="M557" s="195"/>
      <c r="N557" s="196"/>
      <c r="O557" s="196"/>
      <c r="P557" s="196"/>
      <c r="Q557" s="196"/>
      <c r="R557" s="196"/>
      <c r="S557" s="196"/>
      <c r="T557" s="197"/>
      <c r="AT557" s="191" t="s">
        <v>156</v>
      </c>
      <c r="AU557" s="191" t="s">
        <v>91</v>
      </c>
      <c r="AV557" s="12" t="s">
        <v>91</v>
      </c>
      <c r="AW557" s="12" t="s">
        <v>44</v>
      </c>
      <c r="AX557" s="12" t="s">
        <v>81</v>
      </c>
      <c r="AY557" s="191" t="s">
        <v>147</v>
      </c>
    </row>
    <row r="558" spans="2:65" s="13" customFormat="1" ht="13.5">
      <c r="B558" s="198"/>
      <c r="D558" s="183" t="s">
        <v>156</v>
      </c>
      <c r="E558" s="199" t="s">
        <v>5</v>
      </c>
      <c r="F558" s="200" t="s">
        <v>174</v>
      </c>
      <c r="H558" s="201">
        <v>1</v>
      </c>
      <c r="I558" s="202"/>
      <c r="L558" s="198"/>
      <c r="M558" s="203"/>
      <c r="N558" s="204"/>
      <c r="O558" s="204"/>
      <c r="P558" s="204"/>
      <c r="Q558" s="204"/>
      <c r="R558" s="204"/>
      <c r="S558" s="204"/>
      <c r="T558" s="205"/>
      <c r="AT558" s="199" t="s">
        <v>156</v>
      </c>
      <c r="AU558" s="199" t="s">
        <v>91</v>
      </c>
      <c r="AV558" s="13" t="s">
        <v>175</v>
      </c>
      <c r="AW558" s="13" t="s">
        <v>44</v>
      </c>
      <c r="AX558" s="13" t="s">
        <v>81</v>
      </c>
      <c r="AY558" s="199" t="s">
        <v>147</v>
      </c>
    </row>
    <row r="559" spans="2:65" s="14" customFormat="1" ht="13.5">
      <c r="B559" s="206"/>
      <c r="D559" s="183" t="s">
        <v>156</v>
      </c>
      <c r="E559" s="207" t="s">
        <v>5</v>
      </c>
      <c r="F559" s="208" t="s">
        <v>176</v>
      </c>
      <c r="H559" s="209">
        <v>1</v>
      </c>
      <c r="I559" s="210"/>
      <c r="L559" s="206"/>
      <c r="M559" s="211"/>
      <c r="N559" s="212"/>
      <c r="O559" s="212"/>
      <c r="P559" s="212"/>
      <c r="Q559" s="212"/>
      <c r="R559" s="212"/>
      <c r="S559" s="212"/>
      <c r="T559" s="213"/>
      <c r="AT559" s="207" t="s">
        <v>156</v>
      </c>
      <c r="AU559" s="207" t="s">
        <v>91</v>
      </c>
      <c r="AV559" s="14" t="s">
        <v>154</v>
      </c>
      <c r="AW559" s="14" t="s">
        <v>44</v>
      </c>
      <c r="AX559" s="14" t="s">
        <v>25</v>
      </c>
      <c r="AY559" s="207" t="s">
        <v>147</v>
      </c>
    </row>
    <row r="560" spans="2:65" s="1" customFormat="1" ht="16.5" customHeight="1">
      <c r="B560" s="169"/>
      <c r="C560" s="170" t="s">
        <v>532</v>
      </c>
      <c r="D560" s="170" t="s">
        <v>149</v>
      </c>
      <c r="E560" s="171" t="s">
        <v>533</v>
      </c>
      <c r="F560" s="172" t="s">
        <v>534</v>
      </c>
      <c r="G560" s="173" t="s">
        <v>373</v>
      </c>
      <c r="H560" s="174">
        <v>1</v>
      </c>
      <c r="I560" s="175"/>
      <c r="J560" s="176">
        <f>ROUND(I560*H560,2)</f>
        <v>0</v>
      </c>
      <c r="K560" s="172" t="s">
        <v>5</v>
      </c>
      <c r="L560" s="41"/>
      <c r="M560" s="177" t="s">
        <v>5</v>
      </c>
      <c r="N560" s="178" t="s">
        <v>52</v>
      </c>
      <c r="O560" s="42"/>
      <c r="P560" s="179">
        <f>O560*H560</f>
        <v>0</v>
      </c>
      <c r="Q560" s="179">
        <v>0</v>
      </c>
      <c r="R560" s="179">
        <f>Q560*H560</f>
        <v>0</v>
      </c>
      <c r="S560" s="179">
        <v>0</v>
      </c>
      <c r="T560" s="180">
        <f>S560*H560</f>
        <v>0</v>
      </c>
      <c r="AR560" s="24" t="s">
        <v>306</v>
      </c>
      <c r="AT560" s="24" t="s">
        <v>149</v>
      </c>
      <c r="AU560" s="24" t="s">
        <v>91</v>
      </c>
      <c r="AY560" s="24" t="s">
        <v>147</v>
      </c>
      <c r="BE560" s="181">
        <f>IF(N560="základní",J560,0)</f>
        <v>0</v>
      </c>
      <c r="BF560" s="181">
        <f>IF(N560="snížená",J560,0)</f>
        <v>0</v>
      </c>
      <c r="BG560" s="181">
        <f>IF(N560="zákl. přenesená",J560,0)</f>
        <v>0</v>
      </c>
      <c r="BH560" s="181">
        <f>IF(N560="sníž. přenesená",J560,0)</f>
        <v>0</v>
      </c>
      <c r="BI560" s="181">
        <f>IF(N560="nulová",J560,0)</f>
        <v>0</v>
      </c>
      <c r="BJ560" s="24" t="s">
        <v>25</v>
      </c>
      <c r="BK560" s="181">
        <f>ROUND(I560*H560,2)</f>
        <v>0</v>
      </c>
      <c r="BL560" s="24" t="s">
        <v>306</v>
      </c>
      <c r="BM560" s="24" t="s">
        <v>535</v>
      </c>
    </row>
    <row r="561" spans="2:65" s="12" customFormat="1" ht="13.5">
      <c r="B561" s="190"/>
      <c r="D561" s="183" t="s">
        <v>156</v>
      </c>
      <c r="E561" s="191" t="s">
        <v>5</v>
      </c>
      <c r="F561" s="192" t="s">
        <v>25</v>
      </c>
      <c r="H561" s="193">
        <v>1</v>
      </c>
      <c r="I561" s="194"/>
      <c r="L561" s="190"/>
      <c r="M561" s="195"/>
      <c r="N561" s="196"/>
      <c r="O561" s="196"/>
      <c r="P561" s="196"/>
      <c r="Q561" s="196"/>
      <c r="R561" s="196"/>
      <c r="S561" s="196"/>
      <c r="T561" s="197"/>
      <c r="AT561" s="191" t="s">
        <v>156</v>
      </c>
      <c r="AU561" s="191" t="s">
        <v>91</v>
      </c>
      <c r="AV561" s="12" t="s">
        <v>91</v>
      </c>
      <c r="AW561" s="12" t="s">
        <v>44</v>
      </c>
      <c r="AX561" s="12" t="s">
        <v>81</v>
      </c>
      <c r="AY561" s="191" t="s">
        <v>147</v>
      </c>
    </row>
    <row r="562" spans="2:65" s="13" customFormat="1" ht="13.5">
      <c r="B562" s="198"/>
      <c r="D562" s="183" t="s">
        <v>156</v>
      </c>
      <c r="E562" s="199" t="s">
        <v>5</v>
      </c>
      <c r="F562" s="200" t="s">
        <v>174</v>
      </c>
      <c r="H562" s="201">
        <v>1</v>
      </c>
      <c r="I562" s="202"/>
      <c r="L562" s="198"/>
      <c r="M562" s="203"/>
      <c r="N562" s="204"/>
      <c r="O562" s="204"/>
      <c r="P562" s="204"/>
      <c r="Q562" s="204"/>
      <c r="R562" s="204"/>
      <c r="S562" s="204"/>
      <c r="T562" s="205"/>
      <c r="AT562" s="199" t="s">
        <v>156</v>
      </c>
      <c r="AU562" s="199" t="s">
        <v>91</v>
      </c>
      <c r="AV562" s="13" t="s">
        <v>175</v>
      </c>
      <c r="AW562" s="13" t="s">
        <v>44</v>
      </c>
      <c r="AX562" s="13" t="s">
        <v>81</v>
      </c>
      <c r="AY562" s="199" t="s">
        <v>147</v>
      </c>
    </row>
    <row r="563" spans="2:65" s="14" customFormat="1" ht="13.5">
      <c r="B563" s="206"/>
      <c r="D563" s="183" t="s">
        <v>156</v>
      </c>
      <c r="E563" s="207" t="s">
        <v>5</v>
      </c>
      <c r="F563" s="208" t="s">
        <v>176</v>
      </c>
      <c r="H563" s="209">
        <v>1</v>
      </c>
      <c r="I563" s="210"/>
      <c r="L563" s="206"/>
      <c r="M563" s="211"/>
      <c r="N563" s="212"/>
      <c r="O563" s="212"/>
      <c r="P563" s="212"/>
      <c r="Q563" s="212"/>
      <c r="R563" s="212"/>
      <c r="S563" s="212"/>
      <c r="T563" s="213"/>
      <c r="AT563" s="207" t="s">
        <v>156</v>
      </c>
      <c r="AU563" s="207" t="s">
        <v>91</v>
      </c>
      <c r="AV563" s="14" t="s">
        <v>154</v>
      </c>
      <c r="AW563" s="14" t="s">
        <v>44</v>
      </c>
      <c r="AX563" s="14" t="s">
        <v>25</v>
      </c>
      <c r="AY563" s="207" t="s">
        <v>147</v>
      </c>
    </row>
    <row r="564" spans="2:65" s="1" customFormat="1" ht="16.5" customHeight="1">
      <c r="B564" s="169"/>
      <c r="C564" s="170" t="s">
        <v>536</v>
      </c>
      <c r="D564" s="170" t="s">
        <v>149</v>
      </c>
      <c r="E564" s="171" t="s">
        <v>537</v>
      </c>
      <c r="F564" s="172" t="s">
        <v>538</v>
      </c>
      <c r="G564" s="173" t="s">
        <v>208</v>
      </c>
      <c r="H564" s="174">
        <v>20.36</v>
      </c>
      <c r="I564" s="175"/>
      <c r="J564" s="176">
        <f>ROUND(I564*H564,2)</f>
        <v>0</v>
      </c>
      <c r="K564" s="172" t="s">
        <v>5</v>
      </c>
      <c r="L564" s="41"/>
      <c r="M564" s="177" t="s">
        <v>5</v>
      </c>
      <c r="N564" s="178" t="s">
        <v>52</v>
      </c>
      <c r="O564" s="42"/>
      <c r="P564" s="179">
        <f>O564*H564</f>
        <v>0</v>
      </c>
      <c r="Q564" s="179">
        <v>0</v>
      </c>
      <c r="R564" s="179">
        <f>Q564*H564</f>
        <v>0</v>
      </c>
      <c r="S564" s="179">
        <v>0</v>
      </c>
      <c r="T564" s="180">
        <f>S564*H564</f>
        <v>0</v>
      </c>
      <c r="AR564" s="24" t="s">
        <v>306</v>
      </c>
      <c r="AT564" s="24" t="s">
        <v>149</v>
      </c>
      <c r="AU564" s="24" t="s">
        <v>91</v>
      </c>
      <c r="AY564" s="24" t="s">
        <v>147</v>
      </c>
      <c r="BE564" s="181">
        <f>IF(N564="základní",J564,0)</f>
        <v>0</v>
      </c>
      <c r="BF564" s="181">
        <f>IF(N564="snížená",J564,0)</f>
        <v>0</v>
      </c>
      <c r="BG564" s="181">
        <f>IF(N564="zákl. přenesená",J564,0)</f>
        <v>0</v>
      </c>
      <c r="BH564" s="181">
        <f>IF(N564="sníž. přenesená",J564,0)</f>
        <v>0</v>
      </c>
      <c r="BI564" s="181">
        <f>IF(N564="nulová",J564,0)</f>
        <v>0</v>
      </c>
      <c r="BJ564" s="24" t="s">
        <v>25</v>
      </c>
      <c r="BK564" s="181">
        <f>ROUND(I564*H564,2)</f>
        <v>0</v>
      </c>
      <c r="BL564" s="24" t="s">
        <v>306</v>
      </c>
      <c r="BM564" s="24" t="s">
        <v>539</v>
      </c>
    </row>
    <row r="565" spans="2:65" s="11" customFormat="1" ht="13.5">
      <c r="B565" s="182"/>
      <c r="D565" s="183" t="s">
        <v>156</v>
      </c>
      <c r="E565" s="184" t="s">
        <v>5</v>
      </c>
      <c r="F565" s="185" t="s">
        <v>540</v>
      </c>
      <c r="H565" s="184" t="s">
        <v>5</v>
      </c>
      <c r="I565" s="186"/>
      <c r="L565" s="182"/>
      <c r="M565" s="187"/>
      <c r="N565" s="188"/>
      <c r="O565" s="188"/>
      <c r="P565" s="188"/>
      <c r="Q565" s="188"/>
      <c r="R565" s="188"/>
      <c r="S565" s="188"/>
      <c r="T565" s="189"/>
      <c r="AT565" s="184" t="s">
        <v>156</v>
      </c>
      <c r="AU565" s="184" t="s">
        <v>91</v>
      </c>
      <c r="AV565" s="11" t="s">
        <v>25</v>
      </c>
      <c r="AW565" s="11" t="s">
        <v>44</v>
      </c>
      <c r="AX565" s="11" t="s">
        <v>81</v>
      </c>
      <c r="AY565" s="184" t="s">
        <v>147</v>
      </c>
    </row>
    <row r="566" spans="2:65" s="12" customFormat="1" ht="13.5">
      <c r="B566" s="190"/>
      <c r="D566" s="183" t="s">
        <v>156</v>
      </c>
      <c r="E566" s="191" t="s">
        <v>5</v>
      </c>
      <c r="F566" s="192" t="s">
        <v>541</v>
      </c>
      <c r="H566" s="193">
        <v>20.36</v>
      </c>
      <c r="I566" s="194"/>
      <c r="L566" s="190"/>
      <c r="M566" s="195"/>
      <c r="N566" s="196"/>
      <c r="O566" s="196"/>
      <c r="P566" s="196"/>
      <c r="Q566" s="196"/>
      <c r="R566" s="196"/>
      <c r="S566" s="196"/>
      <c r="T566" s="197"/>
      <c r="AT566" s="191" t="s">
        <v>156</v>
      </c>
      <c r="AU566" s="191" t="s">
        <v>91</v>
      </c>
      <c r="AV566" s="12" t="s">
        <v>91</v>
      </c>
      <c r="AW566" s="12" t="s">
        <v>44</v>
      </c>
      <c r="AX566" s="12" t="s">
        <v>81</v>
      </c>
      <c r="AY566" s="191" t="s">
        <v>147</v>
      </c>
    </row>
    <row r="567" spans="2:65" s="13" customFormat="1" ht="13.5">
      <c r="B567" s="198"/>
      <c r="D567" s="183" t="s">
        <v>156</v>
      </c>
      <c r="E567" s="199" t="s">
        <v>5</v>
      </c>
      <c r="F567" s="200" t="s">
        <v>174</v>
      </c>
      <c r="H567" s="201">
        <v>20.36</v>
      </c>
      <c r="I567" s="202"/>
      <c r="L567" s="198"/>
      <c r="M567" s="203"/>
      <c r="N567" s="204"/>
      <c r="O567" s="204"/>
      <c r="P567" s="204"/>
      <c r="Q567" s="204"/>
      <c r="R567" s="204"/>
      <c r="S567" s="204"/>
      <c r="T567" s="205"/>
      <c r="AT567" s="199" t="s">
        <v>156</v>
      </c>
      <c r="AU567" s="199" t="s">
        <v>91</v>
      </c>
      <c r="AV567" s="13" t="s">
        <v>175</v>
      </c>
      <c r="AW567" s="13" t="s">
        <v>44</v>
      </c>
      <c r="AX567" s="13" t="s">
        <v>81</v>
      </c>
      <c r="AY567" s="199" t="s">
        <v>147</v>
      </c>
    </row>
    <row r="568" spans="2:65" s="14" customFormat="1" ht="13.5">
      <c r="B568" s="206"/>
      <c r="D568" s="183" t="s">
        <v>156</v>
      </c>
      <c r="E568" s="207" t="s">
        <v>5</v>
      </c>
      <c r="F568" s="208" t="s">
        <v>176</v>
      </c>
      <c r="H568" s="209">
        <v>20.36</v>
      </c>
      <c r="I568" s="210"/>
      <c r="L568" s="206"/>
      <c r="M568" s="211"/>
      <c r="N568" s="212"/>
      <c r="O568" s="212"/>
      <c r="P568" s="212"/>
      <c r="Q568" s="212"/>
      <c r="R568" s="212"/>
      <c r="S568" s="212"/>
      <c r="T568" s="213"/>
      <c r="AT568" s="207" t="s">
        <v>156</v>
      </c>
      <c r="AU568" s="207" t="s">
        <v>91</v>
      </c>
      <c r="AV568" s="14" t="s">
        <v>154</v>
      </c>
      <c r="AW568" s="14" t="s">
        <v>44</v>
      </c>
      <c r="AX568" s="14" t="s">
        <v>25</v>
      </c>
      <c r="AY568" s="207" t="s">
        <v>147</v>
      </c>
    </row>
    <row r="569" spans="2:65" s="1" customFormat="1" ht="16.5" customHeight="1">
      <c r="B569" s="169"/>
      <c r="C569" s="170" t="s">
        <v>542</v>
      </c>
      <c r="D569" s="170" t="s">
        <v>149</v>
      </c>
      <c r="E569" s="171" t="s">
        <v>543</v>
      </c>
      <c r="F569" s="172" t="s">
        <v>544</v>
      </c>
      <c r="G569" s="173" t="s">
        <v>208</v>
      </c>
      <c r="H569" s="174">
        <v>94.35</v>
      </c>
      <c r="I569" s="175"/>
      <c r="J569" s="176">
        <f>ROUND(I569*H569,2)</f>
        <v>0</v>
      </c>
      <c r="K569" s="172" t="s">
        <v>153</v>
      </c>
      <c r="L569" s="41"/>
      <c r="M569" s="177" t="s">
        <v>5</v>
      </c>
      <c r="N569" s="178" t="s">
        <v>52</v>
      </c>
      <c r="O569" s="42"/>
      <c r="P569" s="179">
        <f>O569*H569</f>
        <v>0</v>
      </c>
      <c r="Q569" s="179">
        <v>0</v>
      </c>
      <c r="R569" s="179">
        <f>Q569*H569</f>
        <v>0</v>
      </c>
      <c r="S569" s="179">
        <v>1.7999999999999999E-2</v>
      </c>
      <c r="T569" s="180">
        <f>S569*H569</f>
        <v>1.6982999999999997</v>
      </c>
      <c r="AR569" s="24" t="s">
        <v>306</v>
      </c>
      <c r="AT569" s="24" t="s">
        <v>149</v>
      </c>
      <c r="AU569" s="24" t="s">
        <v>91</v>
      </c>
      <c r="AY569" s="24" t="s">
        <v>147</v>
      </c>
      <c r="BE569" s="181">
        <f>IF(N569="základní",J569,0)</f>
        <v>0</v>
      </c>
      <c r="BF569" s="181">
        <f>IF(N569="snížená",J569,0)</f>
        <v>0</v>
      </c>
      <c r="BG569" s="181">
        <f>IF(N569="zákl. přenesená",J569,0)</f>
        <v>0</v>
      </c>
      <c r="BH569" s="181">
        <f>IF(N569="sníž. přenesená",J569,0)</f>
        <v>0</v>
      </c>
      <c r="BI569" s="181">
        <f>IF(N569="nulová",J569,0)</f>
        <v>0</v>
      </c>
      <c r="BJ569" s="24" t="s">
        <v>25</v>
      </c>
      <c r="BK569" s="181">
        <f>ROUND(I569*H569,2)</f>
        <v>0</v>
      </c>
      <c r="BL569" s="24" t="s">
        <v>306</v>
      </c>
      <c r="BM569" s="24" t="s">
        <v>545</v>
      </c>
    </row>
    <row r="570" spans="2:65" s="11" customFormat="1" ht="13.5">
      <c r="B570" s="182"/>
      <c r="D570" s="183" t="s">
        <v>156</v>
      </c>
      <c r="E570" s="184" t="s">
        <v>5</v>
      </c>
      <c r="F570" s="185" t="s">
        <v>491</v>
      </c>
      <c r="H570" s="184" t="s">
        <v>5</v>
      </c>
      <c r="I570" s="186"/>
      <c r="L570" s="182"/>
      <c r="M570" s="187"/>
      <c r="N570" s="188"/>
      <c r="O570" s="188"/>
      <c r="P570" s="188"/>
      <c r="Q570" s="188"/>
      <c r="R570" s="188"/>
      <c r="S570" s="188"/>
      <c r="T570" s="189"/>
      <c r="AT570" s="184" t="s">
        <v>156</v>
      </c>
      <c r="AU570" s="184" t="s">
        <v>91</v>
      </c>
      <c r="AV570" s="11" t="s">
        <v>25</v>
      </c>
      <c r="AW570" s="11" t="s">
        <v>44</v>
      </c>
      <c r="AX570" s="11" t="s">
        <v>81</v>
      </c>
      <c r="AY570" s="184" t="s">
        <v>147</v>
      </c>
    </row>
    <row r="571" spans="2:65" s="11" customFormat="1" ht="13.5">
      <c r="B571" s="182"/>
      <c r="D571" s="183" t="s">
        <v>156</v>
      </c>
      <c r="E571" s="184" t="s">
        <v>5</v>
      </c>
      <c r="F571" s="185" t="s">
        <v>546</v>
      </c>
      <c r="H571" s="184" t="s">
        <v>5</v>
      </c>
      <c r="I571" s="186"/>
      <c r="L571" s="182"/>
      <c r="M571" s="187"/>
      <c r="N571" s="188"/>
      <c r="O571" s="188"/>
      <c r="P571" s="188"/>
      <c r="Q571" s="188"/>
      <c r="R571" s="188"/>
      <c r="S571" s="188"/>
      <c r="T571" s="189"/>
      <c r="AT571" s="184" t="s">
        <v>156</v>
      </c>
      <c r="AU571" s="184" t="s">
        <v>91</v>
      </c>
      <c r="AV571" s="11" t="s">
        <v>25</v>
      </c>
      <c r="AW571" s="11" t="s">
        <v>44</v>
      </c>
      <c r="AX571" s="11" t="s">
        <v>81</v>
      </c>
      <c r="AY571" s="184" t="s">
        <v>147</v>
      </c>
    </row>
    <row r="572" spans="2:65" s="12" customFormat="1" ht="13.5">
      <c r="B572" s="190"/>
      <c r="D572" s="183" t="s">
        <v>156</v>
      </c>
      <c r="E572" s="191" t="s">
        <v>5</v>
      </c>
      <c r="F572" s="192" t="s">
        <v>547</v>
      </c>
      <c r="H572" s="193">
        <v>94.35</v>
      </c>
      <c r="I572" s="194"/>
      <c r="L572" s="190"/>
      <c r="M572" s="195"/>
      <c r="N572" s="196"/>
      <c r="O572" s="196"/>
      <c r="P572" s="196"/>
      <c r="Q572" s="196"/>
      <c r="R572" s="196"/>
      <c r="S572" s="196"/>
      <c r="T572" s="197"/>
      <c r="AT572" s="191" t="s">
        <v>156</v>
      </c>
      <c r="AU572" s="191" t="s">
        <v>91</v>
      </c>
      <c r="AV572" s="12" t="s">
        <v>91</v>
      </c>
      <c r="AW572" s="12" t="s">
        <v>44</v>
      </c>
      <c r="AX572" s="12" t="s">
        <v>81</v>
      </c>
      <c r="AY572" s="191" t="s">
        <v>147</v>
      </c>
    </row>
    <row r="573" spans="2:65" s="13" customFormat="1" ht="13.5">
      <c r="B573" s="198"/>
      <c r="D573" s="183" t="s">
        <v>156</v>
      </c>
      <c r="E573" s="199" t="s">
        <v>5</v>
      </c>
      <c r="F573" s="200" t="s">
        <v>174</v>
      </c>
      <c r="H573" s="201">
        <v>94.35</v>
      </c>
      <c r="I573" s="202"/>
      <c r="L573" s="198"/>
      <c r="M573" s="203"/>
      <c r="N573" s="204"/>
      <c r="O573" s="204"/>
      <c r="P573" s="204"/>
      <c r="Q573" s="204"/>
      <c r="R573" s="204"/>
      <c r="S573" s="204"/>
      <c r="T573" s="205"/>
      <c r="AT573" s="199" t="s">
        <v>156</v>
      </c>
      <c r="AU573" s="199" t="s">
        <v>91</v>
      </c>
      <c r="AV573" s="13" t="s">
        <v>175</v>
      </c>
      <c r="AW573" s="13" t="s">
        <v>44</v>
      </c>
      <c r="AX573" s="13" t="s">
        <v>81</v>
      </c>
      <c r="AY573" s="199" t="s">
        <v>147</v>
      </c>
    </row>
    <row r="574" spans="2:65" s="14" customFormat="1" ht="13.5">
      <c r="B574" s="206"/>
      <c r="D574" s="183" t="s">
        <v>156</v>
      </c>
      <c r="E574" s="207" t="s">
        <v>5</v>
      </c>
      <c r="F574" s="208" t="s">
        <v>176</v>
      </c>
      <c r="H574" s="209">
        <v>94.35</v>
      </c>
      <c r="I574" s="210"/>
      <c r="L574" s="206"/>
      <c r="M574" s="211"/>
      <c r="N574" s="212"/>
      <c r="O574" s="212"/>
      <c r="P574" s="212"/>
      <c r="Q574" s="212"/>
      <c r="R574" s="212"/>
      <c r="S574" s="212"/>
      <c r="T574" s="213"/>
      <c r="AT574" s="207" t="s">
        <v>156</v>
      </c>
      <c r="AU574" s="207" t="s">
        <v>91</v>
      </c>
      <c r="AV574" s="14" t="s">
        <v>154</v>
      </c>
      <c r="AW574" s="14" t="s">
        <v>44</v>
      </c>
      <c r="AX574" s="14" t="s">
        <v>25</v>
      </c>
      <c r="AY574" s="207" t="s">
        <v>147</v>
      </c>
    </row>
    <row r="575" spans="2:65" s="1" customFormat="1" ht="25.5" customHeight="1">
      <c r="B575" s="169"/>
      <c r="C575" s="170" t="s">
        <v>548</v>
      </c>
      <c r="D575" s="170" t="s">
        <v>149</v>
      </c>
      <c r="E575" s="171" t="s">
        <v>549</v>
      </c>
      <c r="F575" s="172" t="s">
        <v>550</v>
      </c>
      <c r="G575" s="173" t="s">
        <v>472</v>
      </c>
      <c r="H575" s="174">
        <v>584</v>
      </c>
      <c r="I575" s="175"/>
      <c r="J575" s="176">
        <f>ROUND(I575*H575,2)</f>
        <v>0</v>
      </c>
      <c r="K575" s="172" t="s">
        <v>153</v>
      </c>
      <c r="L575" s="41"/>
      <c r="M575" s="177" t="s">
        <v>5</v>
      </c>
      <c r="N575" s="178" t="s">
        <v>52</v>
      </c>
      <c r="O575" s="42"/>
      <c r="P575" s="179">
        <f>O575*H575</f>
        <v>0</v>
      </c>
      <c r="Q575" s="179">
        <v>0</v>
      </c>
      <c r="R575" s="179">
        <f>Q575*H575</f>
        <v>0</v>
      </c>
      <c r="S575" s="179">
        <v>1E-3</v>
      </c>
      <c r="T575" s="180">
        <f>S575*H575</f>
        <v>0.58399999999999996</v>
      </c>
      <c r="AR575" s="24" t="s">
        <v>306</v>
      </c>
      <c r="AT575" s="24" t="s">
        <v>149</v>
      </c>
      <c r="AU575" s="24" t="s">
        <v>91</v>
      </c>
      <c r="AY575" s="24" t="s">
        <v>147</v>
      </c>
      <c r="BE575" s="181">
        <f>IF(N575="základní",J575,0)</f>
        <v>0</v>
      </c>
      <c r="BF575" s="181">
        <f>IF(N575="snížená",J575,0)</f>
        <v>0</v>
      </c>
      <c r="BG575" s="181">
        <f>IF(N575="zákl. přenesená",J575,0)</f>
        <v>0</v>
      </c>
      <c r="BH575" s="181">
        <f>IF(N575="sníž. přenesená",J575,0)</f>
        <v>0</v>
      </c>
      <c r="BI575" s="181">
        <f>IF(N575="nulová",J575,0)</f>
        <v>0</v>
      </c>
      <c r="BJ575" s="24" t="s">
        <v>25</v>
      </c>
      <c r="BK575" s="181">
        <f>ROUND(I575*H575,2)</f>
        <v>0</v>
      </c>
      <c r="BL575" s="24" t="s">
        <v>306</v>
      </c>
      <c r="BM575" s="24" t="s">
        <v>551</v>
      </c>
    </row>
    <row r="576" spans="2:65" s="11" customFormat="1" ht="13.5">
      <c r="B576" s="182"/>
      <c r="D576" s="183" t="s">
        <v>156</v>
      </c>
      <c r="E576" s="184" t="s">
        <v>5</v>
      </c>
      <c r="F576" s="185" t="s">
        <v>327</v>
      </c>
      <c r="H576" s="184" t="s">
        <v>5</v>
      </c>
      <c r="I576" s="186"/>
      <c r="L576" s="182"/>
      <c r="M576" s="187"/>
      <c r="N576" s="188"/>
      <c r="O576" s="188"/>
      <c r="P576" s="188"/>
      <c r="Q576" s="188"/>
      <c r="R576" s="188"/>
      <c r="S576" s="188"/>
      <c r="T576" s="189"/>
      <c r="AT576" s="184" t="s">
        <v>156</v>
      </c>
      <c r="AU576" s="184" t="s">
        <v>91</v>
      </c>
      <c r="AV576" s="11" t="s">
        <v>25</v>
      </c>
      <c r="AW576" s="11" t="s">
        <v>44</v>
      </c>
      <c r="AX576" s="11" t="s">
        <v>81</v>
      </c>
      <c r="AY576" s="184" t="s">
        <v>147</v>
      </c>
    </row>
    <row r="577" spans="2:65" s="11" customFormat="1" ht="13.5">
      <c r="B577" s="182"/>
      <c r="D577" s="183" t="s">
        <v>156</v>
      </c>
      <c r="E577" s="184" t="s">
        <v>5</v>
      </c>
      <c r="F577" s="185" t="s">
        <v>552</v>
      </c>
      <c r="H577" s="184" t="s">
        <v>5</v>
      </c>
      <c r="I577" s="186"/>
      <c r="L577" s="182"/>
      <c r="M577" s="187"/>
      <c r="N577" s="188"/>
      <c r="O577" s="188"/>
      <c r="P577" s="188"/>
      <c r="Q577" s="188"/>
      <c r="R577" s="188"/>
      <c r="S577" s="188"/>
      <c r="T577" s="189"/>
      <c r="AT577" s="184" t="s">
        <v>156</v>
      </c>
      <c r="AU577" s="184" t="s">
        <v>91</v>
      </c>
      <c r="AV577" s="11" t="s">
        <v>25</v>
      </c>
      <c r="AW577" s="11" t="s">
        <v>44</v>
      </c>
      <c r="AX577" s="11" t="s">
        <v>81</v>
      </c>
      <c r="AY577" s="184" t="s">
        <v>147</v>
      </c>
    </row>
    <row r="578" spans="2:65" s="11" customFormat="1" ht="13.5">
      <c r="B578" s="182"/>
      <c r="D578" s="183" t="s">
        <v>156</v>
      </c>
      <c r="E578" s="184" t="s">
        <v>5</v>
      </c>
      <c r="F578" s="185" t="s">
        <v>553</v>
      </c>
      <c r="H578" s="184" t="s">
        <v>5</v>
      </c>
      <c r="I578" s="186"/>
      <c r="L578" s="182"/>
      <c r="M578" s="187"/>
      <c r="N578" s="188"/>
      <c r="O578" s="188"/>
      <c r="P578" s="188"/>
      <c r="Q578" s="188"/>
      <c r="R578" s="188"/>
      <c r="S578" s="188"/>
      <c r="T578" s="189"/>
      <c r="AT578" s="184" t="s">
        <v>156</v>
      </c>
      <c r="AU578" s="184" t="s">
        <v>91</v>
      </c>
      <c r="AV578" s="11" t="s">
        <v>25</v>
      </c>
      <c r="AW578" s="11" t="s">
        <v>44</v>
      </c>
      <c r="AX578" s="11" t="s">
        <v>81</v>
      </c>
      <c r="AY578" s="184" t="s">
        <v>147</v>
      </c>
    </row>
    <row r="579" spans="2:65" s="12" customFormat="1" ht="13.5">
      <c r="B579" s="190"/>
      <c r="D579" s="183" t="s">
        <v>156</v>
      </c>
      <c r="E579" s="191" t="s">
        <v>5</v>
      </c>
      <c r="F579" s="192" t="s">
        <v>554</v>
      </c>
      <c r="H579" s="193">
        <v>584</v>
      </c>
      <c r="I579" s="194"/>
      <c r="L579" s="190"/>
      <c r="M579" s="195"/>
      <c r="N579" s="196"/>
      <c r="O579" s="196"/>
      <c r="P579" s="196"/>
      <c r="Q579" s="196"/>
      <c r="R579" s="196"/>
      <c r="S579" s="196"/>
      <c r="T579" s="197"/>
      <c r="AT579" s="191" t="s">
        <v>156</v>
      </c>
      <c r="AU579" s="191" t="s">
        <v>91</v>
      </c>
      <c r="AV579" s="12" t="s">
        <v>91</v>
      </c>
      <c r="AW579" s="12" t="s">
        <v>44</v>
      </c>
      <c r="AX579" s="12" t="s">
        <v>81</v>
      </c>
      <c r="AY579" s="191" t="s">
        <v>147</v>
      </c>
    </row>
    <row r="580" spans="2:65" s="13" customFormat="1" ht="13.5">
      <c r="B580" s="198"/>
      <c r="D580" s="183" t="s">
        <v>156</v>
      </c>
      <c r="E580" s="199" t="s">
        <v>5</v>
      </c>
      <c r="F580" s="200" t="s">
        <v>174</v>
      </c>
      <c r="H580" s="201">
        <v>584</v>
      </c>
      <c r="I580" s="202"/>
      <c r="L580" s="198"/>
      <c r="M580" s="203"/>
      <c r="N580" s="204"/>
      <c r="O580" s="204"/>
      <c r="P580" s="204"/>
      <c r="Q580" s="204"/>
      <c r="R580" s="204"/>
      <c r="S580" s="204"/>
      <c r="T580" s="205"/>
      <c r="AT580" s="199" t="s">
        <v>156</v>
      </c>
      <c r="AU580" s="199" t="s">
        <v>91</v>
      </c>
      <c r="AV580" s="13" t="s">
        <v>175</v>
      </c>
      <c r="AW580" s="13" t="s">
        <v>44</v>
      </c>
      <c r="AX580" s="13" t="s">
        <v>81</v>
      </c>
      <c r="AY580" s="199" t="s">
        <v>147</v>
      </c>
    </row>
    <row r="581" spans="2:65" s="14" customFormat="1" ht="13.5">
      <c r="B581" s="206"/>
      <c r="D581" s="183" t="s">
        <v>156</v>
      </c>
      <c r="E581" s="207" t="s">
        <v>5</v>
      </c>
      <c r="F581" s="208" t="s">
        <v>176</v>
      </c>
      <c r="H581" s="209">
        <v>584</v>
      </c>
      <c r="I581" s="210"/>
      <c r="L581" s="206"/>
      <c r="M581" s="211"/>
      <c r="N581" s="212"/>
      <c r="O581" s="212"/>
      <c r="P581" s="212"/>
      <c r="Q581" s="212"/>
      <c r="R581" s="212"/>
      <c r="S581" s="212"/>
      <c r="T581" s="213"/>
      <c r="AT581" s="207" t="s">
        <v>156</v>
      </c>
      <c r="AU581" s="207" t="s">
        <v>91</v>
      </c>
      <c r="AV581" s="14" t="s">
        <v>154</v>
      </c>
      <c r="AW581" s="14" t="s">
        <v>44</v>
      </c>
      <c r="AX581" s="14" t="s">
        <v>25</v>
      </c>
      <c r="AY581" s="207" t="s">
        <v>147</v>
      </c>
    </row>
    <row r="582" spans="2:65" s="1" customFormat="1" ht="25.5" customHeight="1">
      <c r="B582" s="169"/>
      <c r="C582" s="170" t="s">
        <v>555</v>
      </c>
      <c r="D582" s="170" t="s">
        <v>149</v>
      </c>
      <c r="E582" s="171" t="s">
        <v>556</v>
      </c>
      <c r="F582" s="172" t="s">
        <v>557</v>
      </c>
      <c r="G582" s="173" t="s">
        <v>478</v>
      </c>
      <c r="H582" s="224"/>
      <c r="I582" s="175"/>
      <c r="J582" s="176">
        <f>ROUND(I582*H582,2)</f>
        <v>0</v>
      </c>
      <c r="K582" s="172" t="s">
        <v>153</v>
      </c>
      <c r="L582" s="41"/>
      <c r="M582" s="177" t="s">
        <v>5</v>
      </c>
      <c r="N582" s="178" t="s">
        <v>52</v>
      </c>
      <c r="O582" s="42"/>
      <c r="P582" s="179">
        <f>O582*H582</f>
        <v>0</v>
      </c>
      <c r="Q582" s="179">
        <v>0</v>
      </c>
      <c r="R582" s="179">
        <f>Q582*H582</f>
        <v>0</v>
      </c>
      <c r="S582" s="179">
        <v>0</v>
      </c>
      <c r="T582" s="180">
        <f>S582*H582</f>
        <v>0</v>
      </c>
      <c r="AR582" s="24" t="s">
        <v>306</v>
      </c>
      <c r="AT582" s="24" t="s">
        <v>149</v>
      </c>
      <c r="AU582" s="24" t="s">
        <v>91</v>
      </c>
      <c r="AY582" s="24" t="s">
        <v>147</v>
      </c>
      <c r="BE582" s="181">
        <f>IF(N582="základní",J582,0)</f>
        <v>0</v>
      </c>
      <c r="BF582" s="181">
        <f>IF(N582="snížená",J582,0)</f>
        <v>0</v>
      </c>
      <c r="BG582" s="181">
        <f>IF(N582="zákl. přenesená",J582,0)</f>
        <v>0</v>
      </c>
      <c r="BH582" s="181">
        <f>IF(N582="sníž. přenesená",J582,0)</f>
        <v>0</v>
      </c>
      <c r="BI582" s="181">
        <f>IF(N582="nulová",J582,0)</f>
        <v>0</v>
      </c>
      <c r="BJ582" s="24" t="s">
        <v>25</v>
      </c>
      <c r="BK582" s="181">
        <f>ROUND(I582*H582,2)</f>
        <v>0</v>
      </c>
      <c r="BL582" s="24" t="s">
        <v>306</v>
      </c>
      <c r="BM582" s="24" t="s">
        <v>558</v>
      </c>
    </row>
    <row r="583" spans="2:65" s="10" customFormat="1" ht="29.85" customHeight="1">
      <c r="B583" s="156"/>
      <c r="D583" s="157" t="s">
        <v>80</v>
      </c>
      <c r="E583" s="167" t="s">
        <v>559</v>
      </c>
      <c r="F583" s="167" t="s">
        <v>560</v>
      </c>
      <c r="I583" s="159"/>
      <c r="J583" s="168">
        <f>BK583</f>
        <v>0</v>
      </c>
      <c r="L583" s="156"/>
      <c r="M583" s="161"/>
      <c r="N583" s="162"/>
      <c r="O583" s="162"/>
      <c r="P583" s="163">
        <f>SUM(P584:P609)</f>
        <v>0</v>
      </c>
      <c r="Q583" s="162"/>
      <c r="R583" s="163">
        <f>SUM(R584:R609)</f>
        <v>6.5000000000000006E-3</v>
      </c>
      <c r="S583" s="162"/>
      <c r="T583" s="164">
        <f>SUM(T584:T609)</f>
        <v>0</v>
      </c>
      <c r="AR583" s="157" t="s">
        <v>91</v>
      </c>
      <c r="AT583" s="165" t="s">
        <v>80</v>
      </c>
      <c r="AU583" s="165" t="s">
        <v>25</v>
      </c>
      <c r="AY583" s="157" t="s">
        <v>147</v>
      </c>
      <c r="BK583" s="166">
        <f>SUM(BK584:BK609)</f>
        <v>0</v>
      </c>
    </row>
    <row r="584" spans="2:65" s="1" customFormat="1" ht="16.5" customHeight="1">
      <c r="B584" s="169"/>
      <c r="C584" s="170" t="s">
        <v>561</v>
      </c>
      <c r="D584" s="170" t="s">
        <v>149</v>
      </c>
      <c r="E584" s="171" t="s">
        <v>562</v>
      </c>
      <c r="F584" s="172" t="s">
        <v>563</v>
      </c>
      <c r="G584" s="173" t="s">
        <v>286</v>
      </c>
      <c r="H584" s="174">
        <v>120</v>
      </c>
      <c r="I584" s="175"/>
      <c r="J584" s="176">
        <f>ROUND(I584*H584,2)</f>
        <v>0</v>
      </c>
      <c r="K584" s="172" t="s">
        <v>564</v>
      </c>
      <c r="L584" s="41"/>
      <c r="M584" s="177" t="s">
        <v>5</v>
      </c>
      <c r="N584" s="178" t="s">
        <v>52</v>
      </c>
      <c r="O584" s="42"/>
      <c r="P584" s="179">
        <f>O584*H584</f>
        <v>0</v>
      </c>
      <c r="Q584" s="179">
        <v>2.0000000000000002E-5</v>
      </c>
      <c r="R584" s="179">
        <f>Q584*H584</f>
        <v>2.4000000000000002E-3</v>
      </c>
      <c r="S584" s="179">
        <v>0</v>
      </c>
      <c r="T584" s="180">
        <f>S584*H584</f>
        <v>0</v>
      </c>
      <c r="AR584" s="24" t="s">
        <v>306</v>
      </c>
      <c r="AT584" s="24" t="s">
        <v>149</v>
      </c>
      <c r="AU584" s="24" t="s">
        <v>91</v>
      </c>
      <c r="AY584" s="24" t="s">
        <v>147</v>
      </c>
      <c r="BE584" s="181">
        <f>IF(N584="základní",J584,0)</f>
        <v>0</v>
      </c>
      <c r="BF584" s="181">
        <f>IF(N584="snížená",J584,0)</f>
        <v>0</v>
      </c>
      <c r="BG584" s="181">
        <f>IF(N584="zákl. přenesená",J584,0)</f>
        <v>0</v>
      </c>
      <c r="BH584" s="181">
        <f>IF(N584="sníž. přenesená",J584,0)</f>
        <v>0</v>
      </c>
      <c r="BI584" s="181">
        <f>IF(N584="nulová",J584,0)</f>
        <v>0</v>
      </c>
      <c r="BJ584" s="24" t="s">
        <v>25</v>
      </c>
      <c r="BK584" s="181">
        <f>ROUND(I584*H584,2)</f>
        <v>0</v>
      </c>
      <c r="BL584" s="24" t="s">
        <v>306</v>
      </c>
      <c r="BM584" s="24" t="s">
        <v>565</v>
      </c>
    </row>
    <row r="585" spans="2:65" s="11" customFormat="1" ht="13.5">
      <c r="B585" s="182"/>
      <c r="D585" s="183" t="s">
        <v>156</v>
      </c>
      <c r="E585" s="184" t="s">
        <v>5</v>
      </c>
      <c r="F585" s="185" t="s">
        <v>566</v>
      </c>
      <c r="H585" s="184" t="s">
        <v>5</v>
      </c>
      <c r="I585" s="186"/>
      <c r="L585" s="182"/>
      <c r="M585" s="187"/>
      <c r="N585" s="188"/>
      <c r="O585" s="188"/>
      <c r="P585" s="188"/>
      <c r="Q585" s="188"/>
      <c r="R585" s="188"/>
      <c r="S585" s="188"/>
      <c r="T585" s="189"/>
      <c r="AT585" s="184" t="s">
        <v>156</v>
      </c>
      <c r="AU585" s="184" t="s">
        <v>91</v>
      </c>
      <c r="AV585" s="11" t="s">
        <v>25</v>
      </c>
      <c r="AW585" s="11" t="s">
        <v>44</v>
      </c>
      <c r="AX585" s="11" t="s">
        <v>81</v>
      </c>
      <c r="AY585" s="184" t="s">
        <v>147</v>
      </c>
    </row>
    <row r="586" spans="2:65" s="12" customFormat="1" ht="13.5">
      <c r="B586" s="190"/>
      <c r="D586" s="183" t="s">
        <v>156</v>
      </c>
      <c r="E586" s="191" t="s">
        <v>5</v>
      </c>
      <c r="F586" s="192" t="s">
        <v>305</v>
      </c>
      <c r="H586" s="193">
        <v>120</v>
      </c>
      <c r="I586" s="194"/>
      <c r="L586" s="190"/>
      <c r="M586" s="195"/>
      <c r="N586" s="196"/>
      <c r="O586" s="196"/>
      <c r="P586" s="196"/>
      <c r="Q586" s="196"/>
      <c r="R586" s="196"/>
      <c r="S586" s="196"/>
      <c r="T586" s="197"/>
      <c r="AT586" s="191" t="s">
        <v>156</v>
      </c>
      <c r="AU586" s="191" t="s">
        <v>91</v>
      </c>
      <c r="AV586" s="12" t="s">
        <v>91</v>
      </c>
      <c r="AW586" s="12" t="s">
        <v>44</v>
      </c>
      <c r="AX586" s="12" t="s">
        <v>81</v>
      </c>
      <c r="AY586" s="191" t="s">
        <v>147</v>
      </c>
    </row>
    <row r="587" spans="2:65" s="13" customFormat="1" ht="13.5">
      <c r="B587" s="198"/>
      <c r="D587" s="183" t="s">
        <v>156</v>
      </c>
      <c r="E587" s="199" t="s">
        <v>5</v>
      </c>
      <c r="F587" s="200" t="s">
        <v>174</v>
      </c>
      <c r="H587" s="201">
        <v>120</v>
      </c>
      <c r="I587" s="202"/>
      <c r="L587" s="198"/>
      <c r="M587" s="203"/>
      <c r="N587" s="204"/>
      <c r="O587" s="204"/>
      <c r="P587" s="204"/>
      <c r="Q587" s="204"/>
      <c r="R587" s="204"/>
      <c r="S587" s="204"/>
      <c r="T587" s="205"/>
      <c r="AT587" s="199" t="s">
        <v>156</v>
      </c>
      <c r="AU587" s="199" t="s">
        <v>91</v>
      </c>
      <c r="AV587" s="13" t="s">
        <v>175</v>
      </c>
      <c r="AW587" s="13" t="s">
        <v>44</v>
      </c>
      <c r="AX587" s="13" t="s">
        <v>81</v>
      </c>
      <c r="AY587" s="199" t="s">
        <v>147</v>
      </c>
    </row>
    <row r="588" spans="2:65" s="14" customFormat="1" ht="13.5">
      <c r="B588" s="206"/>
      <c r="D588" s="183" t="s">
        <v>156</v>
      </c>
      <c r="E588" s="207" t="s">
        <v>5</v>
      </c>
      <c r="F588" s="208" t="s">
        <v>176</v>
      </c>
      <c r="H588" s="209">
        <v>120</v>
      </c>
      <c r="I588" s="210"/>
      <c r="L588" s="206"/>
      <c r="M588" s="211"/>
      <c r="N588" s="212"/>
      <c r="O588" s="212"/>
      <c r="P588" s="212"/>
      <c r="Q588" s="212"/>
      <c r="R588" s="212"/>
      <c r="S588" s="212"/>
      <c r="T588" s="213"/>
      <c r="AT588" s="207" t="s">
        <v>156</v>
      </c>
      <c r="AU588" s="207" t="s">
        <v>91</v>
      </c>
      <c r="AV588" s="14" t="s">
        <v>154</v>
      </c>
      <c r="AW588" s="14" t="s">
        <v>44</v>
      </c>
      <c r="AX588" s="14" t="s">
        <v>25</v>
      </c>
      <c r="AY588" s="207" t="s">
        <v>147</v>
      </c>
    </row>
    <row r="589" spans="2:65" s="1" customFormat="1" ht="25.5" customHeight="1">
      <c r="B589" s="169"/>
      <c r="C589" s="170" t="s">
        <v>567</v>
      </c>
      <c r="D589" s="170" t="s">
        <v>149</v>
      </c>
      <c r="E589" s="171" t="s">
        <v>568</v>
      </c>
      <c r="F589" s="172" t="s">
        <v>569</v>
      </c>
      <c r="G589" s="173" t="s">
        <v>208</v>
      </c>
      <c r="H589" s="174">
        <v>10</v>
      </c>
      <c r="I589" s="175"/>
      <c r="J589" s="176">
        <f>ROUND(I589*H589,2)</f>
        <v>0</v>
      </c>
      <c r="K589" s="172" t="s">
        <v>153</v>
      </c>
      <c r="L589" s="41"/>
      <c r="M589" s="177" t="s">
        <v>5</v>
      </c>
      <c r="N589" s="178" t="s">
        <v>52</v>
      </c>
      <c r="O589" s="42"/>
      <c r="P589" s="179">
        <f>O589*H589</f>
        <v>0</v>
      </c>
      <c r="Q589" s="179">
        <v>1.7000000000000001E-4</v>
      </c>
      <c r="R589" s="179">
        <f>Q589*H589</f>
        <v>1.7000000000000001E-3</v>
      </c>
      <c r="S589" s="179">
        <v>0</v>
      </c>
      <c r="T589" s="180">
        <f>S589*H589</f>
        <v>0</v>
      </c>
      <c r="AR589" s="24" t="s">
        <v>306</v>
      </c>
      <c r="AT589" s="24" t="s">
        <v>149</v>
      </c>
      <c r="AU589" s="24" t="s">
        <v>91</v>
      </c>
      <c r="AY589" s="24" t="s">
        <v>147</v>
      </c>
      <c r="BE589" s="181">
        <f>IF(N589="základní",J589,0)</f>
        <v>0</v>
      </c>
      <c r="BF589" s="181">
        <f>IF(N589="snížená",J589,0)</f>
        <v>0</v>
      </c>
      <c r="BG589" s="181">
        <f>IF(N589="zákl. přenesená",J589,0)</f>
        <v>0</v>
      </c>
      <c r="BH589" s="181">
        <f>IF(N589="sníž. přenesená",J589,0)</f>
        <v>0</v>
      </c>
      <c r="BI589" s="181">
        <f>IF(N589="nulová",J589,0)</f>
        <v>0</v>
      </c>
      <c r="BJ589" s="24" t="s">
        <v>25</v>
      </c>
      <c r="BK589" s="181">
        <f>ROUND(I589*H589,2)</f>
        <v>0</v>
      </c>
      <c r="BL589" s="24" t="s">
        <v>306</v>
      </c>
      <c r="BM589" s="24" t="s">
        <v>570</v>
      </c>
    </row>
    <row r="590" spans="2:65" s="11" customFormat="1" ht="13.5">
      <c r="B590" s="182"/>
      <c r="D590" s="183" t="s">
        <v>156</v>
      </c>
      <c r="E590" s="184" t="s">
        <v>5</v>
      </c>
      <c r="F590" s="185" t="s">
        <v>571</v>
      </c>
      <c r="H590" s="184" t="s">
        <v>5</v>
      </c>
      <c r="I590" s="186"/>
      <c r="L590" s="182"/>
      <c r="M590" s="187"/>
      <c r="N590" s="188"/>
      <c r="O590" s="188"/>
      <c r="P590" s="188"/>
      <c r="Q590" s="188"/>
      <c r="R590" s="188"/>
      <c r="S590" s="188"/>
      <c r="T590" s="189"/>
      <c r="AT590" s="184" t="s">
        <v>156</v>
      </c>
      <c r="AU590" s="184" t="s">
        <v>91</v>
      </c>
      <c r="AV590" s="11" t="s">
        <v>25</v>
      </c>
      <c r="AW590" s="11" t="s">
        <v>44</v>
      </c>
      <c r="AX590" s="11" t="s">
        <v>81</v>
      </c>
      <c r="AY590" s="184" t="s">
        <v>147</v>
      </c>
    </row>
    <row r="591" spans="2:65" s="11" customFormat="1" ht="13.5">
      <c r="B591" s="182"/>
      <c r="D591" s="183" t="s">
        <v>156</v>
      </c>
      <c r="E591" s="184" t="s">
        <v>5</v>
      </c>
      <c r="F591" s="185" t="s">
        <v>572</v>
      </c>
      <c r="H591" s="184" t="s">
        <v>5</v>
      </c>
      <c r="I591" s="186"/>
      <c r="L591" s="182"/>
      <c r="M591" s="187"/>
      <c r="N591" s="188"/>
      <c r="O591" s="188"/>
      <c r="P591" s="188"/>
      <c r="Q591" s="188"/>
      <c r="R591" s="188"/>
      <c r="S591" s="188"/>
      <c r="T591" s="189"/>
      <c r="AT591" s="184" t="s">
        <v>156</v>
      </c>
      <c r="AU591" s="184" t="s">
        <v>91</v>
      </c>
      <c r="AV591" s="11" t="s">
        <v>25</v>
      </c>
      <c r="AW591" s="11" t="s">
        <v>44</v>
      </c>
      <c r="AX591" s="11" t="s">
        <v>81</v>
      </c>
      <c r="AY591" s="184" t="s">
        <v>147</v>
      </c>
    </row>
    <row r="592" spans="2:65" s="11" customFormat="1" ht="13.5">
      <c r="B592" s="182"/>
      <c r="D592" s="183" t="s">
        <v>156</v>
      </c>
      <c r="E592" s="184" t="s">
        <v>5</v>
      </c>
      <c r="F592" s="185" t="s">
        <v>573</v>
      </c>
      <c r="H592" s="184" t="s">
        <v>5</v>
      </c>
      <c r="I592" s="186"/>
      <c r="L592" s="182"/>
      <c r="M592" s="187"/>
      <c r="N592" s="188"/>
      <c r="O592" s="188"/>
      <c r="P592" s="188"/>
      <c r="Q592" s="188"/>
      <c r="R592" s="188"/>
      <c r="S592" s="188"/>
      <c r="T592" s="189"/>
      <c r="AT592" s="184" t="s">
        <v>156</v>
      </c>
      <c r="AU592" s="184" t="s">
        <v>91</v>
      </c>
      <c r="AV592" s="11" t="s">
        <v>25</v>
      </c>
      <c r="AW592" s="11" t="s">
        <v>44</v>
      </c>
      <c r="AX592" s="11" t="s">
        <v>81</v>
      </c>
      <c r="AY592" s="184" t="s">
        <v>147</v>
      </c>
    </row>
    <row r="593" spans="2:65" s="12" customFormat="1" ht="13.5">
      <c r="B593" s="190"/>
      <c r="D593" s="183" t="s">
        <v>156</v>
      </c>
      <c r="E593" s="191" t="s">
        <v>5</v>
      </c>
      <c r="F593" s="192" t="s">
        <v>30</v>
      </c>
      <c r="H593" s="193">
        <v>10</v>
      </c>
      <c r="I593" s="194"/>
      <c r="L593" s="190"/>
      <c r="M593" s="195"/>
      <c r="N593" s="196"/>
      <c r="O593" s="196"/>
      <c r="P593" s="196"/>
      <c r="Q593" s="196"/>
      <c r="R593" s="196"/>
      <c r="S593" s="196"/>
      <c r="T593" s="197"/>
      <c r="AT593" s="191" t="s">
        <v>156</v>
      </c>
      <c r="AU593" s="191" t="s">
        <v>91</v>
      </c>
      <c r="AV593" s="12" t="s">
        <v>91</v>
      </c>
      <c r="AW593" s="12" t="s">
        <v>44</v>
      </c>
      <c r="AX593" s="12" t="s">
        <v>81</v>
      </c>
      <c r="AY593" s="191" t="s">
        <v>147</v>
      </c>
    </row>
    <row r="594" spans="2:65" s="13" customFormat="1" ht="13.5">
      <c r="B594" s="198"/>
      <c r="D594" s="183" t="s">
        <v>156</v>
      </c>
      <c r="E594" s="199" t="s">
        <v>5</v>
      </c>
      <c r="F594" s="200" t="s">
        <v>174</v>
      </c>
      <c r="H594" s="201">
        <v>10</v>
      </c>
      <c r="I594" s="202"/>
      <c r="L594" s="198"/>
      <c r="M594" s="203"/>
      <c r="N594" s="204"/>
      <c r="O594" s="204"/>
      <c r="P594" s="204"/>
      <c r="Q594" s="204"/>
      <c r="R594" s="204"/>
      <c r="S594" s="204"/>
      <c r="T594" s="205"/>
      <c r="AT594" s="199" t="s">
        <v>156</v>
      </c>
      <c r="AU594" s="199" t="s">
        <v>91</v>
      </c>
      <c r="AV594" s="13" t="s">
        <v>175</v>
      </c>
      <c r="AW594" s="13" t="s">
        <v>44</v>
      </c>
      <c r="AX594" s="13" t="s">
        <v>81</v>
      </c>
      <c r="AY594" s="199" t="s">
        <v>147</v>
      </c>
    </row>
    <row r="595" spans="2:65" s="14" customFormat="1" ht="13.5">
      <c r="B595" s="206"/>
      <c r="D595" s="183" t="s">
        <v>156</v>
      </c>
      <c r="E595" s="207" t="s">
        <v>5</v>
      </c>
      <c r="F595" s="208" t="s">
        <v>176</v>
      </c>
      <c r="H595" s="209">
        <v>10</v>
      </c>
      <c r="I595" s="210"/>
      <c r="L595" s="206"/>
      <c r="M595" s="211"/>
      <c r="N595" s="212"/>
      <c r="O595" s="212"/>
      <c r="P595" s="212"/>
      <c r="Q595" s="212"/>
      <c r="R595" s="212"/>
      <c r="S595" s="212"/>
      <c r="T595" s="213"/>
      <c r="AT595" s="207" t="s">
        <v>156</v>
      </c>
      <c r="AU595" s="207" t="s">
        <v>91</v>
      </c>
      <c r="AV595" s="14" t="s">
        <v>154</v>
      </c>
      <c r="AW595" s="14" t="s">
        <v>44</v>
      </c>
      <c r="AX595" s="14" t="s">
        <v>25</v>
      </c>
      <c r="AY595" s="207" t="s">
        <v>147</v>
      </c>
    </row>
    <row r="596" spans="2:65" s="1" customFormat="1" ht="16.5" customHeight="1">
      <c r="B596" s="169"/>
      <c r="C596" s="170" t="s">
        <v>574</v>
      </c>
      <c r="D596" s="170" t="s">
        <v>149</v>
      </c>
      <c r="E596" s="171" t="s">
        <v>575</v>
      </c>
      <c r="F596" s="172" t="s">
        <v>576</v>
      </c>
      <c r="G596" s="173" t="s">
        <v>208</v>
      </c>
      <c r="H596" s="174">
        <v>10</v>
      </c>
      <c r="I596" s="175"/>
      <c r="J596" s="176">
        <f>ROUND(I596*H596,2)</f>
        <v>0</v>
      </c>
      <c r="K596" s="172" t="s">
        <v>153</v>
      </c>
      <c r="L596" s="41"/>
      <c r="M596" s="177" t="s">
        <v>5</v>
      </c>
      <c r="N596" s="178" t="s">
        <v>52</v>
      </c>
      <c r="O596" s="42"/>
      <c r="P596" s="179">
        <f>O596*H596</f>
        <v>0</v>
      </c>
      <c r="Q596" s="179">
        <v>1.2E-4</v>
      </c>
      <c r="R596" s="179">
        <f>Q596*H596</f>
        <v>1.2000000000000001E-3</v>
      </c>
      <c r="S596" s="179">
        <v>0</v>
      </c>
      <c r="T596" s="180">
        <f>S596*H596</f>
        <v>0</v>
      </c>
      <c r="AR596" s="24" t="s">
        <v>306</v>
      </c>
      <c r="AT596" s="24" t="s">
        <v>149</v>
      </c>
      <c r="AU596" s="24" t="s">
        <v>91</v>
      </c>
      <c r="AY596" s="24" t="s">
        <v>147</v>
      </c>
      <c r="BE596" s="181">
        <f>IF(N596="základní",J596,0)</f>
        <v>0</v>
      </c>
      <c r="BF596" s="181">
        <f>IF(N596="snížená",J596,0)</f>
        <v>0</v>
      </c>
      <c r="BG596" s="181">
        <f>IF(N596="zákl. přenesená",J596,0)</f>
        <v>0</v>
      </c>
      <c r="BH596" s="181">
        <f>IF(N596="sníž. přenesená",J596,0)</f>
        <v>0</v>
      </c>
      <c r="BI596" s="181">
        <f>IF(N596="nulová",J596,0)</f>
        <v>0</v>
      </c>
      <c r="BJ596" s="24" t="s">
        <v>25</v>
      </c>
      <c r="BK596" s="181">
        <f>ROUND(I596*H596,2)</f>
        <v>0</v>
      </c>
      <c r="BL596" s="24" t="s">
        <v>306</v>
      </c>
      <c r="BM596" s="24" t="s">
        <v>577</v>
      </c>
    </row>
    <row r="597" spans="2:65" s="11" customFormat="1" ht="13.5">
      <c r="B597" s="182"/>
      <c r="D597" s="183" t="s">
        <v>156</v>
      </c>
      <c r="E597" s="184" t="s">
        <v>5</v>
      </c>
      <c r="F597" s="185" t="s">
        <v>571</v>
      </c>
      <c r="H597" s="184" t="s">
        <v>5</v>
      </c>
      <c r="I597" s="186"/>
      <c r="L597" s="182"/>
      <c r="M597" s="187"/>
      <c r="N597" s="188"/>
      <c r="O597" s="188"/>
      <c r="P597" s="188"/>
      <c r="Q597" s="188"/>
      <c r="R597" s="188"/>
      <c r="S597" s="188"/>
      <c r="T597" s="189"/>
      <c r="AT597" s="184" t="s">
        <v>156</v>
      </c>
      <c r="AU597" s="184" t="s">
        <v>91</v>
      </c>
      <c r="AV597" s="11" t="s">
        <v>25</v>
      </c>
      <c r="AW597" s="11" t="s">
        <v>44</v>
      </c>
      <c r="AX597" s="11" t="s">
        <v>81</v>
      </c>
      <c r="AY597" s="184" t="s">
        <v>147</v>
      </c>
    </row>
    <row r="598" spans="2:65" s="11" customFormat="1" ht="13.5">
      <c r="B598" s="182"/>
      <c r="D598" s="183" t="s">
        <v>156</v>
      </c>
      <c r="E598" s="184" t="s">
        <v>5</v>
      </c>
      <c r="F598" s="185" t="s">
        <v>572</v>
      </c>
      <c r="H598" s="184" t="s">
        <v>5</v>
      </c>
      <c r="I598" s="186"/>
      <c r="L598" s="182"/>
      <c r="M598" s="187"/>
      <c r="N598" s="188"/>
      <c r="O598" s="188"/>
      <c r="P598" s="188"/>
      <c r="Q598" s="188"/>
      <c r="R598" s="188"/>
      <c r="S598" s="188"/>
      <c r="T598" s="189"/>
      <c r="AT598" s="184" t="s">
        <v>156</v>
      </c>
      <c r="AU598" s="184" t="s">
        <v>91</v>
      </c>
      <c r="AV598" s="11" t="s">
        <v>25</v>
      </c>
      <c r="AW598" s="11" t="s">
        <v>44</v>
      </c>
      <c r="AX598" s="11" t="s">
        <v>81</v>
      </c>
      <c r="AY598" s="184" t="s">
        <v>147</v>
      </c>
    </row>
    <row r="599" spans="2:65" s="11" customFormat="1" ht="13.5">
      <c r="B599" s="182"/>
      <c r="D599" s="183" t="s">
        <v>156</v>
      </c>
      <c r="E599" s="184" t="s">
        <v>5</v>
      </c>
      <c r="F599" s="185" t="s">
        <v>573</v>
      </c>
      <c r="H599" s="184" t="s">
        <v>5</v>
      </c>
      <c r="I599" s="186"/>
      <c r="L599" s="182"/>
      <c r="M599" s="187"/>
      <c r="N599" s="188"/>
      <c r="O599" s="188"/>
      <c r="P599" s="188"/>
      <c r="Q599" s="188"/>
      <c r="R599" s="188"/>
      <c r="S599" s="188"/>
      <c r="T599" s="189"/>
      <c r="AT599" s="184" t="s">
        <v>156</v>
      </c>
      <c r="AU599" s="184" t="s">
        <v>91</v>
      </c>
      <c r="AV599" s="11" t="s">
        <v>25</v>
      </c>
      <c r="AW599" s="11" t="s">
        <v>44</v>
      </c>
      <c r="AX599" s="11" t="s">
        <v>81</v>
      </c>
      <c r="AY599" s="184" t="s">
        <v>147</v>
      </c>
    </row>
    <row r="600" spans="2:65" s="12" customFormat="1" ht="13.5">
      <c r="B600" s="190"/>
      <c r="D600" s="183" t="s">
        <v>156</v>
      </c>
      <c r="E600" s="191" t="s">
        <v>5</v>
      </c>
      <c r="F600" s="192" t="s">
        <v>30</v>
      </c>
      <c r="H600" s="193">
        <v>10</v>
      </c>
      <c r="I600" s="194"/>
      <c r="L600" s="190"/>
      <c r="M600" s="195"/>
      <c r="N600" s="196"/>
      <c r="O600" s="196"/>
      <c r="P600" s="196"/>
      <c r="Q600" s="196"/>
      <c r="R600" s="196"/>
      <c r="S600" s="196"/>
      <c r="T600" s="197"/>
      <c r="AT600" s="191" t="s">
        <v>156</v>
      </c>
      <c r="AU600" s="191" t="s">
        <v>91</v>
      </c>
      <c r="AV600" s="12" t="s">
        <v>91</v>
      </c>
      <c r="AW600" s="12" t="s">
        <v>44</v>
      </c>
      <c r="AX600" s="12" t="s">
        <v>81</v>
      </c>
      <c r="AY600" s="191" t="s">
        <v>147</v>
      </c>
    </row>
    <row r="601" spans="2:65" s="13" customFormat="1" ht="13.5">
      <c r="B601" s="198"/>
      <c r="D601" s="183" t="s">
        <v>156</v>
      </c>
      <c r="E601" s="199" t="s">
        <v>5</v>
      </c>
      <c r="F601" s="200" t="s">
        <v>174</v>
      </c>
      <c r="H601" s="201">
        <v>10</v>
      </c>
      <c r="I601" s="202"/>
      <c r="L601" s="198"/>
      <c r="M601" s="203"/>
      <c r="N601" s="204"/>
      <c r="O601" s="204"/>
      <c r="P601" s="204"/>
      <c r="Q601" s="204"/>
      <c r="R601" s="204"/>
      <c r="S601" s="204"/>
      <c r="T601" s="205"/>
      <c r="AT601" s="199" t="s">
        <v>156</v>
      </c>
      <c r="AU601" s="199" t="s">
        <v>91</v>
      </c>
      <c r="AV601" s="13" t="s">
        <v>175</v>
      </c>
      <c r="AW601" s="13" t="s">
        <v>44</v>
      </c>
      <c r="AX601" s="13" t="s">
        <v>81</v>
      </c>
      <c r="AY601" s="199" t="s">
        <v>147</v>
      </c>
    </row>
    <row r="602" spans="2:65" s="14" customFormat="1" ht="13.5">
      <c r="B602" s="206"/>
      <c r="D602" s="183" t="s">
        <v>156</v>
      </c>
      <c r="E602" s="207" t="s">
        <v>5</v>
      </c>
      <c r="F602" s="208" t="s">
        <v>176</v>
      </c>
      <c r="H602" s="209">
        <v>10</v>
      </c>
      <c r="I602" s="210"/>
      <c r="L602" s="206"/>
      <c r="M602" s="211"/>
      <c r="N602" s="212"/>
      <c r="O602" s="212"/>
      <c r="P602" s="212"/>
      <c r="Q602" s="212"/>
      <c r="R602" s="212"/>
      <c r="S602" s="212"/>
      <c r="T602" s="213"/>
      <c r="AT602" s="207" t="s">
        <v>156</v>
      </c>
      <c r="AU602" s="207" t="s">
        <v>91</v>
      </c>
      <c r="AV602" s="14" t="s">
        <v>154</v>
      </c>
      <c r="AW602" s="14" t="s">
        <v>44</v>
      </c>
      <c r="AX602" s="14" t="s">
        <v>25</v>
      </c>
      <c r="AY602" s="207" t="s">
        <v>147</v>
      </c>
    </row>
    <row r="603" spans="2:65" s="1" customFormat="1" ht="25.5" customHeight="1">
      <c r="B603" s="169"/>
      <c r="C603" s="170" t="s">
        <v>578</v>
      </c>
      <c r="D603" s="170" t="s">
        <v>149</v>
      </c>
      <c r="E603" s="171" t="s">
        <v>579</v>
      </c>
      <c r="F603" s="172" t="s">
        <v>580</v>
      </c>
      <c r="G603" s="173" t="s">
        <v>208</v>
      </c>
      <c r="H603" s="174">
        <v>10</v>
      </c>
      <c r="I603" s="175"/>
      <c r="J603" s="176">
        <f>ROUND(I603*H603,2)</f>
        <v>0</v>
      </c>
      <c r="K603" s="172" t="s">
        <v>153</v>
      </c>
      <c r="L603" s="41"/>
      <c r="M603" s="177" t="s">
        <v>5</v>
      </c>
      <c r="N603" s="178" t="s">
        <v>52</v>
      </c>
      <c r="O603" s="42"/>
      <c r="P603" s="179">
        <f>O603*H603</f>
        <v>0</v>
      </c>
      <c r="Q603" s="179">
        <v>1.2E-4</v>
      </c>
      <c r="R603" s="179">
        <f>Q603*H603</f>
        <v>1.2000000000000001E-3</v>
      </c>
      <c r="S603" s="179">
        <v>0</v>
      </c>
      <c r="T603" s="180">
        <f>S603*H603</f>
        <v>0</v>
      </c>
      <c r="AR603" s="24" t="s">
        <v>306</v>
      </c>
      <c r="AT603" s="24" t="s">
        <v>149</v>
      </c>
      <c r="AU603" s="24" t="s">
        <v>91</v>
      </c>
      <c r="AY603" s="24" t="s">
        <v>147</v>
      </c>
      <c r="BE603" s="181">
        <f>IF(N603="základní",J603,0)</f>
        <v>0</v>
      </c>
      <c r="BF603" s="181">
        <f>IF(N603="snížená",J603,0)</f>
        <v>0</v>
      </c>
      <c r="BG603" s="181">
        <f>IF(N603="zákl. přenesená",J603,0)</f>
        <v>0</v>
      </c>
      <c r="BH603" s="181">
        <f>IF(N603="sníž. přenesená",J603,0)</f>
        <v>0</v>
      </c>
      <c r="BI603" s="181">
        <f>IF(N603="nulová",J603,0)</f>
        <v>0</v>
      </c>
      <c r="BJ603" s="24" t="s">
        <v>25</v>
      </c>
      <c r="BK603" s="181">
        <f>ROUND(I603*H603,2)</f>
        <v>0</v>
      </c>
      <c r="BL603" s="24" t="s">
        <v>306</v>
      </c>
      <c r="BM603" s="24" t="s">
        <v>581</v>
      </c>
    </row>
    <row r="604" spans="2:65" s="11" customFormat="1" ht="13.5">
      <c r="B604" s="182"/>
      <c r="D604" s="183" t="s">
        <v>156</v>
      </c>
      <c r="E604" s="184" t="s">
        <v>5</v>
      </c>
      <c r="F604" s="185" t="s">
        <v>571</v>
      </c>
      <c r="H604" s="184" t="s">
        <v>5</v>
      </c>
      <c r="I604" s="186"/>
      <c r="L604" s="182"/>
      <c r="M604" s="187"/>
      <c r="N604" s="188"/>
      <c r="O604" s="188"/>
      <c r="P604" s="188"/>
      <c r="Q604" s="188"/>
      <c r="R604" s="188"/>
      <c r="S604" s="188"/>
      <c r="T604" s="189"/>
      <c r="AT604" s="184" t="s">
        <v>156</v>
      </c>
      <c r="AU604" s="184" t="s">
        <v>91</v>
      </c>
      <c r="AV604" s="11" t="s">
        <v>25</v>
      </c>
      <c r="AW604" s="11" t="s">
        <v>44</v>
      </c>
      <c r="AX604" s="11" t="s">
        <v>81</v>
      </c>
      <c r="AY604" s="184" t="s">
        <v>147</v>
      </c>
    </row>
    <row r="605" spans="2:65" s="11" customFormat="1" ht="13.5">
      <c r="B605" s="182"/>
      <c r="D605" s="183" t="s">
        <v>156</v>
      </c>
      <c r="E605" s="184" t="s">
        <v>5</v>
      </c>
      <c r="F605" s="185" t="s">
        <v>572</v>
      </c>
      <c r="H605" s="184" t="s">
        <v>5</v>
      </c>
      <c r="I605" s="186"/>
      <c r="L605" s="182"/>
      <c r="M605" s="187"/>
      <c r="N605" s="188"/>
      <c r="O605" s="188"/>
      <c r="P605" s="188"/>
      <c r="Q605" s="188"/>
      <c r="R605" s="188"/>
      <c r="S605" s="188"/>
      <c r="T605" s="189"/>
      <c r="AT605" s="184" t="s">
        <v>156</v>
      </c>
      <c r="AU605" s="184" t="s">
        <v>91</v>
      </c>
      <c r="AV605" s="11" t="s">
        <v>25</v>
      </c>
      <c r="AW605" s="11" t="s">
        <v>44</v>
      </c>
      <c r="AX605" s="11" t="s">
        <v>81</v>
      </c>
      <c r="AY605" s="184" t="s">
        <v>147</v>
      </c>
    </row>
    <row r="606" spans="2:65" s="11" customFormat="1" ht="13.5">
      <c r="B606" s="182"/>
      <c r="D606" s="183" t="s">
        <v>156</v>
      </c>
      <c r="E606" s="184" t="s">
        <v>5</v>
      </c>
      <c r="F606" s="185" t="s">
        <v>573</v>
      </c>
      <c r="H606" s="184" t="s">
        <v>5</v>
      </c>
      <c r="I606" s="186"/>
      <c r="L606" s="182"/>
      <c r="M606" s="187"/>
      <c r="N606" s="188"/>
      <c r="O606" s="188"/>
      <c r="P606" s="188"/>
      <c r="Q606" s="188"/>
      <c r="R606" s="188"/>
      <c r="S606" s="188"/>
      <c r="T606" s="189"/>
      <c r="AT606" s="184" t="s">
        <v>156</v>
      </c>
      <c r="AU606" s="184" t="s">
        <v>91</v>
      </c>
      <c r="AV606" s="11" t="s">
        <v>25</v>
      </c>
      <c r="AW606" s="11" t="s">
        <v>44</v>
      </c>
      <c r="AX606" s="11" t="s">
        <v>81</v>
      </c>
      <c r="AY606" s="184" t="s">
        <v>147</v>
      </c>
    </row>
    <row r="607" spans="2:65" s="12" customFormat="1" ht="13.5">
      <c r="B607" s="190"/>
      <c r="D607" s="183" t="s">
        <v>156</v>
      </c>
      <c r="E607" s="191" t="s">
        <v>5</v>
      </c>
      <c r="F607" s="192" t="s">
        <v>30</v>
      </c>
      <c r="H607" s="193">
        <v>10</v>
      </c>
      <c r="I607" s="194"/>
      <c r="L607" s="190"/>
      <c r="M607" s="195"/>
      <c r="N607" s="196"/>
      <c r="O607" s="196"/>
      <c r="P607" s="196"/>
      <c r="Q607" s="196"/>
      <c r="R607" s="196"/>
      <c r="S607" s="196"/>
      <c r="T607" s="197"/>
      <c r="AT607" s="191" t="s">
        <v>156</v>
      </c>
      <c r="AU607" s="191" t="s">
        <v>91</v>
      </c>
      <c r="AV607" s="12" t="s">
        <v>91</v>
      </c>
      <c r="AW607" s="12" t="s">
        <v>44</v>
      </c>
      <c r="AX607" s="12" t="s">
        <v>81</v>
      </c>
      <c r="AY607" s="191" t="s">
        <v>147</v>
      </c>
    </row>
    <row r="608" spans="2:65" s="13" customFormat="1" ht="13.5">
      <c r="B608" s="198"/>
      <c r="D608" s="183" t="s">
        <v>156</v>
      </c>
      <c r="E608" s="199" t="s">
        <v>5</v>
      </c>
      <c r="F608" s="200" t="s">
        <v>174</v>
      </c>
      <c r="H608" s="201">
        <v>10</v>
      </c>
      <c r="I608" s="202"/>
      <c r="L608" s="198"/>
      <c r="M608" s="203"/>
      <c r="N608" s="204"/>
      <c r="O608" s="204"/>
      <c r="P608" s="204"/>
      <c r="Q608" s="204"/>
      <c r="R608" s="204"/>
      <c r="S608" s="204"/>
      <c r="T608" s="205"/>
      <c r="AT608" s="199" t="s">
        <v>156</v>
      </c>
      <c r="AU608" s="199" t="s">
        <v>91</v>
      </c>
      <c r="AV608" s="13" t="s">
        <v>175</v>
      </c>
      <c r="AW608" s="13" t="s">
        <v>44</v>
      </c>
      <c r="AX608" s="13" t="s">
        <v>81</v>
      </c>
      <c r="AY608" s="199" t="s">
        <v>147</v>
      </c>
    </row>
    <row r="609" spans="2:65" s="14" customFormat="1" ht="13.5">
      <c r="B609" s="206"/>
      <c r="D609" s="183" t="s">
        <v>156</v>
      </c>
      <c r="E609" s="207" t="s">
        <v>5</v>
      </c>
      <c r="F609" s="208" t="s">
        <v>176</v>
      </c>
      <c r="H609" s="209">
        <v>10</v>
      </c>
      <c r="I609" s="210"/>
      <c r="L609" s="206"/>
      <c r="M609" s="211"/>
      <c r="N609" s="212"/>
      <c r="O609" s="212"/>
      <c r="P609" s="212"/>
      <c r="Q609" s="212"/>
      <c r="R609" s="212"/>
      <c r="S609" s="212"/>
      <c r="T609" s="213"/>
      <c r="AT609" s="207" t="s">
        <v>156</v>
      </c>
      <c r="AU609" s="207" t="s">
        <v>91</v>
      </c>
      <c r="AV609" s="14" t="s">
        <v>154</v>
      </c>
      <c r="AW609" s="14" t="s">
        <v>44</v>
      </c>
      <c r="AX609" s="14" t="s">
        <v>25</v>
      </c>
      <c r="AY609" s="207" t="s">
        <v>147</v>
      </c>
    </row>
    <row r="610" spans="2:65" s="10" customFormat="1" ht="29.85" customHeight="1">
      <c r="B610" s="156"/>
      <c r="D610" s="157" t="s">
        <v>80</v>
      </c>
      <c r="E610" s="167" t="s">
        <v>582</v>
      </c>
      <c r="F610" s="167" t="s">
        <v>583</v>
      </c>
      <c r="I610" s="159"/>
      <c r="J610" s="168">
        <f>BK610</f>
        <v>0</v>
      </c>
      <c r="L610" s="156"/>
      <c r="M610" s="161"/>
      <c r="N610" s="162"/>
      <c r="O610" s="162"/>
      <c r="P610" s="163">
        <f>SUM(P611:P617)</f>
        <v>0</v>
      </c>
      <c r="Q610" s="162"/>
      <c r="R610" s="163">
        <f>SUM(R611:R617)</f>
        <v>0</v>
      </c>
      <c r="S610" s="162"/>
      <c r="T610" s="164">
        <f>SUM(T611:T617)</f>
        <v>0</v>
      </c>
      <c r="AR610" s="157" t="s">
        <v>91</v>
      </c>
      <c r="AT610" s="165" t="s">
        <v>80</v>
      </c>
      <c r="AU610" s="165" t="s">
        <v>25</v>
      </c>
      <c r="AY610" s="157" t="s">
        <v>147</v>
      </c>
      <c r="BK610" s="166">
        <f>SUM(BK611:BK617)</f>
        <v>0</v>
      </c>
    </row>
    <row r="611" spans="2:65" s="1" customFormat="1" ht="25.5" customHeight="1">
      <c r="B611" s="169"/>
      <c r="C611" s="170" t="s">
        <v>584</v>
      </c>
      <c r="D611" s="170" t="s">
        <v>149</v>
      </c>
      <c r="E611" s="171" t="s">
        <v>585</v>
      </c>
      <c r="F611" s="172" t="s">
        <v>586</v>
      </c>
      <c r="G611" s="173" t="s">
        <v>208</v>
      </c>
      <c r="H611" s="174">
        <v>10</v>
      </c>
      <c r="I611" s="175"/>
      <c r="J611" s="176">
        <f>ROUND(I611*H611,2)</f>
        <v>0</v>
      </c>
      <c r="K611" s="172" t="s">
        <v>153</v>
      </c>
      <c r="L611" s="41"/>
      <c r="M611" s="177" t="s">
        <v>5</v>
      </c>
      <c r="N611" s="178" t="s">
        <v>52</v>
      </c>
      <c r="O611" s="42"/>
      <c r="P611" s="179">
        <f>O611*H611</f>
        <v>0</v>
      </c>
      <c r="Q611" s="179">
        <v>0</v>
      </c>
      <c r="R611" s="179">
        <f>Q611*H611</f>
        <v>0</v>
      </c>
      <c r="S611" s="179">
        <v>0</v>
      </c>
      <c r="T611" s="180">
        <f>S611*H611</f>
        <v>0</v>
      </c>
      <c r="AR611" s="24" t="s">
        <v>306</v>
      </c>
      <c r="AT611" s="24" t="s">
        <v>149</v>
      </c>
      <c r="AU611" s="24" t="s">
        <v>91</v>
      </c>
      <c r="AY611" s="24" t="s">
        <v>147</v>
      </c>
      <c r="BE611" s="181">
        <f>IF(N611="základní",J611,0)</f>
        <v>0</v>
      </c>
      <c r="BF611" s="181">
        <f>IF(N611="snížená",J611,0)</f>
        <v>0</v>
      </c>
      <c r="BG611" s="181">
        <f>IF(N611="zákl. přenesená",J611,0)</f>
        <v>0</v>
      </c>
      <c r="BH611" s="181">
        <f>IF(N611="sníž. přenesená",J611,0)</f>
        <v>0</v>
      </c>
      <c r="BI611" s="181">
        <f>IF(N611="nulová",J611,0)</f>
        <v>0</v>
      </c>
      <c r="BJ611" s="24" t="s">
        <v>25</v>
      </c>
      <c r="BK611" s="181">
        <f>ROUND(I611*H611,2)</f>
        <v>0</v>
      </c>
      <c r="BL611" s="24" t="s">
        <v>306</v>
      </c>
      <c r="BM611" s="24" t="s">
        <v>587</v>
      </c>
    </row>
    <row r="612" spans="2:65" s="11" customFormat="1" ht="13.5">
      <c r="B612" s="182"/>
      <c r="D612" s="183" t="s">
        <v>156</v>
      </c>
      <c r="E612" s="184" t="s">
        <v>5</v>
      </c>
      <c r="F612" s="185" t="s">
        <v>588</v>
      </c>
      <c r="H612" s="184" t="s">
        <v>5</v>
      </c>
      <c r="I612" s="186"/>
      <c r="L612" s="182"/>
      <c r="M612" s="187"/>
      <c r="N612" s="188"/>
      <c r="O612" s="188"/>
      <c r="P612" s="188"/>
      <c r="Q612" s="188"/>
      <c r="R612" s="188"/>
      <c r="S612" s="188"/>
      <c r="T612" s="189"/>
      <c r="AT612" s="184" t="s">
        <v>156</v>
      </c>
      <c r="AU612" s="184" t="s">
        <v>91</v>
      </c>
      <c r="AV612" s="11" t="s">
        <v>25</v>
      </c>
      <c r="AW612" s="11" t="s">
        <v>44</v>
      </c>
      <c r="AX612" s="11" t="s">
        <v>81</v>
      </c>
      <c r="AY612" s="184" t="s">
        <v>147</v>
      </c>
    </row>
    <row r="613" spans="2:65" s="11" customFormat="1" ht="13.5">
      <c r="B613" s="182"/>
      <c r="D613" s="183" t="s">
        <v>156</v>
      </c>
      <c r="E613" s="184" t="s">
        <v>5</v>
      </c>
      <c r="F613" s="185" t="s">
        <v>589</v>
      </c>
      <c r="H613" s="184" t="s">
        <v>5</v>
      </c>
      <c r="I613" s="186"/>
      <c r="L613" s="182"/>
      <c r="M613" s="187"/>
      <c r="N613" s="188"/>
      <c r="O613" s="188"/>
      <c r="P613" s="188"/>
      <c r="Q613" s="188"/>
      <c r="R613" s="188"/>
      <c r="S613" s="188"/>
      <c r="T613" s="189"/>
      <c r="AT613" s="184" t="s">
        <v>156</v>
      </c>
      <c r="AU613" s="184" t="s">
        <v>91</v>
      </c>
      <c r="AV613" s="11" t="s">
        <v>25</v>
      </c>
      <c r="AW613" s="11" t="s">
        <v>44</v>
      </c>
      <c r="AX613" s="11" t="s">
        <v>81</v>
      </c>
      <c r="AY613" s="184" t="s">
        <v>147</v>
      </c>
    </row>
    <row r="614" spans="2:65" s="11" customFormat="1" ht="13.5">
      <c r="B614" s="182"/>
      <c r="D614" s="183" t="s">
        <v>156</v>
      </c>
      <c r="E614" s="184" t="s">
        <v>5</v>
      </c>
      <c r="F614" s="185" t="s">
        <v>573</v>
      </c>
      <c r="H614" s="184" t="s">
        <v>5</v>
      </c>
      <c r="I614" s="186"/>
      <c r="L614" s="182"/>
      <c r="M614" s="187"/>
      <c r="N614" s="188"/>
      <c r="O614" s="188"/>
      <c r="P614" s="188"/>
      <c r="Q614" s="188"/>
      <c r="R614" s="188"/>
      <c r="S614" s="188"/>
      <c r="T614" s="189"/>
      <c r="AT614" s="184" t="s">
        <v>156</v>
      </c>
      <c r="AU614" s="184" t="s">
        <v>91</v>
      </c>
      <c r="AV614" s="11" t="s">
        <v>25</v>
      </c>
      <c r="AW614" s="11" t="s">
        <v>44</v>
      </c>
      <c r="AX614" s="11" t="s">
        <v>81</v>
      </c>
      <c r="AY614" s="184" t="s">
        <v>147</v>
      </c>
    </row>
    <row r="615" spans="2:65" s="12" customFormat="1" ht="13.5">
      <c r="B615" s="190"/>
      <c r="D615" s="183" t="s">
        <v>156</v>
      </c>
      <c r="E615" s="191" t="s">
        <v>5</v>
      </c>
      <c r="F615" s="192" t="s">
        <v>30</v>
      </c>
      <c r="H615" s="193">
        <v>10</v>
      </c>
      <c r="I615" s="194"/>
      <c r="L615" s="190"/>
      <c r="M615" s="195"/>
      <c r="N615" s="196"/>
      <c r="O615" s="196"/>
      <c r="P615" s="196"/>
      <c r="Q615" s="196"/>
      <c r="R615" s="196"/>
      <c r="S615" s="196"/>
      <c r="T615" s="197"/>
      <c r="AT615" s="191" t="s">
        <v>156</v>
      </c>
      <c r="AU615" s="191" t="s">
        <v>91</v>
      </c>
      <c r="AV615" s="12" t="s">
        <v>91</v>
      </c>
      <c r="AW615" s="12" t="s">
        <v>44</v>
      </c>
      <c r="AX615" s="12" t="s">
        <v>81</v>
      </c>
      <c r="AY615" s="191" t="s">
        <v>147</v>
      </c>
    </row>
    <row r="616" spans="2:65" s="13" customFormat="1" ht="13.5">
      <c r="B616" s="198"/>
      <c r="D616" s="183" t="s">
        <v>156</v>
      </c>
      <c r="E616" s="199" t="s">
        <v>5</v>
      </c>
      <c r="F616" s="200" t="s">
        <v>174</v>
      </c>
      <c r="H616" s="201">
        <v>10</v>
      </c>
      <c r="I616" s="202"/>
      <c r="L616" s="198"/>
      <c r="M616" s="203"/>
      <c r="N616" s="204"/>
      <c r="O616" s="204"/>
      <c r="P616" s="204"/>
      <c r="Q616" s="204"/>
      <c r="R616" s="204"/>
      <c r="S616" s="204"/>
      <c r="T616" s="205"/>
      <c r="AT616" s="199" t="s">
        <v>156</v>
      </c>
      <c r="AU616" s="199" t="s">
        <v>91</v>
      </c>
      <c r="AV616" s="13" t="s">
        <v>175</v>
      </c>
      <c r="AW616" s="13" t="s">
        <v>44</v>
      </c>
      <c r="AX616" s="13" t="s">
        <v>81</v>
      </c>
      <c r="AY616" s="199" t="s">
        <v>147</v>
      </c>
    </row>
    <row r="617" spans="2:65" s="14" customFormat="1" ht="13.5">
      <c r="B617" s="206"/>
      <c r="D617" s="183" t="s">
        <v>156</v>
      </c>
      <c r="E617" s="207" t="s">
        <v>5</v>
      </c>
      <c r="F617" s="208" t="s">
        <v>176</v>
      </c>
      <c r="H617" s="209">
        <v>10</v>
      </c>
      <c r="I617" s="210"/>
      <c r="L617" s="206"/>
      <c r="M617" s="211"/>
      <c r="N617" s="212"/>
      <c r="O617" s="212"/>
      <c r="P617" s="212"/>
      <c r="Q617" s="212"/>
      <c r="R617" s="212"/>
      <c r="S617" s="212"/>
      <c r="T617" s="213"/>
      <c r="AT617" s="207" t="s">
        <v>156</v>
      </c>
      <c r="AU617" s="207" t="s">
        <v>91</v>
      </c>
      <c r="AV617" s="14" t="s">
        <v>154</v>
      </c>
      <c r="AW617" s="14" t="s">
        <v>44</v>
      </c>
      <c r="AX617" s="14" t="s">
        <v>25</v>
      </c>
      <c r="AY617" s="207" t="s">
        <v>147</v>
      </c>
    </row>
    <row r="618" spans="2:65" s="10" customFormat="1" ht="37.35" customHeight="1">
      <c r="B618" s="156"/>
      <c r="D618" s="157" t="s">
        <v>80</v>
      </c>
      <c r="E618" s="158" t="s">
        <v>445</v>
      </c>
      <c r="F618" s="158" t="s">
        <v>590</v>
      </c>
      <c r="I618" s="159"/>
      <c r="J618" s="160">
        <f>BK618</f>
        <v>0</v>
      </c>
      <c r="L618" s="156"/>
      <c r="M618" s="161"/>
      <c r="N618" s="162"/>
      <c r="O618" s="162"/>
      <c r="P618" s="163">
        <f>P619</f>
        <v>0</v>
      </c>
      <c r="Q618" s="162"/>
      <c r="R618" s="163">
        <f>R619</f>
        <v>0</v>
      </c>
      <c r="S618" s="162"/>
      <c r="T618" s="164">
        <f>T619</f>
        <v>0</v>
      </c>
      <c r="AR618" s="157" t="s">
        <v>175</v>
      </c>
      <c r="AT618" s="165" t="s">
        <v>80</v>
      </c>
      <c r="AU618" s="165" t="s">
        <v>81</v>
      </c>
      <c r="AY618" s="157" t="s">
        <v>147</v>
      </c>
      <c r="BK618" s="166">
        <f>BK619</f>
        <v>0</v>
      </c>
    </row>
    <row r="619" spans="2:65" s="10" customFormat="1" ht="19.899999999999999" customHeight="1">
      <c r="B619" s="156"/>
      <c r="D619" s="157" t="s">
        <v>80</v>
      </c>
      <c r="E619" s="167" t="s">
        <v>591</v>
      </c>
      <c r="F619" s="167" t="s">
        <v>592</v>
      </c>
      <c r="I619" s="159"/>
      <c r="J619" s="168">
        <f>BK619</f>
        <v>0</v>
      </c>
      <c r="L619" s="156"/>
      <c r="M619" s="161"/>
      <c r="N619" s="162"/>
      <c r="O619" s="162"/>
      <c r="P619" s="163">
        <f>SUM(P620:P624)</f>
        <v>0</v>
      </c>
      <c r="Q619" s="162"/>
      <c r="R619" s="163">
        <f>SUM(R620:R624)</f>
        <v>0</v>
      </c>
      <c r="S619" s="162"/>
      <c r="T619" s="164">
        <f>SUM(T620:T624)</f>
        <v>0</v>
      </c>
      <c r="AR619" s="157" t="s">
        <v>175</v>
      </c>
      <c r="AT619" s="165" t="s">
        <v>80</v>
      </c>
      <c r="AU619" s="165" t="s">
        <v>25</v>
      </c>
      <c r="AY619" s="157" t="s">
        <v>147</v>
      </c>
      <c r="BK619" s="166">
        <f>SUM(BK620:BK624)</f>
        <v>0</v>
      </c>
    </row>
    <row r="620" spans="2:65" s="1" customFormat="1" ht="16.5" customHeight="1">
      <c r="B620" s="169"/>
      <c r="C620" s="170" t="s">
        <v>593</v>
      </c>
      <c r="D620" s="170" t="s">
        <v>149</v>
      </c>
      <c r="E620" s="171" t="s">
        <v>594</v>
      </c>
      <c r="F620" s="172" t="s">
        <v>595</v>
      </c>
      <c r="G620" s="173" t="s">
        <v>208</v>
      </c>
      <c r="H620" s="174">
        <v>2.6</v>
      </c>
      <c r="I620" s="175"/>
      <c r="J620" s="176">
        <f>ROUND(I620*H620,2)</f>
        <v>0</v>
      </c>
      <c r="K620" s="172" t="s">
        <v>5</v>
      </c>
      <c r="L620" s="41"/>
      <c r="M620" s="177" t="s">
        <v>5</v>
      </c>
      <c r="N620" s="178" t="s">
        <v>52</v>
      </c>
      <c r="O620" s="42"/>
      <c r="P620" s="179">
        <f>O620*H620</f>
        <v>0</v>
      </c>
      <c r="Q620" s="179">
        <v>0</v>
      </c>
      <c r="R620" s="179">
        <f>Q620*H620</f>
        <v>0</v>
      </c>
      <c r="S620" s="179">
        <v>0</v>
      </c>
      <c r="T620" s="180">
        <f>S620*H620</f>
        <v>0</v>
      </c>
      <c r="AR620" s="24" t="s">
        <v>596</v>
      </c>
      <c r="AT620" s="24" t="s">
        <v>149</v>
      </c>
      <c r="AU620" s="24" t="s">
        <v>91</v>
      </c>
      <c r="AY620" s="24" t="s">
        <v>147</v>
      </c>
      <c r="BE620" s="181">
        <f>IF(N620="základní",J620,0)</f>
        <v>0</v>
      </c>
      <c r="BF620" s="181">
        <f>IF(N620="snížená",J620,0)</f>
        <v>0</v>
      </c>
      <c r="BG620" s="181">
        <f>IF(N620="zákl. přenesená",J620,0)</f>
        <v>0</v>
      </c>
      <c r="BH620" s="181">
        <f>IF(N620="sníž. přenesená",J620,0)</f>
        <v>0</v>
      </c>
      <c r="BI620" s="181">
        <f>IF(N620="nulová",J620,0)</f>
        <v>0</v>
      </c>
      <c r="BJ620" s="24" t="s">
        <v>25</v>
      </c>
      <c r="BK620" s="181">
        <f>ROUND(I620*H620,2)</f>
        <v>0</v>
      </c>
      <c r="BL620" s="24" t="s">
        <v>596</v>
      </c>
      <c r="BM620" s="24" t="s">
        <v>597</v>
      </c>
    </row>
    <row r="621" spans="2:65" s="1" customFormat="1" ht="16.5" customHeight="1">
      <c r="B621" s="169"/>
      <c r="C621" s="170" t="s">
        <v>598</v>
      </c>
      <c r="D621" s="170" t="s">
        <v>149</v>
      </c>
      <c r="E621" s="171" t="s">
        <v>599</v>
      </c>
      <c r="F621" s="172" t="s">
        <v>600</v>
      </c>
      <c r="G621" s="173" t="s">
        <v>373</v>
      </c>
      <c r="H621" s="174">
        <v>1</v>
      </c>
      <c r="I621" s="175"/>
      <c r="J621" s="176">
        <f>ROUND(I621*H621,2)</f>
        <v>0</v>
      </c>
      <c r="K621" s="172" t="s">
        <v>5</v>
      </c>
      <c r="L621" s="41"/>
      <c r="M621" s="177" t="s">
        <v>5</v>
      </c>
      <c r="N621" s="178" t="s">
        <v>52</v>
      </c>
      <c r="O621" s="42"/>
      <c r="P621" s="179">
        <f>O621*H621</f>
        <v>0</v>
      </c>
      <c r="Q621" s="179">
        <v>0</v>
      </c>
      <c r="R621" s="179">
        <f>Q621*H621</f>
        <v>0</v>
      </c>
      <c r="S621" s="179">
        <v>0</v>
      </c>
      <c r="T621" s="180">
        <f>S621*H621</f>
        <v>0</v>
      </c>
      <c r="AR621" s="24" t="s">
        <v>596</v>
      </c>
      <c r="AT621" s="24" t="s">
        <v>149</v>
      </c>
      <c r="AU621" s="24" t="s">
        <v>91</v>
      </c>
      <c r="AY621" s="24" t="s">
        <v>147</v>
      </c>
      <c r="BE621" s="181">
        <f>IF(N621="základní",J621,0)</f>
        <v>0</v>
      </c>
      <c r="BF621" s="181">
        <f>IF(N621="snížená",J621,0)</f>
        <v>0</v>
      </c>
      <c r="BG621" s="181">
        <f>IF(N621="zákl. přenesená",J621,0)</f>
        <v>0</v>
      </c>
      <c r="BH621" s="181">
        <f>IF(N621="sníž. přenesená",J621,0)</f>
        <v>0</v>
      </c>
      <c r="BI621" s="181">
        <f>IF(N621="nulová",J621,0)</f>
        <v>0</v>
      </c>
      <c r="BJ621" s="24" t="s">
        <v>25</v>
      </c>
      <c r="BK621" s="181">
        <f>ROUND(I621*H621,2)</f>
        <v>0</v>
      </c>
      <c r="BL621" s="24" t="s">
        <v>596</v>
      </c>
      <c r="BM621" s="24" t="s">
        <v>601</v>
      </c>
    </row>
    <row r="622" spans="2:65" s="1" customFormat="1" ht="16.5" customHeight="1">
      <c r="B622" s="169"/>
      <c r="C622" s="170" t="s">
        <v>602</v>
      </c>
      <c r="D622" s="170" t="s">
        <v>149</v>
      </c>
      <c r="E622" s="171" t="s">
        <v>603</v>
      </c>
      <c r="F622" s="172" t="s">
        <v>604</v>
      </c>
      <c r="G622" s="173" t="s">
        <v>296</v>
      </c>
      <c r="H622" s="174">
        <v>1</v>
      </c>
      <c r="I622" s="175"/>
      <c r="J622" s="176">
        <f>ROUND(I622*H622,2)</f>
        <v>0</v>
      </c>
      <c r="K622" s="172" t="s">
        <v>5</v>
      </c>
      <c r="L622" s="41"/>
      <c r="M622" s="177" t="s">
        <v>5</v>
      </c>
      <c r="N622" s="178" t="s">
        <v>52</v>
      </c>
      <c r="O622" s="42"/>
      <c r="P622" s="179">
        <f>O622*H622</f>
        <v>0</v>
      </c>
      <c r="Q622" s="179">
        <v>0</v>
      </c>
      <c r="R622" s="179">
        <f>Q622*H622</f>
        <v>0</v>
      </c>
      <c r="S622" s="179">
        <v>0</v>
      </c>
      <c r="T622" s="180">
        <f>S622*H622</f>
        <v>0</v>
      </c>
      <c r="AR622" s="24" t="s">
        <v>596</v>
      </c>
      <c r="AT622" s="24" t="s">
        <v>149</v>
      </c>
      <c r="AU622" s="24" t="s">
        <v>91</v>
      </c>
      <c r="AY622" s="24" t="s">
        <v>147</v>
      </c>
      <c r="BE622" s="181">
        <f>IF(N622="základní",J622,0)</f>
        <v>0</v>
      </c>
      <c r="BF622" s="181">
        <f>IF(N622="snížená",J622,0)</f>
        <v>0</v>
      </c>
      <c r="BG622" s="181">
        <f>IF(N622="zákl. přenesená",J622,0)</f>
        <v>0</v>
      </c>
      <c r="BH622" s="181">
        <f>IF(N622="sníž. přenesená",J622,0)</f>
        <v>0</v>
      </c>
      <c r="BI622" s="181">
        <f>IF(N622="nulová",J622,0)</f>
        <v>0</v>
      </c>
      <c r="BJ622" s="24" t="s">
        <v>25</v>
      </c>
      <c r="BK622" s="181">
        <f>ROUND(I622*H622,2)</f>
        <v>0</v>
      </c>
      <c r="BL622" s="24" t="s">
        <v>596</v>
      </c>
      <c r="BM622" s="24" t="s">
        <v>605</v>
      </c>
    </row>
    <row r="623" spans="2:65" s="1" customFormat="1" ht="16.5" customHeight="1">
      <c r="B623" s="169"/>
      <c r="C623" s="170" t="s">
        <v>596</v>
      </c>
      <c r="D623" s="170" t="s">
        <v>149</v>
      </c>
      <c r="E623" s="171" t="s">
        <v>606</v>
      </c>
      <c r="F623" s="172" t="s">
        <v>607</v>
      </c>
      <c r="G623" s="173" t="s">
        <v>296</v>
      </c>
      <c r="H623" s="174">
        <v>1</v>
      </c>
      <c r="I623" s="175"/>
      <c r="J623" s="176">
        <f>ROUND(I623*H623,2)</f>
        <v>0</v>
      </c>
      <c r="K623" s="172" t="s">
        <v>5</v>
      </c>
      <c r="L623" s="41"/>
      <c r="M623" s="177" t="s">
        <v>5</v>
      </c>
      <c r="N623" s="178" t="s">
        <v>52</v>
      </c>
      <c r="O623" s="42"/>
      <c r="P623" s="179">
        <f>O623*H623</f>
        <v>0</v>
      </c>
      <c r="Q623" s="179">
        <v>0</v>
      </c>
      <c r="R623" s="179">
        <f>Q623*H623</f>
        <v>0</v>
      </c>
      <c r="S623" s="179">
        <v>0</v>
      </c>
      <c r="T623" s="180">
        <f>S623*H623</f>
        <v>0</v>
      </c>
      <c r="AR623" s="24" t="s">
        <v>596</v>
      </c>
      <c r="AT623" s="24" t="s">
        <v>149</v>
      </c>
      <c r="AU623" s="24" t="s">
        <v>91</v>
      </c>
      <c r="AY623" s="24" t="s">
        <v>147</v>
      </c>
      <c r="BE623" s="181">
        <f>IF(N623="základní",J623,0)</f>
        <v>0</v>
      </c>
      <c r="BF623" s="181">
        <f>IF(N623="snížená",J623,0)</f>
        <v>0</v>
      </c>
      <c r="BG623" s="181">
        <f>IF(N623="zákl. přenesená",J623,0)</f>
        <v>0</v>
      </c>
      <c r="BH623" s="181">
        <f>IF(N623="sníž. přenesená",J623,0)</f>
        <v>0</v>
      </c>
      <c r="BI623" s="181">
        <f>IF(N623="nulová",J623,0)</f>
        <v>0</v>
      </c>
      <c r="BJ623" s="24" t="s">
        <v>25</v>
      </c>
      <c r="BK623" s="181">
        <f>ROUND(I623*H623,2)</f>
        <v>0</v>
      </c>
      <c r="BL623" s="24" t="s">
        <v>596</v>
      </c>
      <c r="BM623" s="24" t="s">
        <v>608</v>
      </c>
    </row>
    <row r="624" spans="2:65" s="1" customFormat="1" ht="16.5" customHeight="1">
      <c r="B624" s="169"/>
      <c r="C624" s="170" t="s">
        <v>609</v>
      </c>
      <c r="D624" s="170" t="s">
        <v>149</v>
      </c>
      <c r="E624" s="171" t="s">
        <v>610</v>
      </c>
      <c r="F624" s="172" t="s">
        <v>611</v>
      </c>
      <c r="G624" s="173" t="s">
        <v>296</v>
      </c>
      <c r="H624" s="174">
        <v>1</v>
      </c>
      <c r="I624" s="175"/>
      <c r="J624" s="176">
        <f>ROUND(I624*H624,2)</f>
        <v>0</v>
      </c>
      <c r="K624" s="172" t="s">
        <v>5</v>
      </c>
      <c r="L624" s="41"/>
      <c r="M624" s="177" t="s">
        <v>5</v>
      </c>
      <c r="N624" s="178" t="s">
        <v>52</v>
      </c>
      <c r="O624" s="42"/>
      <c r="P624" s="179">
        <f>O624*H624</f>
        <v>0</v>
      </c>
      <c r="Q624" s="179">
        <v>0</v>
      </c>
      <c r="R624" s="179">
        <f>Q624*H624</f>
        <v>0</v>
      </c>
      <c r="S624" s="179">
        <v>0</v>
      </c>
      <c r="T624" s="180">
        <f>S624*H624</f>
        <v>0</v>
      </c>
      <c r="AR624" s="24" t="s">
        <v>596</v>
      </c>
      <c r="AT624" s="24" t="s">
        <v>149</v>
      </c>
      <c r="AU624" s="24" t="s">
        <v>91</v>
      </c>
      <c r="AY624" s="24" t="s">
        <v>147</v>
      </c>
      <c r="BE624" s="181">
        <f>IF(N624="základní",J624,0)</f>
        <v>0</v>
      </c>
      <c r="BF624" s="181">
        <f>IF(N624="snížená",J624,0)</f>
        <v>0</v>
      </c>
      <c r="BG624" s="181">
        <f>IF(N624="zákl. přenesená",J624,0)</f>
        <v>0</v>
      </c>
      <c r="BH624" s="181">
        <f>IF(N624="sníž. přenesená",J624,0)</f>
        <v>0</v>
      </c>
      <c r="BI624" s="181">
        <f>IF(N624="nulová",J624,0)</f>
        <v>0</v>
      </c>
      <c r="BJ624" s="24" t="s">
        <v>25</v>
      </c>
      <c r="BK624" s="181">
        <f>ROUND(I624*H624,2)</f>
        <v>0</v>
      </c>
      <c r="BL624" s="24" t="s">
        <v>596</v>
      </c>
      <c r="BM624" s="24" t="s">
        <v>612</v>
      </c>
    </row>
    <row r="625" spans="2:65" s="10" customFormat="1" ht="37.35" customHeight="1">
      <c r="B625" s="156"/>
      <c r="D625" s="157" t="s">
        <v>80</v>
      </c>
      <c r="E625" s="158" t="s">
        <v>613</v>
      </c>
      <c r="F625" s="158" t="s">
        <v>614</v>
      </c>
      <c r="I625" s="159"/>
      <c r="J625" s="160">
        <f>BK625</f>
        <v>0</v>
      </c>
      <c r="L625" s="156"/>
      <c r="M625" s="161"/>
      <c r="N625" s="162"/>
      <c r="O625" s="162"/>
      <c r="P625" s="163">
        <f>P626+P628+P630+P632+P634</f>
        <v>0</v>
      </c>
      <c r="Q625" s="162"/>
      <c r="R625" s="163">
        <f>R626+R628+R630+R632+R634</f>
        <v>0</v>
      </c>
      <c r="S625" s="162"/>
      <c r="T625" s="164">
        <f>T626+T628+T630+T632+T634</f>
        <v>0</v>
      </c>
      <c r="AR625" s="157" t="s">
        <v>219</v>
      </c>
      <c r="AT625" s="165" t="s">
        <v>80</v>
      </c>
      <c r="AU625" s="165" t="s">
        <v>81</v>
      </c>
      <c r="AY625" s="157" t="s">
        <v>147</v>
      </c>
      <c r="BK625" s="166">
        <f>BK626+BK628+BK630+BK632+BK634</f>
        <v>0</v>
      </c>
    </row>
    <row r="626" spans="2:65" s="10" customFormat="1" ht="19.899999999999999" customHeight="1">
      <c r="B626" s="156"/>
      <c r="D626" s="157" t="s">
        <v>80</v>
      </c>
      <c r="E626" s="167" t="s">
        <v>615</v>
      </c>
      <c r="F626" s="167" t="s">
        <v>616</v>
      </c>
      <c r="I626" s="159"/>
      <c r="J626" s="168">
        <f>BK626</f>
        <v>0</v>
      </c>
      <c r="L626" s="156"/>
      <c r="M626" s="161"/>
      <c r="N626" s="162"/>
      <c r="O626" s="162"/>
      <c r="P626" s="163">
        <f>P627</f>
        <v>0</v>
      </c>
      <c r="Q626" s="162"/>
      <c r="R626" s="163">
        <f>R627</f>
        <v>0</v>
      </c>
      <c r="S626" s="162"/>
      <c r="T626" s="164">
        <f>T627</f>
        <v>0</v>
      </c>
      <c r="AR626" s="157" t="s">
        <v>219</v>
      </c>
      <c r="AT626" s="165" t="s">
        <v>80</v>
      </c>
      <c r="AU626" s="165" t="s">
        <v>25</v>
      </c>
      <c r="AY626" s="157" t="s">
        <v>147</v>
      </c>
      <c r="BK626" s="166">
        <f>BK627</f>
        <v>0</v>
      </c>
    </row>
    <row r="627" spans="2:65" s="1" customFormat="1" ht="25.5" customHeight="1">
      <c r="B627" s="169"/>
      <c r="C627" s="170" t="s">
        <v>617</v>
      </c>
      <c r="D627" s="170" t="s">
        <v>149</v>
      </c>
      <c r="E627" s="171" t="s">
        <v>618</v>
      </c>
      <c r="F627" s="172" t="s">
        <v>619</v>
      </c>
      <c r="G627" s="173" t="s">
        <v>296</v>
      </c>
      <c r="H627" s="174">
        <v>1</v>
      </c>
      <c r="I627" s="175"/>
      <c r="J627" s="176">
        <f>ROUND(I627*H627,2)</f>
        <v>0</v>
      </c>
      <c r="K627" s="172" t="s">
        <v>153</v>
      </c>
      <c r="L627" s="41"/>
      <c r="M627" s="177" t="s">
        <v>5</v>
      </c>
      <c r="N627" s="178" t="s">
        <v>52</v>
      </c>
      <c r="O627" s="42"/>
      <c r="P627" s="179">
        <f>O627*H627</f>
        <v>0</v>
      </c>
      <c r="Q627" s="179">
        <v>0</v>
      </c>
      <c r="R627" s="179">
        <f>Q627*H627</f>
        <v>0</v>
      </c>
      <c r="S627" s="179">
        <v>0</v>
      </c>
      <c r="T627" s="180">
        <f>S627*H627</f>
        <v>0</v>
      </c>
      <c r="AR627" s="24" t="s">
        <v>620</v>
      </c>
      <c r="AT627" s="24" t="s">
        <v>149</v>
      </c>
      <c r="AU627" s="24" t="s">
        <v>91</v>
      </c>
      <c r="AY627" s="24" t="s">
        <v>147</v>
      </c>
      <c r="BE627" s="181">
        <f>IF(N627="základní",J627,0)</f>
        <v>0</v>
      </c>
      <c r="BF627" s="181">
        <f>IF(N627="snížená",J627,0)</f>
        <v>0</v>
      </c>
      <c r="BG627" s="181">
        <f>IF(N627="zákl. přenesená",J627,0)</f>
        <v>0</v>
      </c>
      <c r="BH627" s="181">
        <f>IF(N627="sníž. přenesená",J627,0)</f>
        <v>0</v>
      </c>
      <c r="BI627" s="181">
        <f>IF(N627="nulová",J627,0)</f>
        <v>0</v>
      </c>
      <c r="BJ627" s="24" t="s">
        <v>25</v>
      </c>
      <c r="BK627" s="181">
        <f>ROUND(I627*H627,2)</f>
        <v>0</v>
      </c>
      <c r="BL627" s="24" t="s">
        <v>620</v>
      </c>
      <c r="BM627" s="24" t="s">
        <v>621</v>
      </c>
    </row>
    <row r="628" spans="2:65" s="10" customFormat="1" ht="29.85" customHeight="1">
      <c r="B628" s="156"/>
      <c r="D628" s="157" t="s">
        <v>80</v>
      </c>
      <c r="E628" s="167" t="s">
        <v>622</v>
      </c>
      <c r="F628" s="167" t="s">
        <v>623</v>
      </c>
      <c r="I628" s="159"/>
      <c r="J628" s="168">
        <f>BK628</f>
        <v>0</v>
      </c>
      <c r="L628" s="156"/>
      <c r="M628" s="161"/>
      <c r="N628" s="162"/>
      <c r="O628" s="162"/>
      <c r="P628" s="163">
        <f>P629</f>
        <v>0</v>
      </c>
      <c r="Q628" s="162"/>
      <c r="R628" s="163">
        <f>R629</f>
        <v>0</v>
      </c>
      <c r="S628" s="162"/>
      <c r="T628" s="164">
        <f>T629</f>
        <v>0</v>
      </c>
      <c r="AR628" s="157" t="s">
        <v>219</v>
      </c>
      <c r="AT628" s="165" t="s">
        <v>80</v>
      </c>
      <c r="AU628" s="165" t="s">
        <v>25</v>
      </c>
      <c r="AY628" s="157" t="s">
        <v>147</v>
      </c>
      <c r="BK628" s="166">
        <f>BK629</f>
        <v>0</v>
      </c>
    </row>
    <row r="629" spans="2:65" s="1" customFormat="1" ht="16.5" customHeight="1">
      <c r="B629" s="169"/>
      <c r="C629" s="170" t="s">
        <v>624</v>
      </c>
      <c r="D629" s="170" t="s">
        <v>149</v>
      </c>
      <c r="E629" s="171" t="s">
        <v>625</v>
      </c>
      <c r="F629" s="172" t="s">
        <v>626</v>
      </c>
      <c r="G629" s="173" t="s">
        <v>296</v>
      </c>
      <c r="H629" s="174">
        <v>1</v>
      </c>
      <c r="I629" s="175"/>
      <c r="J629" s="176">
        <f>ROUND(I629*H629,2)</f>
        <v>0</v>
      </c>
      <c r="K629" s="172" t="s">
        <v>153</v>
      </c>
      <c r="L629" s="41"/>
      <c r="M629" s="177" t="s">
        <v>5</v>
      </c>
      <c r="N629" s="178" t="s">
        <v>52</v>
      </c>
      <c r="O629" s="42"/>
      <c r="P629" s="179">
        <f>O629*H629</f>
        <v>0</v>
      </c>
      <c r="Q629" s="179">
        <v>0</v>
      </c>
      <c r="R629" s="179">
        <f>Q629*H629</f>
        <v>0</v>
      </c>
      <c r="S629" s="179">
        <v>0</v>
      </c>
      <c r="T629" s="180">
        <f>S629*H629</f>
        <v>0</v>
      </c>
      <c r="AR629" s="24" t="s">
        <v>620</v>
      </c>
      <c r="AT629" s="24" t="s">
        <v>149</v>
      </c>
      <c r="AU629" s="24" t="s">
        <v>91</v>
      </c>
      <c r="AY629" s="24" t="s">
        <v>147</v>
      </c>
      <c r="BE629" s="181">
        <f>IF(N629="základní",J629,0)</f>
        <v>0</v>
      </c>
      <c r="BF629" s="181">
        <f>IF(N629="snížená",J629,0)</f>
        <v>0</v>
      </c>
      <c r="BG629" s="181">
        <f>IF(N629="zákl. přenesená",J629,0)</f>
        <v>0</v>
      </c>
      <c r="BH629" s="181">
        <f>IF(N629="sníž. přenesená",J629,0)</f>
        <v>0</v>
      </c>
      <c r="BI629" s="181">
        <f>IF(N629="nulová",J629,0)</f>
        <v>0</v>
      </c>
      <c r="BJ629" s="24" t="s">
        <v>25</v>
      </c>
      <c r="BK629" s="181">
        <f>ROUND(I629*H629,2)</f>
        <v>0</v>
      </c>
      <c r="BL629" s="24" t="s">
        <v>620</v>
      </c>
      <c r="BM629" s="24" t="s">
        <v>627</v>
      </c>
    </row>
    <row r="630" spans="2:65" s="10" customFormat="1" ht="29.85" customHeight="1">
      <c r="B630" s="156"/>
      <c r="D630" s="157" t="s">
        <v>80</v>
      </c>
      <c r="E630" s="167" t="s">
        <v>628</v>
      </c>
      <c r="F630" s="167" t="s">
        <v>629</v>
      </c>
      <c r="I630" s="159"/>
      <c r="J630" s="168">
        <f>BK630</f>
        <v>0</v>
      </c>
      <c r="L630" s="156"/>
      <c r="M630" s="161"/>
      <c r="N630" s="162"/>
      <c r="O630" s="162"/>
      <c r="P630" s="163">
        <f>P631</f>
        <v>0</v>
      </c>
      <c r="Q630" s="162"/>
      <c r="R630" s="163">
        <f>R631</f>
        <v>0</v>
      </c>
      <c r="S630" s="162"/>
      <c r="T630" s="164">
        <f>T631</f>
        <v>0</v>
      </c>
      <c r="AR630" s="157" t="s">
        <v>219</v>
      </c>
      <c r="AT630" s="165" t="s">
        <v>80</v>
      </c>
      <c r="AU630" s="165" t="s">
        <v>25</v>
      </c>
      <c r="AY630" s="157" t="s">
        <v>147</v>
      </c>
      <c r="BK630" s="166">
        <f>BK631</f>
        <v>0</v>
      </c>
    </row>
    <row r="631" spans="2:65" s="1" customFormat="1" ht="16.5" customHeight="1">
      <c r="B631" s="169"/>
      <c r="C631" s="170" t="s">
        <v>630</v>
      </c>
      <c r="D631" s="170" t="s">
        <v>149</v>
      </c>
      <c r="E631" s="171" t="s">
        <v>631</v>
      </c>
      <c r="F631" s="172" t="s">
        <v>632</v>
      </c>
      <c r="G631" s="173" t="s">
        <v>296</v>
      </c>
      <c r="H631" s="174">
        <v>1</v>
      </c>
      <c r="I631" s="175"/>
      <c r="J631" s="176">
        <f>ROUND(I631*H631,2)</f>
        <v>0</v>
      </c>
      <c r="K631" s="172" t="s">
        <v>153</v>
      </c>
      <c r="L631" s="41"/>
      <c r="M631" s="177" t="s">
        <v>5</v>
      </c>
      <c r="N631" s="178" t="s">
        <v>52</v>
      </c>
      <c r="O631" s="42"/>
      <c r="P631" s="179">
        <f>O631*H631</f>
        <v>0</v>
      </c>
      <c r="Q631" s="179">
        <v>0</v>
      </c>
      <c r="R631" s="179">
        <f>Q631*H631</f>
        <v>0</v>
      </c>
      <c r="S631" s="179">
        <v>0</v>
      </c>
      <c r="T631" s="180">
        <f>S631*H631</f>
        <v>0</v>
      </c>
      <c r="AR631" s="24" t="s">
        <v>620</v>
      </c>
      <c r="AT631" s="24" t="s">
        <v>149</v>
      </c>
      <c r="AU631" s="24" t="s">
        <v>91</v>
      </c>
      <c r="AY631" s="24" t="s">
        <v>147</v>
      </c>
      <c r="BE631" s="181">
        <f>IF(N631="základní",J631,0)</f>
        <v>0</v>
      </c>
      <c r="BF631" s="181">
        <f>IF(N631="snížená",J631,0)</f>
        <v>0</v>
      </c>
      <c r="BG631" s="181">
        <f>IF(N631="zákl. přenesená",J631,0)</f>
        <v>0</v>
      </c>
      <c r="BH631" s="181">
        <f>IF(N631="sníž. přenesená",J631,0)</f>
        <v>0</v>
      </c>
      <c r="BI631" s="181">
        <f>IF(N631="nulová",J631,0)</f>
        <v>0</v>
      </c>
      <c r="BJ631" s="24" t="s">
        <v>25</v>
      </c>
      <c r="BK631" s="181">
        <f>ROUND(I631*H631,2)</f>
        <v>0</v>
      </c>
      <c r="BL631" s="24" t="s">
        <v>620</v>
      </c>
      <c r="BM631" s="24" t="s">
        <v>633</v>
      </c>
    </row>
    <row r="632" spans="2:65" s="10" customFormat="1" ht="29.85" customHeight="1">
      <c r="B632" s="156"/>
      <c r="D632" s="157" t="s">
        <v>80</v>
      </c>
      <c r="E632" s="167" t="s">
        <v>634</v>
      </c>
      <c r="F632" s="167" t="s">
        <v>635</v>
      </c>
      <c r="I632" s="159"/>
      <c r="J632" s="168">
        <f>BK632</f>
        <v>0</v>
      </c>
      <c r="L632" s="156"/>
      <c r="M632" s="161"/>
      <c r="N632" s="162"/>
      <c r="O632" s="162"/>
      <c r="P632" s="163">
        <f>P633</f>
        <v>0</v>
      </c>
      <c r="Q632" s="162"/>
      <c r="R632" s="163">
        <f>R633</f>
        <v>0</v>
      </c>
      <c r="S632" s="162"/>
      <c r="T632" s="164">
        <f>T633</f>
        <v>0</v>
      </c>
      <c r="AR632" s="157" t="s">
        <v>219</v>
      </c>
      <c r="AT632" s="165" t="s">
        <v>80</v>
      </c>
      <c r="AU632" s="165" t="s">
        <v>25</v>
      </c>
      <c r="AY632" s="157" t="s">
        <v>147</v>
      </c>
      <c r="BK632" s="166">
        <f>BK633</f>
        <v>0</v>
      </c>
    </row>
    <row r="633" spans="2:65" s="1" customFormat="1" ht="16.5" customHeight="1">
      <c r="B633" s="169"/>
      <c r="C633" s="170" t="s">
        <v>636</v>
      </c>
      <c r="D633" s="170" t="s">
        <v>149</v>
      </c>
      <c r="E633" s="171" t="s">
        <v>637</v>
      </c>
      <c r="F633" s="172" t="s">
        <v>638</v>
      </c>
      <c r="G633" s="173" t="s">
        <v>296</v>
      </c>
      <c r="H633" s="174">
        <v>1</v>
      </c>
      <c r="I633" s="175"/>
      <c r="J633" s="176">
        <f>ROUND(I633*H633,2)</f>
        <v>0</v>
      </c>
      <c r="K633" s="172" t="s">
        <v>153</v>
      </c>
      <c r="L633" s="41"/>
      <c r="M633" s="177" t="s">
        <v>5</v>
      </c>
      <c r="N633" s="178" t="s">
        <v>52</v>
      </c>
      <c r="O633" s="42"/>
      <c r="P633" s="179">
        <f>O633*H633</f>
        <v>0</v>
      </c>
      <c r="Q633" s="179">
        <v>0</v>
      </c>
      <c r="R633" s="179">
        <f>Q633*H633</f>
        <v>0</v>
      </c>
      <c r="S633" s="179">
        <v>0</v>
      </c>
      <c r="T633" s="180">
        <f>S633*H633</f>
        <v>0</v>
      </c>
      <c r="AR633" s="24" t="s">
        <v>620</v>
      </c>
      <c r="AT633" s="24" t="s">
        <v>149</v>
      </c>
      <c r="AU633" s="24" t="s">
        <v>91</v>
      </c>
      <c r="AY633" s="24" t="s">
        <v>147</v>
      </c>
      <c r="BE633" s="181">
        <f>IF(N633="základní",J633,0)</f>
        <v>0</v>
      </c>
      <c r="BF633" s="181">
        <f>IF(N633="snížená",J633,0)</f>
        <v>0</v>
      </c>
      <c r="BG633" s="181">
        <f>IF(N633="zákl. přenesená",J633,0)</f>
        <v>0</v>
      </c>
      <c r="BH633" s="181">
        <f>IF(N633="sníž. přenesená",J633,0)</f>
        <v>0</v>
      </c>
      <c r="BI633" s="181">
        <f>IF(N633="nulová",J633,0)</f>
        <v>0</v>
      </c>
      <c r="BJ633" s="24" t="s">
        <v>25</v>
      </c>
      <c r="BK633" s="181">
        <f>ROUND(I633*H633,2)</f>
        <v>0</v>
      </c>
      <c r="BL633" s="24" t="s">
        <v>620</v>
      </c>
      <c r="BM633" s="24" t="s">
        <v>639</v>
      </c>
    </row>
    <row r="634" spans="2:65" s="10" customFormat="1" ht="29.85" customHeight="1">
      <c r="B634" s="156"/>
      <c r="D634" s="157" t="s">
        <v>80</v>
      </c>
      <c r="E634" s="167" t="s">
        <v>640</v>
      </c>
      <c r="F634" s="167" t="s">
        <v>641</v>
      </c>
      <c r="I634" s="159"/>
      <c r="J634" s="168">
        <f>BK634</f>
        <v>0</v>
      </c>
      <c r="L634" s="156"/>
      <c r="M634" s="161"/>
      <c r="N634" s="162"/>
      <c r="O634" s="162"/>
      <c r="P634" s="163">
        <f>P635</f>
        <v>0</v>
      </c>
      <c r="Q634" s="162"/>
      <c r="R634" s="163">
        <f>R635</f>
        <v>0</v>
      </c>
      <c r="S634" s="162"/>
      <c r="T634" s="164">
        <f>T635</f>
        <v>0</v>
      </c>
      <c r="AR634" s="157" t="s">
        <v>219</v>
      </c>
      <c r="AT634" s="165" t="s">
        <v>80</v>
      </c>
      <c r="AU634" s="165" t="s">
        <v>25</v>
      </c>
      <c r="AY634" s="157" t="s">
        <v>147</v>
      </c>
      <c r="BK634" s="166">
        <f>BK635</f>
        <v>0</v>
      </c>
    </row>
    <row r="635" spans="2:65" s="1" customFormat="1" ht="16.5" customHeight="1">
      <c r="B635" s="169"/>
      <c r="C635" s="170" t="s">
        <v>642</v>
      </c>
      <c r="D635" s="170" t="s">
        <v>149</v>
      </c>
      <c r="E635" s="171" t="s">
        <v>643</v>
      </c>
      <c r="F635" s="172" t="s">
        <v>644</v>
      </c>
      <c r="G635" s="173" t="s">
        <v>296</v>
      </c>
      <c r="H635" s="174">
        <v>1</v>
      </c>
      <c r="I635" s="175"/>
      <c r="J635" s="176">
        <f>ROUND(I635*H635,2)</f>
        <v>0</v>
      </c>
      <c r="K635" s="172" t="s">
        <v>153</v>
      </c>
      <c r="L635" s="41"/>
      <c r="M635" s="177" t="s">
        <v>5</v>
      </c>
      <c r="N635" s="225" t="s">
        <v>52</v>
      </c>
      <c r="O635" s="226"/>
      <c r="P635" s="227">
        <f>O635*H635</f>
        <v>0</v>
      </c>
      <c r="Q635" s="227">
        <v>0</v>
      </c>
      <c r="R635" s="227">
        <f>Q635*H635</f>
        <v>0</v>
      </c>
      <c r="S635" s="227">
        <v>0</v>
      </c>
      <c r="T635" s="228">
        <f>S635*H635</f>
        <v>0</v>
      </c>
      <c r="AR635" s="24" t="s">
        <v>620</v>
      </c>
      <c r="AT635" s="24" t="s">
        <v>149</v>
      </c>
      <c r="AU635" s="24" t="s">
        <v>91</v>
      </c>
      <c r="AY635" s="24" t="s">
        <v>147</v>
      </c>
      <c r="BE635" s="181">
        <f>IF(N635="základní",J635,0)</f>
        <v>0</v>
      </c>
      <c r="BF635" s="181">
        <f>IF(N635="snížená",J635,0)</f>
        <v>0</v>
      </c>
      <c r="BG635" s="181">
        <f>IF(N635="zákl. přenesená",J635,0)</f>
        <v>0</v>
      </c>
      <c r="BH635" s="181">
        <f>IF(N635="sníž. přenesená",J635,0)</f>
        <v>0</v>
      </c>
      <c r="BI635" s="181">
        <f>IF(N635="nulová",J635,0)</f>
        <v>0</v>
      </c>
      <c r="BJ635" s="24" t="s">
        <v>25</v>
      </c>
      <c r="BK635" s="181">
        <f>ROUND(I635*H635,2)</f>
        <v>0</v>
      </c>
      <c r="BL635" s="24" t="s">
        <v>620</v>
      </c>
      <c r="BM635" s="24" t="s">
        <v>645</v>
      </c>
    </row>
    <row r="636" spans="2:65" s="1" customFormat="1" ht="6.95" customHeight="1">
      <c r="B636" s="56"/>
      <c r="C636" s="57"/>
      <c r="D636" s="57"/>
      <c r="E636" s="57"/>
      <c r="F636" s="57"/>
      <c r="G636" s="57"/>
      <c r="H636" s="57"/>
      <c r="I636" s="123"/>
      <c r="J636" s="57"/>
      <c r="K636" s="57"/>
      <c r="L636" s="41"/>
    </row>
  </sheetData>
  <autoFilter ref="C100:K635"/>
  <mergeCells count="10">
    <mergeCell ref="J51:J52"/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5" customFormat="1" ht="45" customHeight="1">
      <c r="B3" s="233"/>
      <c r="C3" s="356" t="s">
        <v>646</v>
      </c>
      <c r="D3" s="356"/>
      <c r="E3" s="356"/>
      <c r="F3" s="356"/>
      <c r="G3" s="356"/>
      <c r="H3" s="356"/>
      <c r="I3" s="356"/>
      <c r="J3" s="356"/>
      <c r="K3" s="234"/>
    </row>
    <row r="4" spans="2:11" ht="25.5" customHeight="1">
      <c r="B4" s="235"/>
      <c r="C4" s="360" t="s">
        <v>647</v>
      </c>
      <c r="D4" s="360"/>
      <c r="E4" s="360"/>
      <c r="F4" s="360"/>
      <c r="G4" s="360"/>
      <c r="H4" s="360"/>
      <c r="I4" s="360"/>
      <c r="J4" s="360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59" t="s">
        <v>648</v>
      </c>
      <c r="D6" s="359"/>
      <c r="E6" s="359"/>
      <c r="F6" s="359"/>
      <c r="G6" s="359"/>
      <c r="H6" s="359"/>
      <c r="I6" s="359"/>
      <c r="J6" s="359"/>
      <c r="K6" s="236"/>
    </row>
    <row r="7" spans="2:11" ht="15" customHeight="1">
      <c r="B7" s="239"/>
      <c r="C7" s="359" t="s">
        <v>649</v>
      </c>
      <c r="D7" s="359"/>
      <c r="E7" s="359"/>
      <c r="F7" s="359"/>
      <c r="G7" s="359"/>
      <c r="H7" s="359"/>
      <c r="I7" s="359"/>
      <c r="J7" s="359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59" t="s">
        <v>650</v>
      </c>
      <c r="D9" s="359"/>
      <c r="E9" s="359"/>
      <c r="F9" s="359"/>
      <c r="G9" s="359"/>
      <c r="H9" s="359"/>
      <c r="I9" s="359"/>
      <c r="J9" s="359"/>
      <c r="K9" s="236"/>
    </row>
    <row r="10" spans="2:11" ht="15" customHeight="1">
      <c r="B10" s="239"/>
      <c r="C10" s="238"/>
      <c r="D10" s="359" t="s">
        <v>651</v>
      </c>
      <c r="E10" s="359"/>
      <c r="F10" s="359"/>
      <c r="G10" s="359"/>
      <c r="H10" s="359"/>
      <c r="I10" s="359"/>
      <c r="J10" s="359"/>
      <c r="K10" s="236"/>
    </row>
    <row r="11" spans="2:11" ht="15" customHeight="1">
      <c r="B11" s="239"/>
      <c r="C11" s="240"/>
      <c r="D11" s="359" t="s">
        <v>652</v>
      </c>
      <c r="E11" s="359"/>
      <c r="F11" s="359"/>
      <c r="G11" s="359"/>
      <c r="H11" s="359"/>
      <c r="I11" s="359"/>
      <c r="J11" s="359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59" t="s">
        <v>653</v>
      </c>
      <c r="E13" s="359"/>
      <c r="F13" s="359"/>
      <c r="G13" s="359"/>
      <c r="H13" s="359"/>
      <c r="I13" s="359"/>
      <c r="J13" s="359"/>
      <c r="K13" s="236"/>
    </row>
    <row r="14" spans="2:11" ht="15" customHeight="1">
      <c r="B14" s="239"/>
      <c r="C14" s="240"/>
      <c r="D14" s="359" t="s">
        <v>654</v>
      </c>
      <c r="E14" s="359"/>
      <c r="F14" s="359"/>
      <c r="G14" s="359"/>
      <c r="H14" s="359"/>
      <c r="I14" s="359"/>
      <c r="J14" s="359"/>
      <c r="K14" s="236"/>
    </row>
    <row r="15" spans="2:11" ht="15" customHeight="1">
      <c r="B15" s="239"/>
      <c r="C15" s="240"/>
      <c r="D15" s="359" t="s">
        <v>655</v>
      </c>
      <c r="E15" s="359"/>
      <c r="F15" s="359"/>
      <c r="G15" s="359"/>
      <c r="H15" s="359"/>
      <c r="I15" s="359"/>
      <c r="J15" s="359"/>
      <c r="K15" s="236"/>
    </row>
    <row r="16" spans="2:11" ht="15" customHeight="1">
      <c r="B16" s="239"/>
      <c r="C16" s="240"/>
      <c r="D16" s="240"/>
      <c r="E16" s="241" t="s">
        <v>88</v>
      </c>
      <c r="F16" s="359" t="s">
        <v>656</v>
      </c>
      <c r="G16" s="359"/>
      <c r="H16" s="359"/>
      <c r="I16" s="359"/>
      <c r="J16" s="359"/>
      <c r="K16" s="236"/>
    </row>
    <row r="17" spans="2:11" ht="15" customHeight="1">
      <c r="B17" s="239"/>
      <c r="C17" s="240"/>
      <c r="D17" s="240"/>
      <c r="E17" s="241" t="s">
        <v>657</v>
      </c>
      <c r="F17" s="359" t="s">
        <v>658</v>
      </c>
      <c r="G17" s="359"/>
      <c r="H17" s="359"/>
      <c r="I17" s="359"/>
      <c r="J17" s="359"/>
      <c r="K17" s="236"/>
    </row>
    <row r="18" spans="2:11" ht="15" customHeight="1">
      <c r="B18" s="239"/>
      <c r="C18" s="240"/>
      <c r="D18" s="240"/>
      <c r="E18" s="241" t="s">
        <v>659</v>
      </c>
      <c r="F18" s="359" t="s">
        <v>660</v>
      </c>
      <c r="G18" s="359"/>
      <c r="H18" s="359"/>
      <c r="I18" s="359"/>
      <c r="J18" s="359"/>
      <c r="K18" s="236"/>
    </row>
    <row r="19" spans="2:11" ht="15" customHeight="1">
      <c r="B19" s="239"/>
      <c r="C19" s="240"/>
      <c r="D19" s="240"/>
      <c r="E19" s="241" t="s">
        <v>661</v>
      </c>
      <c r="F19" s="359" t="s">
        <v>662</v>
      </c>
      <c r="G19" s="359"/>
      <c r="H19" s="359"/>
      <c r="I19" s="359"/>
      <c r="J19" s="359"/>
      <c r="K19" s="236"/>
    </row>
    <row r="20" spans="2:11" ht="15" customHeight="1">
      <c r="B20" s="239"/>
      <c r="C20" s="240"/>
      <c r="D20" s="240"/>
      <c r="E20" s="241" t="s">
        <v>663</v>
      </c>
      <c r="F20" s="359" t="s">
        <v>664</v>
      </c>
      <c r="G20" s="359"/>
      <c r="H20" s="359"/>
      <c r="I20" s="359"/>
      <c r="J20" s="359"/>
      <c r="K20" s="236"/>
    </row>
    <row r="21" spans="2:11" ht="15" customHeight="1">
      <c r="B21" s="239"/>
      <c r="C21" s="240"/>
      <c r="D21" s="240"/>
      <c r="E21" s="241" t="s">
        <v>665</v>
      </c>
      <c r="F21" s="359" t="s">
        <v>666</v>
      </c>
      <c r="G21" s="359"/>
      <c r="H21" s="359"/>
      <c r="I21" s="359"/>
      <c r="J21" s="359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59" t="s">
        <v>667</v>
      </c>
      <c r="D23" s="359"/>
      <c r="E23" s="359"/>
      <c r="F23" s="359"/>
      <c r="G23" s="359"/>
      <c r="H23" s="359"/>
      <c r="I23" s="359"/>
      <c r="J23" s="359"/>
      <c r="K23" s="236"/>
    </row>
    <row r="24" spans="2:11" ht="15" customHeight="1">
      <c r="B24" s="239"/>
      <c r="C24" s="359" t="s">
        <v>668</v>
      </c>
      <c r="D24" s="359"/>
      <c r="E24" s="359"/>
      <c r="F24" s="359"/>
      <c r="G24" s="359"/>
      <c r="H24" s="359"/>
      <c r="I24" s="359"/>
      <c r="J24" s="359"/>
      <c r="K24" s="236"/>
    </row>
    <row r="25" spans="2:11" ht="15" customHeight="1">
      <c r="B25" s="239"/>
      <c r="C25" s="238"/>
      <c r="D25" s="359" t="s">
        <v>669</v>
      </c>
      <c r="E25" s="359"/>
      <c r="F25" s="359"/>
      <c r="G25" s="359"/>
      <c r="H25" s="359"/>
      <c r="I25" s="359"/>
      <c r="J25" s="359"/>
      <c r="K25" s="236"/>
    </row>
    <row r="26" spans="2:11" ht="15" customHeight="1">
      <c r="B26" s="239"/>
      <c r="C26" s="240"/>
      <c r="D26" s="359" t="s">
        <v>670</v>
      </c>
      <c r="E26" s="359"/>
      <c r="F26" s="359"/>
      <c r="G26" s="359"/>
      <c r="H26" s="359"/>
      <c r="I26" s="359"/>
      <c r="J26" s="359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59" t="s">
        <v>671</v>
      </c>
      <c r="E28" s="359"/>
      <c r="F28" s="359"/>
      <c r="G28" s="359"/>
      <c r="H28" s="359"/>
      <c r="I28" s="359"/>
      <c r="J28" s="359"/>
      <c r="K28" s="236"/>
    </row>
    <row r="29" spans="2:11" ht="15" customHeight="1">
      <c r="B29" s="239"/>
      <c r="C29" s="240"/>
      <c r="D29" s="359" t="s">
        <v>672</v>
      </c>
      <c r="E29" s="359"/>
      <c r="F29" s="359"/>
      <c r="G29" s="359"/>
      <c r="H29" s="359"/>
      <c r="I29" s="359"/>
      <c r="J29" s="359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59" t="s">
        <v>673</v>
      </c>
      <c r="E31" s="359"/>
      <c r="F31" s="359"/>
      <c r="G31" s="359"/>
      <c r="H31" s="359"/>
      <c r="I31" s="359"/>
      <c r="J31" s="359"/>
      <c r="K31" s="236"/>
    </row>
    <row r="32" spans="2:11" ht="15" customHeight="1">
      <c r="B32" s="239"/>
      <c r="C32" s="240"/>
      <c r="D32" s="359" t="s">
        <v>674</v>
      </c>
      <c r="E32" s="359"/>
      <c r="F32" s="359"/>
      <c r="G32" s="359"/>
      <c r="H32" s="359"/>
      <c r="I32" s="359"/>
      <c r="J32" s="359"/>
      <c r="K32" s="236"/>
    </row>
    <row r="33" spans="2:11" ht="15" customHeight="1">
      <c r="B33" s="239"/>
      <c r="C33" s="240"/>
      <c r="D33" s="359" t="s">
        <v>675</v>
      </c>
      <c r="E33" s="359"/>
      <c r="F33" s="359"/>
      <c r="G33" s="359"/>
      <c r="H33" s="359"/>
      <c r="I33" s="359"/>
      <c r="J33" s="359"/>
      <c r="K33" s="236"/>
    </row>
    <row r="34" spans="2:11" ht="15" customHeight="1">
      <c r="B34" s="239"/>
      <c r="C34" s="240"/>
      <c r="D34" s="238"/>
      <c r="E34" s="242" t="s">
        <v>132</v>
      </c>
      <c r="F34" s="238"/>
      <c r="G34" s="359" t="s">
        <v>676</v>
      </c>
      <c r="H34" s="359"/>
      <c r="I34" s="359"/>
      <c r="J34" s="359"/>
      <c r="K34" s="236"/>
    </row>
    <row r="35" spans="2:11" ht="30.75" customHeight="1">
      <c r="B35" s="239"/>
      <c r="C35" s="240"/>
      <c r="D35" s="238"/>
      <c r="E35" s="242" t="s">
        <v>677</v>
      </c>
      <c r="F35" s="238"/>
      <c r="G35" s="359" t="s">
        <v>678</v>
      </c>
      <c r="H35" s="359"/>
      <c r="I35" s="359"/>
      <c r="J35" s="359"/>
      <c r="K35" s="236"/>
    </row>
    <row r="36" spans="2:11" ht="15" customHeight="1">
      <c r="B36" s="239"/>
      <c r="C36" s="240"/>
      <c r="D36" s="238"/>
      <c r="E36" s="242" t="s">
        <v>62</v>
      </c>
      <c r="F36" s="238"/>
      <c r="G36" s="359" t="s">
        <v>679</v>
      </c>
      <c r="H36" s="359"/>
      <c r="I36" s="359"/>
      <c r="J36" s="359"/>
      <c r="K36" s="236"/>
    </row>
    <row r="37" spans="2:11" ht="15" customHeight="1">
      <c r="B37" s="239"/>
      <c r="C37" s="240"/>
      <c r="D37" s="238"/>
      <c r="E37" s="242" t="s">
        <v>133</v>
      </c>
      <c r="F37" s="238"/>
      <c r="G37" s="359" t="s">
        <v>680</v>
      </c>
      <c r="H37" s="359"/>
      <c r="I37" s="359"/>
      <c r="J37" s="359"/>
      <c r="K37" s="236"/>
    </row>
    <row r="38" spans="2:11" ht="15" customHeight="1">
      <c r="B38" s="239"/>
      <c r="C38" s="240"/>
      <c r="D38" s="238"/>
      <c r="E38" s="242" t="s">
        <v>134</v>
      </c>
      <c r="F38" s="238"/>
      <c r="G38" s="359" t="s">
        <v>681</v>
      </c>
      <c r="H38" s="359"/>
      <c r="I38" s="359"/>
      <c r="J38" s="359"/>
      <c r="K38" s="236"/>
    </row>
    <row r="39" spans="2:11" ht="15" customHeight="1">
      <c r="B39" s="239"/>
      <c r="C39" s="240"/>
      <c r="D39" s="238"/>
      <c r="E39" s="242" t="s">
        <v>135</v>
      </c>
      <c r="F39" s="238"/>
      <c r="G39" s="359" t="s">
        <v>682</v>
      </c>
      <c r="H39" s="359"/>
      <c r="I39" s="359"/>
      <c r="J39" s="359"/>
      <c r="K39" s="236"/>
    </row>
    <row r="40" spans="2:11" ht="15" customHeight="1">
      <c r="B40" s="239"/>
      <c r="C40" s="240"/>
      <c r="D40" s="238"/>
      <c r="E40" s="242" t="s">
        <v>683</v>
      </c>
      <c r="F40" s="238"/>
      <c r="G40" s="359" t="s">
        <v>684</v>
      </c>
      <c r="H40" s="359"/>
      <c r="I40" s="359"/>
      <c r="J40" s="359"/>
      <c r="K40" s="236"/>
    </row>
    <row r="41" spans="2:11" ht="15" customHeight="1">
      <c r="B41" s="239"/>
      <c r="C41" s="240"/>
      <c r="D41" s="238"/>
      <c r="E41" s="242"/>
      <c r="F41" s="238"/>
      <c r="G41" s="359" t="s">
        <v>685</v>
      </c>
      <c r="H41" s="359"/>
      <c r="I41" s="359"/>
      <c r="J41" s="359"/>
      <c r="K41" s="236"/>
    </row>
    <row r="42" spans="2:11" ht="15" customHeight="1">
      <c r="B42" s="239"/>
      <c r="C42" s="240"/>
      <c r="D42" s="238"/>
      <c r="E42" s="242" t="s">
        <v>686</v>
      </c>
      <c r="F42" s="238"/>
      <c r="G42" s="359" t="s">
        <v>687</v>
      </c>
      <c r="H42" s="359"/>
      <c r="I42" s="359"/>
      <c r="J42" s="359"/>
      <c r="K42" s="236"/>
    </row>
    <row r="43" spans="2:11" ht="15" customHeight="1">
      <c r="B43" s="239"/>
      <c r="C43" s="240"/>
      <c r="D43" s="238"/>
      <c r="E43" s="242" t="s">
        <v>137</v>
      </c>
      <c r="F43" s="238"/>
      <c r="G43" s="359" t="s">
        <v>688</v>
      </c>
      <c r="H43" s="359"/>
      <c r="I43" s="359"/>
      <c r="J43" s="359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59" t="s">
        <v>689</v>
      </c>
      <c r="E45" s="359"/>
      <c r="F45" s="359"/>
      <c r="G45" s="359"/>
      <c r="H45" s="359"/>
      <c r="I45" s="359"/>
      <c r="J45" s="359"/>
      <c r="K45" s="236"/>
    </row>
    <row r="46" spans="2:11" ht="15" customHeight="1">
      <c r="B46" s="239"/>
      <c r="C46" s="240"/>
      <c r="D46" s="240"/>
      <c r="E46" s="359" t="s">
        <v>690</v>
      </c>
      <c r="F46" s="359"/>
      <c r="G46" s="359"/>
      <c r="H46" s="359"/>
      <c r="I46" s="359"/>
      <c r="J46" s="359"/>
      <c r="K46" s="236"/>
    </row>
    <row r="47" spans="2:11" ht="15" customHeight="1">
      <c r="B47" s="239"/>
      <c r="C47" s="240"/>
      <c r="D47" s="240"/>
      <c r="E47" s="359" t="s">
        <v>691</v>
      </c>
      <c r="F47" s="359"/>
      <c r="G47" s="359"/>
      <c r="H47" s="359"/>
      <c r="I47" s="359"/>
      <c r="J47" s="359"/>
      <c r="K47" s="236"/>
    </row>
    <row r="48" spans="2:11" ht="15" customHeight="1">
      <c r="B48" s="239"/>
      <c r="C48" s="240"/>
      <c r="D48" s="240"/>
      <c r="E48" s="359" t="s">
        <v>692</v>
      </c>
      <c r="F48" s="359"/>
      <c r="G48" s="359"/>
      <c r="H48" s="359"/>
      <c r="I48" s="359"/>
      <c r="J48" s="359"/>
      <c r="K48" s="236"/>
    </row>
    <row r="49" spans="2:11" ht="15" customHeight="1">
      <c r="B49" s="239"/>
      <c r="C49" s="240"/>
      <c r="D49" s="359" t="s">
        <v>693</v>
      </c>
      <c r="E49" s="359"/>
      <c r="F49" s="359"/>
      <c r="G49" s="359"/>
      <c r="H49" s="359"/>
      <c r="I49" s="359"/>
      <c r="J49" s="359"/>
      <c r="K49" s="236"/>
    </row>
    <row r="50" spans="2:11" ht="25.5" customHeight="1">
      <c r="B50" s="235"/>
      <c r="C50" s="360" t="s">
        <v>694</v>
      </c>
      <c r="D50" s="360"/>
      <c r="E50" s="360"/>
      <c r="F50" s="360"/>
      <c r="G50" s="360"/>
      <c r="H50" s="360"/>
      <c r="I50" s="360"/>
      <c r="J50" s="360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59" t="s">
        <v>695</v>
      </c>
      <c r="D52" s="359"/>
      <c r="E52" s="359"/>
      <c r="F52" s="359"/>
      <c r="G52" s="359"/>
      <c r="H52" s="359"/>
      <c r="I52" s="359"/>
      <c r="J52" s="359"/>
      <c r="K52" s="236"/>
    </row>
    <row r="53" spans="2:11" ht="15" customHeight="1">
      <c r="B53" s="235"/>
      <c r="C53" s="359" t="s">
        <v>696</v>
      </c>
      <c r="D53" s="359"/>
      <c r="E53" s="359"/>
      <c r="F53" s="359"/>
      <c r="G53" s="359"/>
      <c r="H53" s="359"/>
      <c r="I53" s="359"/>
      <c r="J53" s="359"/>
      <c r="K53" s="236"/>
    </row>
    <row r="54" spans="2:11" ht="12.75" customHeight="1">
      <c r="B54" s="235"/>
      <c r="C54" s="238"/>
      <c r="D54" s="238"/>
      <c r="E54" s="238"/>
      <c r="F54" s="238"/>
      <c r="G54" s="238"/>
      <c r="H54" s="238"/>
      <c r="I54" s="238"/>
      <c r="J54" s="238"/>
      <c r="K54" s="236"/>
    </row>
    <row r="55" spans="2:11" ht="15" customHeight="1">
      <c r="B55" s="235"/>
      <c r="C55" s="359" t="s">
        <v>697</v>
      </c>
      <c r="D55" s="359"/>
      <c r="E55" s="359"/>
      <c r="F55" s="359"/>
      <c r="G55" s="359"/>
      <c r="H55" s="359"/>
      <c r="I55" s="359"/>
      <c r="J55" s="359"/>
      <c r="K55" s="236"/>
    </row>
    <row r="56" spans="2:11" ht="15" customHeight="1">
      <c r="B56" s="235"/>
      <c r="C56" s="240"/>
      <c r="D56" s="359" t="s">
        <v>698</v>
      </c>
      <c r="E56" s="359"/>
      <c r="F56" s="359"/>
      <c r="G56" s="359"/>
      <c r="H56" s="359"/>
      <c r="I56" s="359"/>
      <c r="J56" s="359"/>
      <c r="K56" s="236"/>
    </row>
    <row r="57" spans="2:11" ht="15" customHeight="1">
      <c r="B57" s="235"/>
      <c r="C57" s="240"/>
      <c r="D57" s="359" t="s">
        <v>699</v>
      </c>
      <c r="E57" s="359"/>
      <c r="F57" s="359"/>
      <c r="G57" s="359"/>
      <c r="H57" s="359"/>
      <c r="I57" s="359"/>
      <c r="J57" s="359"/>
      <c r="K57" s="236"/>
    </row>
    <row r="58" spans="2:11" ht="15" customHeight="1">
      <c r="B58" s="235"/>
      <c r="C58" s="240"/>
      <c r="D58" s="359" t="s">
        <v>700</v>
      </c>
      <c r="E58" s="359"/>
      <c r="F58" s="359"/>
      <c r="G58" s="359"/>
      <c r="H58" s="359"/>
      <c r="I58" s="359"/>
      <c r="J58" s="359"/>
      <c r="K58" s="236"/>
    </row>
    <row r="59" spans="2:11" ht="15" customHeight="1">
      <c r="B59" s="235"/>
      <c r="C59" s="240"/>
      <c r="D59" s="359" t="s">
        <v>701</v>
      </c>
      <c r="E59" s="359"/>
      <c r="F59" s="359"/>
      <c r="G59" s="359"/>
      <c r="H59" s="359"/>
      <c r="I59" s="359"/>
      <c r="J59" s="359"/>
      <c r="K59" s="236"/>
    </row>
    <row r="60" spans="2:11" ht="15" customHeight="1">
      <c r="B60" s="235"/>
      <c r="C60" s="240"/>
      <c r="D60" s="358" t="s">
        <v>702</v>
      </c>
      <c r="E60" s="358"/>
      <c r="F60" s="358"/>
      <c r="G60" s="358"/>
      <c r="H60" s="358"/>
      <c r="I60" s="358"/>
      <c r="J60" s="358"/>
      <c r="K60" s="236"/>
    </row>
    <row r="61" spans="2:11" ht="15" customHeight="1">
      <c r="B61" s="235"/>
      <c r="C61" s="240"/>
      <c r="D61" s="359" t="s">
        <v>703</v>
      </c>
      <c r="E61" s="359"/>
      <c r="F61" s="359"/>
      <c r="G61" s="359"/>
      <c r="H61" s="359"/>
      <c r="I61" s="359"/>
      <c r="J61" s="359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59" t="s">
        <v>704</v>
      </c>
      <c r="E63" s="359"/>
      <c r="F63" s="359"/>
      <c r="G63" s="359"/>
      <c r="H63" s="359"/>
      <c r="I63" s="359"/>
      <c r="J63" s="359"/>
      <c r="K63" s="236"/>
    </row>
    <row r="64" spans="2:11" ht="15" customHeight="1">
      <c r="B64" s="235"/>
      <c r="C64" s="240"/>
      <c r="D64" s="358" t="s">
        <v>705</v>
      </c>
      <c r="E64" s="358"/>
      <c r="F64" s="358"/>
      <c r="G64" s="358"/>
      <c r="H64" s="358"/>
      <c r="I64" s="358"/>
      <c r="J64" s="358"/>
      <c r="K64" s="236"/>
    </row>
    <row r="65" spans="2:11" ht="15" customHeight="1">
      <c r="B65" s="235"/>
      <c r="C65" s="240"/>
      <c r="D65" s="359" t="s">
        <v>706</v>
      </c>
      <c r="E65" s="359"/>
      <c r="F65" s="359"/>
      <c r="G65" s="359"/>
      <c r="H65" s="359"/>
      <c r="I65" s="359"/>
      <c r="J65" s="359"/>
      <c r="K65" s="236"/>
    </row>
    <row r="66" spans="2:11" ht="15" customHeight="1">
      <c r="B66" s="235"/>
      <c r="C66" s="240"/>
      <c r="D66" s="359" t="s">
        <v>707</v>
      </c>
      <c r="E66" s="359"/>
      <c r="F66" s="359"/>
      <c r="G66" s="359"/>
      <c r="H66" s="359"/>
      <c r="I66" s="359"/>
      <c r="J66" s="359"/>
      <c r="K66" s="236"/>
    </row>
    <row r="67" spans="2:11" ht="15" customHeight="1">
      <c r="B67" s="235"/>
      <c r="C67" s="240"/>
      <c r="D67" s="359" t="s">
        <v>708</v>
      </c>
      <c r="E67" s="359"/>
      <c r="F67" s="359"/>
      <c r="G67" s="359"/>
      <c r="H67" s="359"/>
      <c r="I67" s="359"/>
      <c r="J67" s="359"/>
      <c r="K67" s="236"/>
    </row>
    <row r="68" spans="2:11" ht="15" customHeight="1">
      <c r="B68" s="235"/>
      <c r="C68" s="240"/>
      <c r="D68" s="359" t="s">
        <v>709</v>
      </c>
      <c r="E68" s="359"/>
      <c r="F68" s="359"/>
      <c r="G68" s="359"/>
      <c r="H68" s="359"/>
      <c r="I68" s="359"/>
      <c r="J68" s="359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7" t="s">
        <v>96</v>
      </c>
      <c r="D73" s="357"/>
      <c r="E73" s="357"/>
      <c r="F73" s="357"/>
      <c r="G73" s="357"/>
      <c r="H73" s="357"/>
      <c r="I73" s="357"/>
      <c r="J73" s="357"/>
      <c r="K73" s="253"/>
    </row>
    <row r="74" spans="2:11" ht="17.25" customHeight="1">
      <c r="B74" s="252"/>
      <c r="C74" s="254" t="s">
        <v>710</v>
      </c>
      <c r="D74" s="254"/>
      <c r="E74" s="254"/>
      <c r="F74" s="254" t="s">
        <v>711</v>
      </c>
      <c r="G74" s="255"/>
      <c r="H74" s="254" t="s">
        <v>133</v>
      </c>
      <c r="I74" s="254" t="s">
        <v>66</v>
      </c>
      <c r="J74" s="254" t="s">
        <v>712</v>
      </c>
      <c r="K74" s="253"/>
    </row>
    <row r="75" spans="2:11" ht="17.25" customHeight="1">
      <c r="B75" s="252"/>
      <c r="C75" s="256" t="s">
        <v>713</v>
      </c>
      <c r="D75" s="256"/>
      <c r="E75" s="256"/>
      <c r="F75" s="257" t="s">
        <v>714</v>
      </c>
      <c r="G75" s="258"/>
      <c r="H75" s="256"/>
      <c r="I75" s="256"/>
      <c r="J75" s="256" t="s">
        <v>715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62</v>
      </c>
      <c r="D77" s="259"/>
      <c r="E77" s="259"/>
      <c r="F77" s="261" t="s">
        <v>716</v>
      </c>
      <c r="G77" s="260"/>
      <c r="H77" s="242" t="s">
        <v>717</v>
      </c>
      <c r="I77" s="242" t="s">
        <v>718</v>
      </c>
      <c r="J77" s="242">
        <v>20</v>
      </c>
      <c r="K77" s="253"/>
    </row>
    <row r="78" spans="2:11" ht="15" customHeight="1">
      <c r="B78" s="252"/>
      <c r="C78" s="242" t="s">
        <v>719</v>
      </c>
      <c r="D78" s="242"/>
      <c r="E78" s="242"/>
      <c r="F78" s="261" t="s">
        <v>716</v>
      </c>
      <c r="G78" s="260"/>
      <c r="H78" s="242" t="s">
        <v>720</v>
      </c>
      <c r="I78" s="242" t="s">
        <v>718</v>
      </c>
      <c r="J78" s="242">
        <v>120</v>
      </c>
      <c r="K78" s="253"/>
    </row>
    <row r="79" spans="2:11" ht="15" customHeight="1">
      <c r="B79" s="262"/>
      <c r="C79" s="242" t="s">
        <v>721</v>
      </c>
      <c r="D79" s="242"/>
      <c r="E79" s="242"/>
      <c r="F79" s="261" t="s">
        <v>722</v>
      </c>
      <c r="G79" s="260"/>
      <c r="H79" s="242" t="s">
        <v>723</v>
      </c>
      <c r="I79" s="242" t="s">
        <v>718</v>
      </c>
      <c r="J79" s="242">
        <v>50</v>
      </c>
      <c r="K79" s="253"/>
    </row>
    <row r="80" spans="2:11" ht="15" customHeight="1">
      <c r="B80" s="262"/>
      <c r="C80" s="242" t="s">
        <v>724</v>
      </c>
      <c r="D80" s="242"/>
      <c r="E80" s="242"/>
      <c r="F80" s="261" t="s">
        <v>716</v>
      </c>
      <c r="G80" s="260"/>
      <c r="H80" s="242" t="s">
        <v>725</v>
      </c>
      <c r="I80" s="242" t="s">
        <v>726</v>
      </c>
      <c r="J80" s="242"/>
      <c r="K80" s="253"/>
    </row>
    <row r="81" spans="2:11" ht="15" customHeight="1">
      <c r="B81" s="262"/>
      <c r="C81" s="263" t="s">
        <v>727</v>
      </c>
      <c r="D81" s="263"/>
      <c r="E81" s="263"/>
      <c r="F81" s="264" t="s">
        <v>722</v>
      </c>
      <c r="G81" s="263"/>
      <c r="H81" s="263" t="s">
        <v>728</v>
      </c>
      <c r="I81" s="263" t="s">
        <v>718</v>
      </c>
      <c r="J81" s="263">
        <v>15</v>
      </c>
      <c r="K81" s="253"/>
    </row>
    <row r="82" spans="2:11" ht="15" customHeight="1">
      <c r="B82" s="262"/>
      <c r="C82" s="263" t="s">
        <v>729</v>
      </c>
      <c r="D82" s="263"/>
      <c r="E82" s="263"/>
      <c r="F82" s="264" t="s">
        <v>722</v>
      </c>
      <c r="G82" s="263"/>
      <c r="H82" s="263" t="s">
        <v>730</v>
      </c>
      <c r="I82" s="263" t="s">
        <v>718</v>
      </c>
      <c r="J82" s="263">
        <v>15</v>
      </c>
      <c r="K82" s="253"/>
    </row>
    <row r="83" spans="2:11" ht="15" customHeight="1">
      <c r="B83" s="262"/>
      <c r="C83" s="263" t="s">
        <v>731</v>
      </c>
      <c r="D83" s="263"/>
      <c r="E83" s="263"/>
      <c r="F83" s="264" t="s">
        <v>722</v>
      </c>
      <c r="G83" s="263"/>
      <c r="H83" s="263" t="s">
        <v>732</v>
      </c>
      <c r="I83" s="263" t="s">
        <v>718</v>
      </c>
      <c r="J83" s="263">
        <v>20</v>
      </c>
      <c r="K83" s="253"/>
    </row>
    <row r="84" spans="2:11" ht="15" customHeight="1">
      <c r="B84" s="262"/>
      <c r="C84" s="263" t="s">
        <v>733</v>
      </c>
      <c r="D84" s="263"/>
      <c r="E84" s="263"/>
      <c r="F84" s="264" t="s">
        <v>722</v>
      </c>
      <c r="G84" s="263"/>
      <c r="H84" s="263" t="s">
        <v>734</v>
      </c>
      <c r="I84" s="263" t="s">
        <v>718</v>
      </c>
      <c r="J84" s="263">
        <v>20</v>
      </c>
      <c r="K84" s="253"/>
    </row>
    <row r="85" spans="2:11" ht="15" customHeight="1">
      <c r="B85" s="262"/>
      <c r="C85" s="242" t="s">
        <v>735</v>
      </c>
      <c r="D85" s="242"/>
      <c r="E85" s="242"/>
      <c r="F85" s="261" t="s">
        <v>722</v>
      </c>
      <c r="G85" s="260"/>
      <c r="H85" s="242" t="s">
        <v>736</v>
      </c>
      <c r="I85" s="242" t="s">
        <v>718</v>
      </c>
      <c r="J85" s="242">
        <v>50</v>
      </c>
      <c r="K85" s="253"/>
    </row>
    <row r="86" spans="2:11" ht="15" customHeight="1">
      <c r="B86" s="262"/>
      <c r="C86" s="242" t="s">
        <v>737</v>
      </c>
      <c r="D86" s="242"/>
      <c r="E86" s="242"/>
      <c r="F86" s="261" t="s">
        <v>722</v>
      </c>
      <c r="G86" s="260"/>
      <c r="H86" s="242" t="s">
        <v>738</v>
      </c>
      <c r="I86" s="242" t="s">
        <v>718</v>
      </c>
      <c r="J86" s="242">
        <v>20</v>
      </c>
      <c r="K86" s="253"/>
    </row>
    <row r="87" spans="2:11" ht="15" customHeight="1">
      <c r="B87" s="262"/>
      <c r="C87" s="242" t="s">
        <v>739</v>
      </c>
      <c r="D87" s="242"/>
      <c r="E87" s="242"/>
      <c r="F87" s="261" t="s">
        <v>722</v>
      </c>
      <c r="G87" s="260"/>
      <c r="H87" s="242" t="s">
        <v>740</v>
      </c>
      <c r="I87" s="242" t="s">
        <v>718</v>
      </c>
      <c r="J87" s="242">
        <v>20</v>
      </c>
      <c r="K87" s="253"/>
    </row>
    <row r="88" spans="2:11" ht="15" customHeight="1">
      <c r="B88" s="262"/>
      <c r="C88" s="242" t="s">
        <v>741</v>
      </c>
      <c r="D88" s="242"/>
      <c r="E88" s="242"/>
      <c r="F88" s="261" t="s">
        <v>722</v>
      </c>
      <c r="G88" s="260"/>
      <c r="H88" s="242" t="s">
        <v>742</v>
      </c>
      <c r="I88" s="242" t="s">
        <v>718</v>
      </c>
      <c r="J88" s="242">
        <v>50</v>
      </c>
      <c r="K88" s="253"/>
    </row>
    <row r="89" spans="2:11" ht="15" customHeight="1">
      <c r="B89" s="262"/>
      <c r="C89" s="242" t="s">
        <v>743</v>
      </c>
      <c r="D89" s="242"/>
      <c r="E89" s="242"/>
      <c r="F89" s="261" t="s">
        <v>722</v>
      </c>
      <c r="G89" s="260"/>
      <c r="H89" s="242" t="s">
        <v>743</v>
      </c>
      <c r="I89" s="242" t="s">
        <v>718</v>
      </c>
      <c r="J89" s="242">
        <v>50</v>
      </c>
      <c r="K89" s="253"/>
    </row>
    <row r="90" spans="2:11" ht="15" customHeight="1">
      <c r="B90" s="262"/>
      <c r="C90" s="242" t="s">
        <v>138</v>
      </c>
      <c r="D90" s="242"/>
      <c r="E90" s="242"/>
      <c r="F90" s="261" t="s">
        <v>722</v>
      </c>
      <c r="G90" s="260"/>
      <c r="H90" s="242" t="s">
        <v>744</v>
      </c>
      <c r="I90" s="242" t="s">
        <v>718</v>
      </c>
      <c r="J90" s="242">
        <v>255</v>
      </c>
      <c r="K90" s="253"/>
    </row>
    <row r="91" spans="2:11" ht="15" customHeight="1">
      <c r="B91" s="262"/>
      <c r="C91" s="242" t="s">
        <v>745</v>
      </c>
      <c r="D91" s="242"/>
      <c r="E91" s="242"/>
      <c r="F91" s="261" t="s">
        <v>716</v>
      </c>
      <c r="G91" s="260"/>
      <c r="H91" s="242" t="s">
        <v>746</v>
      </c>
      <c r="I91" s="242" t="s">
        <v>747</v>
      </c>
      <c r="J91" s="242"/>
      <c r="K91" s="253"/>
    </row>
    <row r="92" spans="2:11" ht="15" customHeight="1">
      <c r="B92" s="262"/>
      <c r="C92" s="242" t="s">
        <v>748</v>
      </c>
      <c r="D92" s="242"/>
      <c r="E92" s="242"/>
      <c r="F92" s="261" t="s">
        <v>716</v>
      </c>
      <c r="G92" s="260"/>
      <c r="H92" s="242" t="s">
        <v>749</v>
      </c>
      <c r="I92" s="242" t="s">
        <v>750</v>
      </c>
      <c r="J92" s="242"/>
      <c r="K92" s="253"/>
    </row>
    <row r="93" spans="2:11" ht="15" customHeight="1">
      <c r="B93" s="262"/>
      <c r="C93" s="242" t="s">
        <v>751</v>
      </c>
      <c r="D93" s="242"/>
      <c r="E93" s="242"/>
      <c r="F93" s="261" t="s">
        <v>716</v>
      </c>
      <c r="G93" s="260"/>
      <c r="H93" s="242" t="s">
        <v>751</v>
      </c>
      <c r="I93" s="242" t="s">
        <v>750</v>
      </c>
      <c r="J93" s="242"/>
      <c r="K93" s="253"/>
    </row>
    <row r="94" spans="2:11" ht="15" customHeight="1">
      <c r="B94" s="262"/>
      <c r="C94" s="242" t="s">
        <v>47</v>
      </c>
      <c r="D94" s="242"/>
      <c r="E94" s="242"/>
      <c r="F94" s="261" t="s">
        <v>716</v>
      </c>
      <c r="G94" s="260"/>
      <c r="H94" s="242" t="s">
        <v>752</v>
      </c>
      <c r="I94" s="242" t="s">
        <v>750</v>
      </c>
      <c r="J94" s="242"/>
      <c r="K94" s="253"/>
    </row>
    <row r="95" spans="2:11" ht="15" customHeight="1">
      <c r="B95" s="262"/>
      <c r="C95" s="242" t="s">
        <v>57</v>
      </c>
      <c r="D95" s="242"/>
      <c r="E95" s="242"/>
      <c r="F95" s="261" t="s">
        <v>716</v>
      </c>
      <c r="G95" s="260"/>
      <c r="H95" s="242" t="s">
        <v>753</v>
      </c>
      <c r="I95" s="242" t="s">
        <v>750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7" t="s">
        <v>754</v>
      </c>
      <c r="D100" s="357"/>
      <c r="E100" s="357"/>
      <c r="F100" s="357"/>
      <c r="G100" s="357"/>
      <c r="H100" s="357"/>
      <c r="I100" s="357"/>
      <c r="J100" s="357"/>
      <c r="K100" s="253"/>
    </row>
    <row r="101" spans="2:11" ht="17.25" customHeight="1">
      <c r="B101" s="252"/>
      <c r="C101" s="254" t="s">
        <v>710</v>
      </c>
      <c r="D101" s="254"/>
      <c r="E101" s="254"/>
      <c r="F101" s="254" t="s">
        <v>711</v>
      </c>
      <c r="G101" s="255"/>
      <c r="H101" s="254" t="s">
        <v>133</v>
      </c>
      <c r="I101" s="254" t="s">
        <v>66</v>
      </c>
      <c r="J101" s="254" t="s">
        <v>712</v>
      </c>
      <c r="K101" s="253"/>
    </row>
    <row r="102" spans="2:11" ht="17.25" customHeight="1">
      <c r="B102" s="252"/>
      <c r="C102" s="256" t="s">
        <v>713</v>
      </c>
      <c r="D102" s="256"/>
      <c r="E102" s="256"/>
      <c r="F102" s="257" t="s">
        <v>714</v>
      </c>
      <c r="G102" s="258"/>
      <c r="H102" s="256"/>
      <c r="I102" s="256"/>
      <c r="J102" s="256" t="s">
        <v>715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62</v>
      </c>
      <c r="D104" s="259"/>
      <c r="E104" s="259"/>
      <c r="F104" s="261" t="s">
        <v>716</v>
      </c>
      <c r="G104" s="270"/>
      <c r="H104" s="242" t="s">
        <v>755</v>
      </c>
      <c r="I104" s="242" t="s">
        <v>718</v>
      </c>
      <c r="J104" s="242">
        <v>20</v>
      </c>
      <c r="K104" s="253"/>
    </row>
    <row r="105" spans="2:11" ht="15" customHeight="1">
      <c r="B105" s="252"/>
      <c r="C105" s="242" t="s">
        <v>719</v>
      </c>
      <c r="D105" s="242"/>
      <c r="E105" s="242"/>
      <c r="F105" s="261" t="s">
        <v>716</v>
      </c>
      <c r="G105" s="242"/>
      <c r="H105" s="242" t="s">
        <v>755</v>
      </c>
      <c r="I105" s="242" t="s">
        <v>718</v>
      </c>
      <c r="J105" s="242">
        <v>120</v>
      </c>
      <c r="K105" s="253"/>
    </row>
    <row r="106" spans="2:11" ht="15" customHeight="1">
      <c r="B106" s="262"/>
      <c r="C106" s="242" t="s">
        <v>721</v>
      </c>
      <c r="D106" s="242"/>
      <c r="E106" s="242"/>
      <c r="F106" s="261" t="s">
        <v>722</v>
      </c>
      <c r="G106" s="242"/>
      <c r="H106" s="242" t="s">
        <v>755</v>
      </c>
      <c r="I106" s="242" t="s">
        <v>718</v>
      </c>
      <c r="J106" s="242">
        <v>50</v>
      </c>
      <c r="K106" s="253"/>
    </row>
    <row r="107" spans="2:11" ht="15" customHeight="1">
      <c r="B107" s="262"/>
      <c r="C107" s="242" t="s">
        <v>724</v>
      </c>
      <c r="D107" s="242"/>
      <c r="E107" s="242"/>
      <c r="F107" s="261" t="s">
        <v>716</v>
      </c>
      <c r="G107" s="242"/>
      <c r="H107" s="242" t="s">
        <v>755</v>
      </c>
      <c r="I107" s="242" t="s">
        <v>726</v>
      </c>
      <c r="J107" s="242"/>
      <c r="K107" s="253"/>
    </row>
    <row r="108" spans="2:11" ht="15" customHeight="1">
      <c r="B108" s="262"/>
      <c r="C108" s="242" t="s">
        <v>735</v>
      </c>
      <c r="D108" s="242"/>
      <c r="E108" s="242"/>
      <c r="F108" s="261" t="s">
        <v>722</v>
      </c>
      <c r="G108" s="242"/>
      <c r="H108" s="242" t="s">
        <v>755</v>
      </c>
      <c r="I108" s="242" t="s">
        <v>718</v>
      </c>
      <c r="J108" s="242">
        <v>50</v>
      </c>
      <c r="K108" s="253"/>
    </row>
    <row r="109" spans="2:11" ht="15" customHeight="1">
      <c r="B109" s="262"/>
      <c r="C109" s="242" t="s">
        <v>743</v>
      </c>
      <c r="D109" s="242"/>
      <c r="E109" s="242"/>
      <c r="F109" s="261" t="s">
        <v>722</v>
      </c>
      <c r="G109" s="242"/>
      <c r="H109" s="242" t="s">
        <v>755</v>
      </c>
      <c r="I109" s="242" t="s">
        <v>718</v>
      </c>
      <c r="J109" s="242">
        <v>50</v>
      </c>
      <c r="K109" s="253"/>
    </row>
    <row r="110" spans="2:11" ht="15" customHeight="1">
      <c r="B110" s="262"/>
      <c r="C110" s="242" t="s">
        <v>741</v>
      </c>
      <c r="D110" s="242"/>
      <c r="E110" s="242"/>
      <c r="F110" s="261" t="s">
        <v>722</v>
      </c>
      <c r="G110" s="242"/>
      <c r="H110" s="242" t="s">
        <v>755</v>
      </c>
      <c r="I110" s="242" t="s">
        <v>718</v>
      </c>
      <c r="J110" s="242">
        <v>50</v>
      </c>
      <c r="K110" s="253"/>
    </row>
    <row r="111" spans="2:11" ht="15" customHeight="1">
      <c r="B111" s="262"/>
      <c r="C111" s="242" t="s">
        <v>62</v>
      </c>
      <c r="D111" s="242"/>
      <c r="E111" s="242"/>
      <c r="F111" s="261" t="s">
        <v>716</v>
      </c>
      <c r="G111" s="242"/>
      <c r="H111" s="242" t="s">
        <v>756</v>
      </c>
      <c r="I111" s="242" t="s">
        <v>718</v>
      </c>
      <c r="J111" s="242">
        <v>20</v>
      </c>
      <c r="K111" s="253"/>
    </row>
    <row r="112" spans="2:11" ht="15" customHeight="1">
      <c r="B112" s="262"/>
      <c r="C112" s="242" t="s">
        <v>757</v>
      </c>
      <c r="D112" s="242"/>
      <c r="E112" s="242"/>
      <c r="F112" s="261" t="s">
        <v>716</v>
      </c>
      <c r="G112" s="242"/>
      <c r="H112" s="242" t="s">
        <v>758</v>
      </c>
      <c r="I112" s="242" t="s">
        <v>718</v>
      </c>
      <c r="J112" s="242">
        <v>120</v>
      </c>
      <c r="K112" s="253"/>
    </row>
    <row r="113" spans="2:11" ht="15" customHeight="1">
      <c r="B113" s="262"/>
      <c r="C113" s="242" t="s">
        <v>47</v>
      </c>
      <c r="D113" s="242"/>
      <c r="E113" s="242"/>
      <c r="F113" s="261" t="s">
        <v>716</v>
      </c>
      <c r="G113" s="242"/>
      <c r="H113" s="242" t="s">
        <v>759</v>
      </c>
      <c r="I113" s="242" t="s">
        <v>750</v>
      </c>
      <c r="J113" s="242"/>
      <c r="K113" s="253"/>
    </row>
    <row r="114" spans="2:11" ht="15" customHeight="1">
      <c r="B114" s="262"/>
      <c r="C114" s="242" t="s">
        <v>57</v>
      </c>
      <c r="D114" s="242"/>
      <c r="E114" s="242"/>
      <c r="F114" s="261" t="s">
        <v>716</v>
      </c>
      <c r="G114" s="242"/>
      <c r="H114" s="242" t="s">
        <v>760</v>
      </c>
      <c r="I114" s="242" t="s">
        <v>750</v>
      </c>
      <c r="J114" s="242"/>
      <c r="K114" s="253"/>
    </row>
    <row r="115" spans="2:11" ht="15" customHeight="1">
      <c r="B115" s="262"/>
      <c r="C115" s="242" t="s">
        <v>66</v>
      </c>
      <c r="D115" s="242"/>
      <c r="E115" s="242"/>
      <c r="F115" s="261" t="s">
        <v>716</v>
      </c>
      <c r="G115" s="242"/>
      <c r="H115" s="242" t="s">
        <v>761</v>
      </c>
      <c r="I115" s="242" t="s">
        <v>762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6" t="s">
        <v>763</v>
      </c>
      <c r="D120" s="356"/>
      <c r="E120" s="356"/>
      <c r="F120" s="356"/>
      <c r="G120" s="356"/>
      <c r="H120" s="356"/>
      <c r="I120" s="356"/>
      <c r="J120" s="356"/>
      <c r="K120" s="278"/>
    </row>
    <row r="121" spans="2:11" ht="17.25" customHeight="1">
      <c r="B121" s="279"/>
      <c r="C121" s="254" t="s">
        <v>710</v>
      </c>
      <c r="D121" s="254"/>
      <c r="E121" s="254"/>
      <c r="F121" s="254" t="s">
        <v>711</v>
      </c>
      <c r="G121" s="255"/>
      <c r="H121" s="254" t="s">
        <v>133</v>
      </c>
      <c r="I121" s="254" t="s">
        <v>66</v>
      </c>
      <c r="J121" s="254" t="s">
        <v>712</v>
      </c>
      <c r="K121" s="280"/>
    </row>
    <row r="122" spans="2:11" ht="17.25" customHeight="1">
      <c r="B122" s="279"/>
      <c r="C122" s="256" t="s">
        <v>713</v>
      </c>
      <c r="D122" s="256"/>
      <c r="E122" s="256"/>
      <c r="F122" s="257" t="s">
        <v>714</v>
      </c>
      <c r="G122" s="258"/>
      <c r="H122" s="256"/>
      <c r="I122" s="256"/>
      <c r="J122" s="256" t="s">
        <v>715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719</v>
      </c>
      <c r="D124" s="259"/>
      <c r="E124" s="259"/>
      <c r="F124" s="261" t="s">
        <v>716</v>
      </c>
      <c r="G124" s="242"/>
      <c r="H124" s="242" t="s">
        <v>755</v>
      </c>
      <c r="I124" s="242" t="s">
        <v>718</v>
      </c>
      <c r="J124" s="242">
        <v>120</v>
      </c>
      <c r="K124" s="283"/>
    </row>
    <row r="125" spans="2:11" ht="15" customHeight="1">
      <c r="B125" s="281"/>
      <c r="C125" s="242" t="s">
        <v>764</v>
      </c>
      <c r="D125" s="242"/>
      <c r="E125" s="242"/>
      <c r="F125" s="261" t="s">
        <v>716</v>
      </c>
      <c r="G125" s="242"/>
      <c r="H125" s="242" t="s">
        <v>765</v>
      </c>
      <c r="I125" s="242" t="s">
        <v>718</v>
      </c>
      <c r="J125" s="242" t="s">
        <v>766</v>
      </c>
      <c r="K125" s="283"/>
    </row>
    <row r="126" spans="2:11" ht="15" customHeight="1">
      <c r="B126" s="281"/>
      <c r="C126" s="242" t="s">
        <v>665</v>
      </c>
      <c r="D126" s="242"/>
      <c r="E126" s="242"/>
      <c r="F126" s="261" t="s">
        <v>716</v>
      </c>
      <c r="G126" s="242"/>
      <c r="H126" s="242" t="s">
        <v>767</v>
      </c>
      <c r="I126" s="242" t="s">
        <v>718</v>
      </c>
      <c r="J126" s="242" t="s">
        <v>766</v>
      </c>
      <c r="K126" s="283"/>
    </row>
    <row r="127" spans="2:11" ht="15" customHeight="1">
      <c r="B127" s="281"/>
      <c r="C127" s="242" t="s">
        <v>727</v>
      </c>
      <c r="D127" s="242"/>
      <c r="E127" s="242"/>
      <c r="F127" s="261" t="s">
        <v>722</v>
      </c>
      <c r="G127" s="242"/>
      <c r="H127" s="242" t="s">
        <v>728</v>
      </c>
      <c r="I127" s="242" t="s">
        <v>718</v>
      </c>
      <c r="J127" s="242">
        <v>15</v>
      </c>
      <c r="K127" s="283"/>
    </row>
    <row r="128" spans="2:11" ht="15" customHeight="1">
      <c r="B128" s="281"/>
      <c r="C128" s="263" t="s">
        <v>729</v>
      </c>
      <c r="D128" s="263"/>
      <c r="E128" s="263"/>
      <c r="F128" s="264" t="s">
        <v>722</v>
      </c>
      <c r="G128" s="263"/>
      <c r="H128" s="263" t="s">
        <v>730</v>
      </c>
      <c r="I128" s="263" t="s">
        <v>718</v>
      </c>
      <c r="J128" s="263">
        <v>15</v>
      </c>
      <c r="K128" s="283"/>
    </row>
    <row r="129" spans="2:11" ht="15" customHeight="1">
      <c r="B129" s="281"/>
      <c r="C129" s="263" t="s">
        <v>731</v>
      </c>
      <c r="D129" s="263"/>
      <c r="E129" s="263"/>
      <c r="F129" s="264" t="s">
        <v>722</v>
      </c>
      <c r="G129" s="263"/>
      <c r="H129" s="263" t="s">
        <v>732</v>
      </c>
      <c r="I129" s="263" t="s">
        <v>718</v>
      </c>
      <c r="J129" s="263">
        <v>20</v>
      </c>
      <c r="K129" s="283"/>
    </row>
    <row r="130" spans="2:11" ht="15" customHeight="1">
      <c r="B130" s="281"/>
      <c r="C130" s="263" t="s">
        <v>733</v>
      </c>
      <c r="D130" s="263"/>
      <c r="E130" s="263"/>
      <c r="F130" s="264" t="s">
        <v>722</v>
      </c>
      <c r="G130" s="263"/>
      <c r="H130" s="263" t="s">
        <v>734</v>
      </c>
      <c r="I130" s="263" t="s">
        <v>718</v>
      </c>
      <c r="J130" s="263">
        <v>20</v>
      </c>
      <c r="K130" s="283"/>
    </row>
    <row r="131" spans="2:11" ht="15" customHeight="1">
      <c r="B131" s="281"/>
      <c r="C131" s="242" t="s">
        <v>721</v>
      </c>
      <c r="D131" s="242"/>
      <c r="E131" s="242"/>
      <c r="F131" s="261" t="s">
        <v>722</v>
      </c>
      <c r="G131" s="242"/>
      <c r="H131" s="242" t="s">
        <v>755</v>
      </c>
      <c r="I131" s="242" t="s">
        <v>718</v>
      </c>
      <c r="J131" s="242">
        <v>50</v>
      </c>
      <c r="K131" s="283"/>
    </row>
    <row r="132" spans="2:11" ht="15" customHeight="1">
      <c r="B132" s="281"/>
      <c r="C132" s="242" t="s">
        <v>735</v>
      </c>
      <c r="D132" s="242"/>
      <c r="E132" s="242"/>
      <c r="F132" s="261" t="s">
        <v>722</v>
      </c>
      <c r="G132" s="242"/>
      <c r="H132" s="242" t="s">
        <v>755</v>
      </c>
      <c r="I132" s="242" t="s">
        <v>718</v>
      </c>
      <c r="J132" s="242">
        <v>50</v>
      </c>
      <c r="K132" s="283"/>
    </row>
    <row r="133" spans="2:11" ht="15" customHeight="1">
      <c r="B133" s="281"/>
      <c r="C133" s="242" t="s">
        <v>741</v>
      </c>
      <c r="D133" s="242"/>
      <c r="E133" s="242"/>
      <c r="F133" s="261" t="s">
        <v>722</v>
      </c>
      <c r="G133" s="242"/>
      <c r="H133" s="242" t="s">
        <v>755</v>
      </c>
      <c r="I133" s="242" t="s">
        <v>718</v>
      </c>
      <c r="J133" s="242">
        <v>50</v>
      </c>
      <c r="K133" s="283"/>
    </row>
    <row r="134" spans="2:11" ht="15" customHeight="1">
      <c r="B134" s="281"/>
      <c r="C134" s="242" t="s">
        <v>743</v>
      </c>
      <c r="D134" s="242"/>
      <c r="E134" s="242"/>
      <c r="F134" s="261" t="s">
        <v>722</v>
      </c>
      <c r="G134" s="242"/>
      <c r="H134" s="242" t="s">
        <v>755</v>
      </c>
      <c r="I134" s="242" t="s">
        <v>718</v>
      </c>
      <c r="J134" s="242">
        <v>50</v>
      </c>
      <c r="K134" s="283"/>
    </row>
    <row r="135" spans="2:11" ht="15" customHeight="1">
      <c r="B135" s="281"/>
      <c r="C135" s="242" t="s">
        <v>138</v>
      </c>
      <c r="D135" s="242"/>
      <c r="E135" s="242"/>
      <c r="F135" s="261" t="s">
        <v>722</v>
      </c>
      <c r="G135" s="242"/>
      <c r="H135" s="242" t="s">
        <v>768</v>
      </c>
      <c r="I135" s="242" t="s">
        <v>718</v>
      </c>
      <c r="J135" s="242">
        <v>255</v>
      </c>
      <c r="K135" s="283"/>
    </row>
    <row r="136" spans="2:11" ht="15" customHeight="1">
      <c r="B136" s="281"/>
      <c r="C136" s="242" t="s">
        <v>745</v>
      </c>
      <c r="D136" s="242"/>
      <c r="E136" s="242"/>
      <c r="F136" s="261" t="s">
        <v>716</v>
      </c>
      <c r="G136" s="242"/>
      <c r="H136" s="242" t="s">
        <v>769</v>
      </c>
      <c r="I136" s="242" t="s">
        <v>747</v>
      </c>
      <c r="J136" s="242"/>
      <c r="K136" s="283"/>
    </row>
    <row r="137" spans="2:11" ht="15" customHeight="1">
      <c r="B137" s="281"/>
      <c r="C137" s="242" t="s">
        <v>748</v>
      </c>
      <c r="D137" s="242"/>
      <c r="E137" s="242"/>
      <c r="F137" s="261" t="s">
        <v>716</v>
      </c>
      <c r="G137" s="242"/>
      <c r="H137" s="242" t="s">
        <v>770</v>
      </c>
      <c r="I137" s="242" t="s">
        <v>750</v>
      </c>
      <c r="J137" s="242"/>
      <c r="K137" s="283"/>
    </row>
    <row r="138" spans="2:11" ht="15" customHeight="1">
      <c r="B138" s="281"/>
      <c r="C138" s="242" t="s">
        <v>751</v>
      </c>
      <c r="D138" s="242"/>
      <c r="E138" s="242"/>
      <c r="F138" s="261" t="s">
        <v>716</v>
      </c>
      <c r="G138" s="242"/>
      <c r="H138" s="242" t="s">
        <v>751</v>
      </c>
      <c r="I138" s="242" t="s">
        <v>750</v>
      </c>
      <c r="J138" s="242"/>
      <c r="K138" s="283"/>
    </row>
    <row r="139" spans="2:11" ht="15" customHeight="1">
      <c r="B139" s="281"/>
      <c r="C139" s="242" t="s">
        <v>47</v>
      </c>
      <c r="D139" s="242"/>
      <c r="E139" s="242"/>
      <c r="F139" s="261" t="s">
        <v>716</v>
      </c>
      <c r="G139" s="242"/>
      <c r="H139" s="242" t="s">
        <v>771</v>
      </c>
      <c r="I139" s="242" t="s">
        <v>750</v>
      </c>
      <c r="J139" s="242"/>
      <c r="K139" s="283"/>
    </row>
    <row r="140" spans="2:11" ht="15" customHeight="1">
      <c r="B140" s="281"/>
      <c r="C140" s="242" t="s">
        <v>772</v>
      </c>
      <c r="D140" s="242"/>
      <c r="E140" s="242"/>
      <c r="F140" s="261" t="s">
        <v>716</v>
      </c>
      <c r="G140" s="242"/>
      <c r="H140" s="242" t="s">
        <v>773</v>
      </c>
      <c r="I140" s="242" t="s">
        <v>750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7" t="s">
        <v>774</v>
      </c>
      <c r="D145" s="357"/>
      <c r="E145" s="357"/>
      <c r="F145" s="357"/>
      <c r="G145" s="357"/>
      <c r="H145" s="357"/>
      <c r="I145" s="357"/>
      <c r="J145" s="357"/>
      <c r="K145" s="253"/>
    </row>
    <row r="146" spans="2:11" ht="17.25" customHeight="1">
      <c r="B146" s="252"/>
      <c r="C146" s="254" t="s">
        <v>710</v>
      </c>
      <c r="D146" s="254"/>
      <c r="E146" s="254"/>
      <c r="F146" s="254" t="s">
        <v>711</v>
      </c>
      <c r="G146" s="255"/>
      <c r="H146" s="254" t="s">
        <v>133</v>
      </c>
      <c r="I146" s="254" t="s">
        <v>66</v>
      </c>
      <c r="J146" s="254" t="s">
        <v>712</v>
      </c>
      <c r="K146" s="253"/>
    </row>
    <row r="147" spans="2:11" ht="17.25" customHeight="1">
      <c r="B147" s="252"/>
      <c r="C147" s="256" t="s">
        <v>713</v>
      </c>
      <c r="D147" s="256"/>
      <c r="E147" s="256"/>
      <c r="F147" s="257" t="s">
        <v>714</v>
      </c>
      <c r="G147" s="258"/>
      <c r="H147" s="256"/>
      <c r="I147" s="256"/>
      <c r="J147" s="256" t="s">
        <v>715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287" t="s">
        <v>719</v>
      </c>
      <c r="D149" s="242"/>
      <c r="E149" s="242"/>
      <c r="F149" s="288" t="s">
        <v>716</v>
      </c>
      <c r="G149" s="242"/>
      <c r="H149" s="287" t="s">
        <v>755</v>
      </c>
      <c r="I149" s="287" t="s">
        <v>718</v>
      </c>
      <c r="J149" s="287">
        <v>120</v>
      </c>
      <c r="K149" s="283"/>
    </row>
    <row r="150" spans="2:11" ht="15" customHeight="1">
      <c r="B150" s="262"/>
      <c r="C150" s="287" t="s">
        <v>764</v>
      </c>
      <c r="D150" s="242"/>
      <c r="E150" s="242"/>
      <c r="F150" s="288" t="s">
        <v>716</v>
      </c>
      <c r="G150" s="242"/>
      <c r="H150" s="287" t="s">
        <v>775</v>
      </c>
      <c r="I150" s="287" t="s">
        <v>718</v>
      </c>
      <c r="J150" s="287" t="s">
        <v>766</v>
      </c>
      <c r="K150" s="283"/>
    </row>
    <row r="151" spans="2:11" ht="15" customHeight="1">
      <c r="B151" s="262"/>
      <c r="C151" s="287" t="s">
        <v>665</v>
      </c>
      <c r="D151" s="242"/>
      <c r="E151" s="242"/>
      <c r="F151" s="288" t="s">
        <v>716</v>
      </c>
      <c r="G151" s="242"/>
      <c r="H151" s="287" t="s">
        <v>776</v>
      </c>
      <c r="I151" s="287" t="s">
        <v>718</v>
      </c>
      <c r="J151" s="287" t="s">
        <v>766</v>
      </c>
      <c r="K151" s="283"/>
    </row>
    <row r="152" spans="2:11" ht="15" customHeight="1">
      <c r="B152" s="262"/>
      <c r="C152" s="287" t="s">
        <v>721</v>
      </c>
      <c r="D152" s="242"/>
      <c r="E152" s="242"/>
      <c r="F152" s="288" t="s">
        <v>722</v>
      </c>
      <c r="G152" s="242"/>
      <c r="H152" s="287" t="s">
        <v>755</v>
      </c>
      <c r="I152" s="287" t="s">
        <v>718</v>
      </c>
      <c r="J152" s="287">
        <v>50</v>
      </c>
      <c r="K152" s="283"/>
    </row>
    <row r="153" spans="2:11" ht="15" customHeight="1">
      <c r="B153" s="262"/>
      <c r="C153" s="287" t="s">
        <v>724</v>
      </c>
      <c r="D153" s="242"/>
      <c r="E153" s="242"/>
      <c r="F153" s="288" t="s">
        <v>716</v>
      </c>
      <c r="G153" s="242"/>
      <c r="H153" s="287" t="s">
        <v>755</v>
      </c>
      <c r="I153" s="287" t="s">
        <v>726</v>
      </c>
      <c r="J153" s="287"/>
      <c r="K153" s="283"/>
    </row>
    <row r="154" spans="2:11" ht="15" customHeight="1">
      <c r="B154" s="262"/>
      <c r="C154" s="287" t="s">
        <v>735</v>
      </c>
      <c r="D154" s="242"/>
      <c r="E154" s="242"/>
      <c r="F154" s="288" t="s">
        <v>722</v>
      </c>
      <c r="G154" s="242"/>
      <c r="H154" s="287" t="s">
        <v>755</v>
      </c>
      <c r="I154" s="287" t="s">
        <v>718</v>
      </c>
      <c r="J154" s="287">
        <v>50</v>
      </c>
      <c r="K154" s="283"/>
    </row>
    <row r="155" spans="2:11" ht="15" customHeight="1">
      <c r="B155" s="262"/>
      <c r="C155" s="287" t="s">
        <v>743</v>
      </c>
      <c r="D155" s="242"/>
      <c r="E155" s="242"/>
      <c r="F155" s="288" t="s">
        <v>722</v>
      </c>
      <c r="G155" s="242"/>
      <c r="H155" s="287" t="s">
        <v>755</v>
      </c>
      <c r="I155" s="287" t="s">
        <v>718</v>
      </c>
      <c r="J155" s="287">
        <v>50</v>
      </c>
      <c r="K155" s="283"/>
    </row>
    <row r="156" spans="2:11" ht="15" customHeight="1">
      <c r="B156" s="262"/>
      <c r="C156" s="287" t="s">
        <v>741</v>
      </c>
      <c r="D156" s="242"/>
      <c r="E156" s="242"/>
      <c r="F156" s="288" t="s">
        <v>722</v>
      </c>
      <c r="G156" s="242"/>
      <c r="H156" s="287" t="s">
        <v>755</v>
      </c>
      <c r="I156" s="287" t="s">
        <v>718</v>
      </c>
      <c r="J156" s="287">
        <v>50</v>
      </c>
      <c r="K156" s="283"/>
    </row>
    <row r="157" spans="2:11" ht="15" customHeight="1">
      <c r="B157" s="262"/>
      <c r="C157" s="287" t="s">
        <v>102</v>
      </c>
      <c r="D157" s="242"/>
      <c r="E157" s="242"/>
      <c r="F157" s="288" t="s">
        <v>716</v>
      </c>
      <c r="G157" s="242"/>
      <c r="H157" s="287" t="s">
        <v>777</v>
      </c>
      <c r="I157" s="287" t="s">
        <v>718</v>
      </c>
      <c r="J157" s="287" t="s">
        <v>778</v>
      </c>
      <c r="K157" s="283"/>
    </row>
    <row r="158" spans="2:11" ht="15" customHeight="1">
      <c r="B158" s="262"/>
      <c r="C158" s="287" t="s">
        <v>779</v>
      </c>
      <c r="D158" s="242"/>
      <c r="E158" s="242"/>
      <c r="F158" s="288" t="s">
        <v>716</v>
      </c>
      <c r="G158" s="242"/>
      <c r="H158" s="287" t="s">
        <v>780</v>
      </c>
      <c r="I158" s="287" t="s">
        <v>750</v>
      </c>
      <c r="J158" s="287"/>
      <c r="K158" s="283"/>
    </row>
    <row r="159" spans="2:11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>
      <c r="B163" s="233"/>
      <c r="C163" s="356" t="s">
        <v>781</v>
      </c>
      <c r="D163" s="356"/>
      <c r="E163" s="356"/>
      <c r="F163" s="356"/>
      <c r="G163" s="356"/>
      <c r="H163" s="356"/>
      <c r="I163" s="356"/>
      <c r="J163" s="356"/>
      <c r="K163" s="234"/>
    </row>
    <row r="164" spans="2:11" ht="17.25" customHeight="1">
      <c r="B164" s="233"/>
      <c r="C164" s="254" t="s">
        <v>710</v>
      </c>
      <c r="D164" s="254"/>
      <c r="E164" s="254"/>
      <c r="F164" s="254" t="s">
        <v>711</v>
      </c>
      <c r="G164" s="291"/>
      <c r="H164" s="292" t="s">
        <v>133</v>
      </c>
      <c r="I164" s="292" t="s">
        <v>66</v>
      </c>
      <c r="J164" s="254" t="s">
        <v>712</v>
      </c>
      <c r="K164" s="234"/>
    </row>
    <row r="165" spans="2:11" ht="17.25" customHeight="1">
      <c r="B165" s="235"/>
      <c r="C165" s="256" t="s">
        <v>713</v>
      </c>
      <c r="D165" s="256"/>
      <c r="E165" s="256"/>
      <c r="F165" s="257" t="s">
        <v>714</v>
      </c>
      <c r="G165" s="293"/>
      <c r="H165" s="294"/>
      <c r="I165" s="294"/>
      <c r="J165" s="256" t="s">
        <v>715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719</v>
      </c>
      <c r="D167" s="242"/>
      <c r="E167" s="242"/>
      <c r="F167" s="261" t="s">
        <v>716</v>
      </c>
      <c r="G167" s="242"/>
      <c r="H167" s="242" t="s">
        <v>755</v>
      </c>
      <c r="I167" s="242" t="s">
        <v>718</v>
      </c>
      <c r="J167" s="242">
        <v>120</v>
      </c>
      <c r="K167" s="283"/>
    </row>
    <row r="168" spans="2:11" ht="15" customHeight="1">
      <c r="B168" s="262"/>
      <c r="C168" s="242" t="s">
        <v>764</v>
      </c>
      <c r="D168" s="242"/>
      <c r="E168" s="242"/>
      <c r="F168" s="261" t="s">
        <v>716</v>
      </c>
      <c r="G168" s="242"/>
      <c r="H168" s="242" t="s">
        <v>765</v>
      </c>
      <c r="I168" s="242" t="s">
        <v>718</v>
      </c>
      <c r="J168" s="242" t="s">
        <v>766</v>
      </c>
      <c r="K168" s="283"/>
    </row>
    <row r="169" spans="2:11" ht="15" customHeight="1">
      <c r="B169" s="262"/>
      <c r="C169" s="242" t="s">
        <v>665</v>
      </c>
      <c r="D169" s="242"/>
      <c r="E169" s="242"/>
      <c r="F169" s="261" t="s">
        <v>716</v>
      </c>
      <c r="G169" s="242"/>
      <c r="H169" s="242" t="s">
        <v>782</v>
      </c>
      <c r="I169" s="242" t="s">
        <v>718</v>
      </c>
      <c r="J169" s="242" t="s">
        <v>766</v>
      </c>
      <c r="K169" s="283"/>
    </row>
    <row r="170" spans="2:11" ht="15" customHeight="1">
      <c r="B170" s="262"/>
      <c r="C170" s="242" t="s">
        <v>721</v>
      </c>
      <c r="D170" s="242"/>
      <c r="E170" s="242"/>
      <c r="F170" s="261" t="s">
        <v>722</v>
      </c>
      <c r="G170" s="242"/>
      <c r="H170" s="242" t="s">
        <v>782</v>
      </c>
      <c r="I170" s="242" t="s">
        <v>718</v>
      </c>
      <c r="J170" s="242">
        <v>50</v>
      </c>
      <c r="K170" s="283"/>
    </row>
    <row r="171" spans="2:11" ht="15" customHeight="1">
      <c r="B171" s="262"/>
      <c r="C171" s="242" t="s">
        <v>724</v>
      </c>
      <c r="D171" s="242"/>
      <c r="E171" s="242"/>
      <c r="F171" s="261" t="s">
        <v>716</v>
      </c>
      <c r="G171" s="242"/>
      <c r="H171" s="242" t="s">
        <v>782</v>
      </c>
      <c r="I171" s="242" t="s">
        <v>726</v>
      </c>
      <c r="J171" s="242"/>
      <c r="K171" s="283"/>
    </row>
    <row r="172" spans="2:11" ht="15" customHeight="1">
      <c r="B172" s="262"/>
      <c r="C172" s="242" t="s">
        <v>735</v>
      </c>
      <c r="D172" s="242"/>
      <c r="E172" s="242"/>
      <c r="F172" s="261" t="s">
        <v>722</v>
      </c>
      <c r="G172" s="242"/>
      <c r="H172" s="242" t="s">
        <v>782</v>
      </c>
      <c r="I172" s="242" t="s">
        <v>718</v>
      </c>
      <c r="J172" s="242">
        <v>50</v>
      </c>
      <c r="K172" s="283"/>
    </row>
    <row r="173" spans="2:11" ht="15" customHeight="1">
      <c r="B173" s="262"/>
      <c r="C173" s="242" t="s">
        <v>743</v>
      </c>
      <c r="D173" s="242"/>
      <c r="E173" s="242"/>
      <c r="F173" s="261" t="s">
        <v>722</v>
      </c>
      <c r="G173" s="242"/>
      <c r="H173" s="242" t="s">
        <v>782</v>
      </c>
      <c r="I173" s="242" t="s">
        <v>718</v>
      </c>
      <c r="J173" s="242">
        <v>50</v>
      </c>
      <c r="K173" s="283"/>
    </row>
    <row r="174" spans="2:11" ht="15" customHeight="1">
      <c r="B174" s="262"/>
      <c r="C174" s="242" t="s">
        <v>741</v>
      </c>
      <c r="D174" s="242"/>
      <c r="E174" s="242"/>
      <c r="F174" s="261" t="s">
        <v>722</v>
      </c>
      <c r="G174" s="242"/>
      <c r="H174" s="242" t="s">
        <v>782</v>
      </c>
      <c r="I174" s="242" t="s">
        <v>718</v>
      </c>
      <c r="J174" s="242">
        <v>50</v>
      </c>
      <c r="K174" s="283"/>
    </row>
    <row r="175" spans="2:11" ht="15" customHeight="1">
      <c r="B175" s="262"/>
      <c r="C175" s="242" t="s">
        <v>132</v>
      </c>
      <c r="D175" s="242"/>
      <c r="E175" s="242"/>
      <c r="F175" s="261" t="s">
        <v>716</v>
      </c>
      <c r="G175" s="242"/>
      <c r="H175" s="242" t="s">
        <v>783</v>
      </c>
      <c r="I175" s="242" t="s">
        <v>784</v>
      </c>
      <c r="J175" s="242"/>
      <c r="K175" s="283"/>
    </row>
    <row r="176" spans="2:11" ht="15" customHeight="1">
      <c r="B176" s="262"/>
      <c r="C176" s="242" t="s">
        <v>66</v>
      </c>
      <c r="D176" s="242"/>
      <c r="E176" s="242"/>
      <c r="F176" s="261" t="s">
        <v>716</v>
      </c>
      <c r="G176" s="242"/>
      <c r="H176" s="242" t="s">
        <v>785</v>
      </c>
      <c r="I176" s="242" t="s">
        <v>786</v>
      </c>
      <c r="J176" s="242">
        <v>1</v>
      </c>
      <c r="K176" s="283"/>
    </row>
    <row r="177" spans="2:11" ht="15" customHeight="1">
      <c r="B177" s="262"/>
      <c r="C177" s="242" t="s">
        <v>62</v>
      </c>
      <c r="D177" s="242"/>
      <c r="E177" s="242"/>
      <c r="F177" s="261" t="s">
        <v>716</v>
      </c>
      <c r="G177" s="242"/>
      <c r="H177" s="242" t="s">
        <v>787</v>
      </c>
      <c r="I177" s="242" t="s">
        <v>718</v>
      </c>
      <c r="J177" s="242">
        <v>20</v>
      </c>
      <c r="K177" s="283"/>
    </row>
    <row r="178" spans="2:11" ht="15" customHeight="1">
      <c r="B178" s="262"/>
      <c r="C178" s="242" t="s">
        <v>133</v>
      </c>
      <c r="D178" s="242"/>
      <c r="E178" s="242"/>
      <c r="F178" s="261" t="s">
        <v>716</v>
      </c>
      <c r="G178" s="242"/>
      <c r="H178" s="242" t="s">
        <v>788</v>
      </c>
      <c r="I178" s="242" t="s">
        <v>718</v>
      </c>
      <c r="J178" s="242">
        <v>255</v>
      </c>
      <c r="K178" s="283"/>
    </row>
    <row r="179" spans="2:11" ht="15" customHeight="1">
      <c r="B179" s="262"/>
      <c r="C179" s="242" t="s">
        <v>134</v>
      </c>
      <c r="D179" s="242"/>
      <c r="E179" s="242"/>
      <c r="F179" s="261" t="s">
        <v>716</v>
      </c>
      <c r="G179" s="242"/>
      <c r="H179" s="242" t="s">
        <v>681</v>
      </c>
      <c r="I179" s="242" t="s">
        <v>718</v>
      </c>
      <c r="J179" s="242">
        <v>10</v>
      </c>
      <c r="K179" s="283"/>
    </row>
    <row r="180" spans="2:11" ht="15" customHeight="1">
      <c r="B180" s="262"/>
      <c r="C180" s="242" t="s">
        <v>135</v>
      </c>
      <c r="D180" s="242"/>
      <c r="E180" s="242"/>
      <c r="F180" s="261" t="s">
        <v>716</v>
      </c>
      <c r="G180" s="242"/>
      <c r="H180" s="242" t="s">
        <v>789</v>
      </c>
      <c r="I180" s="242" t="s">
        <v>750</v>
      </c>
      <c r="J180" s="242"/>
      <c r="K180" s="283"/>
    </row>
    <row r="181" spans="2:11" ht="15" customHeight="1">
      <c r="B181" s="262"/>
      <c r="C181" s="242" t="s">
        <v>790</v>
      </c>
      <c r="D181" s="242"/>
      <c r="E181" s="242"/>
      <c r="F181" s="261" t="s">
        <v>716</v>
      </c>
      <c r="G181" s="242"/>
      <c r="H181" s="242" t="s">
        <v>791</v>
      </c>
      <c r="I181" s="242" t="s">
        <v>750</v>
      </c>
      <c r="J181" s="242"/>
      <c r="K181" s="283"/>
    </row>
    <row r="182" spans="2:11" ht="15" customHeight="1">
      <c r="B182" s="262"/>
      <c r="C182" s="242" t="s">
        <v>779</v>
      </c>
      <c r="D182" s="242"/>
      <c r="E182" s="242"/>
      <c r="F182" s="261" t="s">
        <v>716</v>
      </c>
      <c r="G182" s="242"/>
      <c r="H182" s="242" t="s">
        <v>792</v>
      </c>
      <c r="I182" s="242" t="s">
        <v>750</v>
      </c>
      <c r="J182" s="242"/>
      <c r="K182" s="283"/>
    </row>
    <row r="183" spans="2:11" ht="15" customHeight="1">
      <c r="B183" s="262"/>
      <c r="C183" s="242" t="s">
        <v>137</v>
      </c>
      <c r="D183" s="242"/>
      <c r="E183" s="242"/>
      <c r="F183" s="261" t="s">
        <v>722</v>
      </c>
      <c r="G183" s="242"/>
      <c r="H183" s="242" t="s">
        <v>793</v>
      </c>
      <c r="I183" s="242" t="s">
        <v>718</v>
      </c>
      <c r="J183" s="242">
        <v>50</v>
      </c>
      <c r="K183" s="283"/>
    </row>
    <row r="184" spans="2:11" ht="15" customHeight="1">
      <c r="B184" s="262"/>
      <c r="C184" s="242" t="s">
        <v>794</v>
      </c>
      <c r="D184" s="242"/>
      <c r="E184" s="242"/>
      <c r="F184" s="261" t="s">
        <v>722</v>
      </c>
      <c r="G184" s="242"/>
      <c r="H184" s="242" t="s">
        <v>795</v>
      </c>
      <c r="I184" s="242" t="s">
        <v>796</v>
      </c>
      <c r="J184" s="242"/>
      <c r="K184" s="283"/>
    </row>
    <row r="185" spans="2:11" ht="15" customHeight="1">
      <c r="B185" s="262"/>
      <c r="C185" s="242" t="s">
        <v>797</v>
      </c>
      <c r="D185" s="242"/>
      <c r="E185" s="242"/>
      <c r="F185" s="261" t="s">
        <v>722</v>
      </c>
      <c r="G185" s="242"/>
      <c r="H185" s="242" t="s">
        <v>798</v>
      </c>
      <c r="I185" s="242" t="s">
        <v>796</v>
      </c>
      <c r="J185" s="242"/>
      <c r="K185" s="283"/>
    </row>
    <row r="186" spans="2:11" ht="15" customHeight="1">
      <c r="B186" s="262"/>
      <c r="C186" s="242" t="s">
        <v>799</v>
      </c>
      <c r="D186" s="242"/>
      <c r="E186" s="242"/>
      <c r="F186" s="261" t="s">
        <v>722</v>
      </c>
      <c r="G186" s="242"/>
      <c r="H186" s="242" t="s">
        <v>800</v>
      </c>
      <c r="I186" s="242" t="s">
        <v>796</v>
      </c>
      <c r="J186" s="242"/>
      <c r="K186" s="283"/>
    </row>
    <row r="187" spans="2:11" ht="15" customHeight="1">
      <c r="B187" s="262"/>
      <c r="C187" s="295" t="s">
        <v>801</v>
      </c>
      <c r="D187" s="242"/>
      <c r="E187" s="242"/>
      <c r="F187" s="261" t="s">
        <v>722</v>
      </c>
      <c r="G187" s="242"/>
      <c r="H187" s="242" t="s">
        <v>802</v>
      </c>
      <c r="I187" s="242" t="s">
        <v>803</v>
      </c>
      <c r="J187" s="296" t="s">
        <v>804</v>
      </c>
      <c r="K187" s="283"/>
    </row>
    <row r="188" spans="2:11" ht="15" customHeight="1">
      <c r="B188" s="262"/>
      <c r="C188" s="247" t="s">
        <v>51</v>
      </c>
      <c r="D188" s="242"/>
      <c r="E188" s="242"/>
      <c r="F188" s="261" t="s">
        <v>716</v>
      </c>
      <c r="G188" s="242"/>
      <c r="H188" s="238" t="s">
        <v>805</v>
      </c>
      <c r="I188" s="242" t="s">
        <v>806</v>
      </c>
      <c r="J188" s="242"/>
      <c r="K188" s="283"/>
    </row>
    <row r="189" spans="2:11" ht="15" customHeight="1">
      <c r="B189" s="262"/>
      <c r="C189" s="247" t="s">
        <v>807</v>
      </c>
      <c r="D189" s="242"/>
      <c r="E189" s="242"/>
      <c r="F189" s="261" t="s">
        <v>716</v>
      </c>
      <c r="G189" s="242"/>
      <c r="H189" s="242" t="s">
        <v>808</v>
      </c>
      <c r="I189" s="242" t="s">
        <v>750</v>
      </c>
      <c r="J189" s="242"/>
      <c r="K189" s="283"/>
    </row>
    <row r="190" spans="2:11" ht="15" customHeight="1">
      <c r="B190" s="262"/>
      <c r="C190" s="247" t="s">
        <v>809</v>
      </c>
      <c r="D190" s="242"/>
      <c r="E190" s="242"/>
      <c r="F190" s="261" t="s">
        <v>716</v>
      </c>
      <c r="G190" s="242"/>
      <c r="H190" s="242" t="s">
        <v>810</v>
      </c>
      <c r="I190" s="242" t="s">
        <v>750</v>
      </c>
      <c r="J190" s="242"/>
      <c r="K190" s="283"/>
    </row>
    <row r="191" spans="2:11" ht="15" customHeight="1">
      <c r="B191" s="262"/>
      <c r="C191" s="247" t="s">
        <v>811</v>
      </c>
      <c r="D191" s="242"/>
      <c r="E191" s="242"/>
      <c r="F191" s="261" t="s">
        <v>722</v>
      </c>
      <c r="G191" s="242"/>
      <c r="H191" s="242" t="s">
        <v>812</v>
      </c>
      <c r="I191" s="242" t="s">
        <v>750</v>
      </c>
      <c r="J191" s="242"/>
      <c r="K191" s="283"/>
    </row>
    <row r="192" spans="2:11" ht="15" customHeight="1">
      <c r="B192" s="289"/>
      <c r="C192" s="297"/>
      <c r="D192" s="271"/>
      <c r="E192" s="271"/>
      <c r="F192" s="271"/>
      <c r="G192" s="271"/>
      <c r="H192" s="271"/>
      <c r="I192" s="271"/>
      <c r="J192" s="271"/>
      <c r="K192" s="290"/>
    </row>
    <row r="193" spans="2:11" ht="18.75" customHeight="1">
      <c r="B193" s="238"/>
      <c r="C193" s="242"/>
      <c r="D193" s="242"/>
      <c r="E193" s="242"/>
      <c r="F193" s="261"/>
      <c r="G193" s="242"/>
      <c r="H193" s="242"/>
      <c r="I193" s="242"/>
      <c r="J193" s="242"/>
      <c r="K193" s="238"/>
    </row>
    <row r="194" spans="2:11" ht="18.75" customHeight="1">
      <c r="B194" s="238"/>
      <c r="C194" s="242"/>
      <c r="D194" s="242"/>
      <c r="E194" s="242"/>
      <c r="F194" s="261"/>
      <c r="G194" s="242"/>
      <c r="H194" s="242"/>
      <c r="I194" s="242"/>
      <c r="J194" s="242"/>
      <c r="K194" s="238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1">
      <c r="B197" s="233"/>
      <c r="C197" s="356" t="s">
        <v>813</v>
      </c>
      <c r="D197" s="356"/>
      <c r="E197" s="356"/>
      <c r="F197" s="356"/>
      <c r="G197" s="356"/>
      <c r="H197" s="356"/>
      <c r="I197" s="356"/>
      <c r="J197" s="356"/>
      <c r="K197" s="234"/>
    </row>
    <row r="198" spans="2:11" ht="25.5" customHeight="1">
      <c r="B198" s="233"/>
      <c r="C198" s="298" t="s">
        <v>814</v>
      </c>
      <c r="D198" s="298"/>
      <c r="E198" s="298"/>
      <c r="F198" s="298" t="s">
        <v>815</v>
      </c>
      <c r="G198" s="299"/>
      <c r="H198" s="355" t="s">
        <v>816</v>
      </c>
      <c r="I198" s="355"/>
      <c r="J198" s="355"/>
      <c r="K198" s="234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806</v>
      </c>
      <c r="D200" s="242"/>
      <c r="E200" s="242"/>
      <c r="F200" s="261" t="s">
        <v>52</v>
      </c>
      <c r="G200" s="242"/>
      <c r="H200" s="353" t="s">
        <v>817</v>
      </c>
      <c r="I200" s="353"/>
      <c r="J200" s="353"/>
      <c r="K200" s="283"/>
    </row>
    <row r="201" spans="2:11" ht="15" customHeight="1">
      <c r="B201" s="262"/>
      <c r="C201" s="268"/>
      <c r="D201" s="242"/>
      <c r="E201" s="242"/>
      <c r="F201" s="261" t="s">
        <v>53</v>
      </c>
      <c r="G201" s="242"/>
      <c r="H201" s="353" t="s">
        <v>818</v>
      </c>
      <c r="I201" s="353"/>
      <c r="J201" s="353"/>
      <c r="K201" s="283"/>
    </row>
    <row r="202" spans="2:11" ht="15" customHeight="1">
      <c r="B202" s="262"/>
      <c r="C202" s="268"/>
      <c r="D202" s="242"/>
      <c r="E202" s="242"/>
      <c r="F202" s="261" t="s">
        <v>56</v>
      </c>
      <c r="G202" s="242"/>
      <c r="H202" s="353" t="s">
        <v>819</v>
      </c>
      <c r="I202" s="353"/>
      <c r="J202" s="353"/>
      <c r="K202" s="283"/>
    </row>
    <row r="203" spans="2:11" ht="15" customHeight="1">
      <c r="B203" s="262"/>
      <c r="C203" s="242"/>
      <c r="D203" s="242"/>
      <c r="E203" s="242"/>
      <c r="F203" s="261" t="s">
        <v>54</v>
      </c>
      <c r="G203" s="242"/>
      <c r="H203" s="353" t="s">
        <v>820</v>
      </c>
      <c r="I203" s="353"/>
      <c r="J203" s="353"/>
      <c r="K203" s="283"/>
    </row>
    <row r="204" spans="2:11" ht="15" customHeight="1">
      <c r="B204" s="262"/>
      <c r="C204" s="242"/>
      <c r="D204" s="242"/>
      <c r="E204" s="242"/>
      <c r="F204" s="261" t="s">
        <v>55</v>
      </c>
      <c r="G204" s="242"/>
      <c r="H204" s="353" t="s">
        <v>821</v>
      </c>
      <c r="I204" s="353"/>
      <c r="J204" s="353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762</v>
      </c>
      <c r="D206" s="242"/>
      <c r="E206" s="242"/>
      <c r="F206" s="261" t="s">
        <v>88</v>
      </c>
      <c r="G206" s="242"/>
      <c r="H206" s="353" t="s">
        <v>822</v>
      </c>
      <c r="I206" s="353"/>
      <c r="J206" s="353"/>
      <c r="K206" s="283"/>
    </row>
    <row r="207" spans="2:11" ht="15" customHeight="1">
      <c r="B207" s="262"/>
      <c r="C207" s="268"/>
      <c r="D207" s="242"/>
      <c r="E207" s="242"/>
      <c r="F207" s="261" t="s">
        <v>659</v>
      </c>
      <c r="G207" s="242"/>
      <c r="H207" s="353" t="s">
        <v>660</v>
      </c>
      <c r="I207" s="353"/>
      <c r="J207" s="353"/>
      <c r="K207" s="283"/>
    </row>
    <row r="208" spans="2:11" ht="15" customHeight="1">
      <c r="B208" s="262"/>
      <c r="C208" s="242"/>
      <c r="D208" s="242"/>
      <c r="E208" s="242"/>
      <c r="F208" s="261" t="s">
        <v>657</v>
      </c>
      <c r="G208" s="242"/>
      <c r="H208" s="353" t="s">
        <v>823</v>
      </c>
      <c r="I208" s="353"/>
      <c r="J208" s="353"/>
      <c r="K208" s="283"/>
    </row>
    <row r="209" spans="2:11" ht="15" customHeight="1">
      <c r="B209" s="300"/>
      <c r="C209" s="268"/>
      <c r="D209" s="268"/>
      <c r="E209" s="268"/>
      <c r="F209" s="261" t="s">
        <v>661</v>
      </c>
      <c r="G209" s="247"/>
      <c r="H209" s="354" t="s">
        <v>662</v>
      </c>
      <c r="I209" s="354"/>
      <c r="J209" s="354"/>
      <c r="K209" s="301"/>
    </row>
    <row r="210" spans="2:11" ht="15" customHeight="1">
      <c r="B210" s="300"/>
      <c r="C210" s="268"/>
      <c r="D210" s="268"/>
      <c r="E210" s="268"/>
      <c r="F210" s="261" t="s">
        <v>663</v>
      </c>
      <c r="G210" s="247"/>
      <c r="H210" s="354" t="s">
        <v>824</v>
      </c>
      <c r="I210" s="354"/>
      <c r="J210" s="354"/>
      <c r="K210" s="301"/>
    </row>
    <row r="211" spans="2:11" ht="15" customHeight="1">
      <c r="B211" s="300"/>
      <c r="C211" s="268"/>
      <c r="D211" s="268"/>
      <c r="E211" s="268"/>
      <c r="F211" s="302"/>
      <c r="G211" s="247"/>
      <c r="H211" s="303"/>
      <c r="I211" s="303"/>
      <c r="J211" s="303"/>
      <c r="K211" s="301"/>
    </row>
    <row r="212" spans="2:11" ht="15" customHeight="1">
      <c r="B212" s="300"/>
      <c r="C212" s="242" t="s">
        <v>786</v>
      </c>
      <c r="D212" s="268"/>
      <c r="E212" s="268"/>
      <c r="F212" s="261">
        <v>1</v>
      </c>
      <c r="G212" s="247"/>
      <c r="H212" s="354" t="s">
        <v>825</v>
      </c>
      <c r="I212" s="354"/>
      <c r="J212" s="354"/>
      <c r="K212" s="301"/>
    </row>
    <row r="213" spans="2:11" ht="15" customHeight="1">
      <c r="B213" s="300"/>
      <c r="C213" s="268"/>
      <c r="D213" s="268"/>
      <c r="E213" s="268"/>
      <c r="F213" s="261">
        <v>2</v>
      </c>
      <c r="G213" s="247"/>
      <c r="H213" s="354" t="s">
        <v>826</v>
      </c>
      <c r="I213" s="354"/>
      <c r="J213" s="354"/>
      <c r="K213" s="301"/>
    </row>
    <row r="214" spans="2:11" ht="15" customHeight="1">
      <c r="B214" s="300"/>
      <c r="C214" s="268"/>
      <c r="D214" s="268"/>
      <c r="E214" s="268"/>
      <c r="F214" s="261">
        <v>3</v>
      </c>
      <c r="G214" s="247"/>
      <c r="H214" s="354" t="s">
        <v>827</v>
      </c>
      <c r="I214" s="354"/>
      <c r="J214" s="354"/>
      <c r="K214" s="301"/>
    </row>
    <row r="215" spans="2:11" ht="15" customHeight="1">
      <c r="B215" s="300"/>
      <c r="C215" s="268"/>
      <c r="D215" s="268"/>
      <c r="E215" s="268"/>
      <c r="F215" s="261">
        <v>4</v>
      </c>
      <c r="G215" s="247"/>
      <c r="H215" s="354" t="s">
        <v>828</v>
      </c>
      <c r="I215" s="354"/>
      <c r="J215" s="354"/>
      <c r="K215" s="301"/>
    </row>
    <row r="216" spans="2:11" ht="12.75" customHeight="1">
      <c r="B216" s="304"/>
      <c r="C216" s="305"/>
      <c r="D216" s="305"/>
      <c r="E216" s="305"/>
      <c r="F216" s="305"/>
      <c r="G216" s="305"/>
      <c r="H216" s="305"/>
      <c r="I216" s="305"/>
      <c r="J216" s="305"/>
      <c r="K216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stavební část</vt:lpstr>
      <vt:lpstr>Pokyny pro vyplnění</vt:lpstr>
      <vt:lpstr>'01 - stavební část'!Názvy_tisku</vt:lpstr>
      <vt:lpstr>'Rekapitulace stavby'!Názvy_tisku</vt:lpstr>
      <vt:lpstr>'01 - stavební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Kupková</dc:creator>
  <cp:lastModifiedBy>Ondrůšková Alexandra</cp:lastModifiedBy>
  <dcterms:created xsi:type="dcterms:W3CDTF">2017-11-03T08:42:13Z</dcterms:created>
  <dcterms:modified xsi:type="dcterms:W3CDTF">2019-04-05T08:32:22Z</dcterms:modified>
</cp:coreProperties>
</file>