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01 - Místní komunikace" sheetId="2" r:id="rId2"/>
    <sheet name="SO 101.1.1 - Dopravní zna..." sheetId="3" r:id="rId3"/>
    <sheet name="SO 101.1.2 - Přechodné DZ..." sheetId="4" r:id="rId4"/>
    <sheet name="SO 101.1.3 - Přechodné DZ..." sheetId="5" r:id="rId5"/>
    <sheet name="VRN - Vedlejší rozpočtové..." sheetId="6" r:id="rId6"/>
    <sheet name="Pokyny pro vyplnění" sheetId="7" r:id="rId7"/>
  </sheets>
  <definedNames>
    <definedName name="_xlnm.Print_Area" localSheetId="0">'Rekapitulace stavby'!$D$4:$AO$33,'Rekapitulace stavby'!$C$39:$AQ$60</definedName>
    <definedName name="_xlnm.Print_Titles" localSheetId="0">'Rekapitulace stavby'!$49:$49</definedName>
    <definedName name="_xlnm._FilterDatabase" localSheetId="1" hidden="1">'SO 101 - Místní komunikace'!$C$89:$K$340</definedName>
    <definedName name="_xlnm.Print_Area" localSheetId="1">'SO 101 - Místní komunikace'!$C$4:$J$38,'SO 101 - Místní komunikace'!$C$44:$J$69,'SO 101 - Místní komunikace'!$C$75:$K$340</definedName>
    <definedName name="_xlnm.Print_Titles" localSheetId="1">'SO 101 - Místní komunikace'!$89:$89</definedName>
    <definedName name="_xlnm._FilterDatabase" localSheetId="2" hidden="1">'SO 101.1.1 - Dopravní zna...'!$C$85:$K$157</definedName>
    <definedName name="_xlnm.Print_Area" localSheetId="2">'SO 101.1.1 - Dopravní zna...'!$C$4:$J$38,'SO 101.1.1 - Dopravní zna...'!$C$44:$J$65,'SO 101.1.1 - Dopravní zna...'!$C$71:$K$157</definedName>
    <definedName name="_xlnm.Print_Titles" localSheetId="2">'SO 101.1.1 - Dopravní zna...'!$85:$85</definedName>
    <definedName name="_xlnm._FilterDatabase" localSheetId="3" hidden="1">'SO 101.1.2 - Přechodné DZ...'!$C$85:$K$114</definedName>
    <definedName name="_xlnm.Print_Area" localSheetId="3">'SO 101.1.2 - Přechodné DZ...'!$C$4:$J$38,'SO 101.1.2 - Přechodné DZ...'!$C$44:$J$65,'SO 101.1.2 - Přechodné DZ...'!$C$71:$K$114</definedName>
    <definedName name="_xlnm.Print_Titles" localSheetId="3">'SO 101.1.2 - Přechodné DZ...'!$85:$85</definedName>
    <definedName name="_xlnm._FilterDatabase" localSheetId="4" hidden="1">'SO 101.1.3 - Přechodné DZ...'!$C$85:$K$113</definedName>
    <definedName name="_xlnm.Print_Area" localSheetId="4">'SO 101.1.3 - Přechodné DZ...'!$C$4:$J$38,'SO 101.1.3 - Přechodné DZ...'!$C$44:$J$65,'SO 101.1.3 - Přechodné DZ...'!$C$71:$K$113</definedName>
    <definedName name="_xlnm.Print_Titles" localSheetId="4">'SO 101.1.3 - Přechodné DZ...'!$85:$85</definedName>
    <definedName name="_xlnm._FilterDatabase" localSheetId="5" hidden="1">'VRN - Vedlejší rozpočtové...'!$C$85:$K$97</definedName>
    <definedName name="_xlnm.Print_Area" localSheetId="5">'VRN - Vedlejší rozpočtové...'!$C$4:$J$38,'VRN - Vedlejší rozpočtové...'!$C$44:$J$65,'VRN - Vedlejší rozpočtové...'!$C$71:$K$97</definedName>
    <definedName name="_xlnm.Print_Titles" localSheetId="5">'VRN - Vedlejší rozpočtové...'!$85:$85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9"/>
  <c r="AX59"/>
  <c i="6" r="BI97"/>
  <c r="BH97"/>
  <c r="BG97"/>
  <c r="BF97"/>
  <c r="T97"/>
  <c r="T96"/>
  <c r="R97"/>
  <c r="R96"/>
  <c r="P97"/>
  <c r="P96"/>
  <c r="BK97"/>
  <c r="BK96"/>
  <c r="J96"/>
  <c r="J97"/>
  <c r="BE97"/>
  <c r="J64"/>
  <c r="BI95"/>
  <c r="BH95"/>
  <c r="BG95"/>
  <c r="BF95"/>
  <c r="T95"/>
  <c r="R95"/>
  <c r="P95"/>
  <c r="BK95"/>
  <c r="J95"/>
  <c r="BE95"/>
  <c r="BI94"/>
  <c r="BH94"/>
  <c r="BG94"/>
  <c r="BF94"/>
  <c r="T94"/>
  <c r="T93"/>
  <c r="R94"/>
  <c r="R93"/>
  <c r="P94"/>
  <c r="P93"/>
  <c r="BK94"/>
  <c r="BK93"/>
  <c r="J93"/>
  <c r="J94"/>
  <c r="BE94"/>
  <c r="J6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6"/>
  <c i="1" r="BD59"/>
  <c i="6" r="BH89"/>
  <c r="F35"/>
  <c i="1" r="BC59"/>
  <c i="6" r="BG89"/>
  <c r="F34"/>
  <c i="1" r="BB59"/>
  <c i="6" r="BF89"/>
  <c r="J33"/>
  <c i="1" r="AW59"/>
  <c i="6" r="F33"/>
  <c i="1" r="BA59"/>
  <c i="6" r="T89"/>
  <c r="T88"/>
  <c r="T87"/>
  <c r="T86"/>
  <c r="R89"/>
  <c r="R88"/>
  <c r="R87"/>
  <c r="R86"/>
  <c r="P89"/>
  <c r="P88"/>
  <c r="P87"/>
  <c r="P86"/>
  <c i="1" r="AU59"/>
  <c i="6" r="BK89"/>
  <c r="BK88"/>
  <c r="J88"/>
  <c r="BK87"/>
  <c r="J87"/>
  <c r="BK86"/>
  <c r="J86"/>
  <c r="J60"/>
  <c r="J29"/>
  <c i="1" r="AG59"/>
  <c i="6" r="J89"/>
  <c r="BE89"/>
  <c r="J32"/>
  <c i="1" r="AV59"/>
  <c i="6" r="F32"/>
  <c i="1" r="AZ59"/>
  <c i="6" r="J62"/>
  <c r="J61"/>
  <c r="J82"/>
  <c r="F82"/>
  <c r="F80"/>
  <c r="E78"/>
  <c r="J55"/>
  <c r="F55"/>
  <c r="F53"/>
  <c r="E51"/>
  <c r="J38"/>
  <c r="J20"/>
  <c r="E20"/>
  <c r="F83"/>
  <c r="F56"/>
  <c r="J19"/>
  <c r="J14"/>
  <c r="J80"/>
  <c r="J53"/>
  <c r="E7"/>
  <c r="E74"/>
  <c r="E47"/>
  <c i="1" r="AY57"/>
  <c r="AX57"/>
  <c i="5" r="BI111"/>
  <c r="BH111"/>
  <c r="BG111"/>
  <c r="BF111"/>
  <c r="T111"/>
  <c r="T110"/>
  <c r="T109"/>
  <c r="R111"/>
  <c r="R110"/>
  <c r="R109"/>
  <c r="P111"/>
  <c r="P110"/>
  <c r="P109"/>
  <c r="BK111"/>
  <c r="BK110"/>
  <c r="J110"/>
  <c r="BK109"/>
  <c r="J109"/>
  <c r="J111"/>
  <c r="BE111"/>
  <c r="J64"/>
  <c r="J63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89"/>
  <c r="F36"/>
  <c i="1" r="BD57"/>
  <c i="5" r="BH89"/>
  <c r="F35"/>
  <c i="1" r="BC57"/>
  <c i="5" r="BG89"/>
  <c r="F34"/>
  <c i="1" r="BB57"/>
  <c i="5" r="BF89"/>
  <c r="J33"/>
  <c i="1" r="AW57"/>
  <c i="5" r="F33"/>
  <c i="1" r="BA57"/>
  <c i="5" r="T89"/>
  <c r="T88"/>
  <c r="T87"/>
  <c r="T86"/>
  <c r="R89"/>
  <c r="R88"/>
  <c r="R87"/>
  <c r="R86"/>
  <c r="P89"/>
  <c r="P88"/>
  <c r="P87"/>
  <c r="P86"/>
  <c i="1" r="AU57"/>
  <c i="5" r="BK89"/>
  <c r="BK88"/>
  <c r="J88"/>
  <c r="BK87"/>
  <c r="J87"/>
  <c r="BK86"/>
  <c r="J86"/>
  <c r="J60"/>
  <c r="J29"/>
  <c i="1" r="AG57"/>
  <c i="5" r="J89"/>
  <c r="BE89"/>
  <c r="J32"/>
  <c i="1" r="AV57"/>
  <c i="5" r="F32"/>
  <c i="1" r="AZ57"/>
  <c i="5" r="J62"/>
  <c r="J61"/>
  <c r="J82"/>
  <c r="F82"/>
  <c r="F80"/>
  <c r="E78"/>
  <c r="J55"/>
  <c r="F55"/>
  <c r="F53"/>
  <c r="E51"/>
  <c r="J38"/>
  <c r="J20"/>
  <c r="E20"/>
  <c r="F83"/>
  <c r="F56"/>
  <c r="J19"/>
  <c r="J14"/>
  <c r="J80"/>
  <c r="J53"/>
  <c r="E7"/>
  <c r="E74"/>
  <c r="E47"/>
  <c i="1" r="AY56"/>
  <c r="AX56"/>
  <c i="4" r="BI112"/>
  <c r="BH112"/>
  <c r="BG112"/>
  <c r="BF112"/>
  <c r="T112"/>
  <c r="T111"/>
  <c r="T110"/>
  <c r="R112"/>
  <c r="R111"/>
  <c r="R110"/>
  <c r="P112"/>
  <c r="P111"/>
  <c r="P110"/>
  <c r="BK112"/>
  <c r="BK111"/>
  <c r="J111"/>
  <c r="BK110"/>
  <c r="J110"/>
  <c r="J112"/>
  <c r="BE112"/>
  <c r="J64"/>
  <c r="J63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89"/>
  <c r="F36"/>
  <c i="1" r="BD56"/>
  <c i="4" r="BH89"/>
  <c r="F35"/>
  <c i="1" r="BC56"/>
  <c i="4" r="BG89"/>
  <c r="F34"/>
  <c i="1" r="BB56"/>
  <c i="4" r="BF89"/>
  <c r="J33"/>
  <c i="1" r="AW56"/>
  <c i="4" r="F33"/>
  <c i="1" r="BA56"/>
  <c i="4" r="T89"/>
  <c r="T88"/>
  <c r="T87"/>
  <c r="T86"/>
  <c r="R89"/>
  <c r="R88"/>
  <c r="R87"/>
  <c r="R86"/>
  <c r="P89"/>
  <c r="P88"/>
  <c r="P87"/>
  <c r="P86"/>
  <c i="1" r="AU56"/>
  <c i="4" r="BK89"/>
  <c r="BK88"/>
  <c r="J88"/>
  <c r="BK87"/>
  <c r="J87"/>
  <c r="BK86"/>
  <c r="J86"/>
  <c r="J60"/>
  <c r="J29"/>
  <c i="1" r="AG56"/>
  <c i="4" r="J89"/>
  <c r="BE89"/>
  <c r="J32"/>
  <c i="1" r="AV56"/>
  <c i="4" r="F32"/>
  <c i="1" r="AZ56"/>
  <c i="4" r="J62"/>
  <c r="J61"/>
  <c r="J82"/>
  <c r="F82"/>
  <c r="F80"/>
  <c r="E78"/>
  <c r="J55"/>
  <c r="F55"/>
  <c r="F53"/>
  <c r="E51"/>
  <c r="J38"/>
  <c r="J20"/>
  <c r="E20"/>
  <c r="F83"/>
  <c r="F56"/>
  <c r="J19"/>
  <c r="J14"/>
  <c r="J80"/>
  <c r="J53"/>
  <c r="E7"/>
  <c r="E74"/>
  <c r="E47"/>
  <c i="1" r="AY55"/>
  <c r="AX55"/>
  <c i="3" r="BI157"/>
  <c r="BH157"/>
  <c r="BG157"/>
  <c r="BF157"/>
  <c r="T157"/>
  <c r="T156"/>
  <c r="R157"/>
  <c r="R156"/>
  <c r="P157"/>
  <c r="P156"/>
  <c r="BK157"/>
  <c r="BK156"/>
  <c r="J156"/>
  <c r="J157"/>
  <c r="BE157"/>
  <c r="J64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6"/>
  <c r="BH146"/>
  <c r="BG146"/>
  <c r="BF146"/>
  <c r="T146"/>
  <c r="T145"/>
  <c r="R146"/>
  <c r="R145"/>
  <c r="P146"/>
  <c r="P145"/>
  <c r="BK146"/>
  <c r="BK145"/>
  <c r="J145"/>
  <c r="J146"/>
  <c r="BE146"/>
  <c r="J63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89"/>
  <c r="F36"/>
  <c i="1" r="BD55"/>
  <c i="3" r="BH89"/>
  <c r="F35"/>
  <c i="1" r="BC55"/>
  <c i="3" r="BG89"/>
  <c r="F34"/>
  <c i="1" r="BB55"/>
  <c i="3" r="BF89"/>
  <c r="J33"/>
  <c i="1" r="AW55"/>
  <c i="3" r="F33"/>
  <c i="1" r="BA55"/>
  <c i="3" r="T89"/>
  <c r="T88"/>
  <c r="T87"/>
  <c r="T86"/>
  <c r="R89"/>
  <c r="R88"/>
  <c r="R87"/>
  <c r="R86"/>
  <c r="P89"/>
  <c r="P88"/>
  <c r="P87"/>
  <c r="P86"/>
  <c i="1" r="AU55"/>
  <c i="3" r="BK89"/>
  <c r="BK88"/>
  <c r="J88"/>
  <c r="BK87"/>
  <c r="J87"/>
  <c r="BK86"/>
  <c r="J86"/>
  <c r="J60"/>
  <c r="J29"/>
  <c i="1" r="AG55"/>
  <c i="3" r="J89"/>
  <c r="BE89"/>
  <c r="J32"/>
  <c i="1" r="AV55"/>
  <c i="3" r="F32"/>
  <c i="1" r="AZ55"/>
  <c i="3" r="J62"/>
  <c r="J61"/>
  <c r="J82"/>
  <c r="F82"/>
  <c r="F80"/>
  <c r="E78"/>
  <c r="J55"/>
  <c r="F55"/>
  <c r="F53"/>
  <c r="E51"/>
  <c r="J38"/>
  <c r="J20"/>
  <c r="E20"/>
  <c r="F83"/>
  <c r="F56"/>
  <c r="J19"/>
  <c r="J14"/>
  <c r="J80"/>
  <c r="J53"/>
  <c r="E7"/>
  <c r="E74"/>
  <c r="E47"/>
  <c i="1" r="AY53"/>
  <c r="AX53"/>
  <c i="2" r="BI339"/>
  <c r="BH339"/>
  <c r="BG339"/>
  <c r="BF339"/>
  <c r="T339"/>
  <c r="T338"/>
  <c r="R339"/>
  <c r="R338"/>
  <c r="P339"/>
  <c r="P338"/>
  <c r="BK339"/>
  <c r="BK338"/>
  <c r="J338"/>
  <c r="J339"/>
  <c r="BE339"/>
  <c r="J68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10"/>
  <c r="BH310"/>
  <c r="BG310"/>
  <c r="BF310"/>
  <c r="T310"/>
  <c r="T309"/>
  <c r="R310"/>
  <c r="R309"/>
  <c r="P310"/>
  <c r="P309"/>
  <c r="BK310"/>
  <c r="BK309"/>
  <c r="J309"/>
  <c r="J310"/>
  <c r="BE310"/>
  <c r="J67"/>
  <c r="BI306"/>
  <c r="BH306"/>
  <c r="BG306"/>
  <c r="BF306"/>
  <c r="T306"/>
  <c r="R306"/>
  <c r="P306"/>
  <c r="BK306"/>
  <c r="J306"/>
  <c r="BE306"/>
  <c r="BI301"/>
  <c r="BH301"/>
  <c r="BG301"/>
  <c r="BF301"/>
  <c r="T301"/>
  <c r="R301"/>
  <c r="P301"/>
  <c r="BK301"/>
  <c r="J301"/>
  <c r="BE301"/>
  <c r="BI296"/>
  <c r="BH296"/>
  <c r="BG296"/>
  <c r="BF296"/>
  <c r="T296"/>
  <c r="R296"/>
  <c r="P296"/>
  <c r="BK296"/>
  <c r="J296"/>
  <c r="BE296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T269"/>
  <c r="R270"/>
  <c r="R269"/>
  <c r="P270"/>
  <c r="P269"/>
  <c r="BK270"/>
  <c r="BK269"/>
  <c r="J269"/>
  <c r="J270"/>
  <c r="BE270"/>
  <c r="J66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7"/>
  <c r="BH227"/>
  <c r="BG227"/>
  <c r="BF227"/>
  <c r="T227"/>
  <c r="T226"/>
  <c r="R227"/>
  <c r="R226"/>
  <c r="P227"/>
  <c r="P226"/>
  <c r="BK227"/>
  <c r="BK226"/>
  <c r="J226"/>
  <c r="J227"/>
  <c r="BE227"/>
  <c r="J65"/>
  <c r="BI223"/>
  <c r="BH223"/>
  <c r="BG223"/>
  <c r="BF223"/>
  <c r="T223"/>
  <c r="R223"/>
  <c r="P223"/>
  <c r="BK223"/>
  <c r="J223"/>
  <c r="BE223"/>
  <c r="BI218"/>
  <c r="BH218"/>
  <c r="BG218"/>
  <c r="BF218"/>
  <c r="T218"/>
  <c r="R218"/>
  <c r="P218"/>
  <c r="BK218"/>
  <c r="J218"/>
  <c r="BE218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6"/>
  <c r="BH196"/>
  <c r="BG196"/>
  <c r="BF196"/>
  <c r="T196"/>
  <c r="T195"/>
  <c r="R196"/>
  <c r="R195"/>
  <c r="P196"/>
  <c r="P195"/>
  <c r="BK196"/>
  <c r="BK195"/>
  <c r="J195"/>
  <c r="J196"/>
  <c r="BE196"/>
  <c r="J6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T178"/>
  <c r="R179"/>
  <c r="R178"/>
  <c r="P179"/>
  <c r="P178"/>
  <c r="BK179"/>
  <c r="BK178"/>
  <c r="J178"/>
  <c r="J179"/>
  <c r="BE179"/>
  <c r="J63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5"/>
  <c r="BH155"/>
  <c r="BG155"/>
  <c r="BF155"/>
  <c r="T155"/>
  <c r="R155"/>
  <c r="P155"/>
  <c r="BK155"/>
  <c r="J155"/>
  <c r="BE155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8"/>
  <c r="BH98"/>
  <c r="BG98"/>
  <c r="BF98"/>
  <c r="T98"/>
  <c r="R98"/>
  <c r="P98"/>
  <c r="BK98"/>
  <c r="J98"/>
  <c r="BE98"/>
  <c r="BI93"/>
  <c r="F36"/>
  <c i="1" r="BD53"/>
  <c i="2" r="BH93"/>
  <c r="F35"/>
  <c i="1" r="BC53"/>
  <c i="2" r="BG93"/>
  <c r="F34"/>
  <c i="1" r="BB53"/>
  <c i="2" r="BF93"/>
  <c r="J33"/>
  <c i="1" r="AW53"/>
  <c i="2" r="F33"/>
  <c i="1" r="BA53"/>
  <c i="2" r="T93"/>
  <c r="T92"/>
  <c r="T91"/>
  <c r="T90"/>
  <c r="R93"/>
  <c r="R92"/>
  <c r="R91"/>
  <c r="R90"/>
  <c r="P93"/>
  <c r="P92"/>
  <c r="P91"/>
  <c r="P90"/>
  <c i="1" r="AU53"/>
  <c i="2" r="BK93"/>
  <c r="BK92"/>
  <c r="J92"/>
  <c r="BK91"/>
  <c r="J91"/>
  <c r="BK90"/>
  <c r="J90"/>
  <c r="J60"/>
  <c r="J29"/>
  <c i="1" r="AG53"/>
  <c i="2" r="J93"/>
  <c r="BE93"/>
  <c r="J32"/>
  <c i="1" r="AV53"/>
  <c i="2" r="F32"/>
  <c i="1" r="AZ53"/>
  <c i="2" r="J62"/>
  <c r="J61"/>
  <c r="J86"/>
  <c r="F86"/>
  <c r="F84"/>
  <c r="E82"/>
  <c r="J55"/>
  <c r="F55"/>
  <c r="F53"/>
  <c r="E51"/>
  <c r="J38"/>
  <c r="J20"/>
  <c r="E20"/>
  <c r="F87"/>
  <c r="F56"/>
  <c r="J19"/>
  <c r="J14"/>
  <c r="J84"/>
  <c r="J53"/>
  <c r="E7"/>
  <c r="E78"/>
  <c r="E47"/>
  <c i="1" r="BD58"/>
  <c r="BC58"/>
  <c r="BB58"/>
  <c r="BA58"/>
  <c r="AZ58"/>
  <c r="AY58"/>
  <c r="AX58"/>
  <c r="AW58"/>
  <c r="AV58"/>
  <c r="AU58"/>
  <c r="AT58"/>
  <c r="AS58"/>
  <c r="AG58"/>
  <c r="BD54"/>
  <c r="BC54"/>
  <c r="BB54"/>
  <c r="BA54"/>
  <c r="AZ54"/>
  <c r="AY54"/>
  <c r="AX54"/>
  <c r="AW54"/>
  <c r="AV54"/>
  <c r="AU54"/>
  <c r="AT54"/>
  <c r="AS54"/>
  <c r="AG54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9"/>
  <c r="AN59"/>
  <c r="AN58"/>
  <c r="AT57"/>
  <c r="AN57"/>
  <c r="AT56"/>
  <c r="AN56"/>
  <c r="AT55"/>
  <c r="AN55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<sst xmlns="http://schemas.openxmlformats.org/spreadsheetml/2006/main">
  <si>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</si>
  <si>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</si>
  <si>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</si>
  <si>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</si>
  <si>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</si>
  <si>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</si>
  <si>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</si>
  <si>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{ae33a52e-316a-4bd1-8dcb-1365c0542589}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</si>
  <si>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</si>
  <si>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</si>
  <si>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</si>
  <si>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</si>
  <si>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</si>
  <si>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</si>
  <si>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</si>
  <si>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</si>
  <si>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VD01618-I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</si>
  <si>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</si>
  <si>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</si>
  <si>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Bystřice pod Hostýnem, ul. Rusavská</t>
  </si>
  <si>
    <t>KSO:</t>
  </si>
  <si>
    <t/>
  </si>
  <si>
    <t>CC-CZ:</t>
  </si>
  <si>
    <t>Místo:</t>
  </si>
  <si>
    <t>Bystřice pod Hostýnem</t>
  </si>
  <si>
    <t>Datum:</t>
  </si>
  <si>
    <t>17. 10. 2018</t>
  </si>
  <si>
    <t>Zadavatel:</t>
  </si>
  <si>
    <t>IČ:</t>
  </si>
  <si>
    <t>Město Bystřice pod Hostýnem</t>
  </si>
  <si>
    <t>DIČ:</t>
  </si>
  <si>
    <t>Uchazeč:</t>
  </si>
  <si>
    <t>Vyplň údaj</t>
  </si>
  <si>
    <t>Projektant:</t>
  </si>
  <si>
    <t>ViaDesigne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</si>
  <si>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</si>
  <si>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</si>
  <si>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</si>
  <si>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</si>
  <si>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</si>
  <si>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</si>
  <si>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</si>
  <si>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</si>
  <si>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</si>
  <si>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</si>
  <si>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</si>
  <si>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</si>
  <si>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</si>
  <si>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</si>
  <si>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</si>
  <si>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</si>
  <si>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</si>
  <si>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</si>
  <si>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</si>
  <si>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</si>
  <si>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</si>
  <si>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</si>
  <si>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</si>
  <si>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</si>
  <si>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</si>
  <si>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</si>
  <si>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</si>
  <si>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</si>
  <si>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</si>
  <si>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</si>
  <si>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</si>
  <si>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</si>
  <si>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</si>
  <si>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</si>
  <si>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</si>
  <si>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</si>
  <si>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</si>
  <si>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</si>
  <si>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</si>
  <si>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</si>
  <si>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</si>
  <si>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101</t>
  </si>
  <si>
    <t>Místní komunikace</t>
  </si>
  <si>
    <t>STA</t>
  </si>
  <si>
    <t>1</t>
  </si>
  <si>
    <t>{28c6f0d2-7cd1-49f6-80fd-2ff0209401a3}</t>
  </si>
  <si>
    <t>2</t>
  </si>
  <si>
    <t>/</t>
  </si>
  <si>
    <t>Soupis</t>
  </si>
  <si>
    <t>{46637a75-0066-469a-8f09-92ff495ceaf3}</t>
  </si>
  <si>
    <t>SO 101.1</t>
  </si>
  <si>
    <t>Dopravní značení</t>
  </si>
  <si>
    <t>{177d34cd-b9b7-4206-95ac-ce786aca4407}</t>
  </si>
  <si>
    <t>SO 101.1.1</t>
  </si>
  <si>
    <t>{d99078fb-629d-49c1-bb94-d026d738338c}</t>
  </si>
  <si>
    <t>SO 101.1.2</t>
  </si>
  <si>
    <t>Přechodné DZ a DIO - I.úsek</t>
  </si>
  <si>
    <t>{4327d6ca-cc75-4843-951d-92a879c49f57}</t>
  </si>
  <si>
    <t>SO 101.1.3</t>
  </si>
  <si>
    <t>Přechodné DZ a DIO - II.úsek</t>
  </si>
  <si>
    <t>{ee31cb20-172f-4cfb-a8d5-71735e4c23af}</t>
  </si>
  <si>
    <t>VRN</t>
  </si>
  <si>
    <t>Vedlejší rozpočtové náklady</t>
  </si>
  <si>
    <t>{331dd343-dfa6-423c-b81a-74e3f3f31272}</t>
  </si>
  <si>
    <t>{1d59ed14-cf86-4ecf-b3fa-0dff4e6a2cca}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</si>
  <si>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</si>
  <si>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</si>
  <si>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</si>
  <si>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</si>
  <si>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</si>
  <si>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</si>
  <si>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</si>
  <si>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Místní komunikace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</si>
  <si>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</si>
  <si>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</si>
  <si>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</si>
  <si>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</si>
  <si>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</si>
  <si>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</si>
  <si>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</si>
  <si>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</si>
  <si>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</si>
  <si>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</si>
  <si>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</si>
  <si>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</si>
  <si>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</si>
  <si>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</si>
  <si>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</si>
  <si>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</si>
  <si>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</si>
  <si>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</si>
  <si>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</si>
  <si>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</si>
  <si>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</si>
  <si>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</si>
  <si>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</si>
  <si>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</si>
  <si>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</si>
  <si>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</si>
  <si>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</si>
  <si>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</si>
  <si>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</si>
  <si>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</si>
  <si>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</si>
  <si>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</si>
  <si>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</si>
  <si>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</si>
  <si>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</si>
  <si>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</si>
  <si>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2018 01</t>
  </si>
  <si>
    <t>4</t>
  </si>
  <si>
    <t>1222267957</t>
  </si>
  <si>
    <t>PSC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</si>
  <si>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</si>
  <si>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VV</t>
  </si>
  <si>
    <t>"odkop kce ŠD tl.260mm" 549+432,3</t>
  </si>
  <si>
    <t>"odkop kce ŠD tl.300mm" (0,8*152,5)+(0,8*74,5)+(0,95*65,5)</t>
  </si>
  <si>
    <t>Součet</t>
  </si>
  <si>
    <t>113107241</t>
  </si>
  <si>
    <t>Odstranění podkladů nebo krytů strojně plochy jednotlivě přes 200 m2 s přemístěním hmot na skládku na vzdálenost do 20 m nebo s naložením na dopravní prostředek živičných, o tl. vrstvy do 50 mm</t>
  </si>
  <si>
    <t>-226107678</t>
  </si>
  <si>
    <t>"odbourání asf. tl.50mm" 549+432,3+22</t>
  </si>
  <si>
    <t>"pro novou přípojku DV tl.50mm" 0,4*10</t>
  </si>
  <si>
    <t>3</t>
  </si>
  <si>
    <t>113154121</t>
  </si>
  <si>
    <t>Frézování živičného podkladu nebo krytu s naložením na dopravní prostředek plochy do 500 m2 bez překážek v trase pruhu šířky přes 0,5 m do 1 m, tloušťky vrstvy do 30 mm</t>
  </si>
  <si>
    <t>1264529692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</si>
  <si>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</si>
  <si>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"obnova krytu MK asf. tl.10mm" 25+45</t>
  </si>
  <si>
    <t>113154334</t>
  </si>
  <si>
    <t>Frézování živičného podkladu nebo krytu s naložením na dopravní prostředek plochy přes 1 000 do 10 000 m2 bez překážek v trase pruhu šířky přes 1 m do 2 m, tloušťky vrstvy 100 mm</t>
  </si>
  <si>
    <t>-15656673</t>
  </si>
  <si>
    <t>"stávající kryt asf. tl.100mm" 549+25+432,3+22+45</t>
  </si>
  <si>
    <t>5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</si>
  <si>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</si>
  <si>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</si>
  <si>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</si>
  <si>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371034760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</si>
  <si>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</si>
  <si>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"obruba" 5</t>
  </si>
  <si>
    <t>6</t>
  </si>
  <si>
    <t>113202111</t>
  </si>
  <si>
    <t>Vytrhání obrub s vybouráním lože, s přemístěním hmot na skládku na vzdálenost do 3 m nebo s naložením na dopravní prostředek z krajníků nebo obrubníků stojatých</t>
  </si>
  <si>
    <t>1678979488</t>
  </si>
  <si>
    <t>"obruba" 12,5+61,5+1+41,5+36+1,8+73+23,2+15,3+5+42,3</t>
  </si>
  <si>
    <t>7</t>
  </si>
  <si>
    <t>122201102</t>
  </si>
  <si>
    <t>Odkopávky a prokopávky nezapažené s přehozením výkopku na vzdálenost do 3 m nebo s naložením na dopravní prostředek v hornině tř. 3 přes 100 do 1 000 m3</t>
  </si>
  <si>
    <t>m3</t>
  </si>
  <si>
    <t>2145108153</t>
  </si>
  <si>
    <t xml:space="preserve">Poznámka k souboru cen:_x000d_
1. Odkopávky a prokopávky v roubených prostorech se oceňují podle čl. 3116 Všeobecných podmínek tohoto katalogu._x000d_
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m3._x000d_
3. Ceny lze použít i pro vykopávky odpadových jam._x000d_
4. Ceny lze použít i pro sejmutí podorničí. Přitom se přihlíží k ustanovení čl. 3112 Všeobecných podmínek tohoto katalogu._x000d_
</t>
  </si>
  <si>
    <t>"sanace tl.300mm" 0,3*(549+(0,8*154)+432,3+(0,95*65,5)+(0,8*74,5))</t>
  </si>
  <si>
    <t>8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</si>
  <si>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</si>
  <si>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</si>
  <si>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1225314440</t>
  </si>
  <si>
    <t>367,898</t>
  </si>
  <si>
    <t>9</t>
  </si>
  <si>
    <t>131201101</t>
  </si>
  <si>
    <t>Hloubení nezapažených jam a zářezů s urovnáním dna do předepsaného profilu a spádu v hornině tř. 3 do 100 m3</t>
  </si>
  <si>
    <t>24573793</t>
  </si>
  <si>
    <t xml:space="preserve">Poznámka k souboru cen:_x000d_
1. Hloubení jam ve stržích a jam pro základy pro příčná a podélná zpevnění dna a břehů pod obrysem výkopu pro koryta vodotečí při lesnicko-technických melioracích (LTM) zejména vykopávky pro konstrukce těles, stupňů, boků, předprahů, prahů, podháněk, výhonů a pro základy zdí, dlažeb, rovnanin, plůtků a hatí se oceňují cenami příslušnými pro objem výkopů do 100 m3, i když skutečný objem výkopu je větší._x000d_
2. Ceny lze použít i pro hloubení nezapažených jam a zářezů pro podzemní vedení, jsou-li tyto práce prováděny z povrchu území._x000d_
3. Předepisuje-li projekt hloubit jámy popsané v pozn. č. 1 v hornině 5 až 7 bez použití trhavin, oceňuje se toto hloubení_x000d_
a) v suchu nebo v mokru cenami 138 40-1101, 138 50-1101 a 138 60-1101 Dolamování zapažených nebo nezapažených hloubených vykopávek;_x000d_
b) v tekoucí vodě při jakékoliv její rychlosti individuálně._x000d_
4. Hloubení nezapažených jam hloubky přes 16 m se oceňuje individuálně._x000d_
5. V cenách jsou započteny i náklady na případné nutné přemístění výkopku ve výkopišti a na přehození výkopku na přilehlém terénu na vzdálenost do 3 m od okraje jámy nebo naložení na dopravní prostředek._x000d_
6. Náklady na svislé přemístění výkopku nad 1 m hloubky se určí dle ustanovení článku č. 3161 všeobecných podmínek katalogu._x000d_
</t>
  </si>
  <si>
    <t>"pro nové DV" (2+4)*(1,5*1,5*1)</t>
  </si>
  <si>
    <t>"zrušení DV" (1,5*1,5*1)-(0,93*1)</t>
  </si>
  <si>
    <t>10</t>
  </si>
  <si>
    <t>131201109</t>
  </si>
  <si>
    <t>Hloubení nezapažených jam a zářezů s urovnáním dna do předepsaného profilu a spádu Příplatek k cenám za lepivost horniny tř. 3</t>
  </si>
  <si>
    <t>-672609135</t>
  </si>
  <si>
    <t>14,82</t>
  </si>
  <si>
    <t>11</t>
  </si>
  <si>
    <t>132201101</t>
  </si>
  <si>
    <t>Hloubení zapažených i nezapažených rýh šířky do 600 mm s urovnáním dna do předepsaného profilu a spádu v hornině tř. 3 do 100 m3</t>
  </si>
  <si>
    <t>470508759</t>
  </si>
  <si>
    <t xml:space="preserve">Poznámka k souboru cen:_x000d_
1. V cenách jsou započteny i náklady na přehození výkopku na přilehlém terénu na vzdálenost do 3 m od podélné osy rýhy nebo naložení na dopravní prostředek._x000d_
2. Ceny jsou určeny pro rýhy:_x000d_
a) šířky přes 200 do 300 mm a hloubky do 750 mm,_x000d_
b) šířky přes 300 do 400 mm a hloubky do 1 000 mm,_x000d_
c) šířky přes 400 do 500 mm a hloubky do 1 250 mm,_x000d_
d) šířky přes 500 do 600 mm a hloubky do 1 500 mm._x000d_
3. Náklady na svislé přemístění výkopku nad 1 m hloubky se určí dle ustanovení článku č. 3161 všeobecných podmínek katalogu._x000d_
</t>
  </si>
  <si>
    <t>"pro drenáž" 0,19*(161+69)</t>
  </si>
  <si>
    <t>"pro přípojky" 0,4*1*(4,5+26,5)</t>
  </si>
  <si>
    <t>12</t>
  </si>
  <si>
    <t>132201109</t>
  </si>
  <si>
    <t>Hloubení zapažených i nezapažených rýh šířky do 600 mm s urovnáním dna do předepsaného profilu a spádu v hornině tř. 3 Příplatek k cenám za lepivost horniny tř. 3</t>
  </si>
  <si>
    <t>-551267475</t>
  </si>
  <si>
    <t>56,1</t>
  </si>
  <si>
    <t>13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</si>
  <si>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</si>
  <si>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</si>
  <si>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56602852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</si>
  <si>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</si>
  <si>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"odkop" 367,898+14,82+56,1</t>
  </si>
  <si>
    <t>14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</si>
  <si>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</si>
  <si>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</si>
  <si>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-730429316</t>
  </si>
  <si>
    <t>4*438,818</t>
  </si>
  <si>
    <t>171201201</t>
  </si>
  <si>
    <t>Uložení sypaniny na skládky</t>
  </si>
  <si>
    <t>246798221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</si>
  <si>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</si>
  <si>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438,818</t>
  </si>
  <si>
    <t>16</t>
  </si>
  <si>
    <t>171201211</t>
  </si>
  <si>
    <t>Poplatek za uložení stavebního odpadu na skládce (skládkovné) zeminy a kameniva zatříděného do Katalogu odpadů pod kódem 170 504</t>
  </si>
  <si>
    <t>t</t>
  </si>
  <si>
    <t>-1057929704</t>
  </si>
  <si>
    <t xml:space="preserve">Poznámka k souboru cen:_x000d_
1. Ceny uvedené v souboru cen lze po dohodě upravit podle místních podmínek._x000d_
</t>
  </si>
  <si>
    <t>1,8*438,818</t>
  </si>
  <si>
    <t>17</t>
  </si>
  <si>
    <t>174101101</t>
  </si>
  <si>
    <t>Zásyp sypaninou z jakékoliv horniny s uložením výkopku ve vrstvách se zhutněním jam, šachet, rýh nebo kolem objektů v těchto vykopávkách</t>
  </si>
  <si>
    <t>1531512553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</si>
  <si>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</si>
  <si>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"nové DV - ŠD" 6*((1,5*1,5*1)-(1*0,93))</t>
  </si>
  <si>
    <t>"přípojka DV - ŠD" (0,4*1*(4,5+26,5))-(0,4*(4,5+26,5)*0,1)-(0,4*(4,5+26,5)*0,25)-((4,5+26,5)*0,018)</t>
  </si>
  <si>
    <t>"zrušení DV - ŠD" (1,5*1,5*1)</t>
  </si>
  <si>
    <t>18</t>
  </si>
  <si>
    <t>M</t>
  </si>
  <si>
    <t>58344171</t>
  </si>
  <si>
    <t>štěrkodrť frakce 0-32</t>
  </si>
  <si>
    <t>1918974342</t>
  </si>
  <si>
    <t>"nové DV - ŠD" 6*((1,5*1,5*1)-(1*0,93))*2</t>
  </si>
  <si>
    <t>"přípojka DV - ŠD" ((0,4*1*(4,5+26,5))-(0,4*(4,5+26,5)*0,1)-(0,4*(4,5+26,5)*0,25)-((4,5+26,5)*0,018))*2</t>
  </si>
  <si>
    <t>"zrušení DV - ŠD" (1,5*1,5*1)*2</t>
  </si>
  <si>
    <t>19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</si>
  <si>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</si>
  <si>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</si>
  <si>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2038034956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</si>
  <si>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 cenách nejsou zahrnuty náklady na nakupovanou sypaninu. Tato se oceňuje ve specifikaci._x000d_
</t>
  </si>
  <si>
    <t>"přípojka DV" (0,4*(4,5+26,5)*0,25)-((4,5+26,5)*0,018)</t>
  </si>
  <si>
    <t>20</t>
  </si>
  <si>
    <t>58331200</t>
  </si>
  <si>
    <t>štěrkopísek netříděný zásypový materiál</t>
  </si>
  <si>
    <t>-1186038815</t>
  </si>
  <si>
    <t>"přípojka DV" ((0,4*(4,5+26,5)*0,25)-((4,5+26,5)*0,018))*2</t>
  </si>
  <si>
    <t>181301101</t>
  </si>
  <si>
    <t>Rozprostření a urovnání ornice v rovině nebo ve svahu sklonu do 1:5 při souvislé ploše do 500 m2, tl. vrstvy do 100 mm</t>
  </si>
  <si>
    <t>2088075245</t>
  </si>
  <si>
    <t xml:space="preserve">Poznámka k souboru cen:_x000d_
1. V ceně jsou započteny i náklady na případné nutné přemístění hromad nebo dočasných skládek na místo spotřeby ze vzdálenosti do 30 m._x000d_
2. V ceně nejsou započteny náklady na získání ornice; toto získání se oceňuje cenami souboru cen 121 10-11 Sejmutí ornice._x000d_
3. Případné nakládání ornice, v souvislosti s pozn. č. 2 se oceňuje cenami souboru cen 167 10-11 Nakládání, skládání a překládání neulehlého výkopku nebo sypaniny._x000d_
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neodečítá._x000d_
</t>
  </si>
  <si>
    <t>"ohumusování" 294</t>
  </si>
  <si>
    <t>22</t>
  </si>
  <si>
    <t>10371500</t>
  </si>
  <si>
    <t>substrát pro trávníky VL</t>
  </si>
  <si>
    <t>-179614744</t>
  </si>
  <si>
    <t>0,1*294</t>
  </si>
  <si>
    <t>23</t>
  </si>
  <si>
    <t>181411131</t>
  </si>
  <si>
    <t>Založení trávníku na půdě předem připravené plochy do 1000 m2 výsevem včetně utažení parkového v rovině nebo na svahu do 1:5</t>
  </si>
  <si>
    <t>-1091214745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</si>
  <si>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</si>
  <si>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"zatravnění" 294</t>
  </si>
  <si>
    <t>24</t>
  </si>
  <si>
    <t>00572410</t>
  </si>
  <si>
    <t>osivo směs travní parková</t>
  </si>
  <si>
    <t>kg</t>
  </si>
  <si>
    <t>-466684282</t>
  </si>
  <si>
    <t>0,04*294</t>
  </si>
  <si>
    <t>25</t>
  </si>
  <si>
    <t>181951102</t>
  </si>
  <si>
    <t>Úprava pláně vyrovnáním výškových rozdílů v hornině tř. 1 až 4 se zhutněním</t>
  </si>
  <si>
    <t>-1695676231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</si>
  <si>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</si>
  <si>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549+(0,8*154)+432,3+(0,8*74,5)+(0,95*65,5)</t>
  </si>
  <si>
    <t>Zakládání</t>
  </si>
  <si>
    <t>26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</si>
  <si>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</si>
  <si>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</si>
  <si>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-420765198</t>
  </si>
  <si>
    <t xml:space="preserve">Poznámka k souboru cen:_x000d_
1. Ceny jsou určeny:_x000d_
a) pro jakékoliv druhy a rozměry geotextilií,_x000d_
b) i pro zřízení svislého drénu z jedné nebo více vrstev geotextilie přiložených na stěnu rýhy nebo zářezu,_x000d_
c) pro způsob spojování geotextilií přesahy._x000d_
2. Ceny nelze použít:_x000d_
a) pro zřízení opláštění výplně v zapažených rýhách; toto opláštění se oceňuje individuálně,_x000d_
b) pro knotové drény (geodrény); tyto drény se oceňují cenami souboru cen 211 97-21 Vpichování svislých konsolidačních prefabrikovaných drénů,_x000d_
c) pro zřízení vrstev z geotextilií; toto zřízení vrstev z geotextilií se ocení cenami souboru cen 213 14 Zřízení vrstvy z geotextilie._x000d_
3. V cenách jsou započteny i náklady na zřízení předepsaných přesahů a na potřebné zatěžování nebo připevňování geotextilie ke stěnám výkopu při provádění._x000d_
4. V cenách nejsou započteny náklady na dodání geotextilie; toto dodání se oceňuje ve specifikaci. Ztratné lze dohodnout ve výši 2 %._x000d_
5. Množství měrných jednotek:_x000d_
a) se určuje v m2 rozvinuté plochy opláštění bez jakýchkoliv přesahů. Při opláštění z více vrstev geotextilií se pro určení množství měrných jednotek oceňuje každá vrstva samostatně,_x000d_
b) pro dodání geotextilie oceňované ve specifikaci se určí v m2 geotextilie včetně přesahů a prořezů stanovených projektovou dokumentací._x000d_
</t>
  </si>
  <si>
    <t>2*(161+69)</t>
  </si>
  <si>
    <t>27</t>
  </si>
  <si>
    <t>212572111</t>
  </si>
  <si>
    <t>Lože ze štěrkopísku tříděného</t>
  </si>
  <si>
    <t>-2071778790</t>
  </si>
  <si>
    <t xml:space="preserve">Poznámka k souboru cen:_x000d_
1. V cenách jsou započteny i náklady na vyčištění dna rýh a na urovnání povrchu lože._x000d_
2. V ceně materiálu jsou započteny i náklady na prohození výkopku._x000d_
</t>
  </si>
  <si>
    <t>"přípojka DV" (0,4*(4,5+26,5)*0,1)</t>
  </si>
  <si>
    <t>28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</si>
  <si>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</si>
  <si>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</si>
  <si>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-2115410351</t>
  </si>
  <si>
    <t>P</t>
  </si>
  <si>
    <t>Poznámka k položce:
lože ŠD 0/22; obsyp ŠP 8/16</t>
  </si>
  <si>
    <t>"DN100" 161+69</t>
  </si>
  <si>
    <t>29</t>
  </si>
  <si>
    <t>213141112</t>
  </si>
  <si>
    <t>Zřízení vrstvy z geotextilie filtrační, separační, odvodňovací, ochranné, výztužné nebo protierozní v rovině nebo ve sklonu do 1:5, šířky přes 3 do 6 m</t>
  </si>
  <si>
    <t>-1308861485</t>
  </si>
  <si>
    <t xml:space="preserve">Poznámka k souboru cen:_x000d_
1. Ceny jsou určeny pro zřízení vrstev na upraveném povrchu._x000d_
2. V cenách jsou započteny i náklady na položení a spojení geotextilií včetně přesahů._x000d_
3. V cenách nejsou započteny náklady na dodávku geotextilií, která se oceňuje ve specifikaci. Ztratné včetně přesahů lze stanovit ve výši 15 až 20 %._x000d_
4. Ceny -1131 až -1133 lze použít i pro vyvedení geotextilie na svislou konstrukci._x000d_
</t>
  </si>
  <si>
    <t>"sanace" 672,2+432,3+(0,8*74,5)+(0,95+65,5)</t>
  </si>
  <si>
    <t>30</t>
  </si>
  <si>
    <t>69311068</t>
  </si>
  <si>
    <t>geotextilie netkaná PP 300g/m2</t>
  </si>
  <si>
    <t>2023308410</t>
  </si>
  <si>
    <t>"trativod" 2*(161+69)</t>
  </si>
  <si>
    <t>Komunikace pozemní</t>
  </si>
  <si>
    <t>31</t>
  </si>
  <si>
    <t>564851111</t>
  </si>
  <si>
    <t>Podklad ze štěrkodrti ŠD s rozprostřením a zhutněním, po zhutnění tl. 150 mm</t>
  </si>
  <si>
    <t>1958545386</t>
  </si>
  <si>
    <t>"nová kce ŠDa 0/63" 549+(0,8*154)+432,3+(0,8*74,5)+(0,95*65,5)</t>
  </si>
  <si>
    <t>"nová kce ŠDa 0/32" 549+432,3</t>
  </si>
  <si>
    <t>32</t>
  </si>
  <si>
    <t>564871116</t>
  </si>
  <si>
    <t>Podklad ze štěrkodrti ŠD s rozprostřením a zhutněním, po zhutnění tl. 300 mm</t>
  </si>
  <si>
    <t>563336262</t>
  </si>
  <si>
    <t>"sanace ŠDb 0/125" 672,2+432,3+(0,8*74,5)+(0,95*65,5)</t>
  </si>
  <si>
    <t>33</t>
  </si>
  <si>
    <t>565155111</t>
  </si>
  <si>
    <t>Asfaltový beton vrstva podkladní ACP 16+ (obalované kamenivo střednězrnné - OKS) s rozprostřením a zhutněním v pruhu šířky do 3 m, po zhutnění tl. 70 mm</t>
  </si>
  <si>
    <t>-196337247</t>
  </si>
  <si>
    <t xml:space="preserve">Poznámka k souboru cen:_x000d_
1. ČSN EN 13108-1 připouští pro ACP 16 pouze tl. 50 až 80 mm._x000d_
</t>
  </si>
  <si>
    <t>"nová kce" 549+432,3</t>
  </si>
  <si>
    <t>"obnova krytu" 25+45</t>
  </si>
  <si>
    <t>34</t>
  </si>
  <si>
    <t>573191111</t>
  </si>
  <si>
    <t>Postřik infiltrační kationaktivní emulzí v množství 1,00 kg/m2</t>
  </si>
  <si>
    <t>1602145</t>
  </si>
  <si>
    <t xml:space="preserve">Poznámka k souboru cen:_x000d_
1. V ceně nejsou započteny náklady na popř. projektem předepsané očištění vozovky, které se oceňuje cenou 938 90-8411 Očištění povrchu saponátovým roztokem části C 01 tohoto katalogu._x000d_
</t>
  </si>
  <si>
    <t>"nová kce 0,7 kg/m2" 549+432,3</t>
  </si>
  <si>
    <t>"pro novou přípojku DV tl.50mm 0,7kg/m2" 0,4*10</t>
  </si>
  <si>
    <t>35</t>
  </si>
  <si>
    <t>573231108</t>
  </si>
  <si>
    <t>Postřik spojovací PS bez posypu kamenivem ze silniční emulze, v množství 0,50 kg/m2</t>
  </si>
  <si>
    <t>-1931584756</t>
  </si>
  <si>
    <t>"obnova krytu" 2*(25+45)</t>
  </si>
  <si>
    <t>36</t>
  </si>
  <si>
    <t>577134111</t>
  </si>
  <si>
    <t>Asfaltový beton vrstva obrusná ACO 11+ (ABS) s rozprostřením a se zhutněním z nemodifikovaného asfaltu v pruhu šířky do 3 m tř. I, po zhutnění tl. 40 mm</t>
  </si>
  <si>
    <t>2027996234</t>
  </si>
  <si>
    <t xml:space="preserve">Poznámka k souboru cen:_x000d_
1. ČSN EN 13108-1 připouští pro ACO 11 pouze tl. 35 až 50 mm._x000d_
</t>
  </si>
  <si>
    <t>37</t>
  </si>
  <si>
    <t>599141111</t>
  </si>
  <si>
    <t>Vyplnění spár mezi silničními dílci jakékoliv tloušťky živičnou zálivkou</t>
  </si>
  <si>
    <t>875760910</t>
  </si>
  <si>
    <t xml:space="preserve">Poznámka k souboru cen:_x000d_
1. Ceny lze použít i pro vyplnění spár podkladu z betonu prostého, který se oceňuje cenami souboru cen 567 1 . - . . Podklad z prostého betonu._x000d_
2. V ceně 14-1111 jsou započteny i náklady na vyčištění spár._x000d_
</t>
  </si>
  <si>
    <t>26+21,6+(2*10)</t>
  </si>
  <si>
    <t>Trubní vedení</t>
  </si>
  <si>
    <t>38</t>
  </si>
  <si>
    <t>871315221</t>
  </si>
  <si>
    <t>Kanalizační potrubí z tvrdého PVC v otevřeném výkopu ve sklonu do 20 %, hladkého plnostěnného jednovrstvého, tuhost třídy SN 8 DN 160</t>
  </si>
  <si>
    <t>-1916016971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</si>
  <si>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</si>
  <si>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4,5+26,5</t>
  </si>
  <si>
    <t>39</t>
  </si>
  <si>
    <t>8765.R</t>
  </si>
  <si>
    <t>Navrtávací pas DN150</t>
  </si>
  <si>
    <t>kus</t>
  </si>
  <si>
    <t>1826209686</t>
  </si>
  <si>
    <t>"přípojky DV" 2+4</t>
  </si>
  <si>
    <t>"trativod" 3+1</t>
  </si>
  <si>
    <t>40</t>
  </si>
  <si>
    <t>8958.R</t>
  </si>
  <si>
    <t>Vybourání stávající vpusti</t>
  </si>
  <si>
    <t>-2056377868</t>
  </si>
  <si>
    <t>Poznámka k položce:
Vybourání bet. dílců stávající vpusti s naložením na dopravní prostředek.</t>
  </si>
  <si>
    <t>"zrušení DV" 1</t>
  </si>
  <si>
    <t>41</t>
  </si>
  <si>
    <t>895941111.R</t>
  </si>
  <si>
    <t>Zřízení vpusti kanalizační včetně dodání bet. dílců</t>
  </si>
  <si>
    <t>-1215106103</t>
  </si>
  <si>
    <t>Poznámka k položce:
Zřízení vpusti kanalizační uliční normální; včetně dodání bet. dílců.</t>
  </si>
  <si>
    <t>"nové DV" 2+4</t>
  </si>
  <si>
    <t>42</t>
  </si>
  <si>
    <t>899103211</t>
  </si>
  <si>
    <t>Demontáž poklopů litinových a ocelových včetně rámů, hmotnosti jednotlivě přes 100 do 150 Kg</t>
  </si>
  <si>
    <t>960672431</t>
  </si>
  <si>
    <t>"výměna" 3</t>
  </si>
  <si>
    <t>43</t>
  </si>
  <si>
    <t>899104112</t>
  </si>
  <si>
    <t>Osazení poklopů litinových a ocelových včetně rámů pro třídu zatížení D400, E600</t>
  </si>
  <si>
    <t>-700231990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</si>
  <si>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</si>
  <si>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44</t>
  </si>
  <si>
    <t>28661935</t>
  </si>
  <si>
    <t>poklop šachtový litinový dno DN 600 pro třídu zatížení D400</t>
  </si>
  <si>
    <t>16554398</t>
  </si>
  <si>
    <t>45</t>
  </si>
  <si>
    <t>899203211</t>
  </si>
  <si>
    <t>Demontáž mříží litinových včetně rámů, hmotnosti jednotlivě přes 100 do 150 Kg</t>
  </si>
  <si>
    <t>2039313848</t>
  </si>
  <si>
    <t>2+1</t>
  </si>
  <si>
    <t>46</t>
  </si>
  <si>
    <t>899204112</t>
  </si>
  <si>
    <t>Osazení mříží litinových včetně rámů a košů na bahno pro třídu zatížení D400, E600</t>
  </si>
  <si>
    <t>-1743319898</t>
  </si>
  <si>
    <t xml:space="preserve">Poznámka k souboru cen:_x000d_
1. V cenách nejsou započteny náklady na dodání mříží, rámů a košů na bahno; tyto náklady se oceňují ve specifikaci._x000d_
</t>
  </si>
  <si>
    <t>4+4</t>
  </si>
  <si>
    <t>47</t>
  </si>
  <si>
    <t>28661938</t>
  </si>
  <si>
    <t>mříž litinová 600/40T, 420X620 D400</t>
  </si>
  <si>
    <t>-1711983019</t>
  </si>
  <si>
    <t>3+4</t>
  </si>
  <si>
    <t>48</t>
  </si>
  <si>
    <t>28661938.R</t>
  </si>
  <si>
    <t>mříž litinová 600/40T, podchodníková</t>
  </si>
  <si>
    <t>-1198111185</t>
  </si>
  <si>
    <t>49</t>
  </si>
  <si>
    <t>899231111</t>
  </si>
  <si>
    <t>Výšková úprava uličního vstupu nebo vpusti do 200 mm zvýšením mříže</t>
  </si>
  <si>
    <t>701926616</t>
  </si>
  <si>
    <t xml:space="preserve">Poznámka k souboru cen:_x000d_
1. V cenách jsou započteny i náklady na:_x000d_
a) odbourání dosavadního krytu, podkladu, nadezdívky nebo prstence s odklizením vybouraných hmot do 3 m,_x000d_
b) zarovnání plochy nadezdívky cementovou maltou,_x000d_
c) podbetonování nebo podezdění rámu,_x000d_
d) odstranění a znovuosazení rámu, poklopu, mříže, krycího hrnce nebo hydrantu,_x000d_
e) úpravu a doplnění krytu popř. podkladu vozovky v místě provedené výškové úpravy._x000d_
2. V cenách nejsou započteny náklady na příp. nutné dodání nové mříže, rámu, poklopu nebo krycího hrnce. Jejich dodání se oceňuje ve specifikaci, ztratné se nestanoví._x000d_
</t>
  </si>
  <si>
    <t>50</t>
  </si>
  <si>
    <t>899331111</t>
  </si>
  <si>
    <t>Výšková úprava uličního vstupu nebo vpusti do 200 mm zvýšením poklopu</t>
  </si>
  <si>
    <t>-1679424655</t>
  </si>
  <si>
    <t>51</t>
  </si>
  <si>
    <t>899431111</t>
  </si>
  <si>
    <t>Výšková úprava uličního vstupu nebo vpusti do 200 mm zvýšením krycího hrnce, šoupěte nebo hydrantu bez úpravy armatur</t>
  </si>
  <si>
    <t>-319057720</t>
  </si>
  <si>
    <t>10+4</t>
  </si>
  <si>
    <t>52</t>
  </si>
  <si>
    <t>899722114</t>
  </si>
  <si>
    <t>Krytí potrubí z plastů výstražnou fólií z PVC šířky 40 cm</t>
  </si>
  <si>
    <t>-741204654</t>
  </si>
  <si>
    <t>"nad drenáží" 161+69</t>
  </si>
  <si>
    <t>"přípojky DV" 4,5+26,5</t>
  </si>
  <si>
    <t>Ostatní konstrukce a práce, bourání</t>
  </si>
  <si>
    <t>53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</si>
  <si>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</si>
  <si>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</si>
  <si>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-1324479448</t>
  </si>
  <si>
    <t xml:space="preserve">Poznámka k souboru cen:_x000d_
1. V cenách nejsou započteny náklady na:_x000d_
a) příp. nutné zemní práce, které se oceňují cenami katalogu 800-1 Zemní práce,_x000d_
b) příp. nutné bourání (rozebrání) vozovky, které se oceňuje cenami části B 01 tohoto katalogu,_x000d_
c) vyplnění spár mezi krytem vozovky a vodicím proužkem, které se oceňuje cenami souboru cen 599 . 4-11 Vyplnění spár mezi silničními dílci,_x000d_
d) dodání prefabrikovaných desek, které se oceňuje ve specifikaci._x000d_
</t>
  </si>
  <si>
    <t>"nová přídlažba" 154+140</t>
  </si>
  <si>
    <t>54</t>
  </si>
  <si>
    <t>915499211</t>
  </si>
  <si>
    <t>Osazení vodicího proužku z betonových prefabrikovaných desek tl. do 120 mm Příplatek k ceně za každých dalších i započatých 10 mm tloušťky podkladní vrstvy z betonu prostého přes 100 mm šířka proužku 250 mm</t>
  </si>
  <si>
    <t>650554053</t>
  </si>
  <si>
    <t>154+140</t>
  </si>
  <si>
    <t>55</t>
  </si>
  <si>
    <t>59218002</t>
  </si>
  <si>
    <t>krajník silniční betonový 50x25x10cm</t>
  </si>
  <si>
    <t>-776299669</t>
  </si>
  <si>
    <t>"294+2%" 300</t>
  </si>
  <si>
    <t>56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</si>
  <si>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</si>
  <si>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</si>
  <si>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-2034727747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</si>
  <si>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</si>
  <si>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obruba" 11+43,6+2+2+16,3+10+15,5+14,7+4+4+5,2+3,5+3+9+6+5</t>
  </si>
  <si>
    <t>"nová obruba" 3,7+35,9+11,7+17+1+12,5+20,9+3,5+4+8+4+11,1+4+7+6</t>
  </si>
  <si>
    <t>57</t>
  </si>
  <si>
    <t>59217029</t>
  </si>
  <si>
    <t>obrubník betonový silniční nájezdový 100x15x15 cm</t>
  </si>
  <si>
    <t>-405946784</t>
  </si>
  <si>
    <t>"63,3+2%" 65</t>
  </si>
  <si>
    <t>58</t>
  </si>
  <si>
    <t>59217031</t>
  </si>
  <si>
    <t>obrubník betonový silniční 100 x 15 x 25 cm</t>
  </si>
  <si>
    <t>1485593662</t>
  </si>
  <si>
    <t>"240,8+2%" 246</t>
  </si>
  <si>
    <t>59</t>
  </si>
  <si>
    <t>59217030</t>
  </si>
  <si>
    <t>obrubník betonový silniční přechodový 100x15x15-25 cm</t>
  </si>
  <si>
    <t>-1780448347</t>
  </si>
  <si>
    <t>"LV" 6+7</t>
  </si>
  <si>
    <t>"PV" 5+6</t>
  </si>
  <si>
    <t>60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</si>
  <si>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</si>
  <si>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</si>
  <si>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-1506229837</t>
  </si>
  <si>
    <t xml:space="preserve">Poznámka k souboru cen:_x000d_
1. V cenách chodníkových obrubníků ležatých i stojatých jsou započteny pro osazení_x000d_
a) do lože z kameniva těženého i náklady na dodání hmot pro lože tl. 80 až 100 mm,_x000d_
b)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</si>
  <si>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"nová obruba" 2</t>
  </si>
  <si>
    <t>61</t>
  </si>
  <si>
    <t>59217017</t>
  </si>
  <si>
    <t>obrubník betonový chodníkový 100x10x25 cm</t>
  </si>
  <si>
    <t>-142872765</t>
  </si>
  <si>
    <t>62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</si>
  <si>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</si>
  <si>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</si>
  <si>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1006178723</t>
  </si>
  <si>
    <t xml:space="preserve">Poznámka k souboru cen:_x000d_
1. V cenách jsou započteny i náklady na vyčištění spár, na impregnaci a zalití spár včetně dodání hmot._x000d_
</t>
  </si>
  <si>
    <t>"napojení" 8+11+7+5+6+15,6+6+7</t>
  </si>
  <si>
    <t>"pracovní" 91+6+3+13,5+78+65</t>
  </si>
  <si>
    <t>63</t>
  </si>
  <si>
    <t>919735113</t>
  </si>
  <si>
    <t>Řezání stávajícího živičného krytu nebo podkladu hloubky přes 100 do 150 mm</t>
  </si>
  <si>
    <t>-752161509</t>
  </si>
  <si>
    <t xml:space="preserve">Poznámka k souboru cen:_x000d_
1. V cenách jsou započteny i náklady na spotřebu vody._x000d_
</t>
  </si>
  <si>
    <t>"tl.150mm" 8+11+6+15,6+(2*10)</t>
  </si>
  <si>
    <t>"tl.110mm" 7+7</t>
  </si>
  <si>
    <t>64</t>
  </si>
  <si>
    <t>938909311</t>
  </si>
  <si>
    <t>Čištění vozovek metením bláta, prachu nebo hlinitého nánosu s odklizením na hromady na vzdálenost do 20 m nebo naložením na dopravní prostředek strojně povrchu podkladu nebo krytu betonového nebo živičného</t>
  </si>
  <si>
    <t>-102001697</t>
  </si>
  <si>
    <t xml:space="preserve">Poznámka k souboru cen:_x000d_
1. Ceny jsou určeny pro očištění:_x000d_
a) povrchu stávající vozovky,_x000d_
b) povrchu rozestavěné trvalé vozovky, předepíše-li projekt užívat nově zřizovanou vozovku po dobu výstavby ještě před zřízením konečného závěrečného krytu._x000d_
2. V cenách nejsou započteny náklady na vodorovnou dopravu odstraněného materiálu, která se oceňuje cenami souboru cen 997 22-15 Vodorovná doprava suti._x000d_
</t>
  </si>
  <si>
    <t>"obnova krytu MK" 25</t>
  </si>
  <si>
    <t>997</t>
  </si>
  <si>
    <t>Přesun sutě</t>
  </si>
  <si>
    <t>65</t>
  </si>
  <si>
    <t>997211511</t>
  </si>
  <si>
    <t>Vodorovná doprava suti nebo vybouraných hmot suti se složením a hrubým urovnáním, na vzdálenost do 1 km</t>
  </si>
  <si>
    <t>-124614101</t>
  </si>
  <si>
    <t xml:space="preserve">Poznámka k souboru cen:_x000d_
1. Ceny nelze použít pro vodorovnou dopravu po železnici, po vodě nebo neobvyklými dopravními prostředky._x000d_
2. Je-li na dopravní dráze pro vodorovnou dopravu překážka, pro kterou je nutné překládat suť nebo vybourané hmoty z jednoho obvyklého dopravního prostředku na jiný, oceňuje se tato lomená doprava v každém úseku samostatně._x000d_
</t>
  </si>
  <si>
    <t>"mříž" 3*0,11</t>
  </si>
  <si>
    <t>"poklop" 3*0,14</t>
  </si>
  <si>
    <t>"beton"</t>
  </si>
  <si>
    <t>"DV" 1,5*1</t>
  </si>
  <si>
    <t>"obruba" (12,5+61,5+1+41,5+36+1,8+73+23,2+15,3+5+42,3+5)*0,205</t>
  </si>
  <si>
    <t>"kamenivo"</t>
  </si>
  <si>
    <t>"odkop kce ŠD tl.260mm" (549+432,3)*0,26*2</t>
  </si>
  <si>
    <t>"odkop kce ŠD tl.300mm" ((0,8*152,5)+(0,8*74,5)+(0,95*65,5))*0,3*2</t>
  </si>
  <si>
    <t>"živice"</t>
  </si>
  <si>
    <t>"odbourání asf. tl.50mm" (549+432,3+22)*0,05*2,4</t>
  </si>
  <si>
    <t>"pro novou přípojku DV tl.50mm" 0,4*10*0,05*2,4</t>
  </si>
  <si>
    <t>"obnova krytu MK asf. tl.10mm" (25+45)*0,01*2,4</t>
  </si>
  <si>
    <t>"stávající kryt asf. tl.100mm" (549+25+432,3+22+45)*0,1*2,4</t>
  </si>
  <si>
    <t>66</t>
  </si>
  <si>
    <t>997211519</t>
  </si>
  <si>
    <t>Vodorovná doprava suti nebo vybouraných hmot suti se složením a hrubým urovnáním, na vzdálenost Příplatek k ceně za každý další i započatý 1 km přes 1 km</t>
  </si>
  <si>
    <t>-1843177759</t>
  </si>
  <si>
    <t>13*1104,18</t>
  </si>
  <si>
    <t>67</t>
  </si>
  <si>
    <t>997221815</t>
  </si>
  <si>
    <t>Poplatek za uložení stavebního odpadu na skládce (skládkovné) z prostého betonu zatříděného do Katalogu odpadů pod kódem 170 101</t>
  </si>
  <si>
    <t>939617355</t>
  </si>
  <si>
    <t xml:space="preserve">Poznámka k souboru cen:_x000d_
1. Ceny uvedené v souboru cen lze po dohodě upravit podle místních podmínek._x000d_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stavebního_x000d_
 odpadu z katalogu 800-6 Demolice objektů._x000d_
</t>
  </si>
  <si>
    <t>1,5+65,211</t>
  </si>
  <si>
    <t>68</t>
  </si>
  <si>
    <t>997221845</t>
  </si>
  <si>
    <t>Poplatek za uložení stavebního odpadu na skládce (skládkovné) asfaltového bez obsahu dehtu zatříděného do Katalogu odpadů pod kódem 170 302</t>
  </si>
  <si>
    <t>2087288075</t>
  </si>
  <si>
    <t>120,396+0,48+1,68+257,592</t>
  </si>
  <si>
    <t>69</t>
  </si>
  <si>
    <t>997221855</t>
  </si>
  <si>
    <t>904112579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</si>
  <si>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</si>
  <si>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510,276+146,295</t>
  </si>
  <si>
    <t>998</t>
  </si>
  <si>
    <t>Přesun hmot</t>
  </si>
  <si>
    <t>70</t>
  </si>
  <si>
    <t>998225111</t>
  </si>
  <si>
    <t>Přesun hmot pro komunikace s krytem z kameniva, monolitickým betonovým nebo živičným dopravní vzdálenost do 200 m jakékoliv délky objektu</t>
  </si>
  <si>
    <t>1252712300</t>
  </si>
  <si>
    <t xml:space="preserve">Poznámka k souboru cen:_x000d_
1. Ceny lze použít i pro plochy letišť s krytem monolitickým betonovým nebo živičným._x000d_
</t>
  </si>
  <si>
    <t>SO 101.1 - Dopravní značení</t>
  </si>
  <si>
    <t>SO 101.1.1 - Dopravní značení</t>
  </si>
  <si>
    <t>914111111</t>
  </si>
  <si>
    <t>Montáž svislé dopravní značky základní velikosti do 1 m2 objímkami na sloupky nebo konzoly</t>
  </si>
  <si>
    <t>-1617809633</t>
  </si>
  <si>
    <t xml:space="preserve">Poznámka k souboru cen:_x000d_
1. V cenách jsou započteny i náklady na montáž značek včetně upevňovacího materiálu na předem připravenou nosnou konstrukci (sloupek, konzolu, sloup)._x000d_
2. V cenách nejsou započteny náklady na:_x000d_
a) dodání značek, tyto se oceňují ve specifikaci,_x000d_
b) na montáž a dodávku ocelových nosných konstrukcí – sloupků, konzol, tyto se oceňují cenami souboru cen 914 51 Montáž sloupku a 914 53 Montáž konzol a nástavců,_x000d_
c) nátěry, tyto se oceňují jako práce PSV příslušnými cenami katalogu 800-783 Nátěry,_x000d_
d) naložení a odklizení výkopku, tyto se oceňují cenami části A 01 katalogu 800-1 Zemní práce._x000d_
3. Ceny nelze použít pro osazení a montáž svislých dopravních značek:_x000d_
a) světelných, tyto se oceňují cenami katalogu 800-741 Elektroinstalace - silnoproud,_x000d_
b) upevněných na lanech nebo speciálních konstrukcích nesoucích více značek, tyto se oceňují individuálně._x000d_
</t>
  </si>
  <si>
    <t>"nové DZ" 5+5</t>
  </si>
  <si>
    <t>40445478</t>
  </si>
  <si>
    <t>značka dopravní svislá retroreflexní fólie tř 1 FeZn prolis D 700mm</t>
  </si>
  <si>
    <t>2018631322</t>
  </si>
  <si>
    <t>"B28" 1</t>
  </si>
  <si>
    <t>40445475</t>
  </si>
  <si>
    <t>značka dopravní svislá retroreflexní fólie tř 1 FeZn prolis 900mm (trojúhelník)</t>
  </si>
  <si>
    <t>-1433598509</t>
  </si>
  <si>
    <t>"P4" 1+1</t>
  </si>
  <si>
    <t>40445477</t>
  </si>
  <si>
    <t>značka dopravní svislá retroreflexní fólie tř 1 FeZn prolis 500x500mm</t>
  </si>
  <si>
    <t>1797875213</t>
  </si>
  <si>
    <t>"P2" 1+2</t>
  </si>
  <si>
    <t>"E2b" 2+2</t>
  </si>
  <si>
    <t>914511112</t>
  </si>
  <si>
    <t>Montáž sloupku dopravních značek délky do 3,5 m do hliníkové patky</t>
  </si>
  <si>
    <t>465773969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</si>
  <si>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</si>
  <si>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3+3</t>
  </si>
  <si>
    <t>40445225</t>
  </si>
  <si>
    <t>sloupek Zn pro dopravní značku D 60mm v 350mm</t>
  </si>
  <si>
    <t>-1972505309</t>
  </si>
  <si>
    <t>40445240</t>
  </si>
  <si>
    <t>patka hliníková pro sloupek D 60 mm</t>
  </si>
  <si>
    <t>-2105758970</t>
  </si>
  <si>
    <t>40445256</t>
  </si>
  <si>
    <t>svorka upínací na sloupek dopravní značky D 60mm</t>
  </si>
  <si>
    <t>-2127349121</t>
  </si>
  <si>
    <t>2*10</t>
  </si>
  <si>
    <t>40445253</t>
  </si>
  <si>
    <t>víčko plastové na sloupek D 60mm</t>
  </si>
  <si>
    <t>146917243</t>
  </si>
  <si>
    <t>915111112</t>
  </si>
  <si>
    <t>Vodorovné dopravní značení stříkané barvou dělící čára šířky 125 mm souvislá bílá retroreflexní</t>
  </si>
  <si>
    <t>-1691869879</t>
  </si>
  <si>
    <t xml:space="preserve">Poznámka k souboru cen:_x000d_
1. Ceny jsou určeny pro dělící čáry bílé souvislé č. V1a, bílé přerušované č. V2a, žluté souvislé č. V12b, žluté přerušované č. V12c a vodící čáry bílé č. V4._x000d_
2. V cenách nejsou započteny náklady na:_x000d_
a) předznačení, tyto se oceňují cenami souboru cen 915 6.-11 Předznačení pro vodorovné značení,_x000d_
b) očištění vozovky, tyto se oceňují cenami souboru cen 938 90-9 . Odstranění bláta, prachu nebo hlinitého nánosu s povrchu podkladu nebo krytu části C 01 tohoto katalogu._x000d_
3. Množství měrných jednotek se určuje:_x000d_
a) u cen 915 11 a 915 12 v m délky dělící nebo vodící čáry (včetně mezer),_x000d_
b) u ceny 915 13 v m2 stříkané plochy bez mezer._x000d_
</t>
  </si>
  <si>
    <t xml:space="preserve">"hranice stínu (0,125)"  9,5</t>
  </si>
  <si>
    <t>915121122</t>
  </si>
  <si>
    <t>Vodorovné dopravní značení stříkané barvou vodící čára bílá šířky 250 mm přerušovaná retroreflexní</t>
  </si>
  <si>
    <t>330495252</t>
  </si>
  <si>
    <t>"V2b (1,5/1,5/0,25)" 19,6+14,6</t>
  </si>
  <si>
    <t>"V10d (0,5/0,5/0,25)" 34,5</t>
  </si>
  <si>
    <t>915131112</t>
  </si>
  <si>
    <t>Vodorovné dopravní značení stříkané barvou přechody pro chodce, šipky, symboly bílé retroreflexní</t>
  </si>
  <si>
    <t>-60602303</t>
  </si>
  <si>
    <t>"V13a" 4,5</t>
  </si>
  <si>
    <t>915211112</t>
  </si>
  <si>
    <t>Vodorovné dopravní značení stříkaným plastem dělící čára šířky 125 mm souvislá bílá retroreflexní</t>
  </si>
  <si>
    <t>-192727541</t>
  </si>
  <si>
    <t xml:space="preserve">Poznámka k souboru cen:_x000d_
1. Ceny jsou určeny pro dělicí čáry souvislé č. V 1a bílé, přerušované č. V 2a bílé, vodící č. V 4 bílé, souvislá č. V12b žlutá, přerušovaná č. V12c žlutá._x000d_
2. V cenách nejsou započteny náklady na:_x000d_
a) předznačení, tyto se oceňují cenami souboru cen 915 6.-11 Předznačení pro vodorovné značení,_x000d_
b) očištění vozovky, tyto se oceňují cenami souboru cen 938 90-9 . Odstranění bláta, prachu, nebo hlinitého nánosu s povrchu podkladu, nebo krytu části C 01 tohoto katalogu._x000d_
3. Množství měrných jednotek se určuje:_x000d_
a) u cen 912 21 a 915 22 v m délky dělící nebo vodící čáry (včetně mezer),_x000d_
b) u ceny 915 23 v m2 stříkané plochy bez mezer._x000d_
</t>
  </si>
  <si>
    <t>915221122</t>
  </si>
  <si>
    <t>Vodorovné dopravní značení stříkaným plastem vodící čára bílá šířky 250 mm přerušovaná retroreflexní</t>
  </si>
  <si>
    <t>-1678075840</t>
  </si>
  <si>
    <t>915231112</t>
  </si>
  <si>
    <t>Vodorovné dopravní značení stříkaným plastem přechody pro chodce, šipky, symboly nápisy bílé retroreflexní</t>
  </si>
  <si>
    <t>-1551175845</t>
  </si>
  <si>
    <t>915611111</t>
  </si>
  <si>
    <t>Předznačení pro vodorovné značení stříkané barvou nebo prováděné z nátěrových hmot liniové dělicí čáry, vodicí proužky</t>
  </si>
  <si>
    <t>-1199480196</t>
  </si>
  <si>
    <t xml:space="preserve">Poznámka k souboru cen:_x000d_
1. Množství měrných jednotek se určuje:_x000d_
a) pro cenu -1111 v m délky dělicí čáry nebo vodícího proužku (včetně mezer),_x000d_
b) pro cenu -1112 v m2 natírané nebo stříkané plochy._x000d_
</t>
  </si>
  <si>
    <t>9,5+68,7</t>
  </si>
  <si>
    <t>915621111</t>
  </si>
  <si>
    <t>Předznačení pro vodorovné značení stříkané barvou nebo prováděné z nátěrových hmot plošné šipky, symboly, nápisy</t>
  </si>
  <si>
    <t>-1918768679</t>
  </si>
  <si>
    <t>4,5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</si>
  <si>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</si>
  <si>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</si>
  <si>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-942506664</t>
  </si>
  <si>
    <t xml:space="preserve">Poznámka k souboru cen:_x000d_
1. Ceny jsou určeny pro odstranění značek z jakéhokoliv materiálu._x000d_
2. V cenách -6131 a -6132 nejsou započteny náklady na demontáž tabulí (značek) od sloupků, tyto se oceňují cenou 966 00-6211 Odstranění svislých dopravních značek._x000d_
3. Přemístění vybouraných značek na vzdálenost přes 20 m se oceňuje cenami souboru cen 997 22-1 Vodorovná doprava vybouraných hmot._x000d_
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</si>
  <si>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</si>
  <si>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</si>
  <si>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1902250818</t>
  </si>
  <si>
    <t xml:space="preserve">Poznámka k souboru cen:_x000d_
1. Přemístění demontovaných značek na vzdálenost přes 20 m se oceňuje cenami souborů cen 997 22-1 Vodorovná doprava vybouraných hmot._x000d_
</t>
  </si>
  <si>
    <t>307661530</t>
  </si>
  <si>
    <t>"patky" 6*0,099</t>
  </si>
  <si>
    <t>79521123</t>
  </si>
  <si>
    <t>13*0,594</t>
  </si>
  <si>
    <t>-934530591</t>
  </si>
  <si>
    <t>0,594</t>
  </si>
  <si>
    <t>998223011</t>
  </si>
  <si>
    <t>Přesun hmot pro pozemní komunikace s krytem dlážděným dopravní vzdálenost do 200 m jakékoliv délky objektu</t>
  </si>
  <si>
    <t>1866146199</t>
  </si>
  <si>
    <t>SO 101.1.2 - Přechodné DZ a DIO - I.úsek</t>
  </si>
  <si>
    <t>VRN - Vedlejší rozpočtové náklady</t>
  </si>
  <si>
    <t xml:space="preserve">    VRN1 - Průzkumné, geodetické a projektové práce</t>
  </si>
  <si>
    <t>913121111</t>
  </si>
  <si>
    <t>Montáž a demontáž dočasných dopravních značek kompletních značek vč. podstavce a sloupku základních</t>
  </si>
  <si>
    <t>-1174898679</t>
  </si>
  <si>
    <t xml:space="preserve">Poznámka k souboru cen:_x000d_
1. V cenách jsou započteny náklady na montáž i demontáž dočasné značky, nebo podstavce._x000d_
</t>
  </si>
  <si>
    <t>Poznámka k položce:
Montáž a demontáž na jednotlivé etapy realizace.
Včetně dovozu, odvozu a přesunu DZ po staveništi.</t>
  </si>
  <si>
    <t xml:space="preserve">"objizdná trasa" </t>
  </si>
  <si>
    <t>"IS11a" 7</t>
  </si>
  <si>
    <t>"IS11b" 4</t>
  </si>
  <si>
    <t>"Z2b" 4</t>
  </si>
  <si>
    <t>"E1" 4</t>
  </si>
  <si>
    <t>"B1" 4</t>
  </si>
  <si>
    <t>"IP10a" 3</t>
  </si>
  <si>
    <t>"IP10b" 1</t>
  </si>
  <si>
    <t>"E3a" 3</t>
  </si>
  <si>
    <t>952711300</t>
  </si>
  <si>
    <t>nájem zábrany reflexní 3m za 1 den/nad 7 dní</t>
  </si>
  <si>
    <t>-604441619</t>
  </si>
  <si>
    <t>"Z2b 4 ks na 90 dní - objízdná trasa" 4*90</t>
  </si>
  <si>
    <t>952711180</t>
  </si>
  <si>
    <t>nájem dopravní značky včetně sloupku podstavce a příchytek za 1 den/nad 7 dní</t>
  </si>
  <si>
    <t>177960758</t>
  </si>
  <si>
    <t>"26ks značek pronajatých na 90 dní - objizdná trasa" 26*90</t>
  </si>
  <si>
    <t>913921131</t>
  </si>
  <si>
    <t>Dočasné omezení platnosti základní dopravní značky zakrytí značky</t>
  </si>
  <si>
    <t>-552160585</t>
  </si>
  <si>
    <t>"stávající SDZ" 6</t>
  </si>
  <si>
    <t>913921132</t>
  </si>
  <si>
    <t>Dočasné omezení platnosti základní dopravní značky odkrytí značky</t>
  </si>
  <si>
    <t>35519260</t>
  </si>
  <si>
    <t>VRN1</t>
  </si>
  <si>
    <t>Průzkumné, geodetické a projektové práce</t>
  </si>
  <si>
    <t>013002000</t>
  </si>
  <si>
    <t>Projektové práce</t>
  </si>
  <si>
    <t>kpl</t>
  </si>
  <si>
    <t>1024</t>
  </si>
  <si>
    <t>323911828</t>
  </si>
  <si>
    <t>Poznámka k položce:
návrh, projednání a zajištění vydání stanovení přechodného DZ a vydání rozhodnutí o případné uzavírce</t>
  </si>
  <si>
    <t>"zajištění dopravního opatření" 1</t>
  </si>
  <si>
    <t>SO 101.1.3 - Přechodné DZ a DIO - II.úsek</t>
  </si>
  <si>
    <t>569554391</t>
  </si>
  <si>
    <t>"IS11a" 3</t>
  </si>
  <si>
    <t>"IS11b" 2</t>
  </si>
  <si>
    <t>"Z2b" 3</t>
  </si>
  <si>
    <t>"E1" 3</t>
  </si>
  <si>
    <t>"B1" 3</t>
  </si>
  <si>
    <t>"IP10a" 2</t>
  </si>
  <si>
    <t>"E3a" 2</t>
  </si>
  <si>
    <t>-823681851</t>
  </si>
  <si>
    <t>"Z2b 3 ks na 90 dní - objízdná trasa" 3*90</t>
  </si>
  <si>
    <t>-1057333603</t>
  </si>
  <si>
    <t>"15ks značek pronajatých na 90 dní - objizdná trasa" 15*90</t>
  </si>
  <si>
    <t>-385029846</t>
  </si>
  <si>
    <t>"stávající SDZ" 4</t>
  </si>
  <si>
    <t>255649276</t>
  </si>
  <si>
    <t>-1489310821</t>
  </si>
  <si>
    <t xml:space="preserve">    VRN3 - Zařízení staveniště</t>
  </si>
  <si>
    <t xml:space="preserve">    VRN4 - Inženýrská činnost</t>
  </si>
  <si>
    <t>011414000</t>
  </si>
  <si>
    <t>Průzkumné, geodetické a projektové práce průzkumné práce průzkum výskytu nebezpečných látek výskyt odpadu</t>
  </si>
  <si>
    <t>630472036</t>
  </si>
  <si>
    <t>012103000</t>
  </si>
  <si>
    <t>Průzkumné, geodetické a projektové práce geodetické práce před výstavbou</t>
  </si>
  <si>
    <t>387255388</t>
  </si>
  <si>
    <t>012303000</t>
  </si>
  <si>
    <t>Průzkumné, geodetické a projektové práce geodetické práce po výstavbě</t>
  </si>
  <si>
    <t>1300453037</t>
  </si>
  <si>
    <t>013254000</t>
  </si>
  <si>
    <t>Průzkumné, geodetické a projektové práce projektové práce dokumentace stavby (výkresová a textová) skutečného provedení stavby</t>
  </si>
  <si>
    <t>646959905</t>
  </si>
  <si>
    <t>VRN3</t>
  </si>
  <si>
    <t>Zařízení staveniště</t>
  </si>
  <si>
    <t>032002000</t>
  </si>
  <si>
    <t>Hlavní tituly průvodních činností a nákladů zařízení staveniště vybavení staveniště</t>
  </si>
  <si>
    <t>1021070878</t>
  </si>
  <si>
    <t>039002000</t>
  </si>
  <si>
    <t>Hlavní tituly průvodních činností a nákladů zařízení staveniště zrušení zařízení staveniště</t>
  </si>
  <si>
    <t>-192994056</t>
  </si>
  <si>
    <t>VRN4</t>
  </si>
  <si>
    <t>Inženýrská činnost</t>
  </si>
  <si>
    <t>043194000</t>
  </si>
  <si>
    <t>Inženýrská činnost zkoušky a ostatní měření zkoušky ostatní zkoušky</t>
  </si>
  <si>
    <t>-1062893379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</si>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</sst>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2" fillId="0" borderId="23" xfId="0" applyNumberFormat="1" applyFont="1" applyBorder="1" applyAlignment="1" applyProtection="1">
      <alignment vertical="center"/>
    </xf>
    <xf numFmtId="4" fontId="32" fillId="0" borderId="24" xfId="0" applyNumberFormat="1" applyFont="1" applyBorder="1" applyAlignment="1" applyProtection="1">
      <alignment vertical="center"/>
    </xf>
    <xf numFmtId="166" fontId="32" fillId="0" borderId="24" xfId="0" applyNumberFormat="1" applyFont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top" wrapText="1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37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39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40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41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42</v>
      </c>
      <c r="E26" s="54"/>
      <c r="F26" s="55" t="s">
        <v>43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44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45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46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47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48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49</v>
      </c>
      <c r="U32" s="61"/>
      <c r="V32" s="61"/>
      <c r="W32" s="61"/>
      <c r="X32" s="63" t="s">
        <v>50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51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VD01618-I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Bystřice pod Hostýnem, ul. Rusavská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Bystřice pod Hostýnem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17. 10. 2018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Město Bystřice pod Hostýnem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ViaDesigne s.r.o.</v>
      </c>
      <c r="AN46" s="77"/>
      <c r="AO46" s="77"/>
      <c r="AP46" s="77"/>
      <c r="AQ46" s="74"/>
      <c r="AR46" s="72"/>
      <c r="AS46" s="86" t="s">
        <v>52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53</v>
      </c>
      <c r="D49" s="97"/>
      <c r="E49" s="97"/>
      <c r="F49" s="97"/>
      <c r="G49" s="97"/>
      <c r="H49" s="98"/>
      <c r="I49" s="99" t="s">
        <v>54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55</v>
      </c>
      <c r="AH49" s="97"/>
      <c r="AI49" s="97"/>
      <c r="AJ49" s="97"/>
      <c r="AK49" s="97"/>
      <c r="AL49" s="97"/>
      <c r="AM49" s="97"/>
      <c r="AN49" s="99" t="s">
        <v>56</v>
      </c>
      <c r="AO49" s="97"/>
      <c r="AP49" s="97"/>
      <c r="AQ49" s="101" t="s">
        <v>57</v>
      </c>
      <c r="AR49" s="72"/>
      <c r="AS49" s="102" t="s">
        <v>58</v>
      </c>
      <c r="AT49" s="103" t="s">
        <v>59</v>
      </c>
      <c r="AU49" s="103" t="s">
        <v>60</v>
      </c>
      <c r="AV49" s="103" t="s">
        <v>61</v>
      </c>
      <c r="AW49" s="103" t="s">
        <v>62</v>
      </c>
      <c r="AX49" s="103" t="s">
        <v>63</v>
      </c>
      <c r="AY49" s="103" t="s">
        <v>64</v>
      </c>
      <c r="AZ49" s="103" t="s">
        <v>65</v>
      </c>
      <c r="BA49" s="103" t="s">
        <v>66</v>
      </c>
      <c r="BB49" s="103" t="s">
        <v>67</v>
      </c>
      <c r="BC49" s="103" t="s">
        <v>68</v>
      </c>
      <c r="BD49" s="104" t="s">
        <v>69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70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ROUND(AG52+AG54+AG58,2)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ROUND(AS52+AS54+AS58,2)</f>
        <v>0</v>
      </c>
      <c r="AT51" s="114">
        <f>ROUND(SUM(AV51:AW51),2)</f>
        <v>0</v>
      </c>
      <c r="AU51" s="115">
        <f>ROUND(AU52+AU54+AU58,5)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ROUND(AZ52+AZ54+AZ58,2)</f>
        <v>0</v>
      </c>
      <c r="BA51" s="114">
        <f>ROUND(BA52+BA54+BA58,2)</f>
        <v>0</v>
      </c>
      <c r="BB51" s="114">
        <f>ROUND(BB52+BB54+BB58,2)</f>
        <v>0</v>
      </c>
      <c r="BC51" s="114">
        <f>ROUND(BC52+BC54+BC58,2)</f>
        <v>0</v>
      </c>
      <c r="BD51" s="116">
        <f>ROUND(BD52+BD54+BD58,2)</f>
        <v>0</v>
      </c>
      <c r="BS51" s="117" t="s">
        <v>71</v>
      </c>
      <c r="BT51" s="117" t="s">
        <v>72</v>
      </c>
      <c r="BU51" s="118" t="s">
        <v>73</v>
      </c>
      <c r="BV51" s="117" t="s">
        <v>74</v>
      </c>
      <c r="BW51" s="117" t="s">
        <v>7</v>
      </c>
      <c r="BX51" s="117" t="s">
        <v>75</v>
      </c>
      <c r="CL51" s="117" t="s">
        <v>21</v>
      </c>
    </row>
    <row r="52" s="5" customFormat="1" ht="16.5" customHeight="1">
      <c r="B52" s="119"/>
      <c r="C52" s="120"/>
      <c r="D52" s="121" t="s">
        <v>76</v>
      </c>
      <c r="E52" s="121"/>
      <c r="F52" s="121"/>
      <c r="G52" s="121"/>
      <c r="H52" s="121"/>
      <c r="I52" s="122"/>
      <c r="J52" s="121" t="s">
        <v>77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ROUND(AG53,2)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78</v>
      </c>
      <c r="AR52" s="126"/>
      <c r="AS52" s="127">
        <f>ROUND(AS53,2)</f>
        <v>0</v>
      </c>
      <c r="AT52" s="128">
        <f>ROUND(SUM(AV52:AW52),2)</f>
        <v>0</v>
      </c>
      <c r="AU52" s="129">
        <f>ROUND(AU53,5)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ROUND(AZ53,2)</f>
        <v>0</v>
      </c>
      <c r="BA52" s="128">
        <f>ROUND(BA53,2)</f>
        <v>0</v>
      </c>
      <c r="BB52" s="128">
        <f>ROUND(BB53,2)</f>
        <v>0</v>
      </c>
      <c r="BC52" s="128">
        <f>ROUND(BC53,2)</f>
        <v>0</v>
      </c>
      <c r="BD52" s="130">
        <f>ROUND(BD53,2)</f>
        <v>0</v>
      </c>
      <c r="BS52" s="131" t="s">
        <v>71</v>
      </c>
      <c r="BT52" s="131" t="s">
        <v>79</v>
      </c>
      <c r="BU52" s="131" t="s">
        <v>73</v>
      </c>
      <c r="BV52" s="131" t="s">
        <v>74</v>
      </c>
      <c r="BW52" s="131" t="s">
        <v>80</v>
      </c>
      <c r="BX52" s="131" t="s">
        <v>7</v>
      </c>
      <c r="CL52" s="131" t="s">
        <v>21</v>
      </c>
      <c r="CM52" s="131" t="s">
        <v>81</v>
      </c>
    </row>
    <row r="53" s="6" customFormat="1" ht="16.5" customHeight="1">
      <c r="A53" s="132" t="s">
        <v>82</v>
      </c>
      <c r="B53" s="133"/>
      <c r="C53" s="134"/>
      <c r="D53" s="134"/>
      <c r="E53" s="135" t="s">
        <v>76</v>
      </c>
      <c r="F53" s="135"/>
      <c r="G53" s="135"/>
      <c r="H53" s="135"/>
      <c r="I53" s="135"/>
      <c r="J53" s="134"/>
      <c r="K53" s="135" t="s">
        <v>77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'SO 101 - Místní komunikace'!J29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83</v>
      </c>
      <c r="AR53" s="138"/>
      <c r="AS53" s="139">
        <v>0</v>
      </c>
      <c r="AT53" s="140">
        <f>ROUND(SUM(AV53:AW53),2)</f>
        <v>0</v>
      </c>
      <c r="AU53" s="141">
        <f>'SO 101 - Místní komunikace'!P90</f>
        <v>0</v>
      </c>
      <c r="AV53" s="140">
        <f>'SO 101 - Místní komunikace'!J32</f>
        <v>0</v>
      </c>
      <c r="AW53" s="140">
        <f>'SO 101 - Místní komunikace'!J33</f>
        <v>0</v>
      </c>
      <c r="AX53" s="140">
        <f>'SO 101 - Místní komunikace'!J34</f>
        <v>0</v>
      </c>
      <c r="AY53" s="140">
        <f>'SO 101 - Místní komunikace'!J35</f>
        <v>0</v>
      </c>
      <c r="AZ53" s="140">
        <f>'SO 101 - Místní komunikace'!F32</f>
        <v>0</v>
      </c>
      <c r="BA53" s="140">
        <f>'SO 101 - Místní komunikace'!F33</f>
        <v>0</v>
      </c>
      <c r="BB53" s="140">
        <f>'SO 101 - Místní komunikace'!F34</f>
        <v>0</v>
      </c>
      <c r="BC53" s="140">
        <f>'SO 101 - Místní komunikace'!F35</f>
        <v>0</v>
      </c>
      <c r="BD53" s="142">
        <f>'SO 101 - Místní komunikace'!F36</f>
        <v>0</v>
      </c>
      <c r="BT53" s="143" t="s">
        <v>81</v>
      </c>
      <c r="BV53" s="143" t="s">
        <v>74</v>
      </c>
      <c r="BW53" s="143" t="s">
        <v>84</v>
      </c>
      <c r="BX53" s="143" t="s">
        <v>80</v>
      </c>
      <c r="CL53" s="143" t="s">
        <v>21</v>
      </c>
    </row>
    <row r="54" s="5" customFormat="1" ht="31.5" customHeight="1">
      <c r="B54" s="119"/>
      <c r="C54" s="120"/>
      <c r="D54" s="121" t="s">
        <v>85</v>
      </c>
      <c r="E54" s="121"/>
      <c r="F54" s="121"/>
      <c r="G54" s="121"/>
      <c r="H54" s="121"/>
      <c r="I54" s="122"/>
      <c r="J54" s="121" t="s">
        <v>86</v>
      </c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3">
        <f>ROUND(SUM(AG55:AG57),2)</f>
        <v>0</v>
      </c>
      <c r="AH54" s="122"/>
      <c r="AI54" s="122"/>
      <c r="AJ54" s="122"/>
      <c r="AK54" s="122"/>
      <c r="AL54" s="122"/>
      <c r="AM54" s="122"/>
      <c r="AN54" s="124">
        <f>SUM(AG54,AT54)</f>
        <v>0</v>
      </c>
      <c r="AO54" s="122"/>
      <c r="AP54" s="122"/>
      <c r="AQ54" s="125" t="s">
        <v>78</v>
      </c>
      <c r="AR54" s="126"/>
      <c r="AS54" s="127">
        <f>ROUND(SUM(AS55:AS57),2)</f>
        <v>0</v>
      </c>
      <c r="AT54" s="128">
        <f>ROUND(SUM(AV54:AW54),2)</f>
        <v>0</v>
      </c>
      <c r="AU54" s="129">
        <f>ROUND(SUM(AU55:AU57),5)</f>
        <v>0</v>
      </c>
      <c r="AV54" s="128">
        <f>ROUND(AZ54*L26,2)</f>
        <v>0</v>
      </c>
      <c r="AW54" s="128">
        <f>ROUND(BA54*L27,2)</f>
        <v>0</v>
      </c>
      <c r="AX54" s="128">
        <f>ROUND(BB54*L26,2)</f>
        <v>0</v>
      </c>
      <c r="AY54" s="128">
        <f>ROUND(BC54*L27,2)</f>
        <v>0</v>
      </c>
      <c r="AZ54" s="128">
        <f>ROUND(SUM(AZ55:AZ57),2)</f>
        <v>0</v>
      </c>
      <c r="BA54" s="128">
        <f>ROUND(SUM(BA55:BA57),2)</f>
        <v>0</v>
      </c>
      <c r="BB54" s="128">
        <f>ROUND(SUM(BB55:BB57),2)</f>
        <v>0</v>
      </c>
      <c r="BC54" s="128">
        <f>ROUND(SUM(BC55:BC57),2)</f>
        <v>0</v>
      </c>
      <c r="BD54" s="130">
        <f>ROUND(SUM(BD55:BD57),2)</f>
        <v>0</v>
      </c>
      <c r="BS54" s="131" t="s">
        <v>71</v>
      </c>
      <c r="BT54" s="131" t="s">
        <v>79</v>
      </c>
      <c r="BU54" s="131" t="s">
        <v>73</v>
      </c>
      <c r="BV54" s="131" t="s">
        <v>74</v>
      </c>
      <c r="BW54" s="131" t="s">
        <v>87</v>
      </c>
      <c r="BX54" s="131" t="s">
        <v>7</v>
      </c>
      <c r="CL54" s="131" t="s">
        <v>21</v>
      </c>
      <c r="CM54" s="131" t="s">
        <v>81</v>
      </c>
    </row>
    <row r="55" s="6" customFormat="1" ht="28.5" customHeight="1">
      <c r="A55" s="132" t="s">
        <v>82</v>
      </c>
      <c r="B55" s="133"/>
      <c r="C55" s="134"/>
      <c r="D55" s="134"/>
      <c r="E55" s="135" t="s">
        <v>88</v>
      </c>
      <c r="F55" s="135"/>
      <c r="G55" s="135"/>
      <c r="H55" s="135"/>
      <c r="I55" s="135"/>
      <c r="J55" s="134"/>
      <c r="K55" s="135" t="s">
        <v>86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'SO 101.1.1 - Dopravní zna...'!J29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83</v>
      </c>
      <c r="AR55" s="138"/>
      <c r="AS55" s="139">
        <v>0</v>
      </c>
      <c r="AT55" s="140">
        <f>ROUND(SUM(AV55:AW55),2)</f>
        <v>0</v>
      </c>
      <c r="AU55" s="141">
        <f>'SO 101.1.1 - Dopravní zna...'!P86</f>
        <v>0</v>
      </c>
      <c r="AV55" s="140">
        <f>'SO 101.1.1 - Dopravní zna...'!J32</f>
        <v>0</v>
      </c>
      <c r="AW55" s="140">
        <f>'SO 101.1.1 - Dopravní zna...'!J33</f>
        <v>0</v>
      </c>
      <c r="AX55" s="140">
        <f>'SO 101.1.1 - Dopravní zna...'!J34</f>
        <v>0</v>
      </c>
      <c r="AY55" s="140">
        <f>'SO 101.1.1 - Dopravní zna...'!J35</f>
        <v>0</v>
      </c>
      <c r="AZ55" s="140">
        <f>'SO 101.1.1 - Dopravní zna...'!F32</f>
        <v>0</v>
      </c>
      <c r="BA55" s="140">
        <f>'SO 101.1.1 - Dopravní zna...'!F33</f>
        <v>0</v>
      </c>
      <c r="BB55" s="140">
        <f>'SO 101.1.1 - Dopravní zna...'!F34</f>
        <v>0</v>
      </c>
      <c r="BC55" s="140">
        <f>'SO 101.1.1 - Dopravní zna...'!F35</f>
        <v>0</v>
      </c>
      <c r="BD55" s="142">
        <f>'SO 101.1.1 - Dopravní zna...'!F36</f>
        <v>0</v>
      </c>
      <c r="BT55" s="143" t="s">
        <v>81</v>
      </c>
      <c r="BV55" s="143" t="s">
        <v>74</v>
      </c>
      <c r="BW55" s="143" t="s">
        <v>89</v>
      </c>
      <c r="BX55" s="143" t="s">
        <v>87</v>
      </c>
      <c r="CL55" s="143" t="s">
        <v>21</v>
      </c>
    </row>
    <row r="56" s="6" customFormat="1" ht="28.5" customHeight="1">
      <c r="A56" s="132" t="s">
        <v>82</v>
      </c>
      <c r="B56" s="133"/>
      <c r="C56" s="134"/>
      <c r="D56" s="134"/>
      <c r="E56" s="135" t="s">
        <v>90</v>
      </c>
      <c r="F56" s="135"/>
      <c r="G56" s="135"/>
      <c r="H56" s="135"/>
      <c r="I56" s="135"/>
      <c r="J56" s="134"/>
      <c r="K56" s="135" t="s">
        <v>91</v>
      </c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35"/>
      <c r="Z56" s="135"/>
      <c r="AA56" s="135"/>
      <c r="AB56" s="135"/>
      <c r="AC56" s="135"/>
      <c r="AD56" s="135"/>
      <c r="AE56" s="135"/>
      <c r="AF56" s="135"/>
      <c r="AG56" s="136">
        <f>'SO 101.1.2 - Přechodné DZ...'!J29</f>
        <v>0</v>
      </c>
      <c r="AH56" s="134"/>
      <c r="AI56" s="134"/>
      <c r="AJ56" s="134"/>
      <c r="AK56" s="134"/>
      <c r="AL56" s="134"/>
      <c r="AM56" s="134"/>
      <c r="AN56" s="136">
        <f>SUM(AG56,AT56)</f>
        <v>0</v>
      </c>
      <c r="AO56" s="134"/>
      <c r="AP56" s="134"/>
      <c r="AQ56" s="137" t="s">
        <v>83</v>
      </c>
      <c r="AR56" s="138"/>
      <c r="AS56" s="139">
        <v>0</v>
      </c>
      <c r="AT56" s="140">
        <f>ROUND(SUM(AV56:AW56),2)</f>
        <v>0</v>
      </c>
      <c r="AU56" s="141">
        <f>'SO 101.1.2 - Přechodné DZ...'!P86</f>
        <v>0</v>
      </c>
      <c r="AV56" s="140">
        <f>'SO 101.1.2 - Přechodné DZ...'!J32</f>
        <v>0</v>
      </c>
      <c r="AW56" s="140">
        <f>'SO 101.1.2 - Přechodné DZ...'!J33</f>
        <v>0</v>
      </c>
      <c r="AX56" s="140">
        <f>'SO 101.1.2 - Přechodné DZ...'!J34</f>
        <v>0</v>
      </c>
      <c r="AY56" s="140">
        <f>'SO 101.1.2 - Přechodné DZ...'!J35</f>
        <v>0</v>
      </c>
      <c r="AZ56" s="140">
        <f>'SO 101.1.2 - Přechodné DZ...'!F32</f>
        <v>0</v>
      </c>
      <c r="BA56" s="140">
        <f>'SO 101.1.2 - Přechodné DZ...'!F33</f>
        <v>0</v>
      </c>
      <c r="BB56" s="140">
        <f>'SO 101.1.2 - Přechodné DZ...'!F34</f>
        <v>0</v>
      </c>
      <c r="BC56" s="140">
        <f>'SO 101.1.2 - Přechodné DZ...'!F35</f>
        <v>0</v>
      </c>
      <c r="BD56" s="142">
        <f>'SO 101.1.2 - Přechodné DZ...'!F36</f>
        <v>0</v>
      </c>
      <c r="BT56" s="143" t="s">
        <v>81</v>
      </c>
      <c r="BV56" s="143" t="s">
        <v>74</v>
      </c>
      <c r="BW56" s="143" t="s">
        <v>92</v>
      </c>
      <c r="BX56" s="143" t="s">
        <v>87</v>
      </c>
      <c r="CL56" s="143" t="s">
        <v>21</v>
      </c>
    </row>
    <row r="57" s="6" customFormat="1" ht="28.5" customHeight="1">
      <c r="A57" s="132" t="s">
        <v>82</v>
      </c>
      <c r="B57" s="133"/>
      <c r="C57" s="134"/>
      <c r="D57" s="134"/>
      <c r="E57" s="135" t="s">
        <v>93</v>
      </c>
      <c r="F57" s="135"/>
      <c r="G57" s="135"/>
      <c r="H57" s="135"/>
      <c r="I57" s="135"/>
      <c r="J57" s="134"/>
      <c r="K57" s="135" t="s">
        <v>94</v>
      </c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5"/>
      <c r="AC57" s="135"/>
      <c r="AD57" s="135"/>
      <c r="AE57" s="135"/>
      <c r="AF57" s="135"/>
      <c r="AG57" s="136">
        <f>'SO 101.1.3 - Přechodné DZ...'!J29</f>
        <v>0</v>
      </c>
      <c r="AH57" s="134"/>
      <c r="AI57" s="134"/>
      <c r="AJ57" s="134"/>
      <c r="AK57" s="134"/>
      <c r="AL57" s="134"/>
      <c r="AM57" s="134"/>
      <c r="AN57" s="136">
        <f>SUM(AG57,AT57)</f>
        <v>0</v>
      </c>
      <c r="AO57" s="134"/>
      <c r="AP57" s="134"/>
      <c r="AQ57" s="137" t="s">
        <v>83</v>
      </c>
      <c r="AR57" s="138"/>
      <c r="AS57" s="139">
        <v>0</v>
      </c>
      <c r="AT57" s="140">
        <f>ROUND(SUM(AV57:AW57),2)</f>
        <v>0</v>
      </c>
      <c r="AU57" s="141">
        <f>'SO 101.1.3 - Přechodné DZ...'!P86</f>
        <v>0</v>
      </c>
      <c r="AV57" s="140">
        <f>'SO 101.1.3 - Přechodné DZ...'!J32</f>
        <v>0</v>
      </c>
      <c r="AW57" s="140">
        <f>'SO 101.1.3 - Přechodné DZ...'!J33</f>
        <v>0</v>
      </c>
      <c r="AX57" s="140">
        <f>'SO 101.1.3 - Přechodné DZ...'!J34</f>
        <v>0</v>
      </c>
      <c r="AY57" s="140">
        <f>'SO 101.1.3 - Přechodné DZ...'!J35</f>
        <v>0</v>
      </c>
      <c r="AZ57" s="140">
        <f>'SO 101.1.3 - Přechodné DZ...'!F32</f>
        <v>0</v>
      </c>
      <c r="BA57" s="140">
        <f>'SO 101.1.3 - Přechodné DZ...'!F33</f>
        <v>0</v>
      </c>
      <c r="BB57" s="140">
        <f>'SO 101.1.3 - Přechodné DZ...'!F34</f>
        <v>0</v>
      </c>
      <c r="BC57" s="140">
        <f>'SO 101.1.3 - Přechodné DZ...'!F35</f>
        <v>0</v>
      </c>
      <c r="BD57" s="142">
        <f>'SO 101.1.3 - Přechodné DZ...'!F36</f>
        <v>0</v>
      </c>
      <c r="BT57" s="143" t="s">
        <v>81</v>
      </c>
      <c r="BV57" s="143" t="s">
        <v>74</v>
      </c>
      <c r="BW57" s="143" t="s">
        <v>95</v>
      </c>
      <c r="BX57" s="143" t="s">
        <v>87</v>
      </c>
      <c r="CL57" s="143" t="s">
        <v>21</v>
      </c>
    </row>
    <row r="58" s="5" customFormat="1" ht="16.5" customHeight="1">
      <c r="B58" s="119"/>
      <c r="C58" s="120"/>
      <c r="D58" s="121" t="s">
        <v>96</v>
      </c>
      <c r="E58" s="121"/>
      <c r="F58" s="121"/>
      <c r="G58" s="121"/>
      <c r="H58" s="121"/>
      <c r="I58" s="122"/>
      <c r="J58" s="121" t="s">
        <v>97</v>
      </c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3">
        <f>ROUND(AG59,2)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78</v>
      </c>
      <c r="AR58" s="126"/>
      <c r="AS58" s="127">
        <f>ROUND(AS59,2)</f>
        <v>0</v>
      </c>
      <c r="AT58" s="128">
        <f>ROUND(SUM(AV58:AW58),2)</f>
        <v>0</v>
      </c>
      <c r="AU58" s="129">
        <f>ROUND(AU59,5)</f>
        <v>0</v>
      </c>
      <c r="AV58" s="128">
        <f>ROUND(AZ58*L26,2)</f>
        <v>0</v>
      </c>
      <c r="AW58" s="128">
        <f>ROUND(BA58*L27,2)</f>
        <v>0</v>
      </c>
      <c r="AX58" s="128">
        <f>ROUND(BB58*L26,2)</f>
        <v>0</v>
      </c>
      <c r="AY58" s="128">
        <f>ROUND(BC58*L27,2)</f>
        <v>0</v>
      </c>
      <c r="AZ58" s="128">
        <f>ROUND(AZ59,2)</f>
        <v>0</v>
      </c>
      <c r="BA58" s="128">
        <f>ROUND(BA59,2)</f>
        <v>0</v>
      </c>
      <c r="BB58" s="128">
        <f>ROUND(BB59,2)</f>
        <v>0</v>
      </c>
      <c r="BC58" s="128">
        <f>ROUND(BC59,2)</f>
        <v>0</v>
      </c>
      <c r="BD58" s="130">
        <f>ROUND(BD59,2)</f>
        <v>0</v>
      </c>
      <c r="BS58" s="131" t="s">
        <v>71</v>
      </c>
      <c r="BT58" s="131" t="s">
        <v>79</v>
      </c>
      <c r="BU58" s="131" t="s">
        <v>73</v>
      </c>
      <c r="BV58" s="131" t="s">
        <v>74</v>
      </c>
      <c r="BW58" s="131" t="s">
        <v>98</v>
      </c>
      <c r="BX58" s="131" t="s">
        <v>7</v>
      </c>
      <c r="CL58" s="131" t="s">
        <v>21</v>
      </c>
      <c r="CM58" s="131" t="s">
        <v>81</v>
      </c>
    </row>
    <row r="59" s="6" customFormat="1" ht="16.5" customHeight="1">
      <c r="A59" s="132" t="s">
        <v>82</v>
      </c>
      <c r="B59" s="133"/>
      <c r="C59" s="134"/>
      <c r="D59" s="134"/>
      <c r="E59" s="135" t="s">
        <v>96</v>
      </c>
      <c r="F59" s="135"/>
      <c r="G59" s="135"/>
      <c r="H59" s="135"/>
      <c r="I59" s="135"/>
      <c r="J59" s="134"/>
      <c r="K59" s="135" t="s">
        <v>97</v>
      </c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6">
        <f>'VRN - Vedlejší rozpočtové...'!J29</f>
        <v>0</v>
      </c>
      <c r="AH59" s="134"/>
      <c r="AI59" s="134"/>
      <c r="AJ59" s="134"/>
      <c r="AK59" s="134"/>
      <c r="AL59" s="134"/>
      <c r="AM59" s="134"/>
      <c r="AN59" s="136">
        <f>SUM(AG59,AT59)</f>
        <v>0</v>
      </c>
      <c r="AO59" s="134"/>
      <c r="AP59" s="134"/>
      <c r="AQ59" s="137" t="s">
        <v>83</v>
      </c>
      <c r="AR59" s="138"/>
      <c r="AS59" s="144">
        <v>0</v>
      </c>
      <c r="AT59" s="145">
        <f>ROUND(SUM(AV59:AW59),2)</f>
        <v>0</v>
      </c>
      <c r="AU59" s="146">
        <f>'VRN - Vedlejší rozpočtové...'!P86</f>
        <v>0</v>
      </c>
      <c r="AV59" s="145">
        <f>'VRN - Vedlejší rozpočtové...'!J32</f>
        <v>0</v>
      </c>
      <c r="AW59" s="145">
        <f>'VRN - Vedlejší rozpočtové...'!J33</f>
        <v>0</v>
      </c>
      <c r="AX59" s="145">
        <f>'VRN - Vedlejší rozpočtové...'!J34</f>
        <v>0</v>
      </c>
      <c r="AY59" s="145">
        <f>'VRN - Vedlejší rozpočtové...'!J35</f>
        <v>0</v>
      </c>
      <c r="AZ59" s="145">
        <f>'VRN - Vedlejší rozpočtové...'!F32</f>
        <v>0</v>
      </c>
      <c r="BA59" s="145">
        <f>'VRN - Vedlejší rozpočtové...'!F33</f>
        <v>0</v>
      </c>
      <c r="BB59" s="145">
        <f>'VRN - Vedlejší rozpočtové...'!F34</f>
        <v>0</v>
      </c>
      <c r="BC59" s="145">
        <f>'VRN - Vedlejší rozpočtové...'!F35</f>
        <v>0</v>
      </c>
      <c r="BD59" s="147">
        <f>'VRN - Vedlejší rozpočtové...'!F36</f>
        <v>0</v>
      </c>
      <c r="BT59" s="143" t="s">
        <v>81</v>
      </c>
      <c r="BV59" s="143" t="s">
        <v>74</v>
      </c>
      <c r="BW59" s="143" t="s">
        <v>99</v>
      </c>
      <c r="BX59" s="143" t="s">
        <v>98</v>
      </c>
      <c r="CL59" s="143" t="s">
        <v>21</v>
      </c>
    </row>
    <row r="60" s="1" customFormat="1" ht="30" customHeight="1">
      <c r="B60" s="46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74"/>
      <c r="AM60" s="74"/>
      <c r="AN60" s="74"/>
      <c r="AO60" s="74"/>
      <c r="AP60" s="74"/>
      <c r="AQ60" s="74"/>
      <c r="AR60" s="72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72"/>
    </row>
  </sheetData>
  <sheetProtection sheet="1" formatColumns="0" formatRows="0" objects="1" scenarios="1" spinCount="100000" saltValue="8GnIhah86ZsbCMjja83f17u5wahRL7cnkRKC53cImGadLE3ScZ1MqS6udQ8EqpSv2P7LpMMrZBafv4+hdImw8A==" hashValue="zObLUuNpNlnfgnqcO6qBLv2P26p60VNrfvZEemW+9Dy0uL06CxExWlMQSH18uaA7jI7azRoDsTKZCvBbRlJMPQ==" algorithmName="SHA-512" password="CC35"/>
  <mergeCells count="69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9:AP59"/>
    <mergeCell ref="AN57:AP57"/>
    <mergeCell ref="AN54:AP54"/>
    <mergeCell ref="AN55:AP55"/>
    <mergeCell ref="AN56:AP56"/>
    <mergeCell ref="AN58:AP58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D58:H58"/>
    <mergeCell ref="C49:G49"/>
    <mergeCell ref="D52:H52"/>
    <mergeCell ref="E53:I53"/>
    <mergeCell ref="D54:H54"/>
    <mergeCell ref="E55:I55"/>
    <mergeCell ref="E56:I56"/>
    <mergeCell ref="E57:I57"/>
    <mergeCell ref="E59:I59"/>
    <mergeCell ref="AM46:AP46"/>
    <mergeCell ref="AS46:AT48"/>
    <mergeCell ref="AN49:AP49"/>
    <mergeCell ref="L42:AO42"/>
    <mergeCell ref="AM44:AN44"/>
    <mergeCell ref="I49:AF49"/>
    <mergeCell ref="AG49:AM49"/>
    <mergeCell ref="K53:AF53"/>
    <mergeCell ref="J54:AF54"/>
    <mergeCell ref="K55:AF55"/>
    <mergeCell ref="K56:AF56"/>
    <mergeCell ref="K57:AF57"/>
    <mergeCell ref="J58:AF58"/>
    <mergeCell ref="K59:AF59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51:AM51"/>
    <mergeCell ref="AN51:AP51"/>
  </mergeCells>
  <hyperlinks>
    <hyperlink ref="K1:S1" location="C2" display="1) Rekapitulace stavby"/>
    <hyperlink ref="W1:AI1" location="C51" display="2) Rekapitulace objektů stavby a soupisů prací"/>
    <hyperlink ref="A53" location="'SO 101 - Místní komunikace'!C2" display="/"/>
    <hyperlink ref="A55" location="'SO 101.1.1 - Dopravní zna...'!C2" display="/"/>
    <hyperlink ref="A56" location="'SO 101.1.2 - Přechodné DZ...'!C2" display="/"/>
    <hyperlink ref="A57" location="'SO 101.1.3 - Přechodné DZ...'!C2" display="/"/>
    <hyperlink ref="A59" location="'VRN - Vedlejší rozpočtové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100</v>
      </c>
      <c r="G1" s="151" t="s">
        <v>101</v>
      </c>
      <c r="H1" s="151"/>
      <c r="I1" s="152"/>
      <c r="J1" s="151" t="s">
        <v>102</v>
      </c>
      <c r="K1" s="150" t="s">
        <v>103</v>
      </c>
      <c r="L1" s="151" t="s">
        <v>104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84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81</v>
      </c>
    </row>
    <row r="4" ht="36.96" customHeight="1">
      <c r="B4" s="28"/>
      <c r="C4" s="29"/>
      <c r="D4" s="30" t="s">
        <v>105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Bystřice pod Hostýnem, ul. Rusavská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107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107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17. 10. 2018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29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38</v>
      </c>
      <c r="E29" s="47"/>
      <c r="F29" s="47"/>
      <c r="G29" s="47"/>
      <c r="H29" s="47"/>
      <c r="I29" s="156"/>
      <c r="J29" s="167">
        <f>ROUND(J90,2)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40</v>
      </c>
      <c r="G31" s="47"/>
      <c r="H31" s="47"/>
      <c r="I31" s="168" t="s">
        <v>39</v>
      </c>
      <c r="J31" s="52" t="s">
        <v>41</v>
      </c>
      <c r="K31" s="51"/>
    </row>
    <row r="32" s="1" customFormat="1" ht="14.4" customHeight="1">
      <c r="B32" s="46"/>
      <c r="C32" s="47"/>
      <c r="D32" s="55" t="s">
        <v>42</v>
      </c>
      <c r="E32" s="55" t="s">
        <v>43</v>
      </c>
      <c r="F32" s="169">
        <f>ROUND(SUM(BE90:BE340), 2)</f>
        <v>0</v>
      </c>
      <c r="G32" s="47"/>
      <c r="H32" s="47"/>
      <c r="I32" s="170">
        <v>0.20999999999999999</v>
      </c>
      <c r="J32" s="169">
        <f>ROUND(ROUND((SUM(BE90:BE340)), 2)*I32, 2)</f>
        <v>0</v>
      </c>
      <c r="K32" s="51"/>
    </row>
    <row r="33" s="1" customFormat="1" ht="14.4" customHeight="1">
      <c r="B33" s="46"/>
      <c r="C33" s="47"/>
      <c r="D33" s="47"/>
      <c r="E33" s="55" t="s">
        <v>44</v>
      </c>
      <c r="F33" s="169">
        <f>ROUND(SUM(BF90:BF340), 2)</f>
        <v>0</v>
      </c>
      <c r="G33" s="47"/>
      <c r="H33" s="47"/>
      <c r="I33" s="170">
        <v>0.14999999999999999</v>
      </c>
      <c r="J33" s="169">
        <f>ROUND(ROUND((SUM(BF90:BF340)),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69">
        <f>ROUND(SUM(BG90:BG340),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46</v>
      </c>
      <c r="F35" s="169">
        <f>ROUND(SUM(BH90:BH340),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47</v>
      </c>
      <c r="F36" s="169">
        <f>ROUND(SUM(BI90:BI340),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48</v>
      </c>
      <c r="E38" s="98"/>
      <c r="F38" s="98"/>
      <c r="G38" s="173" t="s">
        <v>49</v>
      </c>
      <c r="H38" s="174" t="s">
        <v>50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Bystřice pod Hostýnem, ul. Rusavská</v>
      </c>
      <c r="F47" s="40"/>
      <c r="G47" s="40"/>
      <c r="H47" s="40"/>
      <c r="I47" s="156"/>
      <c r="J47" s="47"/>
      <c r="K47" s="51"/>
    </row>
    <row r="48">
      <c r="B48" s="28"/>
      <c r="C48" s="40" t="s">
        <v>106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107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101 - Místní komunikace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Bystřice pod Hostýnem</v>
      </c>
      <c r="G53" s="47"/>
      <c r="H53" s="47"/>
      <c r="I53" s="158" t="s">
        <v>25</v>
      </c>
      <c r="J53" s="159" t="str">
        <f>IF(J14="","",J14)</f>
        <v>17. 10. 2018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Bystřice pod Hostýnem</v>
      </c>
      <c r="G55" s="47"/>
      <c r="H55" s="47"/>
      <c r="I55" s="158" t="s">
        <v>33</v>
      </c>
      <c r="J55" s="44" t="str">
        <f>E23</f>
        <v>ViaDesigne s.r.o.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110</v>
      </c>
      <c r="D58" s="171"/>
      <c r="E58" s="171"/>
      <c r="F58" s="171"/>
      <c r="G58" s="171"/>
      <c r="H58" s="171"/>
      <c r="I58" s="185"/>
      <c r="J58" s="186" t="s">
        <v>111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112</v>
      </c>
      <c r="D60" s="47"/>
      <c r="E60" s="47"/>
      <c r="F60" s="47"/>
      <c r="G60" s="47"/>
      <c r="H60" s="47"/>
      <c r="I60" s="156"/>
      <c r="J60" s="167">
        <f>J90</f>
        <v>0</v>
      </c>
      <c r="K60" s="51"/>
      <c r="AU60" s="24" t="s">
        <v>113</v>
      </c>
    </row>
    <row r="61" s="8" customFormat="1" ht="24.96" customHeight="1">
      <c r="B61" s="189"/>
      <c r="C61" s="190"/>
      <c r="D61" s="191" t="s">
        <v>114</v>
      </c>
      <c r="E61" s="192"/>
      <c r="F61" s="192"/>
      <c r="G61" s="192"/>
      <c r="H61" s="192"/>
      <c r="I61" s="193"/>
      <c r="J61" s="194">
        <f>J91</f>
        <v>0</v>
      </c>
      <c r="K61" s="195"/>
    </row>
    <row r="62" s="9" customFormat="1" ht="19.92" customHeight="1">
      <c r="B62" s="196"/>
      <c r="C62" s="197"/>
      <c r="D62" s="198" t="s">
        <v>115</v>
      </c>
      <c r="E62" s="199"/>
      <c r="F62" s="199"/>
      <c r="G62" s="199"/>
      <c r="H62" s="199"/>
      <c r="I62" s="200"/>
      <c r="J62" s="201">
        <f>J92</f>
        <v>0</v>
      </c>
      <c r="K62" s="202"/>
    </row>
    <row r="63" s="9" customFormat="1" ht="19.92" customHeight="1">
      <c r="B63" s="196"/>
      <c r="C63" s="197"/>
      <c r="D63" s="198" t="s">
        <v>116</v>
      </c>
      <c r="E63" s="199"/>
      <c r="F63" s="199"/>
      <c r="G63" s="199"/>
      <c r="H63" s="199"/>
      <c r="I63" s="200"/>
      <c r="J63" s="201">
        <f>J178</f>
        <v>0</v>
      </c>
      <c r="K63" s="202"/>
    </row>
    <row r="64" s="9" customFormat="1" ht="19.92" customHeight="1">
      <c r="B64" s="196"/>
      <c r="C64" s="197"/>
      <c r="D64" s="198" t="s">
        <v>117</v>
      </c>
      <c r="E64" s="199"/>
      <c r="F64" s="199"/>
      <c r="G64" s="199"/>
      <c r="H64" s="199"/>
      <c r="I64" s="200"/>
      <c r="J64" s="201">
        <f>J195</f>
        <v>0</v>
      </c>
      <c r="K64" s="202"/>
    </row>
    <row r="65" s="9" customFormat="1" ht="19.92" customHeight="1">
      <c r="B65" s="196"/>
      <c r="C65" s="197"/>
      <c r="D65" s="198" t="s">
        <v>118</v>
      </c>
      <c r="E65" s="199"/>
      <c r="F65" s="199"/>
      <c r="G65" s="199"/>
      <c r="H65" s="199"/>
      <c r="I65" s="200"/>
      <c r="J65" s="201">
        <f>J226</f>
        <v>0</v>
      </c>
      <c r="K65" s="202"/>
    </row>
    <row r="66" s="9" customFormat="1" ht="19.92" customHeight="1">
      <c r="B66" s="196"/>
      <c r="C66" s="197"/>
      <c r="D66" s="198" t="s">
        <v>119</v>
      </c>
      <c r="E66" s="199"/>
      <c r="F66" s="199"/>
      <c r="G66" s="199"/>
      <c r="H66" s="199"/>
      <c r="I66" s="200"/>
      <c r="J66" s="201">
        <f>J269</f>
        <v>0</v>
      </c>
      <c r="K66" s="202"/>
    </row>
    <row r="67" s="9" customFormat="1" ht="19.92" customHeight="1">
      <c r="B67" s="196"/>
      <c r="C67" s="197"/>
      <c r="D67" s="198" t="s">
        <v>120</v>
      </c>
      <c r="E67" s="199"/>
      <c r="F67" s="199"/>
      <c r="G67" s="199"/>
      <c r="H67" s="199"/>
      <c r="I67" s="200"/>
      <c r="J67" s="201">
        <f>J309</f>
        <v>0</v>
      </c>
      <c r="K67" s="202"/>
    </row>
    <row r="68" s="9" customFormat="1" ht="19.92" customHeight="1">
      <c r="B68" s="196"/>
      <c r="C68" s="197"/>
      <c r="D68" s="198" t="s">
        <v>121</v>
      </c>
      <c r="E68" s="199"/>
      <c r="F68" s="199"/>
      <c r="G68" s="199"/>
      <c r="H68" s="199"/>
      <c r="I68" s="200"/>
      <c r="J68" s="201">
        <f>J338</f>
        <v>0</v>
      </c>
      <c r="K68" s="202"/>
    </row>
    <row r="69" s="1" customFormat="1" ht="21.84" customHeight="1">
      <c r="B69" s="46"/>
      <c r="C69" s="47"/>
      <c r="D69" s="47"/>
      <c r="E69" s="47"/>
      <c r="F69" s="47"/>
      <c r="G69" s="47"/>
      <c r="H69" s="47"/>
      <c r="I69" s="156"/>
      <c r="J69" s="47"/>
      <c r="K69" s="51"/>
    </row>
    <row r="70" s="1" customFormat="1" ht="6.96" customHeight="1">
      <c r="B70" s="67"/>
      <c r="C70" s="68"/>
      <c r="D70" s="68"/>
      <c r="E70" s="68"/>
      <c r="F70" s="68"/>
      <c r="G70" s="68"/>
      <c r="H70" s="68"/>
      <c r="I70" s="178"/>
      <c r="J70" s="68"/>
      <c r="K70" s="69"/>
    </row>
    <row r="74" s="1" customFormat="1" ht="6.96" customHeight="1">
      <c r="B74" s="70"/>
      <c r="C74" s="71"/>
      <c r="D74" s="71"/>
      <c r="E74" s="71"/>
      <c r="F74" s="71"/>
      <c r="G74" s="71"/>
      <c r="H74" s="71"/>
      <c r="I74" s="181"/>
      <c r="J74" s="71"/>
      <c r="K74" s="71"/>
      <c r="L74" s="72"/>
    </row>
    <row r="75" s="1" customFormat="1" ht="36.96" customHeight="1">
      <c r="B75" s="46"/>
      <c r="C75" s="73" t="s">
        <v>122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18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6.5" customHeight="1">
      <c r="B78" s="46"/>
      <c r="C78" s="74"/>
      <c r="D78" s="74"/>
      <c r="E78" s="204" t="str">
        <f>E7</f>
        <v>Bystřice pod Hostýnem, ul. Rusavská</v>
      </c>
      <c r="F78" s="76"/>
      <c r="G78" s="76"/>
      <c r="H78" s="76"/>
      <c r="I78" s="203"/>
      <c r="J78" s="74"/>
      <c r="K78" s="74"/>
      <c r="L78" s="72"/>
    </row>
    <row r="79">
      <c r="B79" s="28"/>
      <c r="C79" s="76" t="s">
        <v>106</v>
      </c>
      <c r="D79" s="205"/>
      <c r="E79" s="205"/>
      <c r="F79" s="205"/>
      <c r="G79" s="205"/>
      <c r="H79" s="205"/>
      <c r="I79" s="148"/>
      <c r="J79" s="205"/>
      <c r="K79" s="205"/>
      <c r="L79" s="206"/>
    </row>
    <row r="80" s="1" customFormat="1" ht="16.5" customHeight="1">
      <c r="B80" s="46"/>
      <c r="C80" s="74"/>
      <c r="D80" s="74"/>
      <c r="E80" s="204" t="s">
        <v>107</v>
      </c>
      <c r="F80" s="74"/>
      <c r="G80" s="74"/>
      <c r="H80" s="74"/>
      <c r="I80" s="203"/>
      <c r="J80" s="74"/>
      <c r="K80" s="74"/>
      <c r="L80" s="72"/>
    </row>
    <row r="81" s="1" customFormat="1" ht="14.4" customHeight="1">
      <c r="B81" s="46"/>
      <c r="C81" s="76" t="s">
        <v>108</v>
      </c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 ht="17.25" customHeight="1">
      <c r="B82" s="46"/>
      <c r="C82" s="74"/>
      <c r="D82" s="74"/>
      <c r="E82" s="82" t="str">
        <f>E11</f>
        <v>SO 101 - Místní komunikace</v>
      </c>
      <c r="F82" s="74"/>
      <c r="G82" s="74"/>
      <c r="H82" s="74"/>
      <c r="I82" s="203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203"/>
      <c r="J83" s="74"/>
      <c r="K83" s="74"/>
      <c r="L83" s="72"/>
    </row>
    <row r="84" s="1" customFormat="1" ht="18" customHeight="1">
      <c r="B84" s="46"/>
      <c r="C84" s="76" t="s">
        <v>23</v>
      </c>
      <c r="D84" s="74"/>
      <c r="E84" s="74"/>
      <c r="F84" s="207" t="str">
        <f>F14</f>
        <v>Bystřice pod Hostýnem</v>
      </c>
      <c r="G84" s="74"/>
      <c r="H84" s="74"/>
      <c r="I84" s="208" t="s">
        <v>25</v>
      </c>
      <c r="J84" s="85" t="str">
        <f>IF(J14="","",J14)</f>
        <v>17. 10. 2018</v>
      </c>
      <c r="K84" s="74"/>
      <c r="L84" s="72"/>
    </row>
    <row r="85" s="1" customFormat="1" ht="6.96" customHeight="1">
      <c r="B85" s="46"/>
      <c r="C85" s="74"/>
      <c r="D85" s="74"/>
      <c r="E85" s="74"/>
      <c r="F85" s="74"/>
      <c r="G85" s="74"/>
      <c r="H85" s="74"/>
      <c r="I85" s="203"/>
      <c r="J85" s="74"/>
      <c r="K85" s="74"/>
      <c r="L85" s="72"/>
    </row>
    <row r="86" s="1" customFormat="1">
      <c r="B86" s="46"/>
      <c r="C86" s="76" t="s">
        <v>27</v>
      </c>
      <c r="D86" s="74"/>
      <c r="E86" s="74"/>
      <c r="F86" s="207" t="str">
        <f>E17</f>
        <v>Město Bystřice pod Hostýnem</v>
      </c>
      <c r="G86" s="74"/>
      <c r="H86" s="74"/>
      <c r="I86" s="208" t="s">
        <v>33</v>
      </c>
      <c r="J86" s="207" t="str">
        <f>E23</f>
        <v>ViaDesigne s.r.o.</v>
      </c>
      <c r="K86" s="74"/>
      <c r="L86" s="72"/>
    </row>
    <row r="87" s="1" customFormat="1" ht="14.4" customHeight="1">
      <c r="B87" s="46"/>
      <c r="C87" s="76" t="s">
        <v>31</v>
      </c>
      <c r="D87" s="74"/>
      <c r="E87" s="74"/>
      <c r="F87" s="207" t="str">
        <f>IF(E20="","",E20)</f>
        <v/>
      </c>
      <c r="G87" s="74"/>
      <c r="H87" s="74"/>
      <c r="I87" s="203"/>
      <c r="J87" s="74"/>
      <c r="K87" s="74"/>
      <c r="L87" s="72"/>
    </row>
    <row r="88" s="1" customFormat="1" ht="10.32" customHeight="1">
      <c r="B88" s="46"/>
      <c r="C88" s="74"/>
      <c r="D88" s="74"/>
      <c r="E88" s="74"/>
      <c r="F88" s="74"/>
      <c r="G88" s="74"/>
      <c r="H88" s="74"/>
      <c r="I88" s="203"/>
      <c r="J88" s="74"/>
      <c r="K88" s="74"/>
      <c r="L88" s="72"/>
    </row>
    <row r="89" s="10" customFormat="1" ht="29.28" customHeight="1">
      <c r="B89" s="209"/>
      <c r="C89" s="210" t="s">
        <v>123</v>
      </c>
      <c r="D89" s="211" t="s">
        <v>57</v>
      </c>
      <c r="E89" s="211" t="s">
        <v>53</v>
      </c>
      <c r="F89" s="211" t="s">
        <v>124</v>
      </c>
      <c r="G89" s="211" t="s">
        <v>125</v>
      </c>
      <c r="H89" s="211" t="s">
        <v>126</v>
      </c>
      <c r="I89" s="212" t="s">
        <v>127</v>
      </c>
      <c r="J89" s="211" t="s">
        <v>111</v>
      </c>
      <c r="K89" s="213" t="s">
        <v>128</v>
      </c>
      <c r="L89" s="214"/>
      <c r="M89" s="102" t="s">
        <v>129</v>
      </c>
      <c r="N89" s="103" t="s">
        <v>42</v>
      </c>
      <c r="O89" s="103" t="s">
        <v>130</v>
      </c>
      <c r="P89" s="103" t="s">
        <v>131</v>
      </c>
      <c r="Q89" s="103" t="s">
        <v>132</v>
      </c>
      <c r="R89" s="103" t="s">
        <v>133</v>
      </c>
      <c r="S89" s="103" t="s">
        <v>134</v>
      </c>
      <c r="T89" s="104" t="s">
        <v>135</v>
      </c>
    </row>
    <row r="90" s="1" customFormat="1" ht="29.28" customHeight="1">
      <c r="B90" s="46"/>
      <c r="C90" s="108" t="s">
        <v>112</v>
      </c>
      <c r="D90" s="74"/>
      <c r="E90" s="74"/>
      <c r="F90" s="74"/>
      <c r="G90" s="74"/>
      <c r="H90" s="74"/>
      <c r="I90" s="203"/>
      <c r="J90" s="215">
        <f>BK90</f>
        <v>0</v>
      </c>
      <c r="K90" s="74"/>
      <c r="L90" s="72"/>
      <c r="M90" s="105"/>
      <c r="N90" s="106"/>
      <c r="O90" s="106"/>
      <c r="P90" s="216">
        <f>P91</f>
        <v>0</v>
      </c>
      <c r="Q90" s="106"/>
      <c r="R90" s="216">
        <f>R91</f>
        <v>227.44684200000003</v>
      </c>
      <c r="S90" s="106"/>
      <c r="T90" s="217">
        <f>T91</f>
        <v>984.96069999999997</v>
      </c>
      <c r="AT90" s="24" t="s">
        <v>71</v>
      </c>
      <c r="AU90" s="24" t="s">
        <v>113</v>
      </c>
      <c r="BK90" s="218">
        <f>BK91</f>
        <v>0</v>
      </c>
    </row>
    <row r="91" s="11" customFormat="1" ht="37.44001" customHeight="1">
      <c r="B91" s="219"/>
      <c r="C91" s="220"/>
      <c r="D91" s="221" t="s">
        <v>71</v>
      </c>
      <c r="E91" s="222" t="s">
        <v>136</v>
      </c>
      <c r="F91" s="222" t="s">
        <v>137</v>
      </c>
      <c r="G91" s="220"/>
      <c r="H91" s="220"/>
      <c r="I91" s="223"/>
      <c r="J91" s="224">
        <f>BK91</f>
        <v>0</v>
      </c>
      <c r="K91" s="220"/>
      <c r="L91" s="225"/>
      <c r="M91" s="226"/>
      <c r="N91" s="227"/>
      <c r="O91" s="227"/>
      <c r="P91" s="228">
        <f>P92+P178+P195+P226+P269+P309+P338</f>
        <v>0</v>
      </c>
      <c r="Q91" s="227"/>
      <c r="R91" s="228">
        <f>R92+R178+R195+R226+R269+R309+R338</f>
        <v>227.44684200000003</v>
      </c>
      <c r="S91" s="227"/>
      <c r="T91" s="229">
        <f>T92+T178+T195+T226+T269+T309+T338</f>
        <v>984.96069999999997</v>
      </c>
      <c r="AR91" s="230" t="s">
        <v>79</v>
      </c>
      <c r="AT91" s="231" t="s">
        <v>71</v>
      </c>
      <c r="AU91" s="231" t="s">
        <v>72</v>
      </c>
      <c r="AY91" s="230" t="s">
        <v>138</v>
      </c>
      <c r="BK91" s="232">
        <f>BK92+BK178+BK195+BK226+BK269+BK309+BK338</f>
        <v>0</v>
      </c>
    </row>
    <row r="92" s="11" customFormat="1" ht="19.92" customHeight="1">
      <c r="B92" s="219"/>
      <c r="C92" s="220"/>
      <c r="D92" s="221" t="s">
        <v>71</v>
      </c>
      <c r="E92" s="233" t="s">
        <v>79</v>
      </c>
      <c r="F92" s="233" t="s">
        <v>139</v>
      </c>
      <c r="G92" s="220"/>
      <c r="H92" s="220"/>
      <c r="I92" s="223"/>
      <c r="J92" s="234">
        <f>BK92</f>
        <v>0</v>
      </c>
      <c r="K92" s="220"/>
      <c r="L92" s="225"/>
      <c r="M92" s="226"/>
      <c r="N92" s="227"/>
      <c r="O92" s="227"/>
      <c r="P92" s="228">
        <f>SUM(P93:P177)</f>
        <v>0</v>
      </c>
      <c r="Q92" s="227"/>
      <c r="R92" s="228">
        <f>SUM(R93:R177)</f>
        <v>46.755389000000008</v>
      </c>
      <c r="S92" s="227"/>
      <c r="T92" s="229">
        <f>SUM(T93:T177)</f>
        <v>983.5607</v>
      </c>
      <c r="AR92" s="230" t="s">
        <v>79</v>
      </c>
      <c r="AT92" s="231" t="s">
        <v>71</v>
      </c>
      <c r="AU92" s="231" t="s">
        <v>79</v>
      </c>
      <c r="AY92" s="230" t="s">
        <v>138</v>
      </c>
      <c r="BK92" s="232">
        <f>SUM(BK93:BK177)</f>
        <v>0</v>
      </c>
    </row>
    <row r="93" s="1" customFormat="1" ht="51" customHeight="1">
      <c r="B93" s="46"/>
      <c r="C93" s="235" t="s">
        <v>79</v>
      </c>
      <c r="D93" s="235" t="s">
        <v>140</v>
      </c>
      <c r="E93" s="236" t="s">
        <v>141</v>
      </c>
      <c r="F93" s="237" t="s">
        <v>142</v>
      </c>
      <c r="G93" s="238" t="s">
        <v>143</v>
      </c>
      <c r="H93" s="239">
        <v>1225.125</v>
      </c>
      <c r="I93" s="240"/>
      <c r="J93" s="241">
        <f>ROUND(I93*H93,2)</f>
        <v>0</v>
      </c>
      <c r="K93" s="237" t="s">
        <v>144</v>
      </c>
      <c r="L93" s="72"/>
      <c r="M93" s="242" t="s">
        <v>21</v>
      </c>
      <c r="N93" s="243" t="s">
        <v>43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0.44</v>
      </c>
      <c r="T93" s="245">
        <f>S93*H93</f>
        <v>539.05499999999995</v>
      </c>
      <c r="AR93" s="24" t="s">
        <v>145</v>
      </c>
      <c r="AT93" s="24" t="s">
        <v>140</v>
      </c>
      <c r="AU93" s="24" t="s">
        <v>81</v>
      </c>
      <c r="AY93" s="24" t="s">
        <v>138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79</v>
      </c>
      <c r="BK93" s="246">
        <f>ROUND(I93*H93,2)</f>
        <v>0</v>
      </c>
      <c r="BL93" s="24" t="s">
        <v>145</v>
      </c>
      <c r="BM93" s="24" t="s">
        <v>146</v>
      </c>
    </row>
    <row r="94" s="1" customFormat="1">
      <c r="B94" s="46"/>
      <c r="C94" s="74"/>
      <c r="D94" s="247" t="s">
        <v>147</v>
      </c>
      <c r="E94" s="74"/>
      <c r="F94" s="248" t="s">
        <v>148</v>
      </c>
      <c r="G94" s="74"/>
      <c r="H94" s="74"/>
      <c r="I94" s="203"/>
      <c r="J94" s="74"/>
      <c r="K94" s="74"/>
      <c r="L94" s="72"/>
      <c r="M94" s="249"/>
      <c r="N94" s="47"/>
      <c r="O94" s="47"/>
      <c r="P94" s="47"/>
      <c r="Q94" s="47"/>
      <c r="R94" s="47"/>
      <c r="S94" s="47"/>
      <c r="T94" s="95"/>
      <c r="AT94" s="24" t="s">
        <v>147</v>
      </c>
      <c r="AU94" s="24" t="s">
        <v>81</v>
      </c>
    </row>
    <row r="95" s="12" customFormat="1">
      <c r="B95" s="250"/>
      <c r="C95" s="251"/>
      <c r="D95" s="247" t="s">
        <v>149</v>
      </c>
      <c r="E95" s="252" t="s">
        <v>21</v>
      </c>
      <c r="F95" s="253" t="s">
        <v>150</v>
      </c>
      <c r="G95" s="251"/>
      <c r="H95" s="254">
        <v>981.29999999999995</v>
      </c>
      <c r="I95" s="255"/>
      <c r="J95" s="251"/>
      <c r="K95" s="251"/>
      <c r="L95" s="256"/>
      <c r="M95" s="257"/>
      <c r="N95" s="258"/>
      <c r="O95" s="258"/>
      <c r="P95" s="258"/>
      <c r="Q95" s="258"/>
      <c r="R95" s="258"/>
      <c r="S95" s="258"/>
      <c r="T95" s="259"/>
      <c r="AT95" s="260" t="s">
        <v>149</v>
      </c>
      <c r="AU95" s="260" t="s">
        <v>81</v>
      </c>
      <c r="AV95" s="12" t="s">
        <v>81</v>
      </c>
      <c r="AW95" s="12" t="s">
        <v>35</v>
      </c>
      <c r="AX95" s="12" t="s">
        <v>72</v>
      </c>
      <c r="AY95" s="260" t="s">
        <v>138</v>
      </c>
    </row>
    <row r="96" s="12" customFormat="1">
      <c r="B96" s="250"/>
      <c r="C96" s="251"/>
      <c r="D96" s="247" t="s">
        <v>149</v>
      </c>
      <c r="E96" s="252" t="s">
        <v>21</v>
      </c>
      <c r="F96" s="253" t="s">
        <v>151</v>
      </c>
      <c r="G96" s="251"/>
      <c r="H96" s="254">
        <v>243.82499999999999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AT96" s="260" t="s">
        <v>149</v>
      </c>
      <c r="AU96" s="260" t="s">
        <v>81</v>
      </c>
      <c r="AV96" s="12" t="s">
        <v>81</v>
      </c>
      <c r="AW96" s="12" t="s">
        <v>35</v>
      </c>
      <c r="AX96" s="12" t="s">
        <v>72</v>
      </c>
      <c r="AY96" s="260" t="s">
        <v>138</v>
      </c>
    </row>
    <row r="97" s="13" customFormat="1">
      <c r="B97" s="261"/>
      <c r="C97" s="262"/>
      <c r="D97" s="247" t="s">
        <v>149</v>
      </c>
      <c r="E97" s="263" t="s">
        <v>21</v>
      </c>
      <c r="F97" s="264" t="s">
        <v>152</v>
      </c>
      <c r="G97" s="262"/>
      <c r="H97" s="265">
        <v>1225.125</v>
      </c>
      <c r="I97" s="266"/>
      <c r="J97" s="262"/>
      <c r="K97" s="262"/>
      <c r="L97" s="267"/>
      <c r="M97" s="268"/>
      <c r="N97" s="269"/>
      <c r="O97" s="269"/>
      <c r="P97" s="269"/>
      <c r="Q97" s="269"/>
      <c r="R97" s="269"/>
      <c r="S97" s="269"/>
      <c r="T97" s="270"/>
      <c r="AT97" s="271" t="s">
        <v>149</v>
      </c>
      <c r="AU97" s="271" t="s">
        <v>81</v>
      </c>
      <c r="AV97" s="13" t="s">
        <v>145</v>
      </c>
      <c r="AW97" s="13" t="s">
        <v>35</v>
      </c>
      <c r="AX97" s="13" t="s">
        <v>79</v>
      </c>
      <c r="AY97" s="271" t="s">
        <v>138</v>
      </c>
    </row>
    <row r="98" s="1" customFormat="1" ht="38.25" customHeight="1">
      <c r="B98" s="46"/>
      <c r="C98" s="235" t="s">
        <v>81</v>
      </c>
      <c r="D98" s="235" t="s">
        <v>140</v>
      </c>
      <c r="E98" s="236" t="s">
        <v>153</v>
      </c>
      <c r="F98" s="237" t="s">
        <v>154</v>
      </c>
      <c r="G98" s="238" t="s">
        <v>143</v>
      </c>
      <c r="H98" s="239">
        <v>1007.3</v>
      </c>
      <c r="I98" s="240"/>
      <c r="J98" s="241">
        <f>ROUND(I98*H98,2)</f>
        <v>0</v>
      </c>
      <c r="K98" s="237" t="s">
        <v>144</v>
      </c>
      <c r="L98" s="72"/>
      <c r="M98" s="242" t="s">
        <v>21</v>
      </c>
      <c r="N98" s="243" t="s">
        <v>43</v>
      </c>
      <c r="O98" s="47"/>
      <c r="P98" s="244">
        <f>O98*H98</f>
        <v>0</v>
      </c>
      <c r="Q98" s="244">
        <v>0</v>
      </c>
      <c r="R98" s="244">
        <f>Q98*H98</f>
        <v>0</v>
      </c>
      <c r="S98" s="244">
        <v>0.098000000000000004</v>
      </c>
      <c r="T98" s="245">
        <f>S98*H98</f>
        <v>98.715400000000002</v>
      </c>
      <c r="AR98" s="24" t="s">
        <v>145</v>
      </c>
      <c r="AT98" s="24" t="s">
        <v>140</v>
      </c>
      <c r="AU98" s="24" t="s">
        <v>81</v>
      </c>
      <c r="AY98" s="24" t="s">
        <v>138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79</v>
      </c>
      <c r="BK98" s="246">
        <f>ROUND(I98*H98,2)</f>
        <v>0</v>
      </c>
      <c r="BL98" s="24" t="s">
        <v>145</v>
      </c>
      <c r="BM98" s="24" t="s">
        <v>155</v>
      </c>
    </row>
    <row r="99" s="1" customFormat="1">
      <c r="B99" s="46"/>
      <c r="C99" s="74"/>
      <c r="D99" s="247" t="s">
        <v>147</v>
      </c>
      <c r="E99" s="74"/>
      <c r="F99" s="248" t="s">
        <v>148</v>
      </c>
      <c r="G99" s="74"/>
      <c r="H99" s="74"/>
      <c r="I99" s="203"/>
      <c r="J99" s="74"/>
      <c r="K99" s="74"/>
      <c r="L99" s="72"/>
      <c r="M99" s="249"/>
      <c r="N99" s="47"/>
      <c r="O99" s="47"/>
      <c r="P99" s="47"/>
      <c r="Q99" s="47"/>
      <c r="R99" s="47"/>
      <c r="S99" s="47"/>
      <c r="T99" s="95"/>
      <c r="AT99" s="24" t="s">
        <v>147</v>
      </c>
      <c r="AU99" s="24" t="s">
        <v>81</v>
      </c>
    </row>
    <row r="100" s="12" customFormat="1">
      <c r="B100" s="250"/>
      <c r="C100" s="251"/>
      <c r="D100" s="247" t="s">
        <v>149</v>
      </c>
      <c r="E100" s="252" t="s">
        <v>21</v>
      </c>
      <c r="F100" s="253" t="s">
        <v>156</v>
      </c>
      <c r="G100" s="251"/>
      <c r="H100" s="254">
        <v>1003.3</v>
      </c>
      <c r="I100" s="255"/>
      <c r="J100" s="251"/>
      <c r="K100" s="251"/>
      <c r="L100" s="256"/>
      <c r="M100" s="257"/>
      <c r="N100" s="258"/>
      <c r="O100" s="258"/>
      <c r="P100" s="258"/>
      <c r="Q100" s="258"/>
      <c r="R100" s="258"/>
      <c r="S100" s="258"/>
      <c r="T100" s="259"/>
      <c r="AT100" s="260" t="s">
        <v>149</v>
      </c>
      <c r="AU100" s="260" t="s">
        <v>81</v>
      </c>
      <c r="AV100" s="12" t="s">
        <v>81</v>
      </c>
      <c r="AW100" s="12" t="s">
        <v>35</v>
      </c>
      <c r="AX100" s="12" t="s">
        <v>72</v>
      </c>
      <c r="AY100" s="260" t="s">
        <v>138</v>
      </c>
    </row>
    <row r="101" s="12" customFormat="1">
      <c r="B101" s="250"/>
      <c r="C101" s="251"/>
      <c r="D101" s="247" t="s">
        <v>149</v>
      </c>
      <c r="E101" s="252" t="s">
        <v>21</v>
      </c>
      <c r="F101" s="253" t="s">
        <v>157</v>
      </c>
      <c r="G101" s="251"/>
      <c r="H101" s="254">
        <v>4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AT101" s="260" t="s">
        <v>149</v>
      </c>
      <c r="AU101" s="260" t="s">
        <v>81</v>
      </c>
      <c r="AV101" s="12" t="s">
        <v>81</v>
      </c>
      <c r="AW101" s="12" t="s">
        <v>35</v>
      </c>
      <c r="AX101" s="12" t="s">
        <v>72</v>
      </c>
      <c r="AY101" s="260" t="s">
        <v>138</v>
      </c>
    </row>
    <row r="102" s="13" customFormat="1">
      <c r="B102" s="261"/>
      <c r="C102" s="262"/>
      <c r="D102" s="247" t="s">
        <v>149</v>
      </c>
      <c r="E102" s="263" t="s">
        <v>21</v>
      </c>
      <c r="F102" s="264" t="s">
        <v>152</v>
      </c>
      <c r="G102" s="262"/>
      <c r="H102" s="265">
        <v>1007.3</v>
      </c>
      <c r="I102" s="266"/>
      <c r="J102" s="262"/>
      <c r="K102" s="262"/>
      <c r="L102" s="267"/>
      <c r="M102" s="268"/>
      <c r="N102" s="269"/>
      <c r="O102" s="269"/>
      <c r="P102" s="269"/>
      <c r="Q102" s="269"/>
      <c r="R102" s="269"/>
      <c r="S102" s="269"/>
      <c r="T102" s="270"/>
      <c r="AT102" s="271" t="s">
        <v>149</v>
      </c>
      <c r="AU102" s="271" t="s">
        <v>81</v>
      </c>
      <c r="AV102" s="13" t="s">
        <v>145</v>
      </c>
      <c r="AW102" s="13" t="s">
        <v>35</v>
      </c>
      <c r="AX102" s="13" t="s">
        <v>79</v>
      </c>
      <c r="AY102" s="271" t="s">
        <v>138</v>
      </c>
    </row>
    <row r="103" s="1" customFormat="1" ht="38.25" customHeight="1">
      <c r="B103" s="46"/>
      <c r="C103" s="235" t="s">
        <v>158</v>
      </c>
      <c r="D103" s="235" t="s">
        <v>140</v>
      </c>
      <c r="E103" s="236" t="s">
        <v>159</v>
      </c>
      <c r="F103" s="237" t="s">
        <v>160</v>
      </c>
      <c r="G103" s="238" t="s">
        <v>143</v>
      </c>
      <c r="H103" s="239">
        <v>70</v>
      </c>
      <c r="I103" s="240"/>
      <c r="J103" s="241">
        <f>ROUND(I103*H103,2)</f>
        <v>0</v>
      </c>
      <c r="K103" s="237" t="s">
        <v>144</v>
      </c>
      <c r="L103" s="72"/>
      <c r="M103" s="242" t="s">
        <v>21</v>
      </c>
      <c r="N103" s="243" t="s">
        <v>43</v>
      </c>
      <c r="O103" s="47"/>
      <c r="P103" s="244">
        <f>O103*H103</f>
        <v>0</v>
      </c>
      <c r="Q103" s="244">
        <v>3.0000000000000001E-05</v>
      </c>
      <c r="R103" s="244">
        <f>Q103*H103</f>
        <v>0.0020999999999999999</v>
      </c>
      <c r="S103" s="244">
        <v>0.076999999999999999</v>
      </c>
      <c r="T103" s="245">
        <f>S103*H103</f>
        <v>5.3899999999999997</v>
      </c>
      <c r="AR103" s="24" t="s">
        <v>145</v>
      </c>
      <c r="AT103" s="24" t="s">
        <v>140</v>
      </c>
      <c r="AU103" s="24" t="s">
        <v>81</v>
      </c>
      <c r="AY103" s="24" t="s">
        <v>138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79</v>
      </c>
      <c r="BK103" s="246">
        <f>ROUND(I103*H103,2)</f>
        <v>0</v>
      </c>
      <c r="BL103" s="24" t="s">
        <v>145</v>
      </c>
      <c r="BM103" s="24" t="s">
        <v>161</v>
      </c>
    </row>
    <row r="104" s="1" customFormat="1">
      <c r="B104" s="46"/>
      <c r="C104" s="74"/>
      <c r="D104" s="247" t="s">
        <v>147</v>
      </c>
      <c r="E104" s="74"/>
      <c r="F104" s="248" t="s">
        <v>162</v>
      </c>
      <c r="G104" s="74"/>
      <c r="H104" s="74"/>
      <c r="I104" s="203"/>
      <c r="J104" s="74"/>
      <c r="K104" s="74"/>
      <c r="L104" s="72"/>
      <c r="M104" s="249"/>
      <c r="N104" s="47"/>
      <c r="O104" s="47"/>
      <c r="P104" s="47"/>
      <c r="Q104" s="47"/>
      <c r="R104" s="47"/>
      <c r="S104" s="47"/>
      <c r="T104" s="95"/>
      <c r="AT104" s="24" t="s">
        <v>147</v>
      </c>
      <c r="AU104" s="24" t="s">
        <v>81</v>
      </c>
    </row>
    <row r="105" s="12" customFormat="1">
      <c r="B105" s="250"/>
      <c r="C105" s="251"/>
      <c r="D105" s="247" t="s">
        <v>149</v>
      </c>
      <c r="E105" s="252" t="s">
        <v>21</v>
      </c>
      <c r="F105" s="253" t="s">
        <v>163</v>
      </c>
      <c r="G105" s="251"/>
      <c r="H105" s="254">
        <v>70</v>
      </c>
      <c r="I105" s="255"/>
      <c r="J105" s="251"/>
      <c r="K105" s="251"/>
      <c r="L105" s="256"/>
      <c r="M105" s="257"/>
      <c r="N105" s="258"/>
      <c r="O105" s="258"/>
      <c r="P105" s="258"/>
      <c r="Q105" s="258"/>
      <c r="R105" s="258"/>
      <c r="S105" s="258"/>
      <c r="T105" s="259"/>
      <c r="AT105" s="260" t="s">
        <v>149</v>
      </c>
      <c r="AU105" s="260" t="s">
        <v>81</v>
      </c>
      <c r="AV105" s="12" t="s">
        <v>81</v>
      </c>
      <c r="AW105" s="12" t="s">
        <v>35</v>
      </c>
      <c r="AX105" s="12" t="s">
        <v>79</v>
      </c>
      <c r="AY105" s="260" t="s">
        <v>138</v>
      </c>
    </row>
    <row r="106" s="1" customFormat="1" ht="38.25" customHeight="1">
      <c r="B106" s="46"/>
      <c r="C106" s="235" t="s">
        <v>145</v>
      </c>
      <c r="D106" s="235" t="s">
        <v>140</v>
      </c>
      <c r="E106" s="236" t="s">
        <v>164</v>
      </c>
      <c r="F106" s="237" t="s">
        <v>165</v>
      </c>
      <c r="G106" s="238" t="s">
        <v>143</v>
      </c>
      <c r="H106" s="239">
        <v>1073.3</v>
      </c>
      <c r="I106" s="240"/>
      <c r="J106" s="241">
        <f>ROUND(I106*H106,2)</f>
        <v>0</v>
      </c>
      <c r="K106" s="237" t="s">
        <v>144</v>
      </c>
      <c r="L106" s="72"/>
      <c r="M106" s="242" t="s">
        <v>21</v>
      </c>
      <c r="N106" s="243" t="s">
        <v>43</v>
      </c>
      <c r="O106" s="47"/>
      <c r="P106" s="244">
        <f>O106*H106</f>
        <v>0</v>
      </c>
      <c r="Q106" s="244">
        <v>0.00012999999999999999</v>
      </c>
      <c r="R106" s="244">
        <f>Q106*H106</f>
        <v>0.13952899999999999</v>
      </c>
      <c r="S106" s="244">
        <v>0.25600000000000001</v>
      </c>
      <c r="T106" s="245">
        <f>S106*H106</f>
        <v>274.76479999999998</v>
      </c>
      <c r="AR106" s="24" t="s">
        <v>145</v>
      </c>
      <c r="AT106" s="24" t="s">
        <v>140</v>
      </c>
      <c r="AU106" s="24" t="s">
        <v>81</v>
      </c>
      <c r="AY106" s="24" t="s">
        <v>138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79</v>
      </c>
      <c r="BK106" s="246">
        <f>ROUND(I106*H106,2)</f>
        <v>0</v>
      </c>
      <c r="BL106" s="24" t="s">
        <v>145</v>
      </c>
      <c r="BM106" s="24" t="s">
        <v>166</v>
      </c>
    </row>
    <row r="107" s="1" customFormat="1">
      <c r="B107" s="46"/>
      <c r="C107" s="74"/>
      <c r="D107" s="247" t="s">
        <v>147</v>
      </c>
      <c r="E107" s="74"/>
      <c r="F107" s="248" t="s">
        <v>162</v>
      </c>
      <c r="G107" s="74"/>
      <c r="H107" s="74"/>
      <c r="I107" s="203"/>
      <c r="J107" s="74"/>
      <c r="K107" s="74"/>
      <c r="L107" s="72"/>
      <c r="M107" s="249"/>
      <c r="N107" s="47"/>
      <c r="O107" s="47"/>
      <c r="P107" s="47"/>
      <c r="Q107" s="47"/>
      <c r="R107" s="47"/>
      <c r="S107" s="47"/>
      <c r="T107" s="95"/>
      <c r="AT107" s="24" t="s">
        <v>147</v>
      </c>
      <c r="AU107" s="24" t="s">
        <v>81</v>
      </c>
    </row>
    <row r="108" s="12" customFormat="1">
      <c r="B108" s="250"/>
      <c r="C108" s="251"/>
      <c r="D108" s="247" t="s">
        <v>149</v>
      </c>
      <c r="E108" s="252" t="s">
        <v>21</v>
      </c>
      <c r="F108" s="253" t="s">
        <v>167</v>
      </c>
      <c r="G108" s="251"/>
      <c r="H108" s="254">
        <v>1073.3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AT108" s="260" t="s">
        <v>149</v>
      </c>
      <c r="AU108" s="260" t="s">
        <v>81</v>
      </c>
      <c r="AV108" s="12" t="s">
        <v>81</v>
      </c>
      <c r="AW108" s="12" t="s">
        <v>35</v>
      </c>
      <c r="AX108" s="12" t="s">
        <v>79</v>
      </c>
      <c r="AY108" s="260" t="s">
        <v>138</v>
      </c>
    </row>
    <row r="109" s="1" customFormat="1" ht="38.25" customHeight="1">
      <c r="B109" s="46"/>
      <c r="C109" s="235" t="s">
        <v>168</v>
      </c>
      <c r="D109" s="235" t="s">
        <v>140</v>
      </c>
      <c r="E109" s="236" t="s">
        <v>169</v>
      </c>
      <c r="F109" s="237" t="s">
        <v>170</v>
      </c>
      <c r="G109" s="238" t="s">
        <v>171</v>
      </c>
      <c r="H109" s="239">
        <v>5</v>
      </c>
      <c r="I109" s="240"/>
      <c r="J109" s="241">
        <f>ROUND(I109*H109,2)</f>
        <v>0</v>
      </c>
      <c r="K109" s="237" t="s">
        <v>144</v>
      </c>
      <c r="L109" s="72"/>
      <c r="M109" s="242" t="s">
        <v>21</v>
      </c>
      <c r="N109" s="243" t="s">
        <v>43</v>
      </c>
      <c r="O109" s="47"/>
      <c r="P109" s="244">
        <f>O109*H109</f>
        <v>0</v>
      </c>
      <c r="Q109" s="244">
        <v>0</v>
      </c>
      <c r="R109" s="244">
        <f>Q109*H109</f>
        <v>0</v>
      </c>
      <c r="S109" s="244">
        <v>0.28999999999999998</v>
      </c>
      <c r="T109" s="245">
        <f>S109*H109</f>
        <v>1.45</v>
      </c>
      <c r="AR109" s="24" t="s">
        <v>145</v>
      </c>
      <c r="AT109" s="24" t="s">
        <v>140</v>
      </c>
      <c r="AU109" s="24" t="s">
        <v>81</v>
      </c>
      <c r="AY109" s="24" t="s">
        <v>138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79</v>
      </c>
      <c r="BK109" s="246">
        <f>ROUND(I109*H109,2)</f>
        <v>0</v>
      </c>
      <c r="BL109" s="24" t="s">
        <v>145</v>
      </c>
      <c r="BM109" s="24" t="s">
        <v>172</v>
      </c>
    </row>
    <row r="110" s="1" customFormat="1">
      <c r="B110" s="46"/>
      <c r="C110" s="74"/>
      <c r="D110" s="247" t="s">
        <v>147</v>
      </c>
      <c r="E110" s="74"/>
      <c r="F110" s="248" t="s">
        <v>173</v>
      </c>
      <c r="G110" s="74"/>
      <c r="H110" s="74"/>
      <c r="I110" s="203"/>
      <c r="J110" s="74"/>
      <c r="K110" s="74"/>
      <c r="L110" s="72"/>
      <c r="M110" s="249"/>
      <c r="N110" s="47"/>
      <c r="O110" s="47"/>
      <c r="P110" s="47"/>
      <c r="Q110" s="47"/>
      <c r="R110" s="47"/>
      <c r="S110" s="47"/>
      <c r="T110" s="95"/>
      <c r="AT110" s="24" t="s">
        <v>147</v>
      </c>
      <c r="AU110" s="24" t="s">
        <v>81</v>
      </c>
    </row>
    <row r="111" s="12" customFormat="1">
      <c r="B111" s="250"/>
      <c r="C111" s="251"/>
      <c r="D111" s="247" t="s">
        <v>149</v>
      </c>
      <c r="E111" s="252" t="s">
        <v>21</v>
      </c>
      <c r="F111" s="253" t="s">
        <v>174</v>
      </c>
      <c r="G111" s="251"/>
      <c r="H111" s="254">
        <v>5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AT111" s="260" t="s">
        <v>149</v>
      </c>
      <c r="AU111" s="260" t="s">
        <v>81</v>
      </c>
      <c r="AV111" s="12" t="s">
        <v>81</v>
      </c>
      <c r="AW111" s="12" t="s">
        <v>35</v>
      </c>
      <c r="AX111" s="12" t="s">
        <v>79</v>
      </c>
      <c r="AY111" s="260" t="s">
        <v>138</v>
      </c>
    </row>
    <row r="112" s="1" customFormat="1" ht="38.25" customHeight="1">
      <c r="B112" s="46"/>
      <c r="C112" s="235" t="s">
        <v>175</v>
      </c>
      <c r="D112" s="235" t="s">
        <v>140</v>
      </c>
      <c r="E112" s="236" t="s">
        <v>176</v>
      </c>
      <c r="F112" s="237" t="s">
        <v>177</v>
      </c>
      <c r="G112" s="238" t="s">
        <v>171</v>
      </c>
      <c r="H112" s="239">
        <v>313.10000000000002</v>
      </c>
      <c r="I112" s="240"/>
      <c r="J112" s="241">
        <f>ROUND(I112*H112,2)</f>
        <v>0</v>
      </c>
      <c r="K112" s="237" t="s">
        <v>144</v>
      </c>
      <c r="L112" s="72"/>
      <c r="M112" s="242" t="s">
        <v>21</v>
      </c>
      <c r="N112" s="243" t="s">
        <v>43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0.20499999999999999</v>
      </c>
      <c r="T112" s="245">
        <f>S112*H112</f>
        <v>64.185500000000005</v>
      </c>
      <c r="AR112" s="24" t="s">
        <v>145</v>
      </c>
      <c r="AT112" s="24" t="s">
        <v>140</v>
      </c>
      <c r="AU112" s="24" t="s">
        <v>81</v>
      </c>
      <c r="AY112" s="24" t="s">
        <v>138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79</v>
      </c>
      <c r="BK112" s="246">
        <f>ROUND(I112*H112,2)</f>
        <v>0</v>
      </c>
      <c r="BL112" s="24" t="s">
        <v>145</v>
      </c>
      <c r="BM112" s="24" t="s">
        <v>178</v>
      </c>
    </row>
    <row r="113" s="1" customFormat="1">
      <c r="B113" s="46"/>
      <c r="C113" s="74"/>
      <c r="D113" s="247" t="s">
        <v>147</v>
      </c>
      <c r="E113" s="74"/>
      <c r="F113" s="248" t="s">
        <v>173</v>
      </c>
      <c r="G113" s="74"/>
      <c r="H113" s="74"/>
      <c r="I113" s="203"/>
      <c r="J113" s="74"/>
      <c r="K113" s="74"/>
      <c r="L113" s="72"/>
      <c r="M113" s="249"/>
      <c r="N113" s="47"/>
      <c r="O113" s="47"/>
      <c r="P113" s="47"/>
      <c r="Q113" s="47"/>
      <c r="R113" s="47"/>
      <c r="S113" s="47"/>
      <c r="T113" s="95"/>
      <c r="AT113" s="24" t="s">
        <v>147</v>
      </c>
      <c r="AU113" s="24" t="s">
        <v>81</v>
      </c>
    </row>
    <row r="114" s="12" customFormat="1">
      <c r="B114" s="250"/>
      <c r="C114" s="251"/>
      <c r="D114" s="247" t="s">
        <v>149</v>
      </c>
      <c r="E114" s="252" t="s">
        <v>21</v>
      </c>
      <c r="F114" s="253" t="s">
        <v>179</v>
      </c>
      <c r="G114" s="251"/>
      <c r="H114" s="254">
        <v>313.10000000000002</v>
      </c>
      <c r="I114" s="255"/>
      <c r="J114" s="251"/>
      <c r="K114" s="251"/>
      <c r="L114" s="256"/>
      <c r="M114" s="257"/>
      <c r="N114" s="258"/>
      <c r="O114" s="258"/>
      <c r="P114" s="258"/>
      <c r="Q114" s="258"/>
      <c r="R114" s="258"/>
      <c r="S114" s="258"/>
      <c r="T114" s="259"/>
      <c r="AT114" s="260" t="s">
        <v>149</v>
      </c>
      <c r="AU114" s="260" t="s">
        <v>81</v>
      </c>
      <c r="AV114" s="12" t="s">
        <v>81</v>
      </c>
      <c r="AW114" s="12" t="s">
        <v>35</v>
      </c>
      <c r="AX114" s="12" t="s">
        <v>79</v>
      </c>
      <c r="AY114" s="260" t="s">
        <v>138</v>
      </c>
    </row>
    <row r="115" s="1" customFormat="1" ht="38.25" customHeight="1">
      <c r="B115" s="46"/>
      <c r="C115" s="235" t="s">
        <v>180</v>
      </c>
      <c r="D115" s="235" t="s">
        <v>140</v>
      </c>
      <c r="E115" s="236" t="s">
        <v>181</v>
      </c>
      <c r="F115" s="237" t="s">
        <v>182</v>
      </c>
      <c r="G115" s="238" t="s">
        <v>183</v>
      </c>
      <c r="H115" s="239">
        <v>367.89800000000002</v>
      </c>
      <c r="I115" s="240"/>
      <c r="J115" s="241">
        <f>ROUND(I115*H115,2)</f>
        <v>0</v>
      </c>
      <c r="K115" s="237" t="s">
        <v>144</v>
      </c>
      <c r="L115" s="72"/>
      <c r="M115" s="242" t="s">
        <v>21</v>
      </c>
      <c r="N115" s="243" t="s">
        <v>43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145</v>
      </c>
      <c r="AT115" s="24" t="s">
        <v>140</v>
      </c>
      <c r="AU115" s="24" t="s">
        <v>81</v>
      </c>
      <c r="AY115" s="24" t="s">
        <v>138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79</v>
      </c>
      <c r="BK115" s="246">
        <f>ROUND(I115*H115,2)</f>
        <v>0</v>
      </c>
      <c r="BL115" s="24" t="s">
        <v>145</v>
      </c>
      <c r="BM115" s="24" t="s">
        <v>184</v>
      </c>
    </row>
    <row r="116" s="1" customFormat="1">
      <c r="B116" s="46"/>
      <c r="C116" s="74"/>
      <c r="D116" s="247" t="s">
        <v>147</v>
      </c>
      <c r="E116" s="74"/>
      <c r="F116" s="248" t="s">
        <v>185</v>
      </c>
      <c r="G116" s="74"/>
      <c r="H116" s="74"/>
      <c r="I116" s="203"/>
      <c r="J116" s="74"/>
      <c r="K116" s="74"/>
      <c r="L116" s="72"/>
      <c r="M116" s="249"/>
      <c r="N116" s="47"/>
      <c r="O116" s="47"/>
      <c r="P116" s="47"/>
      <c r="Q116" s="47"/>
      <c r="R116" s="47"/>
      <c r="S116" s="47"/>
      <c r="T116" s="95"/>
      <c r="AT116" s="24" t="s">
        <v>147</v>
      </c>
      <c r="AU116" s="24" t="s">
        <v>81</v>
      </c>
    </row>
    <row r="117" s="12" customFormat="1">
      <c r="B117" s="250"/>
      <c r="C117" s="251"/>
      <c r="D117" s="247" t="s">
        <v>149</v>
      </c>
      <c r="E117" s="252" t="s">
        <v>21</v>
      </c>
      <c r="F117" s="253" t="s">
        <v>186</v>
      </c>
      <c r="G117" s="251"/>
      <c r="H117" s="254">
        <v>367.89800000000002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AT117" s="260" t="s">
        <v>149</v>
      </c>
      <c r="AU117" s="260" t="s">
        <v>81</v>
      </c>
      <c r="AV117" s="12" t="s">
        <v>81</v>
      </c>
      <c r="AW117" s="12" t="s">
        <v>35</v>
      </c>
      <c r="AX117" s="12" t="s">
        <v>79</v>
      </c>
      <c r="AY117" s="260" t="s">
        <v>138</v>
      </c>
    </row>
    <row r="118" s="1" customFormat="1" ht="38.25" customHeight="1">
      <c r="B118" s="46"/>
      <c r="C118" s="235" t="s">
        <v>187</v>
      </c>
      <c r="D118" s="235" t="s">
        <v>140</v>
      </c>
      <c r="E118" s="236" t="s">
        <v>188</v>
      </c>
      <c r="F118" s="237" t="s">
        <v>189</v>
      </c>
      <c r="G118" s="238" t="s">
        <v>183</v>
      </c>
      <c r="H118" s="239">
        <v>367.89800000000002</v>
      </c>
      <c r="I118" s="240"/>
      <c r="J118" s="241">
        <f>ROUND(I118*H118,2)</f>
        <v>0</v>
      </c>
      <c r="K118" s="237" t="s">
        <v>144</v>
      </c>
      <c r="L118" s="72"/>
      <c r="M118" s="242" t="s">
        <v>21</v>
      </c>
      <c r="N118" s="243" t="s">
        <v>43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145</v>
      </c>
      <c r="AT118" s="24" t="s">
        <v>140</v>
      </c>
      <c r="AU118" s="24" t="s">
        <v>81</v>
      </c>
      <c r="AY118" s="24" t="s">
        <v>138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79</v>
      </c>
      <c r="BK118" s="246">
        <f>ROUND(I118*H118,2)</f>
        <v>0</v>
      </c>
      <c r="BL118" s="24" t="s">
        <v>145</v>
      </c>
      <c r="BM118" s="24" t="s">
        <v>190</v>
      </c>
    </row>
    <row r="119" s="1" customFormat="1">
      <c r="B119" s="46"/>
      <c r="C119" s="74"/>
      <c r="D119" s="247" t="s">
        <v>147</v>
      </c>
      <c r="E119" s="74"/>
      <c r="F119" s="248" t="s">
        <v>185</v>
      </c>
      <c r="G119" s="74"/>
      <c r="H119" s="74"/>
      <c r="I119" s="203"/>
      <c r="J119" s="74"/>
      <c r="K119" s="74"/>
      <c r="L119" s="72"/>
      <c r="M119" s="249"/>
      <c r="N119" s="47"/>
      <c r="O119" s="47"/>
      <c r="P119" s="47"/>
      <c r="Q119" s="47"/>
      <c r="R119" s="47"/>
      <c r="S119" s="47"/>
      <c r="T119" s="95"/>
      <c r="AT119" s="24" t="s">
        <v>147</v>
      </c>
      <c r="AU119" s="24" t="s">
        <v>81</v>
      </c>
    </row>
    <row r="120" s="12" customFormat="1">
      <c r="B120" s="250"/>
      <c r="C120" s="251"/>
      <c r="D120" s="247" t="s">
        <v>149</v>
      </c>
      <c r="E120" s="252" t="s">
        <v>21</v>
      </c>
      <c r="F120" s="253" t="s">
        <v>191</v>
      </c>
      <c r="G120" s="251"/>
      <c r="H120" s="254">
        <v>367.89800000000002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AT120" s="260" t="s">
        <v>149</v>
      </c>
      <c r="AU120" s="260" t="s">
        <v>81</v>
      </c>
      <c r="AV120" s="12" t="s">
        <v>81</v>
      </c>
      <c r="AW120" s="12" t="s">
        <v>35</v>
      </c>
      <c r="AX120" s="12" t="s">
        <v>79</v>
      </c>
      <c r="AY120" s="260" t="s">
        <v>138</v>
      </c>
    </row>
    <row r="121" s="1" customFormat="1" ht="25.5" customHeight="1">
      <c r="B121" s="46"/>
      <c r="C121" s="235" t="s">
        <v>192</v>
      </c>
      <c r="D121" s="235" t="s">
        <v>140</v>
      </c>
      <c r="E121" s="236" t="s">
        <v>193</v>
      </c>
      <c r="F121" s="237" t="s">
        <v>194</v>
      </c>
      <c r="G121" s="238" t="s">
        <v>183</v>
      </c>
      <c r="H121" s="239">
        <v>14.82</v>
      </c>
      <c r="I121" s="240"/>
      <c r="J121" s="241">
        <f>ROUND(I121*H121,2)</f>
        <v>0</v>
      </c>
      <c r="K121" s="237" t="s">
        <v>144</v>
      </c>
      <c r="L121" s="72"/>
      <c r="M121" s="242" t="s">
        <v>21</v>
      </c>
      <c r="N121" s="243" t="s">
        <v>43</v>
      </c>
      <c r="O121" s="47"/>
      <c r="P121" s="244">
        <f>O121*H121</f>
        <v>0</v>
      </c>
      <c r="Q121" s="244">
        <v>0</v>
      </c>
      <c r="R121" s="244">
        <f>Q121*H121</f>
        <v>0</v>
      </c>
      <c r="S121" s="244">
        <v>0</v>
      </c>
      <c r="T121" s="245">
        <f>S121*H121</f>
        <v>0</v>
      </c>
      <c r="AR121" s="24" t="s">
        <v>145</v>
      </c>
      <c r="AT121" s="24" t="s">
        <v>140</v>
      </c>
      <c r="AU121" s="24" t="s">
        <v>81</v>
      </c>
      <c r="AY121" s="24" t="s">
        <v>138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79</v>
      </c>
      <c r="BK121" s="246">
        <f>ROUND(I121*H121,2)</f>
        <v>0</v>
      </c>
      <c r="BL121" s="24" t="s">
        <v>145</v>
      </c>
      <c r="BM121" s="24" t="s">
        <v>195</v>
      </c>
    </row>
    <row r="122" s="1" customFormat="1">
      <c r="B122" s="46"/>
      <c r="C122" s="74"/>
      <c r="D122" s="247" t="s">
        <v>147</v>
      </c>
      <c r="E122" s="74"/>
      <c r="F122" s="248" t="s">
        <v>196</v>
      </c>
      <c r="G122" s="74"/>
      <c r="H122" s="74"/>
      <c r="I122" s="203"/>
      <c r="J122" s="74"/>
      <c r="K122" s="74"/>
      <c r="L122" s="72"/>
      <c r="M122" s="249"/>
      <c r="N122" s="47"/>
      <c r="O122" s="47"/>
      <c r="P122" s="47"/>
      <c r="Q122" s="47"/>
      <c r="R122" s="47"/>
      <c r="S122" s="47"/>
      <c r="T122" s="95"/>
      <c r="AT122" s="24" t="s">
        <v>147</v>
      </c>
      <c r="AU122" s="24" t="s">
        <v>81</v>
      </c>
    </row>
    <row r="123" s="12" customFormat="1">
      <c r="B123" s="250"/>
      <c r="C123" s="251"/>
      <c r="D123" s="247" t="s">
        <v>149</v>
      </c>
      <c r="E123" s="252" t="s">
        <v>21</v>
      </c>
      <c r="F123" s="253" t="s">
        <v>197</v>
      </c>
      <c r="G123" s="251"/>
      <c r="H123" s="254">
        <v>13.5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AT123" s="260" t="s">
        <v>149</v>
      </c>
      <c r="AU123" s="260" t="s">
        <v>81</v>
      </c>
      <c r="AV123" s="12" t="s">
        <v>81</v>
      </c>
      <c r="AW123" s="12" t="s">
        <v>35</v>
      </c>
      <c r="AX123" s="12" t="s">
        <v>72</v>
      </c>
      <c r="AY123" s="260" t="s">
        <v>138</v>
      </c>
    </row>
    <row r="124" s="12" customFormat="1">
      <c r="B124" s="250"/>
      <c r="C124" s="251"/>
      <c r="D124" s="247" t="s">
        <v>149</v>
      </c>
      <c r="E124" s="252" t="s">
        <v>21</v>
      </c>
      <c r="F124" s="253" t="s">
        <v>198</v>
      </c>
      <c r="G124" s="251"/>
      <c r="H124" s="254">
        <v>1.3200000000000001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AT124" s="260" t="s">
        <v>149</v>
      </c>
      <c r="AU124" s="260" t="s">
        <v>81</v>
      </c>
      <c r="AV124" s="12" t="s">
        <v>81</v>
      </c>
      <c r="AW124" s="12" t="s">
        <v>35</v>
      </c>
      <c r="AX124" s="12" t="s">
        <v>72</v>
      </c>
      <c r="AY124" s="260" t="s">
        <v>138</v>
      </c>
    </row>
    <row r="125" s="13" customFormat="1">
      <c r="B125" s="261"/>
      <c r="C125" s="262"/>
      <c r="D125" s="247" t="s">
        <v>149</v>
      </c>
      <c r="E125" s="263" t="s">
        <v>21</v>
      </c>
      <c r="F125" s="264" t="s">
        <v>152</v>
      </c>
      <c r="G125" s="262"/>
      <c r="H125" s="265">
        <v>14.82</v>
      </c>
      <c r="I125" s="266"/>
      <c r="J125" s="262"/>
      <c r="K125" s="262"/>
      <c r="L125" s="267"/>
      <c r="M125" s="268"/>
      <c r="N125" s="269"/>
      <c r="O125" s="269"/>
      <c r="P125" s="269"/>
      <c r="Q125" s="269"/>
      <c r="R125" s="269"/>
      <c r="S125" s="269"/>
      <c r="T125" s="270"/>
      <c r="AT125" s="271" t="s">
        <v>149</v>
      </c>
      <c r="AU125" s="271" t="s">
        <v>81</v>
      </c>
      <c r="AV125" s="13" t="s">
        <v>145</v>
      </c>
      <c r="AW125" s="13" t="s">
        <v>35</v>
      </c>
      <c r="AX125" s="13" t="s">
        <v>79</v>
      </c>
      <c r="AY125" s="271" t="s">
        <v>138</v>
      </c>
    </row>
    <row r="126" s="1" customFormat="1" ht="25.5" customHeight="1">
      <c r="B126" s="46"/>
      <c r="C126" s="235" t="s">
        <v>199</v>
      </c>
      <c r="D126" s="235" t="s">
        <v>140</v>
      </c>
      <c r="E126" s="236" t="s">
        <v>200</v>
      </c>
      <c r="F126" s="237" t="s">
        <v>201</v>
      </c>
      <c r="G126" s="238" t="s">
        <v>183</v>
      </c>
      <c r="H126" s="239">
        <v>14.82</v>
      </c>
      <c r="I126" s="240"/>
      <c r="J126" s="241">
        <f>ROUND(I126*H126,2)</f>
        <v>0</v>
      </c>
      <c r="K126" s="237" t="s">
        <v>144</v>
      </c>
      <c r="L126" s="72"/>
      <c r="M126" s="242" t="s">
        <v>21</v>
      </c>
      <c r="N126" s="243" t="s">
        <v>43</v>
      </c>
      <c r="O126" s="47"/>
      <c r="P126" s="244">
        <f>O126*H126</f>
        <v>0</v>
      </c>
      <c r="Q126" s="244">
        <v>0</v>
      </c>
      <c r="R126" s="244">
        <f>Q126*H126</f>
        <v>0</v>
      </c>
      <c r="S126" s="244">
        <v>0</v>
      </c>
      <c r="T126" s="245">
        <f>S126*H126</f>
        <v>0</v>
      </c>
      <c r="AR126" s="24" t="s">
        <v>145</v>
      </c>
      <c r="AT126" s="24" t="s">
        <v>140</v>
      </c>
      <c r="AU126" s="24" t="s">
        <v>81</v>
      </c>
      <c r="AY126" s="24" t="s">
        <v>138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24" t="s">
        <v>79</v>
      </c>
      <c r="BK126" s="246">
        <f>ROUND(I126*H126,2)</f>
        <v>0</v>
      </c>
      <c r="BL126" s="24" t="s">
        <v>145</v>
      </c>
      <c r="BM126" s="24" t="s">
        <v>202</v>
      </c>
    </row>
    <row r="127" s="1" customFormat="1">
      <c r="B127" s="46"/>
      <c r="C127" s="74"/>
      <c r="D127" s="247" t="s">
        <v>147</v>
      </c>
      <c r="E127" s="74"/>
      <c r="F127" s="248" t="s">
        <v>196</v>
      </c>
      <c r="G127" s="74"/>
      <c r="H127" s="74"/>
      <c r="I127" s="203"/>
      <c r="J127" s="74"/>
      <c r="K127" s="74"/>
      <c r="L127" s="72"/>
      <c r="M127" s="249"/>
      <c r="N127" s="47"/>
      <c r="O127" s="47"/>
      <c r="P127" s="47"/>
      <c r="Q127" s="47"/>
      <c r="R127" s="47"/>
      <c r="S127" s="47"/>
      <c r="T127" s="95"/>
      <c r="AT127" s="24" t="s">
        <v>147</v>
      </c>
      <c r="AU127" s="24" t="s">
        <v>81</v>
      </c>
    </row>
    <row r="128" s="12" customFormat="1">
      <c r="B128" s="250"/>
      <c r="C128" s="251"/>
      <c r="D128" s="247" t="s">
        <v>149</v>
      </c>
      <c r="E128" s="252" t="s">
        <v>21</v>
      </c>
      <c r="F128" s="253" t="s">
        <v>203</v>
      </c>
      <c r="G128" s="251"/>
      <c r="H128" s="254">
        <v>14.82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149</v>
      </c>
      <c r="AU128" s="260" t="s">
        <v>81</v>
      </c>
      <c r="AV128" s="12" t="s">
        <v>81</v>
      </c>
      <c r="AW128" s="12" t="s">
        <v>35</v>
      </c>
      <c r="AX128" s="12" t="s">
        <v>79</v>
      </c>
      <c r="AY128" s="260" t="s">
        <v>138</v>
      </c>
    </row>
    <row r="129" s="1" customFormat="1" ht="25.5" customHeight="1">
      <c r="B129" s="46"/>
      <c r="C129" s="235" t="s">
        <v>204</v>
      </c>
      <c r="D129" s="235" t="s">
        <v>140</v>
      </c>
      <c r="E129" s="236" t="s">
        <v>205</v>
      </c>
      <c r="F129" s="237" t="s">
        <v>206</v>
      </c>
      <c r="G129" s="238" t="s">
        <v>183</v>
      </c>
      <c r="H129" s="239">
        <v>56.100000000000001</v>
      </c>
      <c r="I129" s="240"/>
      <c r="J129" s="241">
        <f>ROUND(I129*H129,2)</f>
        <v>0</v>
      </c>
      <c r="K129" s="237" t="s">
        <v>144</v>
      </c>
      <c r="L129" s="72"/>
      <c r="M129" s="242" t="s">
        <v>21</v>
      </c>
      <c r="N129" s="243" t="s">
        <v>43</v>
      </c>
      <c r="O129" s="47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AR129" s="24" t="s">
        <v>145</v>
      </c>
      <c r="AT129" s="24" t="s">
        <v>140</v>
      </c>
      <c r="AU129" s="24" t="s">
        <v>81</v>
      </c>
      <c r="AY129" s="24" t="s">
        <v>138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79</v>
      </c>
      <c r="BK129" s="246">
        <f>ROUND(I129*H129,2)</f>
        <v>0</v>
      </c>
      <c r="BL129" s="24" t="s">
        <v>145</v>
      </c>
      <c r="BM129" s="24" t="s">
        <v>207</v>
      </c>
    </row>
    <row r="130" s="1" customFormat="1">
      <c r="B130" s="46"/>
      <c r="C130" s="74"/>
      <c r="D130" s="247" t="s">
        <v>147</v>
      </c>
      <c r="E130" s="74"/>
      <c r="F130" s="248" t="s">
        <v>208</v>
      </c>
      <c r="G130" s="74"/>
      <c r="H130" s="74"/>
      <c r="I130" s="203"/>
      <c r="J130" s="74"/>
      <c r="K130" s="74"/>
      <c r="L130" s="72"/>
      <c r="M130" s="249"/>
      <c r="N130" s="47"/>
      <c r="O130" s="47"/>
      <c r="P130" s="47"/>
      <c r="Q130" s="47"/>
      <c r="R130" s="47"/>
      <c r="S130" s="47"/>
      <c r="T130" s="95"/>
      <c r="AT130" s="24" t="s">
        <v>147</v>
      </c>
      <c r="AU130" s="24" t="s">
        <v>81</v>
      </c>
    </row>
    <row r="131" s="12" customFormat="1">
      <c r="B131" s="250"/>
      <c r="C131" s="251"/>
      <c r="D131" s="247" t="s">
        <v>149</v>
      </c>
      <c r="E131" s="252" t="s">
        <v>21</v>
      </c>
      <c r="F131" s="253" t="s">
        <v>209</v>
      </c>
      <c r="G131" s="251"/>
      <c r="H131" s="254">
        <v>43.700000000000003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AT131" s="260" t="s">
        <v>149</v>
      </c>
      <c r="AU131" s="260" t="s">
        <v>81</v>
      </c>
      <c r="AV131" s="12" t="s">
        <v>81</v>
      </c>
      <c r="AW131" s="12" t="s">
        <v>35</v>
      </c>
      <c r="AX131" s="12" t="s">
        <v>72</v>
      </c>
      <c r="AY131" s="260" t="s">
        <v>138</v>
      </c>
    </row>
    <row r="132" s="12" customFormat="1">
      <c r="B132" s="250"/>
      <c r="C132" s="251"/>
      <c r="D132" s="247" t="s">
        <v>149</v>
      </c>
      <c r="E132" s="252" t="s">
        <v>21</v>
      </c>
      <c r="F132" s="253" t="s">
        <v>210</v>
      </c>
      <c r="G132" s="251"/>
      <c r="H132" s="254">
        <v>12.4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AT132" s="260" t="s">
        <v>149</v>
      </c>
      <c r="AU132" s="260" t="s">
        <v>81</v>
      </c>
      <c r="AV132" s="12" t="s">
        <v>81</v>
      </c>
      <c r="AW132" s="12" t="s">
        <v>35</v>
      </c>
      <c r="AX132" s="12" t="s">
        <v>72</v>
      </c>
      <c r="AY132" s="260" t="s">
        <v>138</v>
      </c>
    </row>
    <row r="133" s="13" customFormat="1">
      <c r="B133" s="261"/>
      <c r="C133" s="262"/>
      <c r="D133" s="247" t="s">
        <v>149</v>
      </c>
      <c r="E133" s="263" t="s">
        <v>21</v>
      </c>
      <c r="F133" s="264" t="s">
        <v>152</v>
      </c>
      <c r="G133" s="262"/>
      <c r="H133" s="265">
        <v>56.100000000000001</v>
      </c>
      <c r="I133" s="266"/>
      <c r="J133" s="262"/>
      <c r="K133" s="262"/>
      <c r="L133" s="267"/>
      <c r="M133" s="268"/>
      <c r="N133" s="269"/>
      <c r="O133" s="269"/>
      <c r="P133" s="269"/>
      <c r="Q133" s="269"/>
      <c r="R133" s="269"/>
      <c r="S133" s="269"/>
      <c r="T133" s="270"/>
      <c r="AT133" s="271" t="s">
        <v>149</v>
      </c>
      <c r="AU133" s="271" t="s">
        <v>81</v>
      </c>
      <c r="AV133" s="13" t="s">
        <v>145</v>
      </c>
      <c r="AW133" s="13" t="s">
        <v>35</v>
      </c>
      <c r="AX133" s="13" t="s">
        <v>79</v>
      </c>
      <c r="AY133" s="271" t="s">
        <v>138</v>
      </c>
    </row>
    <row r="134" s="1" customFormat="1" ht="38.25" customHeight="1">
      <c r="B134" s="46"/>
      <c r="C134" s="235" t="s">
        <v>211</v>
      </c>
      <c r="D134" s="235" t="s">
        <v>140</v>
      </c>
      <c r="E134" s="236" t="s">
        <v>212</v>
      </c>
      <c r="F134" s="237" t="s">
        <v>213</v>
      </c>
      <c r="G134" s="238" t="s">
        <v>183</v>
      </c>
      <c r="H134" s="239">
        <v>56.100000000000001</v>
      </c>
      <c r="I134" s="240"/>
      <c r="J134" s="241">
        <f>ROUND(I134*H134,2)</f>
        <v>0</v>
      </c>
      <c r="K134" s="237" t="s">
        <v>144</v>
      </c>
      <c r="L134" s="72"/>
      <c r="M134" s="242" t="s">
        <v>21</v>
      </c>
      <c r="N134" s="243" t="s">
        <v>43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145</v>
      </c>
      <c r="AT134" s="24" t="s">
        <v>140</v>
      </c>
      <c r="AU134" s="24" t="s">
        <v>81</v>
      </c>
      <c r="AY134" s="24" t="s">
        <v>138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79</v>
      </c>
      <c r="BK134" s="246">
        <f>ROUND(I134*H134,2)</f>
        <v>0</v>
      </c>
      <c r="BL134" s="24" t="s">
        <v>145</v>
      </c>
      <c r="BM134" s="24" t="s">
        <v>214</v>
      </c>
    </row>
    <row r="135" s="1" customFormat="1">
      <c r="B135" s="46"/>
      <c r="C135" s="74"/>
      <c r="D135" s="247" t="s">
        <v>147</v>
      </c>
      <c r="E135" s="74"/>
      <c r="F135" s="248" t="s">
        <v>208</v>
      </c>
      <c r="G135" s="74"/>
      <c r="H135" s="74"/>
      <c r="I135" s="203"/>
      <c r="J135" s="74"/>
      <c r="K135" s="74"/>
      <c r="L135" s="72"/>
      <c r="M135" s="249"/>
      <c r="N135" s="47"/>
      <c r="O135" s="47"/>
      <c r="P135" s="47"/>
      <c r="Q135" s="47"/>
      <c r="R135" s="47"/>
      <c r="S135" s="47"/>
      <c r="T135" s="95"/>
      <c r="AT135" s="24" t="s">
        <v>147</v>
      </c>
      <c r="AU135" s="24" t="s">
        <v>81</v>
      </c>
    </row>
    <row r="136" s="12" customFormat="1">
      <c r="B136" s="250"/>
      <c r="C136" s="251"/>
      <c r="D136" s="247" t="s">
        <v>149</v>
      </c>
      <c r="E136" s="252" t="s">
        <v>21</v>
      </c>
      <c r="F136" s="253" t="s">
        <v>215</v>
      </c>
      <c r="G136" s="251"/>
      <c r="H136" s="254">
        <v>56.100000000000001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AT136" s="260" t="s">
        <v>149</v>
      </c>
      <c r="AU136" s="260" t="s">
        <v>81</v>
      </c>
      <c r="AV136" s="12" t="s">
        <v>81</v>
      </c>
      <c r="AW136" s="12" t="s">
        <v>35</v>
      </c>
      <c r="AX136" s="12" t="s">
        <v>79</v>
      </c>
      <c r="AY136" s="260" t="s">
        <v>138</v>
      </c>
    </row>
    <row r="137" s="1" customFormat="1" ht="38.25" customHeight="1">
      <c r="B137" s="46"/>
      <c r="C137" s="235" t="s">
        <v>216</v>
      </c>
      <c r="D137" s="235" t="s">
        <v>140</v>
      </c>
      <c r="E137" s="236" t="s">
        <v>217</v>
      </c>
      <c r="F137" s="237" t="s">
        <v>218</v>
      </c>
      <c r="G137" s="238" t="s">
        <v>183</v>
      </c>
      <c r="H137" s="239">
        <v>438.81799999999998</v>
      </c>
      <c r="I137" s="240"/>
      <c r="J137" s="241">
        <f>ROUND(I137*H137,2)</f>
        <v>0</v>
      </c>
      <c r="K137" s="237" t="s">
        <v>144</v>
      </c>
      <c r="L137" s="72"/>
      <c r="M137" s="242" t="s">
        <v>21</v>
      </c>
      <c r="N137" s="243" t="s">
        <v>43</v>
      </c>
      <c r="O137" s="47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AR137" s="24" t="s">
        <v>145</v>
      </c>
      <c r="AT137" s="24" t="s">
        <v>140</v>
      </c>
      <c r="AU137" s="24" t="s">
        <v>81</v>
      </c>
      <c r="AY137" s="24" t="s">
        <v>138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79</v>
      </c>
      <c r="BK137" s="246">
        <f>ROUND(I137*H137,2)</f>
        <v>0</v>
      </c>
      <c r="BL137" s="24" t="s">
        <v>145</v>
      </c>
      <c r="BM137" s="24" t="s">
        <v>219</v>
      </c>
    </row>
    <row r="138" s="1" customFormat="1">
      <c r="B138" s="46"/>
      <c r="C138" s="74"/>
      <c r="D138" s="247" t="s">
        <v>147</v>
      </c>
      <c r="E138" s="74"/>
      <c r="F138" s="248" t="s">
        <v>220</v>
      </c>
      <c r="G138" s="74"/>
      <c r="H138" s="74"/>
      <c r="I138" s="203"/>
      <c r="J138" s="74"/>
      <c r="K138" s="74"/>
      <c r="L138" s="72"/>
      <c r="M138" s="249"/>
      <c r="N138" s="47"/>
      <c r="O138" s="47"/>
      <c r="P138" s="47"/>
      <c r="Q138" s="47"/>
      <c r="R138" s="47"/>
      <c r="S138" s="47"/>
      <c r="T138" s="95"/>
      <c r="AT138" s="24" t="s">
        <v>147</v>
      </c>
      <c r="AU138" s="24" t="s">
        <v>81</v>
      </c>
    </row>
    <row r="139" s="12" customFormat="1">
      <c r="B139" s="250"/>
      <c r="C139" s="251"/>
      <c r="D139" s="247" t="s">
        <v>149</v>
      </c>
      <c r="E139" s="252" t="s">
        <v>21</v>
      </c>
      <c r="F139" s="253" t="s">
        <v>221</v>
      </c>
      <c r="G139" s="251"/>
      <c r="H139" s="254">
        <v>438.81799999999998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AT139" s="260" t="s">
        <v>149</v>
      </c>
      <c r="AU139" s="260" t="s">
        <v>81</v>
      </c>
      <c r="AV139" s="12" t="s">
        <v>81</v>
      </c>
      <c r="AW139" s="12" t="s">
        <v>35</v>
      </c>
      <c r="AX139" s="12" t="s">
        <v>79</v>
      </c>
      <c r="AY139" s="260" t="s">
        <v>138</v>
      </c>
    </row>
    <row r="140" s="1" customFormat="1" ht="51" customHeight="1">
      <c r="B140" s="46"/>
      <c r="C140" s="235" t="s">
        <v>222</v>
      </c>
      <c r="D140" s="235" t="s">
        <v>140</v>
      </c>
      <c r="E140" s="236" t="s">
        <v>223</v>
      </c>
      <c r="F140" s="237" t="s">
        <v>224</v>
      </c>
      <c r="G140" s="238" t="s">
        <v>183</v>
      </c>
      <c r="H140" s="239">
        <v>1755.2719999999999</v>
      </c>
      <c r="I140" s="240"/>
      <c r="J140" s="241">
        <f>ROUND(I140*H140,2)</f>
        <v>0</v>
      </c>
      <c r="K140" s="237" t="s">
        <v>144</v>
      </c>
      <c r="L140" s="72"/>
      <c r="M140" s="242" t="s">
        <v>21</v>
      </c>
      <c r="N140" s="243" t="s">
        <v>43</v>
      </c>
      <c r="O140" s="47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AR140" s="24" t="s">
        <v>145</v>
      </c>
      <c r="AT140" s="24" t="s">
        <v>140</v>
      </c>
      <c r="AU140" s="24" t="s">
        <v>81</v>
      </c>
      <c r="AY140" s="24" t="s">
        <v>138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24" t="s">
        <v>79</v>
      </c>
      <c r="BK140" s="246">
        <f>ROUND(I140*H140,2)</f>
        <v>0</v>
      </c>
      <c r="BL140" s="24" t="s">
        <v>145</v>
      </c>
      <c r="BM140" s="24" t="s">
        <v>225</v>
      </c>
    </row>
    <row r="141" s="1" customFormat="1">
      <c r="B141" s="46"/>
      <c r="C141" s="74"/>
      <c r="D141" s="247" t="s">
        <v>147</v>
      </c>
      <c r="E141" s="74"/>
      <c r="F141" s="248" t="s">
        <v>220</v>
      </c>
      <c r="G141" s="74"/>
      <c r="H141" s="74"/>
      <c r="I141" s="203"/>
      <c r="J141" s="74"/>
      <c r="K141" s="74"/>
      <c r="L141" s="72"/>
      <c r="M141" s="249"/>
      <c r="N141" s="47"/>
      <c r="O141" s="47"/>
      <c r="P141" s="47"/>
      <c r="Q141" s="47"/>
      <c r="R141" s="47"/>
      <c r="S141" s="47"/>
      <c r="T141" s="95"/>
      <c r="AT141" s="24" t="s">
        <v>147</v>
      </c>
      <c r="AU141" s="24" t="s">
        <v>81</v>
      </c>
    </row>
    <row r="142" s="12" customFormat="1">
      <c r="B142" s="250"/>
      <c r="C142" s="251"/>
      <c r="D142" s="247" t="s">
        <v>149</v>
      </c>
      <c r="E142" s="252" t="s">
        <v>21</v>
      </c>
      <c r="F142" s="253" t="s">
        <v>226</v>
      </c>
      <c r="G142" s="251"/>
      <c r="H142" s="254">
        <v>1755.2719999999999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AT142" s="260" t="s">
        <v>149</v>
      </c>
      <c r="AU142" s="260" t="s">
        <v>81</v>
      </c>
      <c r="AV142" s="12" t="s">
        <v>81</v>
      </c>
      <c r="AW142" s="12" t="s">
        <v>35</v>
      </c>
      <c r="AX142" s="12" t="s">
        <v>79</v>
      </c>
      <c r="AY142" s="260" t="s">
        <v>138</v>
      </c>
    </row>
    <row r="143" s="1" customFormat="1" ht="16.5" customHeight="1">
      <c r="B143" s="46"/>
      <c r="C143" s="235" t="s">
        <v>10</v>
      </c>
      <c r="D143" s="235" t="s">
        <v>140</v>
      </c>
      <c r="E143" s="236" t="s">
        <v>227</v>
      </c>
      <c r="F143" s="237" t="s">
        <v>228</v>
      </c>
      <c r="G143" s="238" t="s">
        <v>183</v>
      </c>
      <c r="H143" s="239">
        <v>438.81799999999998</v>
      </c>
      <c r="I143" s="240"/>
      <c r="J143" s="241">
        <f>ROUND(I143*H143,2)</f>
        <v>0</v>
      </c>
      <c r="K143" s="237" t="s">
        <v>144</v>
      </c>
      <c r="L143" s="72"/>
      <c r="M143" s="242" t="s">
        <v>21</v>
      </c>
      <c r="N143" s="243" t="s">
        <v>43</v>
      </c>
      <c r="O143" s="47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AR143" s="24" t="s">
        <v>145</v>
      </c>
      <c r="AT143" s="24" t="s">
        <v>140</v>
      </c>
      <c r="AU143" s="24" t="s">
        <v>81</v>
      </c>
      <c r="AY143" s="24" t="s">
        <v>138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79</v>
      </c>
      <c r="BK143" s="246">
        <f>ROUND(I143*H143,2)</f>
        <v>0</v>
      </c>
      <c r="BL143" s="24" t="s">
        <v>145</v>
      </c>
      <c r="BM143" s="24" t="s">
        <v>229</v>
      </c>
    </row>
    <row r="144" s="1" customFormat="1">
      <c r="B144" s="46"/>
      <c r="C144" s="74"/>
      <c r="D144" s="247" t="s">
        <v>147</v>
      </c>
      <c r="E144" s="74"/>
      <c r="F144" s="248" t="s">
        <v>230</v>
      </c>
      <c r="G144" s="74"/>
      <c r="H144" s="74"/>
      <c r="I144" s="203"/>
      <c r="J144" s="74"/>
      <c r="K144" s="74"/>
      <c r="L144" s="72"/>
      <c r="M144" s="249"/>
      <c r="N144" s="47"/>
      <c r="O144" s="47"/>
      <c r="P144" s="47"/>
      <c r="Q144" s="47"/>
      <c r="R144" s="47"/>
      <c r="S144" s="47"/>
      <c r="T144" s="95"/>
      <c r="AT144" s="24" t="s">
        <v>147</v>
      </c>
      <c r="AU144" s="24" t="s">
        <v>81</v>
      </c>
    </row>
    <row r="145" s="12" customFormat="1">
      <c r="B145" s="250"/>
      <c r="C145" s="251"/>
      <c r="D145" s="247" t="s">
        <v>149</v>
      </c>
      <c r="E145" s="252" t="s">
        <v>21</v>
      </c>
      <c r="F145" s="253" t="s">
        <v>231</v>
      </c>
      <c r="G145" s="251"/>
      <c r="H145" s="254">
        <v>438.81799999999998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AT145" s="260" t="s">
        <v>149</v>
      </c>
      <c r="AU145" s="260" t="s">
        <v>81</v>
      </c>
      <c r="AV145" s="12" t="s">
        <v>81</v>
      </c>
      <c r="AW145" s="12" t="s">
        <v>35</v>
      </c>
      <c r="AX145" s="12" t="s">
        <v>79</v>
      </c>
      <c r="AY145" s="260" t="s">
        <v>138</v>
      </c>
    </row>
    <row r="146" s="1" customFormat="1" ht="25.5" customHeight="1">
      <c r="B146" s="46"/>
      <c r="C146" s="235" t="s">
        <v>232</v>
      </c>
      <c r="D146" s="235" t="s">
        <v>140</v>
      </c>
      <c r="E146" s="236" t="s">
        <v>233</v>
      </c>
      <c r="F146" s="237" t="s">
        <v>234</v>
      </c>
      <c r="G146" s="238" t="s">
        <v>235</v>
      </c>
      <c r="H146" s="239">
        <v>789.87199999999996</v>
      </c>
      <c r="I146" s="240"/>
      <c r="J146" s="241">
        <f>ROUND(I146*H146,2)</f>
        <v>0</v>
      </c>
      <c r="K146" s="237" t="s">
        <v>144</v>
      </c>
      <c r="L146" s="72"/>
      <c r="M146" s="242" t="s">
        <v>21</v>
      </c>
      <c r="N146" s="243" t="s">
        <v>43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145</v>
      </c>
      <c r="AT146" s="24" t="s">
        <v>140</v>
      </c>
      <c r="AU146" s="24" t="s">
        <v>81</v>
      </c>
      <c r="AY146" s="24" t="s">
        <v>138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79</v>
      </c>
      <c r="BK146" s="246">
        <f>ROUND(I146*H146,2)</f>
        <v>0</v>
      </c>
      <c r="BL146" s="24" t="s">
        <v>145</v>
      </c>
      <c r="BM146" s="24" t="s">
        <v>236</v>
      </c>
    </row>
    <row r="147" s="1" customFormat="1">
      <c r="B147" s="46"/>
      <c r="C147" s="74"/>
      <c r="D147" s="247" t="s">
        <v>147</v>
      </c>
      <c r="E147" s="74"/>
      <c r="F147" s="248" t="s">
        <v>237</v>
      </c>
      <c r="G147" s="74"/>
      <c r="H147" s="74"/>
      <c r="I147" s="203"/>
      <c r="J147" s="74"/>
      <c r="K147" s="74"/>
      <c r="L147" s="72"/>
      <c r="M147" s="249"/>
      <c r="N147" s="47"/>
      <c r="O147" s="47"/>
      <c r="P147" s="47"/>
      <c r="Q147" s="47"/>
      <c r="R147" s="47"/>
      <c r="S147" s="47"/>
      <c r="T147" s="95"/>
      <c r="AT147" s="24" t="s">
        <v>147</v>
      </c>
      <c r="AU147" s="24" t="s">
        <v>81</v>
      </c>
    </row>
    <row r="148" s="12" customFormat="1">
      <c r="B148" s="250"/>
      <c r="C148" s="251"/>
      <c r="D148" s="247" t="s">
        <v>149</v>
      </c>
      <c r="E148" s="252" t="s">
        <v>21</v>
      </c>
      <c r="F148" s="253" t="s">
        <v>238</v>
      </c>
      <c r="G148" s="251"/>
      <c r="H148" s="254">
        <v>789.87199999999996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AT148" s="260" t="s">
        <v>149</v>
      </c>
      <c r="AU148" s="260" t="s">
        <v>81</v>
      </c>
      <c r="AV148" s="12" t="s">
        <v>81</v>
      </c>
      <c r="AW148" s="12" t="s">
        <v>35</v>
      </c>
      <c r="AX148" s="12" t="s">
        <v>79</v>
      </c>
      <c r="AY148" s="260" t="s">
        <v>138</v>
      </c>
    </row>
    <row r="149" s="1" customFormat="1" ht="25.5" customHeight="1">
      <c r="B149" s="46"/>
      <c r="C149" s="235" t="s">
        <v>239</v>
      </c>
      <c r="D149" s="235" t="s">
        <v>140</v>
      </c>
      <c r="E149" s="236" t="s">
        <v>240</v>
      </c>
      <c r="F149" s="237" t="s">
        <v>241</v>
      </c>
      <c r="G149" s="238" t="s">
        <v>183</v>
      </c>
      <c r="H149" s="239">
        <v>17.672000000000001</v>
      </c>
      <c r="I149" s="240"/>
      <c r="J149" s="241">
        <f>ROUND(I149*H149,2)</f>
        <v>0</v>
      </c>
      <c r="K149" s="237" t="s">
        <v>144</v>
      </c>
      <c r="L149" s="72"/>
      <c r="M149" s="242" t="s">
        <v>21</v>
      </c>
      <c r="N149" s="243" t="s">
        <v>43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145</v>
      </c>
      <c r="AT149" s="24" t="s">
        <v>140</v>
      </c>
      <c r="AU149" s="24" t="s">
        <v>81</v>
      </c>
      <c r="AY149" s="24" t="s">
        <v>138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79</v>
      </c>
      <c r="BK149" s="246">
        <f>ROUND(I149*H149,2)</f>
        <v>0</v>
      </c>
      <c r="BL149" s="24" t="s">
        <v>145</v>
      </c>
      <c r="BM149" s="24" t="s">
        <v>242</v>
      </c>
    </row>
    <row r="150" s="1" customFormat="1">
      <c r="B150" s="46"/>
      <c r="C150" s="74"/>
      <c r="D150" s="247" t="s">
        <v>147</v>
      </c>
      <c r="E150" s="74"/>
      <c r="F150" s="272" t="s">
        <v>243</v>
      </c>
      <c r="G150" s="74"/>
      <c r="H150" s="74"/>
      <c r="I150" s="203"/>
      <c r="J150" s="74"/>
      <c r="K150" s="74"/>
      <c r="L150" s="72"/>
      <c r="M150" s="249"/>
      <c r="N150" s="47"/>
      <c r="O150" s="47"/>
      <c r="P150" s="47"/>
      <c r="Q150" s="47"/>
      <c r="R150" s="47"/>
      <c r="S150" s="47"/>
      <c r="T150" s="95"/>
      <c r="AT150" s="24" t="s">
        <v>147</v>
      </c>
      <c r="AU150" s="24" t="s">
        <v>81</v>
      </c>
    </row>
    <row r="151" s="12" customFormat="1">
      <c r="B151" s="250"/>
      <c r="C151" s="251"/>
      <c r="D151" s="247" t="s">
        <v>149</v>
      </c>
      <c r="E151" s="252" t="s">
        <v>21</v>
      </c>
      <c r="F151" s="253" t="s">
        <v>244</v>
      </c>
      <c r="G151" s="251"/>
      <c r="H151" s="254">
        <v>7.9199999999999999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AT151" s="260" t="s">
        <v>149</v>
      </c>
      <c r="AU151" s="260" t="s">
        <v>81</v>
      </c>
      <c r="AV151" s="12" t="s">
        <v>81</v>
      </c>
      <c r="AW151" s="12" t="s">
        <v>35</v>
      </c>
      <c r="AX151" s="12" t="s">
        <v>72</v>
      </c>
      <c r="AY151" s="260" t="s">
        <v>138</v>
      </c>
    </row>
    <row r="152" s="12" customFormat="1">
      <c r="B152" s="250"/>
      <c r="C152" s="251"/>
      <c r="D152" s="247" t="s">
        <v>149</v>
      </c>
      <c r="E152" s="252" t="s">
        <v>21</v>
      </c>
      <c r="F152" s="253" t="s">
        <v>245</v>
      </c>
      <c r="G152" s="251"/>
      <c r="H152" s="254">
        <v>7.5019999999999998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AT152" s="260" t="s">
        <v>149</v>
      </c>
      <c r="AU152" s="260" t="s">
        <v>81</v>
      </c>
      <c r="AV152" s="12" t="s">
        <v>81</v>
      </c>
      <c r="AW152" s="12" t="s">
        <v>35</v>
      </c>
      <c r="AX152" s="12" t="s">
        <v>72</v>
      </c>
      <c r="AY152" s="260" t="s">
        <v>138</v>
      </c>
    </row>
    <row r="153" s="12" customFormat="1">
      <c r="B153" s="250"/>
      <c r="C153" s="251"/>
      <c r="D153" s="247" t="s">
        <v>149</v>
      </c>
      <c r="E153" s="252" t="s">
        <v>21</v>
      </c>
      <c r="F153" s="253" t="s">
        <v>246</v>
      </c>
      <c r="G153" s="251"/>
      <c r="H153" s="254">
        <v>2.25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AT153" s="260" t="s">
        <v>149</v>
      </c>
      <c r="AU153" s="260" t="s">
        <v>81</v>
      </c>
      <c r="AV153" s="12" t="s">
        <v>81</v>
      </c>
      <c r="AW153" s="12" t="s">
        <v>35</v>
      </c>
      <c r="AX153" s="12" t="s">
        <v>72</v>
      </c>
      <c r="AY153" s="260" t="s">
        <v>138</v>
      </c>
    </row>
    <row r="154" s="13" customFormat="1">
      <c r="B154" s="261"/>
      <c r="C154" s="262"/>
      <c r="D154" s="247" t="s">
        <v>149</v>
      </c>
      <c r="E154" s="263" t="s">
        <v>21</v>
      </c>
      <c r="F154" s="264" t="s">
        <v>152</v>
      </c>
      <c r="G154" s="262"/>
      <c r="H154" s="265">
        <v>17.672000000000001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AT154" s="271" t="s">
        <v>149</v>
      </c>
      <c r="AU154" s="271" t="s">
        <v>81</v>
      </c>
      <c r="AV154" s="13" t="s">
        <v>145</v>
      </c>
      <c r="AW154" s="13" t="s">
        <v>35</v>
      </c>
      <c r="AX154" s="13" t="s">
        <v>79</v>
      </c>
      <c r="AY154" s="271" t="s">
        <v>138</v>
      </c>
    </row>
    <row r="155" s="1" customFormat="1" ht="16.5" customHeight="1">
      <c r="B155" s="46"/>
      <c r="C155" s="273" t="s">
        <v>247</v>
      </c>
      <c r="D155" s="273" t="s">
        <v>248</v>
      </c>
      <c r="E155" s="274" t="s">
        <v>249</v>
      </c>
      <c r="F155" s="275" t="s">
        <v>250</v>
      </c>
      <c r="G155" s="276" t="s">
        <v>235</v>
      </c>
      <c r="H155" s="277">
        <v>35.344000000000001</v>
      </c>
      <c r="I155" s="278"/>
      <c r="J155" s="279">
        <f>ROUND(I155*H155,2)</f>
        <v>0</v>
      </c>
      <c r="K155" s="275" t="s">
        <v>144</v>
      </c>
      <c r="L155" s="280"/>
      <c r="M155" s="281" t="s">
        <v>21</v>
      </c>
      <c r="N155" s="282" t="s">
        <v>43</v>
      </c>
      <c r="O155" s="47"/>
      <c r="P155" s="244">
        <f>O155*H155</f>
        <v>0</v>
      </c>
      <c r="Q155" s="244">
        <v>1</v>
      </c>
      <c r="R155" s="244">
        <f>Q155*H155</f>
        <v>35.344000000000001</v>
      </c>
      <c r="S155" s="244">
        <v>0</v>
      </c>
      <c r="T155" s="245">
        <f>S155*H155</f>
        <v>0</v>
      </c>
      <c r="AR155" s="24" t="s">
        <v>187</v>
      </c>
      <c r="AT155" s="24" t="s">
        <v>248</v>
      </c>
      <c r="AU155" s="24" t="s">
        <v>81</v>
      </c>
      <c r="AY155" s="24" t="s">
        <v>138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24" t="s">
        <v>79</v>
      </c>
      <c r="BK155" s="246">
        <f>ROUND(I155*H155,2)</f>
        <v>0</v>
      </c>
      <c r="BL155" s="24" t="s">
        <v>145</v>
      </c>
      <c r="BM155" s="24" t="s">
        <v>251</v>
      </c>
    </row>
    <row r="156" s="12" customFormat="1">
      <c r="B156" s="250"/>
      <c r="C156" s="251"/>
      <c r="D156" s="247" t="s">
        <v>149</v>
      </c>
      <c r="E156" s="252" t="s">
        <v>21</v>
      </c>
      <c r="F156" s="253" t="s">
        <v>252</v>
      </c>
      <c r="G156" s="251"/>
      <c r="H156" s="254">
        <v>15.84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AT156" s="260" t="s">
        <v>149</v>
      </c>
      <c r="AU156" s="260" t="s">
        <v>81</v>
      </c>
      <c r="AV156" s="12" t="s">
        <v>81</v>
      </c>
      <c r="AW156" s="12" t="s">
        <v>35</v>
      </c>
      <c r="AX156" s="12" t="s">
        <v>72</v>
      </c>
      <c r="AY156" s="260" t="s">
        <v>138</v>
      </c>
    </row>
    <row r="157" s="12" customFormat="1">
      <c r="B157" s="250"/>
      <c r="C157" s="251"/>
      <c r="D157" s="247" t="s">
        <v>149</v>
      </c>
      <c r="E157" s="252" t="s">
        <v>21</v>
      </c>
      <c r="F157" s="253" t="s">
        <v>253</v>
      </c>
      <c r="G157" s="251"/>
      <c r="H157" s="254">
        <v>15.004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AT157" s="260" t="s">
        <v>149</v>
      </c>
      <c r="AU157" s="260" t="s">
        <v>81</v>
      </c>
      <c r="AV157" s="12" t="s">
        <v>81</v>
      </c>
      <c r="AW157" s="12" t="s">
        <v>35</v>
      </c>
      <c r="AX157" s="12" t="s">
        <v>72</v>
      </c>
      <c r="AY157" s="260" t="s">
        <v>138</v>
      </c>
    </row>
    <row r="158" s="12" customFormat="1">
      <c r="B158" s="250"/>
      <c r="C158" s="251"/>
      <c r="D158" s="247" t="s">
        <v>149</v>
      </c>
      <c r="E158" s="252" t="s">
        <v>21</v>
      </c>
      <c r="F158" s="253" t="s">
        <v>254</v>
      </c>
      <c r="G158" s="251"/>
      <c r="H158" s="254">
        <v>4.5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AT158" s="260" t="s">
        <v>149</v>
      </c>
      <c r="AU158" s="260" t="s">
        <v>81</v>
      </c>
      <c r="AV158" s="12" t="s">
        <v>81</v>
      </c>
      <c r="AW158" s="12" t="s">
        <v>35</v>
      </c>
      <c r="AX158" s="12" t="s">
        <v>72</v>
      </c>
      <c r="AY158" s="260" t="s">
        <v>138</v>
      </c>
    </row>
    <row r="159" s="13" customFormat="1">
      <c r="B159" s="261"/>
      <c r="C159" s="262"/>
      <c r="D159" s="247" t="s">
        <v>149</v>
      </c>
      <c r="E159" s="263" t="s">
        <v>21</v>
      </c>
      <c r="F159" s="264" t="s">
        <v>152</v>
      </c>
      <c r="G159" s="262"/>
      <c r="H159" s="265">
        <v>35.344000000000001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AT159" s="271" t="s">
        <v>149</v>
      </c>
      <c r="AU159" s="271" t="s">
        <v>81</v>
      </c>
      <c r="AV159" s="13" t="s">
        <v>145</v>
      </c>
      <c r="AW159" s="13" t="s">
        <v>35</v>
      </c>
      <c r="AX159" s="13" t="s">
        <v>79</v>
      </c>
      <c r="AY159" s="271" t="s">
        <v>138</v>
      </c>
    </row>
    <row r="160" s="1" customFormat="1" ht="38.25" customHeight="1">
      <c r="B160" s="46"/>
      <c r="C160" s="235" t="s">
        <v>255</v>
      </c>
      <c r="D160" s="235" t="s">
        <v>140</v>
      </c>
      <c r="E160" s="236" t="s">
        <v>256</v>
      </c>
      <c r="F160" s="237" t="s">
        <v>257</v>
      </c>
      <c r="G160" s="238" t="s">
        <v>183</v>
      </c>
      <c r="H160" s="239">
        <v>2.5419999999999998</v>
      </c>
      <c r="I160" s="240"/>
      <c r="J160" s="241">
        <f>ROUND(I160*H160,2)</f>
        <v>0</v>
      </c>
      <c r="K160" s="237" t="s">
        <v>144</v>
      </c>
      <c r="L160" s="72"/>
      <c r="M160" s="242" t="s">
        <v>21</v>
      </c>
      <c r="N160" s="243" t="s">
        <v>43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145</v>
      </c>
      <c r="AT160" s="24" t="s">
        <v>140</v>
      </c>
      <c r="AU160" s="24" t="s">
        <v>81</v>
      </c>
      <c r="AY160" s="24" t="s">
        <v>138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79</v>
      </c>
      <c r="BK160" s="246">
        <f>ROUND(I160*H160,2)</f>
        <v>0</v>
      </c>
      <c r="BL160" s="24" t="s">
        <v>145</v>
      </c>
      <c r="BM160" s="24" t="s">
        <v>258</v>
      </c>
    </row>
    <row r="161" s="1" customFormat="1">
      <c r="B161" s="46"/>
      <c r="C161" s="74"/>
      <c r="D161" s="247" t="s">
        <v>147</v>
      </c>
      <c r="E161" s="74"/>
      <c r="F161" s="248" t="s">
        <v>259</v>
      </c>
      <c r="G161" s="74"/>
      <c r="H161" s="74"/>
      <c r="I161" s="203"/>
      <c r="J161" s="74"/>
      <c r="K161" s="74"/>
      <c r="L161" s="72"/>
      <c r="M161" s="249"/>
      <c r="N161" s="47"/>
      <c r="O161" s="47"/>
      <c r="P161" s="47"/>
      <c r="Q161" s="47"/>
      <c r="R161" s="47"/>
      <c r="S161" s="47"/>
      <c r="T161" s="95"/>
      <c r="AT161" s="24" t="s">
        <v>147</v>
      </c>
      <c r="AU161" s="24" t="s">
        <v>81</v>
      </c>
    </row>
    <row r="162" s="12" customFormat="1">
      <c r="B162" s="250"/>
      <c r="C162" s="251"/>
      <c r="D162" s="247" t="s">
        <v>149</v>
      </c>
      <c r="E162" s="252" t="s">
        <v>21</v>
      </c>
      <c r="F162" s="253" t="s">
        <v>260</v>
      </c>
      <c r="G162" s="251"/>
      <c r="H162" s="254">
        <v>2.5419999999999998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AT162" s="260" t="s">
        <v>149</v>
      </c>
      <c r="AU162" s="260" t="s">
        <v>81</v>
      </c>
      <c r="AV162" s="12" t="s">
        <v>81</v>
      </c>
      <c r="AW162" s="12" t="s">
        <v>35</v>
      </c>
      <c r="AX162" s="12" t="s">
        <v>79</v>
      </c>
      <c r="AY162" s="260" t="s">
        <v>138</v>
      </c>
    </row>
    <row r="163" s="1" customFormat="1" ht="16.5" customHeight="1">
      <c r="B163" s="46"/>
      <c r="C163" s="273" t="s">
        <v>261</v>
      </c>
      <c r="D163" s="273" t="s">
        <v>248</v>
      </c>
      <c r="E163" s="274" t="s">
        <v>262</v>
      </c>
      <c r="F163" s="275" t="s">
        <v>263</v>
      </c>
      <c r="G163" s="276" t="s">
        <v>235</v>
      </c>
      <c r="H163" s="277">
        <v>5.0839999999999996</v>
      </c>
      <c r="I163" s="278"/>
      <c r="J163" s="279">
        <f>ROUND(I163*H163,2)</f>
        <v>0</v>
      </c>
      <c r="K163" s="275" t="s">
        <v>144</v>
      </c>
      <c r="L163" s="280"/>
      <c r="M163" s="281" t="s">
        <v>21</v>
      </c>
      <c r="N163" s="282" t="s">
        <v>43</v>
      </c>
      <c r="O163" s="47"/>
      <c r="P163" s="244">
        <f>O163*H163</f>
        <v>0</v>
      </c>
      <c r="Q163" s="244">
        <v>1</v>
      </c>
      <c r="R163" s="244">
        <f>Q163*H163</f>
        <v>5.0839999999999996</v>
      </c>
      <c r="S163" s="244">
        <v>0</v>
      </c>
      <c r="T163" s="245">
        <f>S163*H163</f>
        <v>0</v>
      </c>
      <c r="AR163" s="24" t="s">
        <v>187</v>
      </c>
      <c r="AT163" s="24" t="s">
        <v>248</v>
      </c>
      <c r="AU163" s="24" t="s">
        <v>81</v>
      </c>
      <c r="AY163" s="24" t="s">
        <v>138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24" t="s">
        <v>79</v>
      </c>
      <c r="BK163" s="246">
        <f>ROUND(I163*H163,2)</f>
        <v>0</v>
      </c>
      <c r="BL163" s="24" t="s">
        <v>145</v>
      </c>
      <c r="BM163" s="24" t="s">
        <v>264</v>
      </c>
    </row>
    <row r="164" s="12" customFormat="1">
      <c r="B164" s="250"/>
      <c r="C164" s="251"/>
      <c r="D164" s="247" t="s">
        <v>149</v>
      </c>
      <c r="E164" s="252" t="s">
        <v>21</v>
      </c>
      <c r="F164" s="253" t="s">
        <v>265</v>
      </c>
      <c r="G164" s="251"/>
      <c r="H164" s="254">
        <v>5.0839999999999996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AT164" s="260" t="s">
        <v>149</v>
      </c>
      <c r="AU164" s="260" t="s">
        <v>81</v>
      </c>
      <c r="AV164" s="12" t="s">
        <v>81</v>
      </c>
      <c r="AW164" s="12" t="s">
        <v>35</v>
      </c>
      <c r="AX164" s="12" t="s">
        <v>79</v>
      </c>
      <c r="AY164" s="260" t="s">
        <v>138</v>
      </c>
    </row>
    <row r="165" s="1" customFormat="1" ht="25.5" customHeight="1">
      <c r="B165" s="46"/>
      <c r="C165" s="235" t="s">
        <v>9</v>
      </c>
      <c r="D165" s="235" t="s">
        <v>140</v>
      </c>
      <c r="E165" s="236" t="s">
        <v>266</v>
      </c>
      <c r="F165" s="237" t="s">
        <v>267</v>
      </c>
      <c r="G165" s="238" t="s">
        <v>143</v>
      </c>
      <c r="H165" s="239">
        <v>294</v>
      </c>
      <c r="I165" s="240"/>
      <c r="J165" s="241">
        <f>ROUND(I165*H165,2)</f>
        <v>0</v>
      </c>
      <c r="K165" s="237" t="s">
        <v>144</v>
      </c>
      <c r="L165" s="72"/>
      <c r="M165" s="242" t="s">
        <v>21</v>
      </c>
      <c r="N165" s="243" t="s">
        <v>43</v>
      </c>
      <c r="O165" s="47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AR165" s="24" t="s">
        <v>145</v>
      </c>
      <c r="AT165" s="24" t="s">
        <v>140</v>
      </c>
      <c r="AU165" s="24" t="s">
        <v>81</v>
      </c>
      <c r="AY165" s="24" t="s">
        <v>138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24" t="s">
        <v>79</v>
      </c>
      <c r="BK165" s="246">
        <f>ROUND(I165*H165,2)</f>
        <v>0</v>
      </c>
      <c r="BL165" s="24" t="s">
        <v>145</v>
      </c>
      <c r="BM165" s="24" t="s">
        <v>268</v>
      </c>
    </row>
    <row r="166" s="1" customFormat="1">
      <c r="B166" s="46"/>
      <c r="C166" s="74"/>
      <c r="D166" s="247" t="s">
        <v>147</v>
      </c>
      <c r="E166" s="74"/>
      <c r="F166" s="248" t="s">
        <v>269</v>
      </c>
      <c r="G166" s="74"/>
      <c r="H166" s="74"/>
      <c r="I166" s="203"/>
      <c r="J166" s="74"/>
      <c r="K166" s="74"/>
      <c r="L166" s="72"/>
      <c r="M166" s="249"/>
      <c r="N166" s="47"/>
      <c r="O166" s="47"/>
      <c r="P166" s="47"/>
      <c r="Q166" s="47"/>
      <c r="R166" s="47"/>
      <c r="S166" s="47"/>
      <c r="T166" s="95"/>
      <c r="AT166" s="24" t="s">
        <v>147</v>
      </c>
      <c r="AU166" s="24" t="s">
        <v>81</v>
      </c>
    </row>
    <row r="167" s="12" customFormat="1">
      <c r="B167" s="250"/>
      <c r="C167" s="251"/>
      <c r="D167" s="247" t="s">
        <v>149</v>
      </c>
      <c r="E167" s="252" t="s">
        <v>21</v>
      </c>
      <c r="F167" s="253" t="s">
        <v>270</v>
      </c>
      <c r="G167" s="251"/>
      <c r="H167" s="254">
        <v>294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AT167" s="260" t="s">
        <v>149</v>
      </c>
      <c r="AU167" s="260" t="s">
        <v>81</v>
      </c>
      <c r="AV167" s="12" t="s">
        <v>81</v>
      </c>
      <c r="AW167" s="12" t="s">
        <v>35</v>
      </c>
      <c r="AX167" s="12" t="s">
        <v>79</v>
      </c>
      <c r="AY167" s="260" t="s">
        <v>138</v>
      </c>
    </row>
    <row r="168" s="1" customFormat="1" ht="16.5" customHeight="1">
      <c r="B168" s="46"/>
      <c r="C168" s="273" t="s">
        <v>271</v>
      </c>
      <c r="D168" s="273" t="s">
        <v>248</v>
      </c>
      <c r="E168" s="274" t="s">
        <v>272</v>
      </c>
      <c r="F168" s="275" t="s">
        <v>273</v>
      </c>
      <c r="G168" s="276" t="s">
        <v>183</v>
      </c>
      <c r="H168" s="277">
        <v>29.399999999999999</v>
      </c>
      <c r="I168" s="278"/>
      <c r="J168" s="279">
        <f>ROUND(I168*H168,2)</f>
        <v>0</v>
      </c>
      <c r="K168" s="275" t="s">
        <v>144</v>
      </c>
      <c r="L168" s="280"/>
      <c r="M168" s="281" t="s">
        <v>21</v>
      </c>
      <c r="N168" s="282" t="s">
        <v>43</v>
      </c>
      <c r="O168" s="47"/>
      <c r="P168" s="244">
        <f>O168*H168</f>
        <v>0</v>
      </c>
      <c r="Q168" s="244">
        <v>0.20999999999999999</v>
      </c>
      <c r="R168" s="244">
        <f>Q168*H168</f>
        <v>6.1739999999999995</v>
      </c>
      <c r="S168" s="244">
        <v>0</v>
      </c>
      <c r="T168" s="245">
        <f>S168*H168</f>
        <v>0</v>
      </c>
      <c r="AR168" s="24" t="s">
        <v>187</v>
      </c>
      <c r="AT168" s="24" t="s">
        <v>248</v>
      </c>
      <c r="AU168" s="24" t="s">
        <v>81</v>
      </c>
      <c r="AY168" s="24" t="s">
        <v>138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79</v>
      </c>
      <c r="BK168" s="246">
        <f>ROUND(I168*H168,2)</f>
        <v>0</v>
      </c>
      <c r="BL168" s="24" t="s">
        <v>145</v>
      </c>
      <c r="BM168" s="24" t="s">
        <v>274</v>
      </c>
    </row>
    <row r="169" s="12" customFormat="1">
      <c r="B169" s="250"/>
      <c r="C169" s="251"/>
      <c r="D169" s="247" t="s">
        <v>149</v>
      </c>
      <c r="E169" s="252" t="s">
        <v>21</v>
      </c>
      <c r="F169" s="253" t="s">
        <v>275</v>
      </c>
      <c r="G169" s="251"/>
      <c r="H169" s="254">
        <v>29.399999999999999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AT169" s="260" t="s">
        <v>149</v>
      </c>
      <c r="AU169" s="260" t="s">
        <v>81</v>
      </c>
      <c r="AV169" s="12" t="s">
        <v>81</v>
      </c>
      <c r="AW169" s="12" t="s">
        <v>35</v>
      </c>
      <c r="AX169" s="12" t="s">
        <v>79</v>
      </c>
      <c r="AY169" s="260" t="s">
        <v>138</v>
      </c>
    </row>
    <row r="170" s="1" customFormat="1" ht="25.5" customHeight="1">
      <c r="B170" s="46"/>
      <c r="C170" s="235" t="s">
        <v>276</v>
      </c>
      <c r="D170" s="235" t="s">
        <v>140</v>
      </c>
      <c r="E170" s="236" t="s">
        <v>277</v>
      </c>
      <c r="F170" s="237" t="s">
        <v>278</v>
      </c>
      <c r="G170" s="238" t="s">
        <v>143</v>
      </c>
      <c r="H170" s="239">
        <v>294</v>
      </c>
      <c r="I170" s="240"/>
      <c r="J170" s="241">
        <f>ROUND(I170*H170,2)</f>
        <v>0</v>
      </c>
      <c r="K170" s="237" t="s">
        <v>144</v>
      </c>
      <c r="L170" s="72"/>
      <c r="M170" s="242" t="s">
        <v>21</v>
      </c>
      <c r="N170" s="243" t="s">
        <v>43</v>
      </c>
      <c r="O170" s="47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AR170" s="24" t="s">
        <v>145</v>
      </c>
      <c r="AT170" s="24" t="s">
        <v>140</v>
      </c>
      <c r="AU170" s="24" t="s">
        <v>81</v>
      </c>
      <c r="AY170" s="24" t="s">
        <v>138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79</v>
      </c>
      <c r="BK170" s="246">
        <f>ROUND(I170*H170,2)</f>
        <v>0</v>
      </c>
      <c r="BL170" s="24" t="s">
        <v>145</v>
      </c>
      <c r="BM170" s="24" t="s">
        <v>279</v>
      </c>
    </row>
    <row r="171" s="1" customFormat="1">
      <c r="B171" s="46"/>
      <c r="C171" s="74"/>
      <c r="D171" s="247" t="s">
        <v>147</v>
      </c>
      <c r="E171" s="74"/>
      <c r="F171" s="248" t="s">
        <v>280</v>
      </c>
      <c r="G171" s="74"/>
      <c r="H171" s="74"/>
      <c r="I171" s="203"/>
      <c r="J171" s="74"/>
      <c r="K171" s="74"/>
      <c r="L171" s="72"/>
      <c r="M171" s="249"/>
      <c r="N171" s="47"/>
      <c r="O171" s="47"/>
      <c r="P171" s="47"/>
      <c r="Q171" s="47"/>
      <c r="R171" s="47"/>
      <c r="S171" s="47"/>
      <c r="T171" s="95"/>
      <c r="AT171" s="24" t="s">
        <v>147</v>
      </c>
      <c r="AU171" s="24" t="s">
        <v>81</v>
      </c>
    </row>
    <row r="172" s="12" customFormat="1">
      <c r="B172" s="250"/>
      <c r="C172" s="251"/>
      <c r="D172" s="247" t="s">
        <v>149</v>
      </c>
      <c r="E172" s="252" t="s">
        <v>21</v>
      </c>
      <c r="F172" s="253" t="s">
        <v>281</v>
      </c>
      <c r="G172" s="251"/>
      <c r="H172" s="254">
        <v>294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AT172" s="260" t="s">
        <v>149</v>
      </c>
      <c r="AU172" s="260" t="s">
        <v>81</v>
      </c>
      <c r="AV172" s="12" t="s">
        <v>81</v>
      </c>
      <c r="AW172" s="12" t="s">
        <v>35</v>
      </c>
      <c r="AX172" s="12" t="s">
        <v>79</v>
      </c>
      <c r="AY172" s="260" t="s">
        <v>138</v>
      </c>
    </row>
    <row r="173" s="1" customFormat="1" ht="16.5" customHeight="1">
      <c r="B173" s="46"/>
      <c r="C173" s="273" t="s">
        <v>282</v>
      </c>
      <c r="D173" s="273" t="s">
        <v>248</v>
      </c>
      <c r="E173" s="274" t="s">
        <v>283</v>
      </c>
      <c r="F173" s="275" t="s">
        <v>284</v>
      </c>
      <c r="G173" s="276" t="s">
        <v>285</v>
      </c>
      <c r="H173" s="277">
        <v>11.76</v>
      </c>
      <c r="I173" s="278"/>
      <c r="J173" s="279">
        <f>ROUND(I173*H173,2)</f>
        <v>0</v>
      </c>
      <c r="K173" s="275" t="s">
        <v>144</v>
      </c>
      <c r="L173" s="280"/>
      <c r="M173" s="281" t="s">
        <v>21</v>
      </c>
      <c r="N173" s="282" t="s">
        <v>43</v>
      </c>
      <c r="O173" s="47"/>
      <c r="P173" s="244">
        <f>O173*H173</f>
        <v>0</v>
      </c>
      <c r="Q173" s="244">
        <v>0.001</v>
      </c>
      <c r="R173" s="244">
        <f>Q173*H173</f>
        <v>0.01176</v>
      </c>
      <c r="S173" s="244">
        <v>0</v>
      </c>
      <c r="T173" s="245">
        <f>S173*H173</f>
        <v>0</v>
      </c>
      <c r="AR173" s="24" t="s">
        <v>187</v>
      </c>
      <c r="AT173" s="24" t="s">
        <v>248</v>
      </c>
      <c r="AU173" s="24" t="s">
        <v>81</v>
      </c>
      <c r="AY173" s="24" t="s">
        <v>138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24" t="s">
        <v>79</v>
      </c>
      <c r="BK173" s="246">
        <f>ROUND(I173*H173,2)</f>
        <v>0</v>
      </c>
      <c r="BL173" s="24" t="s">
        <v>145</v>
      </c>
      <c r="BM173" s="24" t="s">
        <v>286</v>
      </c>
    </row>
    <row r="174" s="12" customFormat="1">
      <c r="B174" s="250"/>
      <c r="C174" s="251"/>
      <c r="D174" s="247" t="s">
        <v>149</v>
      </c>
      <c r="E174" s="252" t="s">
        <v>21</v>
      </c>
      <c r="F174" s="253" t="s">
        <v>287</v>
      </c>
      <c r="G174" s="251"/>
      <c r="H174" s="254">
        <v>11.76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AT174" s="260" t="s">
        <v>149</v>
      </c>
      <c r="AU174" s="260" t="s">
        <v>81</v>
      </c>
      <c r="AV174" s="12" t="s">
        <v>81</v>
      </c>
      <c r="AW174" s="12" t="s">
        <v>35</v>
      </c>
      <c r="AX174" s="12" t="s">
        <v>79</v>
      </c>
      <c r="AY174" s="260" t="s">
        <v>138</v>
      </c>
    </row>
    <row r="175" s="1" customFormat="1" ht="25.5" customHeight="1">
      <c r="B175" s="46"/>
      <c r="C175" s="235" t="s">
        <v>288</v>
      </c>
      <c r="D175" s="235" t="s">
        <v>140</v>
      </c>
      <c r="E175" s="236" t="s">
        <v>289</v>
      </c>
      <c r="F175" s="237" t="s">
        <v>290</v>
      </c>
      <c r="G175" s="238" t="s">
        <v>143</v>
      </c>
      <c r="H175" s="239">
        <v>1226.3250000000001</v>
      </c>
      <c r="I175" s="240"/>
      <c r="J175" s="241">
        <f>ROUND(I175*H175,2)</f>
        <v>0</v>
      </c>
      <c r="K175" s="237" t="s">
        <v>144</v>
      </c>
      <c r="L175" s="72"/>
      <c r="M175" s="242" t="s">
        <v>21</v>
      </c>
      <c r="N175" s="243" t="s">
        <v>43</v>
      </c>
      <c r="O175" s="47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AR175" s="24" t="s">
        <v>145</v>
      </c>
      <c r="AT175" s="24" t="s">
        <v>140</v>
      </c>
      <c r="AU175" s="24" t="s">
        <v>81</v>
      </c>
      <c r="AY175" s="24" t="s">
        <v>138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24" t="s">
        <v>79</v>
      </c>
      <c r="BK175" s="246">
        <f>ROUND(I175*H175,2)</f>
        <v>0</v>
      </c>
      <c r="BL175" s="24" t="s">
        <v>145</v>
      </c>
      <c r="BM175" s="24" t="s">
        <v>291</v>
      </c>
    </row>
    <row r="176" s="1" customFormat="1">
      <c r="B176" s="46"/>
      <c r="C176" s="74"/>
      <c r="D176" s="247" t="s">
        <v>147</v>
      </c>
      <c r="E176" s="74"/>
      <c r="F176" s="248" t="s">
        <v>292</v>
      </c>
      <c r="G176" s="74"/>
      <c r="H176" s="74"/>
      <c r="I176" s="203"/>
      <c r="J176" s="74"/>
      <c r="K176" s="74"/>
      <c r="L176" s="72"/>
      <c r="M176" s="249"/>
      <c r="N176" s="47"/>
      <c r="O176" s="47"/>
      <c r="P176" s="47"/>
      <c r="Q176" s="47"/>
      <c r="R176" s="47"/>
      <c r="S176" s="47"/>
      <c r="T176" s="95"/>
      <c r="AT176" s="24" t="s">
        <v>147</v>
      </c>
      <c r="AU176" s="24" t="s">
        <v>81</v>
      </c>
    </row>
    <row r="177" s="12" customFormat="1">
      <c r="B177" s="250"/>
      <c r="C177" s="251"/>
      <c r="D177" s="247" t="s">
        <v>149</v>
      </c>
      <c r="E177" s="252" t="s">
        <v>21</v>
      </c>
      <c r="F177" s="253" t="s">
        <v>293</v>
      </c>
      <c r="G177" s="251"/>
      <c r="H177" s="254">
        <v>1226.3250000000001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AT177" s="260" t="s">
        <v>149</v>
      </c>
      <c r="AU177" s="260" t="s">
        <v>81</v>
      </c>
      <c r="AV177" s="12" t="s">
        <v>81</v>
      </c>
      <c r="AW177" s="12" t="s">
        <v>35</v>
      </c>
      <c r="AX177" s="12" t="s">
        <v>79</v>
      </c>
      <c r="AY177" s="260" t="s">
        <v>138</v>
      </c>
    </row>
    <row r="178" s="11" customFormat="1" ht="29.88" customHeight="1">
      <c r="B178" s="219"/>
      <c r="C178" s="220"/>
      <c r="D178" s="221" t="s">
        <v>71</v>
      </c>
      <c r="E178" s="233" t="s">
        <v>81</v>
      </c>
      <c r="F178" s="233" t="s">
        <v>294</v>
      </c>
      <c r="G178" s="220"/>
      <c r="H178" s="220"/>
      <c r="I178" s="223"/>
      <c r="J178" s="234">
        <f>BK178</f>
        <v>0</v>
      </c>
      <c r="K178" s="220"/>
      <c r="L178" s="225"/>
      <c r="M178" s="226"/>
      <c r="N178" s="227"/>
      <c r="O178" s="227"/>
      <c r="P178" s="228">
        <f>SUM(P179:P194)</f>
        <v>0</v>
      </c>
      <c r="Q178" s="227"/>
      <c r="R178" s="228">
        <f>SUM(R179:R194)</f>
        <v>52.933142000000004</v>
      </c>
      <c r="S178" s="227"/>
      <c r="T178" s="229">
        <f>SUM(T179:T194)</f>
        <v>0</v>
      </c>
      <c r="AR178" s="230" t="s">
        <v>79</v>
      </c>
      <c r="AT178" s="231" t="s">
        <v>71</v>
      </c>
      <c r="AU178" s="231" t="s">
        <v>79</v>
      </c>
      <c r="AY178" s="230" t="s">
        <v>138</v>
      </c>
      <c r="BK178" s="232">
        <f>SUM(BK179:BK194)</f>
        <v>0</v>
      </c>
    </row>
    <row r="179" s="1" customFormat="1" ht="38.25" customHeight="1">
      <c r="B179" s="46"/>
      <c r="C179" s="235" t="s">
        <v>295</v>
      </c>
      <c r="D179" s="235" t="s">
        <v>140</v>
      </c>
      <c r="E179" s="236" t="s">
        <v>296</v>
      </c>
      <c r="F179" s="237" t="s">
        <v>297</v>
      </c>
      <c r="G179" s="238" t="s">
        <v>143</v>
      </c>
      <c r="H179" s="239">
        <v>460</v>
      </c>
      <c r="I179" s="240"/>
      <c r="J179" s="241">
        <f>ROUND(I179*H179,2)</f>
        <v>0</v>
      </c>
      <c r="K179" s="237" t="s">
        <v>144</v>
      </c>
      <c r="L179" s="72"/>
      <c r="M179" s="242" t="s">
        <v>21</v>
      </c>
      <c r="N179" s="243" t="s">
        <v>43</v>
      </c>
      <c r="O179" s="47"/>
      <c r="P179" s="244">
        <f>O179*H179</f>
        <v>0</v>
      </c>
      <c r="Q179" s="244">
        <v>0.00031</v>
      </c>
      <c r="R179" s="244">
        <f>Q179*H179</f>
        <v>0.14260000000000001</v>
      </c>
      <c r="S179" s="244">
        <v>0</v>
      </c>
      <c r="T179" s="245">
        <f>S179*H179</f>
        <v>0</v>
      </c>
      <c r="AR179" s="24" t="s">
        <v>145</v>
      </c>
      <c r="AT179" s="24" t="s">
        <v>140</v>
      </c>
      <c r="AU179" s="24" t="s">
        <v>81</v>
      </c>
      <c r="AY179" s="24" t="s">
        <v>138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24" t="s">
        <v>79</v>
      </c>
      <c r="BK179" s="246">
        <f>ROUND(I179*H179,2)</f>
        <v>0</v>
      </c>
      <c r="BL179" s="24" t="s">
        <v>145</v>
      </c>
      <c r="BM179" s="24" t="s">
        <v>298</v>
      </c>
    </row>
    <row r="180" s="1" customFormat="1">
      <c r="B180" s="46"/>
      <c r="C180" s="74"/>
      <c r="D180" s="247" t="s">
        <v>147</v>
      </c>
      <c r="E180" s="74"/>
      <c r="F180" s="248" t="s">
        <v>299</v>
      </c>
      <c r="G180" s="74"/>
      <c r="H180" s="74"/>
      <c r="I180" s="203"/>
      <c r="J180" s="74"/>
      <c r="K180" s="74"/>
      <c r="L180" s="72"/>
      <c r="M180" s="249"/>
      <c r="N180" s="47"/>
      <c r="O180" s="47"/>
      <c r="P180" s="47"/>
      <c r="Q180" s="47"/>
      <c r="R180" s="47"/>
      <c r="S180" s="47"/>
      <c r="T180" s="95"/>
      <c r="AT180" s="24" t="s">
        <v>147</v>
      </c>
      <c r="AU180" s="24" t="s">
        <v>81</v>
      </c>
    </row>
    <row r="181" s="12" customFormat="1">
      <c r="B181" s="250"/>
      <c r="C181" s="251"/>
      <c r="D181" s="247" t="s">
        <v>149</v>
      </c>
      <c r="E181" s="252" t="s">
        <v>21</v>
      </c>
      <c r="F181" s="253" t="s">
        <v>300</v>
      </c>
      <c r="G181" s="251"/>
      <c r="H181" s="254">
        <v>460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AT181" s="260" t="s">
        <v>149</v>
      </c>
      <c r="AU181" s="260" t="s">
        <v>81</v>
      </c>
      <c r="AV181" s="12" t="s">
        <v>81</v>
      </c>
      <c r="AW181" s="12" t="s">
        <v>35</v>
      </c>
      <c r="AX181" s="12" t="s">
        <v>79</v>
      </c>
      <c r="AY181" s="260" t="s">
        <v>138</v>
      </c>
    </row>
    <row r="182" s="1" customFormat="1" ht="16.5" customHeight="1">
      <c r="B182" s="46"/>
      <c r="C182" s="235" t="s">
        <v>301</v>
      </c>
      <c r="D182" s="235" t="s">
        <v>140</v>
      </c>
      <c r="E182" s="236" t="s">
        <v>302</v>
      </c>
      <c r="F182" s="237" t="s">
        <v>303</v>
      </c>
      <c r="G182" s="238" t="s">
        <v>183</v>
      </c>
      <c r="H182" s="239">
        <v>1.24</v>
      </c>
      <c r="I182" s="240"/>
      <c r="J182" s="241">
        <f>ROUND(I182*H182,2)</f>
        <v>0</v>
      </c>
      <c r="K182" s="237" t="s">
        <v>144</v>
      </c>
      <c r="L182" s="72"/>
      <c r="M182" s="242" t="s">
        <v>21</v>
      </c>
      <c r="N182" s="243" t="s">
        <v>43</v>
      </c>
      <c r="O182" s="47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AR182" s="24" t="s">
        <v>145</v>
      </c>
      <c r="AT182" s="24" t="s">
        <v>140</v>
      </c>
      <c r="AU182" s="24" t="s">
        <v>81</v>
      </c>
      <c r="AY182" s="24" t="s">
        <v>138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24" t="s">
        <v>79</v>
      </c>
      <c r="BK182" s="246">
        <f>ROUND(I182*H182,2)</f>
        <v>0</v>
      </c>
      <c r="BL182" s="24" t="s">
        <v>145</v>
      </c>
      <c r="BM182" s="24" t="s">
        <v>304</v>
      </c>
    </row>
    <row r="183" s="1" customFormat="1">
      <c r="B183" s="46"/>
      <c r="C183" s="74"/>
      <c r="D183" s="247" t="s">
        <v>147</v>
      </c>
      <c r="E183" s="74"/>
      <c r="F183" s="248" t="s">
        <v>305</v>
      </c>
      <c r="G183" s="74"/>
      <c r="H183" s="74"/>
      <c r="I183" s="203"/>
      <c r="J183" s="74"/>
      <c r="K183" s="74"/>
      <c r="L183" s="72"/>
      <c r="M183" s="249"/>
      <c r="N183" s="47"/>
      <c r="O183" s="47"/>
      <c r="P183" s="47"/>
      <c r="Q183" s="47"/>
      <c r="R183" s="47"/>
      <c r="S183" s="47"/>
      <c r="T183" s="95"/>
      <c r="AT183" s="24" t="s">
        <v>147</v>
      </c>
      <c r="AU183" s="24" t="s">
        <v>81</v>
      </c>
    </row>
    <row r="184" s="12" customFormat="1">
      <c r="B184" s="250"/>
      <c r="C184" s="251"/>
      <c r="D184" s="247" t="s">
        <v>149</v>
      </c>
      <c r="E184" s="252" t="s">
        <v>21</v>
      </c>
      <c r="F184" s="253" t="s">
        <v>306</v>
      </c>
      <c r="G184" s="251"/>
      <c r="H184" s="254">
        <v>1.24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AT184" s="260" t="s">
        <v>149</v>
      </c>
      <c r="AU184" s="260" t="s">
        <v>81</v>
      </c>
      <c r="AV184" s="12" t="s">
        <v>81</v>
      </c>
      <c r="AW184" s="12" t="s">
        <v>35</v>
      </c>
      <c r="AX184" s="12" t="s">
        <v>79</v>
      </c>
      <c r="AY184" s="260" t="s">
        <v>138</v>
      </c>
    </row>
    <row r="185" s="1" customFormat="1" ht="38.25" customHeight="1">
      <c r="B185" s="46"/>
      <c r="C185" s="235" t="s">
        <v>307</v>
      </c>
      <c r="D185" s="235" t="s">
        <v>140</v>
      </c>
      <c r="E185" s="236" t="s">
        <v>308</v>
      </c>
      <c r="F185" s="237" t="s">
        <v>309</v>
      </c>
      <c r="G185" s="238" t="s">
        <v>171</v>
      </c>
      <c r="H185" s="239">
        <v>230</v>
      </c>
      <c r="I185" s="240"/>
      <c r="J185" s="241">
        <f>ROUND(I185*H185,2)</f>
        <v>0</v>
      </c>
      <c r="K185" s="237" t="s">
        <v>144</v>
      </c>
      <c r="L185" s="72"/>
      <c r="M185" s="242" t="s">
        <v>21</v>
      </c>
      <c r="N185" s="243" t="s">
        <v>43</v>
      </c>
      <c r="O185" s="47"/>
      <c r="P185" s="244">
        <f>O185*H185</f>
        <v>0</v>
      </c>
      <c r="Q185" s="244">
        <v>0.22656999999999999</v>
      </c>
      <c r="R185" s="244">
        <f>Q185*H185</f>
        <v>52.1111</v>
      </c>
      <c r="S185" s="244">
        <v>0</v>
      </c>
      <c r="T185" s="245">
        <f>S185*H185</f>
        <v>0</v>
      </c>
      <c r="AR185" s="24" t="s">
        <v>145</v>
      </c>
      <c r="AT185" s="24" t="s">
        <v>140</v>
      </c>
      <c r="AU185" s="24" t="s">
        <v>81</v>
      </c>
      <c r="AY185" s="24" t="s">
        <v>138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24" t="s">
        <v>79</v>
      </c>
      <c r="BK185" s="246">
        <f>ROUND(I185*H185,2)</f>
        <v>0</v>
      </c>
      <c r="BL185" s="24" t="s">
        <v>145</v>
      </c>
      <c r="BM185" s="24" t="s">
        <v>310</v>
      </c>
    </row>
    <row r="186" s="1" customFormat="1">
      <c r="B186" s="46"/>
      <c r="C186" s="74"/>
      <c r="D186" s="247" t="s">
        <v>311</v>
      </c>
      <c r="E186" s="74"/>
      <c r="F186" s="248" t="s">
        <v>312</v>
      </c>
      <c r="G186" s="74"/>
      <c r="H186" s="74"/>
      <c r="I186" s="203"/>
      <c r="J186" s="74"/>
      <c r="K186" s="74"/>
      <c r="L186" s="72"/>
      <c r="M186" s="249"/>
      <c r="N186" s="47"/>
      <c r="O186" s="47"/>
      <c r="P186" s="47"/>
      <c r="Q186" s="47"/>
      <c r="R186" s="47"/>
      <c r="S186" s="47"/>
      <c r="T186" s="95"/>
      <c r="AT186" s="24" t="s">
        <v>311</v>
      </c>
      <c r="AU186" s="24" t="s">
        <v>81</v>
      </c>
    </row>
    <row r="187" s="12" customFormat="1">
      <c r="B187" s="250"/>
      <c r="C187" s="251"/>
      <c r="D187" s="247" t="s">
        <v>149</v>
      </c>
      <c r="E187" s="252" t="s">
        <v>21</v>
      </c>
      <c r="F187" s="253" t="s">
        <v>313</v>
      </c>
      <c r="G187" s="251"/>
      <c r="H187" s="254">
        <v>230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AT187" s="260" t="s">
        <v>149</v>
      </c>
      <c r="AU187" s="260" t="s">
        <v>81</v>
      </c>
      <c r="AV187" s="12" t="s">
        <v>81</v>
      </c>
      <c r="AW187" s="12" t="s">
        <v>35</v>
      </c>
      <c r="AX187" s="12" t="s">
        <v>79</v>
      </c>
      <c r="AY187" s="260" t="s">
        <v>138</v>
      </c>
    </row>
    <row r="188" s="1" customFormat="1" ht="38.25" customHeight="1">
      <c r="B188" s="46"/>
      <c r="C188" s="235" t="s">
        <v>314</v>
      </c>
      <c r="D188" s="235" t="s">
        <v>140</v>
      </c>
      <c r="E188" s="236" t="s">
        <v>315</v>
      </c>
      <c r="F188" s="237" t="s">
        <v>316</v>
      </c>
      <c r="G188" s="238" t="s">
        <v>143</v>
      </c>
      <c r="H188" s="239">
        <v>1230.55</v>
      </c>
      <c r="I188" s="240"/>
      <c r="J188" s="241">
        <f>ROUND(I188*H188,2)</f>
        <v>0</v>
      </c>
      <c r="K188" s="237" t="s">
        <v>144</v>
      </c>
      <c r="L188" s="72"/>
      <c r="M188" s="242" t="s">
        <v>21</v>
      </c>
      <c r="N188" s="243" t="s">
        <v>43</v>
      </c>
      <c r="O188" s="47"/>
      <c r="P188" s="244">
        <f>O188*H188</f>
        <v>0</v>
      </c>
      <c r="Q188" s="244">
        <v>0.00013999999999999999</v>
      </c>
      <c r="R188" s="244">
        <f>Q188*H188</f>
        <v>0.17227699999999999</v>
      </c>
      <c r="S188" s="244">
        <v>0</v>
      </c>
      <c r="T188" s="245">
        <f>S188*H188</f>
        <v>0</v>
      </c>
      <c r="AR188" s="24" t="s">
        <v>145</v>
      </c>
      <c r="AT188" s="24" t="s">
        <v>140</v>
      </c>
      <c r="AU188" s="24" t="s">
        <v>81</v>
      </c>
      <c r="AY188" s="24" t="s">
        <v>138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24" t="s">
        <v>79</v>
      </c>
      <c r="BK188" s="246">
        <f>ROUND(I188*H188,2)</f>
        <v>0</v>
      </c>
      <c r="BL188" s="24" t="s">
        <v>145</v>
      </c>
      <c r="BM188" s="24" t="s">
        <v>317</v>
      </c>
    </row>
    <row r="189" s="1" customFormat="1">
      <c r="B189" s="46"/>
      <c r="C189" s="74"/>
      <c r="D189" s="247" t="s">
        <v>147</v>
      </c>
      <c r="E189" s="74"/>
      <c r="F189" s="248" t="s">
        <v>318</v>
      </c>
      <c r="G189" s="74"/>
      <c r="H189" s="74"/>
      <c r="I189" s="203"/>
      <c r="J189" s="74"/>
      <c r="K189" s="74"/>
      <c r="L189" s="72"/>
      <c r="M189" s="249"/>
      <c r="N189" s="47"/>
      <c r="O189" s="47"/>
      <c r="P189" s="47"/>
      <c r="Q189" s="47"/>
      <c r="R189" s="47"/>
      <c r="S189" s="47"/>
      <c r="T189" s="95"/>
      <c r="AT189" s="24" t="s">
        <v>147</v>
      </c>
      <c r="AU189" s="24" t="s">
        <v>81</v>
      </c>
    </row>
    <row r="190" s="12" customFormat="1">
      <c r="B190" s="250"/>
      <c r="C190" s="251"/>
      <c r="D190" s="247" t="s">
        <v>149</v>
      </c>
      <c r="E190" s="252" t="s">
        <v>21</v>
      </c>
      <c r="F190" s="253" t="s">
        <v>319</v>
      </c>
      <c r="G190" s="251"/>
      <c r="H190" s="254">
        <v>1230.55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AT190" s="260" t="s">
        <v>149</v>
      </c>
      <c r="AU190" s="260" t="s">
        <v>81</v>
      </c>
      <c r="AV190" s="12" t="s">
        <v>81</v>
      </c>
      <c r="AW190" s="12" t="s">
        <v>35</v>
      </c>
      <c r="AX190" s="12" t="s">
        <v>79</v>
      </c>
      <c r="AY190" s="260" t="s">
        <v>138</v>
      </c>
    </row>
    <row r="191" s="1" customFormat="1" ht="16.5" customHeight="1">
      <c r="B191" s="46"/>
      <c r="C191" s="273" t="s">
        <v>320</v>
      </c>
      <c r="D191" s="273" t="s">
        <v>248</v>
      </c>
      <c r="E191" s="274" t="s">
        <v>321</v>
      </c>
      <c r="F191" s="275" t="s">
        <v>322</v>
      </c>
      <c r="G191" s="276" t="s">
        <v>143</v>
      </c>
      <c r="H191" s="277">
        <v>1690.55</v>
      </c>
      <c r="I191" s="278"/>
      <c r="J191" s="279">
        <f>ROUND(I191*H191,2)</f>
        <v>0</v>
      </c>
      <c r="K191" s="275" t="s">
        <v>144</v>
      </c>
      <c r="L191" s="280"/>
      <c r="M191" s="281" t="s">
        <v>21</v>
      </c>
      <c r="N191" s="282" t="s">
        <v>43</v>
      </c>
      <c r="O191" s="47"/>
      <c r="P191" s="244">
        <f>O191*H191</f>
        <v>0</v>
      </c>
      <c r="Q191" s="244">
        <v>0.00029999999999999997</v>
      </c>
      <c r="R191" s="244">
        <f>Q191*H191</f>
        <v>0.50716499999999998</v>
      </c>
      <c r="S191" s="244">
        <v>0</v>
      </c>
      <c r="T191" s="245">
        <f>S191*H191</f>
        <v>0</v>
      </c>
      <c r="AR191" s="24" t="s">
        <v>187</v>
      </c>
      <c r="AT191" s="24" t="s">
        <v>248</v>
      </c>
      <c r="AU191" s="24" t="s">
        <v>81</v>
      </c>
      <c r="AY191" s="24" t="s">
        <v>138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24" t="s">
        <v>79</v>
      </c>
      <c r="BK191" s="246">
        <f>ROUND(I191*H191,2)</f>
        <v>0</v>
      </c>
      <c r="BL191" s="24" t="s">
        <v>145</v>
      </c>
      <c r="BM191" s="24" t="s">
        <v>323</v>
      </c>
    </row>
    <row r="192" s="12" customFormat="1">
      <c r="B192" s="250"/>
      <c r="C192" s="251"/>
      <c r="D192" s="247" t="s">
        <v>149</v>
      </c>
      <c r="E192" s="252" t="s">
        <v>21</v>
      </c>
      <c r="F192" s="253" t="s">
        <v>319</v>
      </c>
      <c r="G192" s="251"/>
      <c r="H192" s="254">
        <v>1230.55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AT192" s="260" t="s">
        <v>149</v>
      </c>
      <c r="AU192" s="260" t="s">
        <v>81</v>
      </c>
      <c r="AV192" s="12" t="s">
        <v>81</v>
      </c>
      <c r="AW192" s="12" t="s">
        <v>35</v>
      </c>
      <c r="AX192" s="12" t="s">
        <v>72</v>
      </c>
      <c r="AY192" s="260" t="s">
        <v>138</v>
      </c>
    </row>
    <row r="193" s="12" customFormat="1">
      <c r="B193" s="250"/>
      <c r="C193" s="251"/>
      <c r="D193" s="247" t="s">
        <v>149</v>
      </c>
      <c r="E193" s="252" t="s">
        <v>21</v>
      </c>
      <c r="F193" s="253" t="s">
        <v>324</v>
      </c>
      <c r="G193" s="251"/>
      <c r="H193" s="254">
        <v>460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AT193" s="260" t="s">
        <v>149</v>
      </c>
      <c r="AU193" s="260" t="s">
        <v>81</v>
      </c>
      <c r="AV193" s="12" t="s">
        <v>81</v>
      </c>
      <c r="AW193" s="12" t="s">
        <v>35</v>
      </c>
      <c r="AX193" s="12" t="s">
        <v>72</v>
      </c>
      <c r="AY193" s="260" t="s">
        <v>138</v>
      </c>
    </row>
    <row r="194" s="13" customFormat="1">
      <c r="B194" s="261"/>
      <c r="C194" s="262"/>
      <c r="D194" s="247" t="s">
        <v>149</v>
      </c>
      <c r="E194" s="263" t="s">
        <v>21</v>
      </c>
      <c r="F194" s="264" t="s">
        <v>152</v>
      </c>
      <c r="G194" s="262"/>
      <c r="H194" s="265">
        <v>1690.55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AT194" s="271" t="s">
        <v>149</v>
      </c>
      <c r="AU194" s="271" t="s">
        <v>81</v>
      </c>
      <c r="AV194" s="13" t="s">
        <v>145</v>
      </c>
      <c r="AW194" s="13" t="s">
        <v>35</v>
      </c>
      <c r="AX194" s="13" t="s">
        <v>79</v>
      </c>
      <c r="AY194" s="271" t="s">
        <v>138</v>
      </c>
    </row>
    <row r="195" s="11" customFormat="1" ht="29.88" customHeight="1">
      <c r="B195" s="219"/>
      <c r="C195" s="220"/>
      <c r="D195" s="221" t="s">
        <v>71</v>
      </c>
      <c r="E195" s="233" t="s">
        <v>168</v>
      </c>
      <c r="F195" s="233" t="s">
        <v>325</v>
      </c>
      <c r="G195" s="220"/>
      <c r="H195" s="220"/>
      <c r="I195" s="223"/>
      <c r="J195" s="234">
        <f>BK195</f>
        <v>0</v>
      </c>
      <c r="K195" s="220"/>
      <c r="L195" s="225"/>
      <c r="M195" s="226"/>
      <c r="N195" s="227"/>
      <c r="O195" s="227"/>
      <c r="P195" s="228">
        <f>SUM(P196:P225)</f>
        <v>0</v>
      </c>
      <c r="Q195" s="227"/>
      <c r="R195" s="228">
        <f>SUM(R196:R225)</f>
        <v>0.24335999999999997</v>
      </c>
      <c r="S195" s="227"/>
      <c r="T195" s="229">
        <f>SUM(T196:T225)</f>
        <v>0</v>
      </c>
      <c r="AR195" s="230" t="s">
        <v>79</v>
      </c>
      <c r="AT195" s="231" t="s">
        <v>71</v>
      </c>
      <c r="AU195" s="231" t="s">
        <v>79</v>
      </c>
      <c r="AY195" s="230" t="s">
        <v>138</v>
      </c>
      <c r="BK195" s="232">
        <f>SUM(BK196:BK225)</f>
        <v>0</v>
      </c>
    </row>
    <row r="196" s="1" customFormat="1" ht="25.5" customHeight="1">
      <c r="B196" s="46"/>
      <c r="C196" s="235" t="s">
        <v>326</v>
      </c>
      <c r="D196" s="235" t="s">
        <v>140</v>
      </c>
      <c r="E196" s="236" t="s">
        <v>327</v>
      </c>
      <c r="F196" s="237" t="s">
        <v>328</v>
      </c>
      <c r="G196" s="238" t="s">
        <v>143</v>
      </c>
      <c r="H196" s="239">
        <v>2207.625</v>
      </c>
      <c r="I196" s="240"/>
      <c r="J196" s="241">
        <f>ROUND(I196*H196,2)</f>
        <v>0</v>
      </c>
      <c r="K196" s="237" t="s">
        <v>144</v>
      </c>
      <c r="L196" s="72"/>
      <c r="M196" s="242" t="s">
        <v>21</v>
      </c>
      <c r="N196" s="243" t="s">
        <v>43</v>
      </c>
      <c r="O196" s="47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AR196" s="24" t="s">
        <v>145</v>
      </c>
      <c r="AT196" s="24" t="s">
        <v>140</v>
      </c>
      <c r="AU196" s="24" t="s">
        <v>81</v>
      </c>
      <c r="AY196" s="24" t="s">
        <v>138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24" t="s">
        <v>79</v>
      </c>
      <c r="BK196" s="246">
        <f>ROUND(I196*H196,2)</f>
        <v>0</v>
      </c>
      <c r="BL196" s="24" t="s">
        <v>145</v>
      </c>
      <c r="BM196" s="24" t="s">
        <v>329</v>
      </c>
    </row>
    <row r="197" s="12" customFormat="1">
      <c r="B197" s="250"/>
      <c r="C197" s="251"/>
      <c r="D197" s="247" t="s">
        <v>149</v>
      </c>
      <c r="E197" s="252" t="s">
        <v>21</v>
      </c>
      <c r="F197" s="253" t="s">
        <v>330</v>
      </c>
      <c r="G197" s="251"/>
      <c r="H197" s="254">
        <v>1226.3250000000001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AT197" s="260" t="s">
        <v>149</v>
      </c>
      <c r="AU197" s="260" t="s">
        <v>81</v>
      </c>
      <c r="AV197" s="12" t="s">
        <v>81</v>
      </c>
      <c r="AW197" s="12" t="s">
        <v>35</v>
      </c>
      <c r="AX197" s="12" t="s">
        <v>72</v>
      </c>
      <c r="AY197" s="260" t="s">
        <v>138</v>
      </c>
    </row>
    <row r="198" s="12" customFormat="1">
      <c r="B198" s="250"/>
      <c r="C198" s="251"/>
      <c r="D198" s="247" t="s">
        <v>149</v>
      </c>
      <c r="E198" s="252" t="s">
        <v>21</v>
      </c>
      <c r="F198" s="253" t="s">
        <v>331</v>
      </c>
      <c r="G198" s="251"/>
      <c r="H198" s="254">
        <v>981.29999999999995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AT198" s="260" t="s">
        <v>149</v>
      </c>
      <c r="AU198" s="260" t="s">
        <v>81</v>
      </c>
      <c r="AV198" s="12" t="s">
        <v>81</v>
      </c>
      <c r="AW198" s="12" t="s">
        <v>35</v>
      </c>
      <c r="AX198" s="12" t="s">
        <v>72</v>
      </c>
      <c r="AY198" s="260" t="s">
        <v>138</v>
      </c>
    </row>
    <row r="199" s="13" customFormat="1">
      <c r="B199" s="261"/>
      <c r="C199" s="262"/>
      <c r="D199" s="247" t="s">
        <v>149</v>
      </c>
      <c r="E199" s="263" t="s">
        <v>21</v>
      </c>
      <c r="F199" s="264" t="s">
        <v>152</v>
      </c>
      <c r="G199" s="262"/>
      <c r="H199" s="265">
        <v>2207.625</v>
      </c>
      <c r="I199" s="266"/>
      <c r="J199" s="262"/>
      <c r="K199" s="262"/>
      <c r="L199" s="267"/>
      <c r="M199" s="268"/>
      <c r="N199" s="269"/>
      <c r="O199" s="269"/>
      <c r="P199" s="269"/>
      <c r="Q199" s="269"/>
      <c r="R199" s="269"/>
      <c r="S199" s="269"/>
      <c r="T199" s="270"/>
      <c r="AT199" s="271" t="s">
        <v>149</v>
      </c>
      <c r="AU199" s="271" t="s">
        <v>81</v>
      </c>
      <c r="AV199" s="13" t="s">
        <v>145</v>
      </c>
      <c r="AW199" s="13" t="s">
        <v>35</v>
      </c>
      <c r="AX199" s="13" t="s">
        <v>79</v>
      </c>
      <c r="AY199" s="271" t="s">
        <v>138</v>
      </c>
    </row>
    <row r="200" s="1" customFormat="1" ht="25.5" customHeight="1">
      <c r="B200" s="46"/>
      <c r="C200" s="235" t="s">
        <v>332</v>
      </c>
      <c r="D200" s="235" t="s">
        <v>140</v>
      </c>
      <c r="E200" s="236" t="s">
        <v>333</v>
      </c>
      <c r="F200" s="237" t="s">
        <v>334</v>
      </c>
      <c r="G200" s="238" t="s">
        <v>143</v>
      </c>
      <c r="H200" s="239">
        <v>1226.3250000000001</v>
      </c>
      <c r="I200" s="240"/>
      <c r="J200" s="241">
        <f>ROUND(I200*H200,2)</f>
        <v>0</v>
      </c>
      <c r="K200" s="237" t="s">
        <v>144</v>
      </c>
      <c r="L200" s="72"/>
      <c r="M200" s="242" t="s">
        <v>21</v>
      </c>
      <c r="N200" s="243" t="s">
        <v>43</v>
      </c>
      <c r="O200" s="47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AR200" s="24" t="s">
        <v>145</v>
      </c>
      <c r="AT200" s="24" t="s">
        <v>140</v>
      </c>
      <c r="AU200" s="24" t="s">
        <v>81</v>
      </c>
      <c r="AY200" s="24" t="s">
        <v>138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24" t="s">
        <v>79</v>
      </c>
      <c r="BK200" s="246">
        <f>ROUND(I200*H200,2)</f>
        <v>0</v>
      </c>
      <c r="BL200" s="24" t="s">
        <v>145</v>
      </c>
      <c r="BM200" s="24" t="s">
        <v>335</v>
      </c>
    </row>
    <row r="201" s="12" customFormat="1">
      <c r="B201" s="250"/>
      <c r="C201" s="251"/>
      <c r="D201" s="247" t="s">
        <v>149</v>
      </c>
      <c r="E201" s="252" t="s">
        <v>21</v>
      </c>
      <c r="F201" s="253" t="s">
        <v>336</v>
      </c>
      <c r="G201" s="251"/>
      <c r="H201" s="254">
        <v>1226.3250000000001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AT201" s="260" t="s">
        <v>149</v>
      </c>
      <c r="AU201" s="260" t="s">
        <v>81</v>
      </c>
      <c r="AV201" s="12" t="s">
        <v>81</v>
      </c>
      <c r="AW201" s="12" t="s">
        <v>35</v>
      </c>
      <c r="AX201" s="12" t="s">
        <v>79</v>
      </c>
      <c r="AY201" s="260" t="s">
        <v>138</v>
      </c>
    </row>
    <row r="202" s="1" customFormat="1" ht="38.25" customHeight="1">
      <c r="B202" s="46"/>
      <c r="C202" s="235" t="s">
        <v>337</v>
      </c>
      <c r="D202" s="235" t="s">
        <v>140</v>
      </c>
      <c r="E202" s="236" t="s">
        <v>338</v>
      </c>
      <c r="F202" s="237" t="s">
        <v>339</v>
      </c>
      <c r="G202" s="238" t="s">
        <v>143</v>
      </c>
      <c r="H202" s="239">
        <v>1055.3</v>
      </c>
      <c r="I202" s="240"/>
      <c r="J202" s="241">
        <f>ROUND(I202*H202,2)</f>
        <v>0</v>
      </c>
      <c r="K202" s="237" t="s">
        <v>144</v>
      </c>
      <c r="L202" s="72"/>
      <c r="M202" s="242" t="s">
        <v>21</v>
      </c>
      <c r="N202" s="243" t="s">
        <v>43</v>
      </c>
      <c r="O202" s="47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AR202" s="24" t="s">
        <v>145</v>
      </c>
      <c r="AT202" s="24" t="s">
        <v>140</v>
      </c>
      <c r="AU202" s="24" t="s">
        <v>81</v>
      </c>
      <c r="AY202" s="24" t="s">
        <v>138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24" t="s">
        <v>79</v>
      </c>
      <c r="BK202" s="246">
        <f>ROUND(I202*H202,2)</f>
        <v>0</v>
      </c>
      <c r="BL202" s="24" t="s">
        <v>145</v>
      </c>
      <c r="BM202" s="24" t="s">
        <v>340</v>
      </c>
    </row>
    <row r="203" s="1" customFormat="1">
      <c r="B203" s="46"/>
      <c r="C203" s="74"/>
      <c r="D203" s="247" t="s">
        <v>147</v>
      </c>
      <c r="E203" s="74"/>
      <c r="F203" s="248" t="s">
        <v>341</v>
      </c>
      <c r="G203" s="74"/>
      <c r="H203" s="74"/>
      <c r="I203" s="203"/>
      <c r="J203" s="74"/>
      <c r="K203" s="74"/>
      <c r="L203" s="72"/>
      <c r="M203" s="249"/>
      <c r="N203" s="47"/>
      <c r="O203" s="47"/>
      <c r="P203" s="47"/>
      <c r="Q203" s="47"/>
      <c r="R203" s="47"/>
      <c r="S203" s="47"/>
      <c r="T203" s="95"/>
      <c r="AT203" s="24" t="s">
        <v>147</v>
      </c>
      <c r="AU203" s="24" t="s">
        <v>81</v>
      </c>
    </row>
    <row r="204" s="12" customFormat="1">
      <c r="B204" s="250"/>
      <c r="C204" s="251"/>
      <c r="D204" s="247" t="s">
        <v>149</v>
      </c>
      <c r="E204" s="252" t="s">
        <v>21</v>
      </c>
      <c r="F204" s="253" t="s">
        <v>342</v>
      </c>
      <c r="G204" s="251"/>
      <c r="H204" s="254">
        <v>981.29999999999995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AT204" s="260" t="s">
        <v>149</v>
      </c>
      <c r="AU204" s="260" t="s">
        <v>81</v>
      </c>
      <c r="AV204" s="12" t="s">
        <v>81</v>
      </c>
      <c r="AW204" s="12" t="s">
        <v>35</v>
      </c>
      <c r="AX204" s="12" t="s">
        <v>72</v>
      </c>
      <c r="AY204" s="260" t="s">
        <v>138</v>
      </c>
    </row>
    <row r="205" s="12" customFormat="1">
      <c r="B205" s="250"/>
      <c r="C205" s="251"/>
      <c r="D205" s="247" t="s">
        <v>149</v>
      </c>
      <c r="E205" s="252" t="s">
        <v>21</v>
      </c>
      <c r="F205" s="253" t="s">
        <v>343</v>
      </c>
      <c r="G205" s="251"/>
      <c r="H205" s="254">
        <v>70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AT205" s="260" t="s">
        <v>149</v>
      </c>
      <c r="AU205" s="260" t="s">
        <v>81</v>
      </c>
      <c r="AV205" s="12" t="s">
        <v>81</v>
      </c>
      <c r="AW205" s="12" t="s">
        <v>35</v>
      </c>
      <c r="AX205" s="12" t="s">
        <v>72</v>
      </c>
      <c r="AY205" s="260" t="s">
        <v>138</v>
      </c>
    </row>
    <row r="206" s="12" customFormat="1">
      <c r="B206" s="250"/>
      <c r="C206" s="251"/>
      <c r="D206" s="247" t="s">
        <v>149</v>
      </c>
      <c r="E206" s="252" t="s">
        <v>21</v>
      </c>
      <c r="F206" s="253" t="s">
        <v>157</v>
      </c>
      <c r="G206" s="251"/>
      <c r="H206" s="254">
        <v>4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AT206" s="260" t="s">
        <v>149</v>
      </c>
      <c r="AU206" s="260" t="s">
        <v>81</v>
      </c>
      <c r="AV206" s="12" t="s">
        <v>81</v>
      </c>
      <c r="AW206" s="12" t="s">
        <v>35</v>
      </c>
      <c r="AX206" s="12" t="s">
        <v>72</v>
      </c>
      <c r="AY206" s="260" t="s">
        <v>138</v>
      </c>
    </row>
    <row r="207" s="13" customFormat="1">
      <c r="B207" s="261"/>
      <c r="C207" s="262"/>
      <c r="D207" s="247" t="s">
        <v>149</v>
      </c>
      <c r="E207" s="263" t="s">
        <v>21</v>
      </c>
      <c r="F207" s="264" t="s">
        <v>152</v>
      </c>
      <c r="G207" s="262"/>
      <c r="H207" s="265">
        <v>1055.3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AT207" s="271" t="s">
        <v>149</v>
      </c>
      <c r="AU207" s="271" t="s">
        <v>81</v>
      </c>
      <c r="AV207" s="13" t="s">
        <v>145</v>
      </c>
      <c r="AW207" s="13" t="s">
        <v>35</v>
      </c>
      <c r="AX207" s="13" t="s">
        <v>79</v>
      </c>
      <c r="AY207" s="271" t="s">
        <v>138</v>
      </c>
    </row>
    <row r="208" s="1" customFormat="1" ht="16.5" customHeight="1">
      <c r="B208" s="46"/>
      <c r="C208" s="235" t="s">
        <v>344</v>
      </c>
      <c r="D208" s="235" t="s">
        <v>140</v>
      </c>
      <c r="E208" s="236" t="s">
        <v>345</v>
      </c>
      <c r="F208" s="237" t="s">
        <v>346</v>
      </c>
      <c r="G208" s="238" t="s">
        <v>143</v>
      </c>
      <c r="H208" s="239">
        <v>985.29999999999995</v>
      </c>
      <c r="I208" s="240"/>
      <c r="J208" s="241">
        <f>ROUND(I208*H208,2)</f>
        <v>0</v>
      </c>
      <c r="K208" s="237" t="s">
        <v>144</v>
      </c>
      <c r="L208" s="72"/>
      <c r="M208" s="242" t="s">
        <v>21</v>
      </c>
      <c r="N208" s="243" t="s">
        <v>43</v>
      </c>
      <c r="O208" s="47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AR208" s="24" t="s">
        <v>145</v>
      </c>
      <c r="AT208" s="24" t="s">
        <v>140</v>
      </c>
      <c r="AU208" s="24" t="s">
        <v>81</v>
      </c>
      <c r="AY208" s="24" t="s">
        <v>138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4" t="s">
        <v>79</v>
      </c>
      <c r="BK208" s="246">
        <f>ROUND(I208*H208,2)</f>
        <v>0</v>
      </c>
      <c r="BL208" s="24" t="s">
        <v>145</v>
      </c>
      <c r="BM208" s="24" t="s">
        <v>347</v>
      </c>
    </row>
    <row r="209" s="1" customFormat="1">
      <c r="B209" s="46"/>
      <c r="C209" s="74"/>
      <c r="D209" s="247" t="s">
        <v>147</v>
      </c>
      <c r="E209" s="74"/>
      <c r="F209" s="248" t="s">
        <v>348</v>
      </c>
      <c r="G209" s="74"/>
      <c r="H209" s="74"/>
      <c r="I209" s="203"/>
      <c r="J209" s="74"/>
      <c r="K209" s="74"/>
      <c r="L209" s="72"/>
      <c r="M209" s="249"/>
      <c r="N209" s="47"/>
      <c r="O209" s="47"/>
      <c r="P209" s="47"/>
      <c r="Q209" s="47"/>
      <c r="R209" s="47"/>
      <c r="S209" s="47"/>
      <c r="T209" s="95"/>
      <c r="AT209" s="24" t="s">
        <v>147</v>
      </c>
      <c r="AU209" s="24" t="s">
        <v>81</v>
      </c>
    </row>
    <row r="210" s="12" customFormat="1">
      <c r="B210" s="250"/>
      <c r="C210" s="251"/>
      <c r="D210" s="247" t="s">
        <v>149</v>
      </c>
      <c r="E210" s="252" t="s">
        <v>21</v>
      </c>
      <c r="F210" s="253" t="s">
        <v>349</v>
      </c>
      <c r="G210" s="251"/>
      <c r="H210" s="254">
        <v>981.29999999999995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AT210" s="260" t="s">
        <v>149</v>
      </c>
      <c r="AU210" s="260" t="s">
        <v>81</v>
      </c>
      <c r="AV210" s="12" t="s">
        <v>81</v>
      </c>
      <c r="AW210" s="12" t="s">
        <v>35</v>
      </c>
      <c r="AX210" s="12" t="s">
        <v>72</v>
      </c>
      <c r="AY210" s="260" t="s">
        <v>138</v>
      </c>
    </row>
    <row r="211" s="12" customFormat="1">
      <c r="B211" s="250"/>
      <c r="C211" s="251"/>
      <c r="D211" s="247" t="s">
        <v>149</v>
      </c>
      <c r="E211" s="252" t="s">
        <v>21</v>
      </c>
      <c r="F211" s="253" t="s">
        <v>350</v>
      </c>
      <c r="G211" s="251"/>
      <c r="H211" s="254">
        <v>4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AT211" s="260" t="s">
        <v>149</v>
      </c>
      <c r="AU211" s="260" t="s">
        <v>81</v>
      </c>
      <c r="AV211" s="12" t="s">
        <v>81</v>
      </c>
      <c r="AW211" s="12" t="s">
        <v>35</v>
      </c>
      <c r="AX211" s="12" t="s">
        <v>72</v>
      </c>
      <c r="AY211" s="260" t="s">
        <v>138</v>
      </c>
    </row>
    <row r="212" s="13" customFormat="1">
      <c r="B212" s="261"/>
      <c r="C212" s="262"/>
      <c r="D212" s="247" t="s">
        <v>149</v>
      </c>
      <c r="E212" s="263" t="s">
        <v>21</v>
      </c>
      <c r="F212" s="264" t="s">
        <v>152</v>
      </c>
      <c r="G212" s="262"/>
      <c r="H212" s="265">
        <v>985.29999999999995</v>
      </c>
      <c r="I212" s="266"/>
      <c r="J212" s="262"/>
      <c r="K212" s="262"/>
      <c r="L212" s="267"/>
      <c r="M212" s="268"/>
      <c r="N212" s="269"/>
      <c r="O212" s="269"/>
      <c r="P212" s="269"/>
      <c r="Q212" s="269"/>
      <c r="R212" s="269"/>
      <c r="S212" s="269"/>
      <c r="T212" s="270"/>
      <c r="AT212" s="271" t="s">
        <v>149</v>
      </c>
      <c r="AU212" s="271" t="s">
        <v>81</v>
      </c>
      <c r="AV212" s="13" t="s">
        <v>145</v>
      </c>
      <c r="AW212" s="13" t="s">
        <v>35</v>
      </c>
      <c r="AX212" s="13" t="s">
        <v>79</v>
      </c>
      <c r="AY212" s="271" t="s">
        <v>138</v>
      </c>
    </row>
    <row r="213" s="1" customFormat="1" ht="25.5" customHeight="1">
      <c r="B213" s="46"/>
      <c r="C213" s="235" t="s">
        <v>351</v>
      </c>
      <c r="D213" s="235" t="s">
        <v>140</v>
      </c>
      <c r="E213" s="236" t="s">
        <v>352</v>
      </c>
      <c r="F213" s="237" t="s">
        <v>353</v>
      </c>
      <c r="G213" s="238" t="s">
        <v>143</v>
      </c>
      <c r="H213" s="239">
        <v>1125.3</v>
      </c>
      <c r="I213" s="240"/>
      <c r="J213" s="241">
        <f>ROUND(I213*H213,2)</f>
        <v>0</v>
      </c>
      <c r="K213" s="237" t="s">
        <v>144</v>
      </c>
      <c r="L213" s="72"/>
      <c r="M213" s="242" t="s">
        <v>21</v>
      </c>
      <c r="N213" s="243" t="s">
        <v>43</v>
      </c>
      <c r="O213" s="47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AR213" s="24" t="s">
        <v>145</v>
      </c>
      <c r="AT213" s="24" t="s">
        <v>140</v>
      </c>
      <c r="AU213" s="24" t="s">
        <v>81</v>
      </c>
      <c r="AY213" s="24" t="s">
        <v>138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24" t="s">
        <v>79</v>
      </c>
      <c r="BK213" s="246">
        <f>ROUND(I213*H213,2)</f>
        <v>0</v>
      </c>
      <c r="BL213" s="24" t="s">
        <v>145</v>
      </c>
      <c r="BM213" s="24" t="s">
        <v>354</v>
      </c>
    </row>
    <row r="214" s="12" customFormat="1">
      <c r="B214" s="250"/>
      <c r="C214" s="251"/>
      <c r="D214" s="247" t="s">
        <v>149</v>
      </c>
      <c r="E214" s="252" t="s">
        <v>21</v>
      </c>
      <c r="F214" s="253" t="s">
        <v>342</v>
      </c>
      <c r="G214" s="251"/>
      <c r="H214" s="254">
        <v>981.29999999999995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AT214" s="260" t="s">
        <v>149</v>
      </c>
      <c r="AU214" s="260" t="s">
        <v>81</v>
      </c>
      <c r="AV214" s="12" t="s">
        <v>81</v>
      </c>
      <c r="AW214" s="12" t="s">
        <v>35</v>
      </c>
      <c r="AX214" s="12" t="s">
        <v>72</v>
      </c>
      <c r="AY214" s="260" t="s">
        <v>138</v>
      </c>
    </row>
    <row r="215" s="12" customFormat="1">
      <c r="B215" s="250"/>
      <c r="C215" s="251"/>
      <c r="D215" s="247" t="s">
        <v>149</v>
      </c>
      <c r="E215" s="252" t="s">
        <v>21</v>
      </c>
      <c r="F215" s="253" t="s">
        <v>355</v>
      </c>
      <c r="G215" s="251"/>
      <c r="H215" s="254">
        <v>140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AT215" s="260" t="s">
        <v>149</v>
      </c>
      <c r="AU215" s="260" t="s">
        <v>81</v>
      </c>
      <c r="AV215" s="12" t="s">
        <v>81</v>
      </c>
      <c r="AW215" s="12" t="s">
        <v>35</v>
      </c>
      <c r="AX215" s="12" t="s">
        <v>72</v>
      </c>
      <c r="AY215" s="260" t="s">
        <v>138</v>
      </c>
    </row>
    <row r="216" s="12" customFormat="1">
      <c r="B216" s="250"/>
      <c r="C216" s="251"/>
      <c r="D216" s="247" t="s">
        <v>149</v>
      </c>
      <c r="E216" s="252" t="s">
        <v>21</v>
      </c>
      <c r="F216" s="253" t="s">
        <v>157</v>
      </c>
      <c r="G216" s="251"/>
      <c r="H216" s="254">
        <v>4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AT216" s="260" t="s">
        <v>149</v>
      </c>
      <c r="AU216" s="260" t="s">
        <v>81</v>
      </c>
      <c r="AV216" s="12" t="s">
        <v>81</v>
      </c>
      <c r="AW216" s="12" t="s">
        <v>35</v>
      </c>
      <c r="AX216" s="12" t="s">
        <v>72</v>
      </c>
      <c r="AY216" s="260" t="s">
        <v>138</v>
      </c>
    </row>
    <row r="217" s="13" customFormat="1">
      <c r="B217" s="261"/>
      <c r="C217" s="262"/>
      <c r="D217" s="247" t="s">
        <v>149</v>
      </c>
      <c r="E217" s="263" t="s">
        <v>21</v>
      </c>
      <c r="F217" s="264" t="s">
        <v>152</v>
      </c>
      <c r="G217" s="262"/>
      <c r="H217" s="265">
        <v>1125.3</v>
      </c>
      <c r="I217" s="266"/>
      <c r="J217" s="262"/>
      <c r="K217" s="262"/>
      <c r="L217" s="267"/>
      <c r="M217" s="268"/>
      <c r="N217" s="269"/>
      <c r="O217" s="269"/>
      <c r="P217" s="269"/>
      <c r="Q217" s="269"/>
      <c r="R217" s="269"/>
      <c r="S217" s="269"/>
      <c r="T217" s="270"/>
      <c r="AT217" s="271" t="s">
        <v>149</v>
      </c>
      <c r="AU217" s="271" t="s">
        <v>81</v>
      </c>
      <c r="AV217" s="13" t="s">
        <v>145</v>
      </c>
      <c r="AW217" s="13" t="s">
        <v>35</v>
      </c>
      <c r="AX217" s="13" t="s">
        <v>79</v>
      </c>
      <c r="AY217" s="271" t="s">
        <v>138</v>
      </c>
    </row>
    <row r="218" s="1" customFormat="1" ht="38.25" customHeight="1">
      <c r="B218" s="46"/>
      <c r="C218" s="235" t="s">
        <v>356</v>
      </c>
      <c r="D218" s="235" t="s">
        <v>140</v>
      </c>
      <c r="E218" s="236" t="s">
        <v>357</v>
      </c>
      <c r="F218" s="237" t="s">
        <v>358</v>
      </c>
      <c r="G218" s="238" t="s">
        <v>143</v>
      </c>
      <c r="H218" s="239">
        <v>1051.3</v>
      </c>
      <c r="I218" s="240"/>
      <c r="J218" s="241">
        <f>ROUND(I218*H218,2)</f>
        <v>0</v>
      </c>
      <c r="K218" s="237" t="s">
        <v>144</v>
      </c>
      <c r="L218" s="72"/>
      <c r="M218" s="242" t="s">
        <v>21</v>
      </c>
      <c r="N218" s="243" t="s">
        <v>43</v>
      </c>
      <c r="O218" s="47"/>
      <c r="P218" s="244">
        <f>O218*H218</f>
        <v>0</v>
      </c>
      <c r="Q218" s="244">
        <v>0</v>
      </c>
      <c r="R218" s="244">
        <f>Q218*H218</f>
        <v>0</v>
      </c>
      <c r="S218" s="244">
        <v>0</v>
      </c>
      <c r="T218" s="245">
        <f>S218*H218</f>
        <v>0</v>
      </c>
      <c r="AR218" s="24" t="s">
        <v>145</v>
      </c>
      <c r="AT218" s="24" t="s">
        <v>140</v>
      </c>
      <c r="AU218" s="24" t="s">
        <v>81</v>
      </c>
      <c r="AY218" s="24" t="s">
        <v>138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24" t="s">
        <v>79</v>
      </c>
      <c r="BK218" s="246">
        <f>ROUND(I218*H218,2)</f>
        <v>0</v>
      </c>
      <c r="BL218" s="24" t="s">
        <v>145</v>
      </c>
      <c r="BM218" s="24" t="s">
        <v>359</v>
      </c>
    </row>
    <row r="219" s="1" customFormat="1">
      <c r="B219" s="46"/>
      <c r="C219" s="74"/>
      <c r="D219" s="247" t="s">
        <v>147</v>
      </c>
      <c r="E219" s="74"/>
      <c r="F219" s="248" t="s">
        <v>360</v>
      </c>
      <c r="G219" s="74"/>
      <c r="H219" s="74"/>
      <c r="I219" s="203"/>
      <c r="J219" s="74"/>
      <c r="K219" s="74"/>
      <c r="L219" s="72"/>
      <c r="M219" s="249"/>
      <c r="N219" s="47"/>
      <c r="O219" s="47"/>
      <c r="P219" s="47"/>
      <c r="Q219" s="47"/>
      <c r="R219" s="47"/>
      <c r="S219" s="47"/>
      <c r="T219" s="95"/>
      <c r="AT219" s="24" t="s">
        <v>147</v>
      </c>
      <c r="AU219" s="24" t="s">
        <v>81</v>
      </c>
    </row>
    <row r="220" s="12" customFormat="1">
      <c r="B220" s="250"/>
      <c r="C220" s="251"/>
      <c r="D220" s="247" t="s">
        <v>149</v>
      </c>
      <c r="E220" s="252" t="s">
        <v>21</v>
      </c>
      <c r="F220" s="253" t="s">
        <v>342</v>
      </c>
      <c r="G220" s="251"/>
      <c r="H220" s="254">
        <v>981.29999999999995</v>
      </c>
      <c r="I220" s="255"/>
      <c r="J220" s="251"/>
      <c r="K220" s="251"/>
      <c r="L220" s="256"/>
      <c r="M220" s="257"/>
      <c r="N220" s="258"/>
      <c r="O220" s="258"/>
      <c r="P220" s="258"/>
      <c r="Q220" s="258"/>
      <c r="R220" s="258"/>
      <c r="S220" s="258"/>
      <c r="T220" s="259"/>
      <c r="AT220" s="260" t="s">
        <v>149</v>
      </c>
      <c r="AU220" s="260" t="s">
        <v>81</v>
      </c>
      <c r="AV220" s="12" t="s">
        <v>81</v>
      </c>
      <c r="AW220" s="12" t="s">
        <v>35</v>
      </c>
      <c r="AX220" s="12" t="s">
        <v>72</v>
      </c>
      <c r="AY220" s="260" t="s">
        <v>138</v>
      </c>
    </row>
    <row r="221" s="12" customFormat="1">
      <c r="B221" s="250"/>
      <c r="C221" s="251"/>
      <c r="D221" s="247" t="s">
        <v>149</v>
      </c>
      <c r="E221" s="252" t="s">
        <v>21</v>
      </c>
      <c r="F221" s="253" t="s">
        <v>343</v>
      </c>
      <c r="G221" s="251"/>
      <c r="H221" s="254">
        <v>70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AT221" s="260" t="s">
        <v>149</v>
      </c>
      <c r="AU221" s="260" t="s">
        <v>81</v>
      </c>
      <c r="AV221" s="12" t="s">
        <v>81</v>
      </c>
      <c r="AW221" s="12" t="s">
        <v>35</v>
      </c>
      <c r="AX221" s="12" t="s">
        <v>72</v>
      </c>
      <c r="AY221" s="260" t="s">
        <v>138</v>
      </c>
    </row>
    <row r="222" s="13" customFormat="1">
      <c r="B222" s="261"/>
      <c r="C222" s="262"/>
      <c r="D222" s="247" t="s">
        <v>149</v>
      </c>
      <c r="E222" s="263" t="s">
        <v>21</v>
      </c>
      <c r="F222" s="264" t="s">
        <v>152</v>
      </c>
      <c r="G222" s="262"/>
      <c r="H222" s="265">
        <v>1051.3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AT222" s="271" t="s">
        <v>149</v>
      </c>
      <c r="AU222" s="271" t="s">
        <v>81</v>
      </c>
      <c r="AV222" s="13" t="s">
        <v>145</v>
      </c>
      <c r="AW222" s="13" t="s">
        <v>35</v>
      </c>
      <c r="AX222" s="13" t="s">
        <v>79</v>
      </c>
      <c r="AY222" s="271" t="s">
        <v>138</v>
      </c>
    </row>
    <row r="223" s="1" customFormat="1" ht="16.5" customHeight="1">
      <c r="B223" s="46"/>
      <c r="C223" s="235" t="s">
        <v>361</v>
      </c>
      <c r="D223" s="235" t="s">
        <v>140</v>
      </c>
      <c r="E223" s="236" t="s">
        <v>362</v>
      </c>
      <c r="F223" s="237" t="s">
        <v>363</v>
      </c>
      <c r="G223" s="238" t="s">
        <v>171</v>
      </c>
      <c r="H223" s="239">
        <v>67.599999999999994</v>
      </c>
      <c r="I223" s="240"/>
      <c r="J223" s="241">
        <f>ROUND(I223*H223,2)</f>
        <v>0</v>
      </c>
      <c r="K223" s="237" t="s">
        <v>144</v>
      </c>
      <c r="L223" s="72"/>
      <c r="M223" s="242" t="s">
        <v>21</v>
      </c>
      <c r="N223" s="243" t="s">
        <v>43</v>
      </c>
      <c r="O223" s="47"/>
      <c r="P223" s="244">
        <f>O223*H223</f>
        <v>0</v>
      </c>
      <c r="Q223" s="244">
        <v>0.0035999999999999999</v>
      </c>
      <c r="R223" s="244">
        <f>Q223*H223</f>
        <v>0.24335999999999997</v>
      </c>
      <c r="S223" s="244">
        <v>0</v>
      </c>
      <c r="T223" s="245">
        <f>S223*H223</f>
        <v>0</v>
      </c>
      <c r="AR223" s="24" t="s">
        <v>145</v>
      </c>
      <c r="AT223" s="24" t="s">
        <v>140</v>
      </c>
      <c r="AU223" s="24" t="s">
        <v>81</v>
      </c>
      <c r="AY223" s="24" t="s">
        <v>138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24" t="s">
        <v>79</v>
      </c>
      <c r="BK223" s="246">
        <f>ROUND(I223*H223,2)</f>
        <v>0</v>
      </c>
      <c r="BL223" s="24" t="s">
        <v>145</v>
      </c>
      <c r="BM223" s="24" t="s">
        <v>364</v>
      </c>
    </row>
    <row r="224" s="1" customFormat="1">
      <c r="B224" s="46"/>
      <c r="C224" s="74"/>
      <c r="D224" s="247" t="s">
        <v>147</v>
      </c>
      <c r="E224" s="74"/>
      <c r="F224" s="248" t="s">
        <v>365</v>
      </c>
      <c r="G224" s="74"/>
      <c r="H224" s="74"/>
      <c r="I224" s="203"/>
      <c r="J224" s="74"/>
      <c r="K224" s="74"/>
      <c r="L224" s="72"/>
      <c r="M224" s="249"/>
      <c r="N224" s="47"/>
      <c r="O224" s="47"/>
      <c r="P224" s="47"/>
      <c r="Q224" s="47"/>
      <c r="R224" s="47"/>
      <c r="S224" s="47"/>
      <c r="T224" s="95"/>
      <c r="AT224" s="24" t="s">
        <v>147</v>
      </c>
      <c r="AU224" s="24" t="s">
        <v>81</v>
      </c>
    </row>
    <row r="225" s="12" customFormat="1">
      <c r="B225" s="250"/>
      <c r="C225" s="251"/>
      <c r="D225" s="247" t="s">
        <v>149</v>
      </c>
      <c r="E225" s="252" t="s">
        <v>21</v>
      </c>
      <c r="F225" s="253" t="s">
        <v>366</v>
      </c>
      <c r="G225" s="251"/>
      <c r="H225" s="254">
        <v>67.599999999999994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AT225" s="260" t="s">
        <v>149</v>
      </c>
      <c r="AU225" s="260" t="s">
        <v>81</v>
      </c>
      <c r="AV225" s="12" t="s">
        <v>81</v>
      </c>
      <c r="AW225" s="12" t="s">
        <v>35</v>
      </c>
      <c r="AX225" s="12" t="s">
        <v>79</v>
      </c>
      <c r="AY225" s="260" t="s">
        <v>138</v>
      </c>
    </row>
    <row r="226" s="11" customFormat="1" ht="29.88" customHeight="1">
      <c r="B226" s="219"/>
      <c r="C226" s="220"/>
      <c r="D226" s="221" t="s">
        <v>71</v>
      </c>
      <c r="E226" s="233" t="s">
        <v>187</v>
      </c>
      <c r="F226" s="233" t="s">
        <v>367</v>
      </c>
      <c r="G226" s="220"/>
      <c r="H226" s="220"/>
      <c r="I226" s="223"/>
      <c r="J226" s="234">
        <f>BK226</f>
        <v>0</v>
      </c>
      <c r="K226" s="220"/>
      <c r="L226" s="225"/>
      <c r="M226" s="226"/>
      <c r="N226" s="227"/>
      <c r="O226" s="227"/>
      <c r="P226" s="228">
        <f>SUM(P227:P268)</f>
        <v>0</v>
      </c>
      <c r="Q226" s="227"/>
      <c r="R226" s="228">
        <f>SUM(R227:R268)</f>
        <v>11.934030000000002</v>
      </c>
      <c r="S226" s="227"/>
      <c r="T226" s="229">
        <f>SUM(T227:T268)</f>
        <v>0.89999999999999991</v>
      </c>
      <c r="AR226" s="230" t="s">
        <v>79</v>
      </c>
      <c r="AT226" s="231" t="s">
        <v>71</v>
      </c>
      <c r="AU226" s="231" t="s">
        <v>79</v>
      </c>
      <c r="AY226" s="230" t="s">
        <v>138</v>
      </c>
      <c r="BK226" s="232">
        <f>SUM(BK227:BK268)</f>
        <v>0</v>
      </c>
    </row>
    <row r="227" s="1" customFormat="1" ht="25.5" customHeight="1">
      <c r="B227" s="46"/>
      <c r="C227" s="235" t="s">
        <v>368</v>
      </c>
      <c r="D227" s="235" t="s">
        <v>140</v>
      </c>
      <c r="E227" s="236" t="s">
        <v>369</v>
      </c>
      <c r="F227" s="237" t="s">
        <v>370</v>
      </c>
      <c r="G227" s="238" t="s">
        <v>171</v>
      </c>
      <c r="H227" s="239">
        <v>31</v>
      </c>
      <c r="I227" s="240"/>
      <c r="J227" s="241">
        <f>ROUND(I227*H227,2)</f>
        <v>0</v>
      </c>
      <c r="K227" s="237" t="s">
        <v>144</v>
      </c>
      <c r="L227" s="72"/>
      <c r="M227" s="242" t="s">
        <v>21</v>
      </c>
      <c r="N227" s="243" t="s">
        <v>43</v>
      </c>
      <c r="O227" s="47"/>
      <c r="P227" s="244">
        <f>O227*H227</f>
        <v>0</v>
      </c>
      <c r="Q227" s="244">
        <v>0.0026800000000000001</v>
      </c>
      <c r="R227" s="244">
        <f>Q227*H227</f>
        <v>0.083080000000000001</v>
      </c>
      <c r="S227" s="244">
        <v>0</v>
      </c>
      <c r="T227" s="245">
        <f>S227*H227</f>
        <v>0</v>
      </c>
      <c r="AR227" s="24" t="s">
        <v>145</v>
      </c>
      <c r="AT227" s="24" t="s">
        <v>140</v>
      </c>
      <c r="AU227" s="24" t="s">
        <v>81</v>
      </c>
      <c r="AY227" s="24" t="s">
        <v>138</v>
      </c>
      <c r="BE227" s="246">
        <f>IF(N227="základní",J227,0)</f>
        <v>0</v>
      </c>
      <c r="BF227" s="246">
        <f>IF(N227="snížená",J227,0)</f>
        <v>0</v>
      </c>
      <c r="BG227" s="246">
        <f>IF(N227="zákl. přenesená",J227,0)</f>
        <v>0</v>
      </c>
      <c r="BH227" s="246">
        <f>IF(N227="sníž. přenesená",J227,0)</f>
        <v>0</v>
      </c>
      <c r="BI227" s="246">
        <f>IF(N227="nulová",J227,0)</f>
        <v>0</v>
      </c>
      <c r="BJ227" s="24" t="s">
        <v>79</v>
      </c>
      <c r="BK227" s="246">
        <f>ROUND(I227*H227,2)</f>
        <v>0</v>
      </c>
      <c r="BL227" s="24" t="s">
        <v>145</v>
      </c>
      <c r="BM227" s="24" t="s">
        <v>371</v>
      </c>
    </row>
    <row r="228" s="1" customFormat="1">
      <c r="B228" s="46"/>
      <c r="C228" s="74"/>
      <c r="D228" s="247" t="s">
        <v>147</v>
      </c>
      <c r="E228" s="74"/>
      <c r="F228" s="248" t="s">
        <v>372</v>
      </c>
      <c r="G228" s="74"/>
      <c r="H228" s="74"/>
      <c r="I228" s="203"/>
      <c r="J228" s="74"/>
      <c r="K228" s="74"/>
      <c r="L228" s="72"/>
      <c r="M228" s="249"/>
      <c r="N228" s="47"/>
      <c r="O228" s="47"/>
      <c r="P228" s="47"/>
      <c r="Q228" s="47"/>
      <c r="R228" s="47"/>
      <c r="S228" s="47"/>
      <c r="T228" s="95"/>
      <c r="AT228" s="24" t="s">
        <v>147</v>
      </c>
      <c r="AU228" s="24" t="s">
        <v>81</v>
      </c>
    </row>
    <row r="229" s="12" customFormat="1">
      <c r="B229" s="250"/>
      <c r="C229" s="251"/>
      <c r="D229" s="247" t="s">
        <v>149</v>
      </c>
      <c r="E229" s="252" t="s">
        <v>21</v>
      </c>
      <c r="F229" s="253" t="s">
        <v>373</v>
      </c>
      <c r="G229" s="251"/>
      <c r="H229" s="254">
        <v>31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AT229" s="260" t="s">
        <v>149</v>
      </c>
      <c r="AU229" s="260" t="s">
        <v>81</v>
      </c>
      <c r="AV229" s="12" t="s">
        <v>81</v>
      </c>
      <c r="AW229" s="12" t="s">
        <v>35</v>
      </c>
      <c r="AX229" s="12" t="s">
        <v>79</v>
      </c>
      <c r="AY229" s="260" t="s">
        <v>138</v>
      </c>
    </row>
    <row r="230" s="1" customFormat="1" ht="16.5" customHeight="1">
      <c r="B230" s="46"/>
      <c r="C230" s="235" t="s">
        <v>374</v>
      </c>
      <c r="D230" s="235" t="s">
        <v>140</v>
      </c>
      <c r="E230" s="236" t="s">
        <v>375</v>
      </c>
      <c r="F230" s="237" t="s">
        <v>376</v>
      </c>
      <c r="G230" s="238" t="s">
        <v>377</v>
      </c>
      <c r="H230" s="239">
        <v>10</v>
      </c>
      <c r="I230" s="240"/>
      <c r="J230" s="241">
        <f>ROUND(I230*H230,2)</f>
        <v>0</v>
      </c>
      <c r="K230" s="237" t="s">
        <v>21</v>
      </c>
      <c r="L230" s="72"/>
      <c r="M230" s="242" t="s">
        <v>21</v>
      </c>
      <c r="N230" s="243" t="s">
        <v>43</v>
      </c>
      <c r="O230" s="47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AR230" s="24" t="s">
        <v>145</v>
      </c>
      <c r="AT230" s="24" t="s">
        <v>140</v>
      </c>
      <c r="AU230" s="24" t="s">
        <v>81</v>
      </c>
      <c r="AY230" s="24" t="s">
        <v>138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24" t="s">
        <v>79</v>
      </c>
      <c r="BK230" s="246">
        <f>ROUND(I230*H230,2)</f>
        <v>0</v>
      </c>
      <c r="BL230" s="24" t="s">
        <v>145</v>
      </c>
      <c r="BM230" s="24" t="s">
        <v>378</v>
      </c>
    </row>
    <row r="231" s="12" customFormat="1">
      <c r="B231" s="250"/>
      <c r="C231" s="251"/>
      <c r="D231" s="247" t="s">
        <v>149</v>
      </c>
      <c r="E231" s="252" t="s">
        <v>21</v>
      </c>
      <c r="F231" s="253" t="s">
        <v>379</v>
      </c>
      <c r="G231" s="251"/>
      <c r="H231" s="254">
        <v>6</v>
      </c>
      <c r="I231" s="255"/>
      <c r="J231" s="251"/>
      <c r="K231" s="251"/>
      <c r="L231" s="256"/>
      <c r="M231" s="257"/>
      <c r="N231" s="258"/>
      <c r="O231" s="258"/>
      <c r="P231" s="258"/>
      <c r="Q231" s="258"/>
      <c r="R231" s="258"/>
      <c r="S231" s="258"/>
      <c r="T231" s="259"/>
      <c r="AT231" s="260" t="s">
        <v>149</v>
      </c>
      <c r="AU231" s="260" t="s">
        <v>81</v>
      </c>
      <c r="AV231" s="12" t="s">
        <v>81</v>
      </c>
      <c r="AW231" s="12" t="s">
        <v>35</v>
      </c>
      <c r="AX231" s="12" t="s">
        <v>72</v>
      </c>
      <c r="AY231" s="260" t="s">
        <v>138</v>
      </c>
    </row>
    <row r="232" s="12" customFormat="1">
      <c r="B232" s="250"/>
      <c r="C232" s="251"/>
      <c r="D232" s="247" t="s">
        <v>149</v>
      </c>
      <c r="E232" s="252" t="s">
        <v>21</v>
      </c>
      <c r="F232" s="253" t="s">
        <v>380</v>
      </c>
      <c r="G232" s="251"/>
      <c r="H232" s="254">
        <v>4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AT232" s="260" t="s">
        <v>149</v>
      </c>
      <c r="AU232" s="260" t="s">
        <v>81</v>
      </c>
      <c r="AV232" s="12" t="s">
        <v>81</v>
      </c>
      <c r="AW232" s="12" t="s">
        <v>35</v>
      </c>
      <c r="AX232" s="12" t="s">
        <v>72</v>
      </c>
      <c r="AY232" s="260" t="s">
        <v>138</v>
      </c>
    </row>
    <row r="233" s="13" customFormat="1">
      <c r="B233" s="261"/>
      <c r="C233" s="262"/>
      <c r="D233" s="247" t="s">
        <v>149</v>
      </c>
      <c r="E233" s="263" t="s">
        <v>21</v>
      </c>
      <c r="F233" s="264" t="s">
        <v>152</v>
      </c>
      <c r="G233" s="262"/>
      <c r="H233" s="265">
        <v>10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AT233" s="271" t="s">
        <v>149</v>
      </c>
      <c r="AU233" s="271" t="s">
        <v>81</v>
      </c>
      <c r="AV233" s="13" t="s">
        <v>145</v>
      </c>
      <c r="AW233" s="13" t="s">
        <v>35</v>
      </c>
      <c r="AX233" s="13" t="s">
        <v>79</v>
      </c>
      <c r="AY233" s="271" t="s">
        <v>138</v>
      </c>
    </row>
    <row r="234" s="1" customFormat="1" ht="16.5" customHeight="1">
      <c r="B234" s="46"/>
      <c r="C234" s="235" t="s">
        <v>381</v>
      </c>
      <c r="D234" s="235" t="s">
        <v>140</v>
      </c>
      <c r="E234" s="236" t="s">
        <v>382</v>
      </c>
      <c r="F234" s="237" t="s">
        <v>383</v>
      </c>
      <c r="G234" s="238" t="s">
        <v>377</v>
      </c>
      <c r="H234" s="239">
        <v>1</v>
      </c>
      <c r="I234" s="240"/>
      <c r="J234" s="241">
        <f>ROUND(I234*H234,2)</f>
        <v>0</v>
      </c>
      <c r="K234" s="237" t="s">
        <v>21</v>
      </c>
      <c r="L234" s="72"/>
      <c r="M234" s="242" t="s">
        <v>21</v>
      </c>
      <c r="N234" s="243" t="s">
        <v>43</v>
      </c>
      <c r="O234" s="47"/>
      <c r="P234" s="244">
        <f>O234*H234</f>
        <v>0</v>
      </c>
      <c r="Q234" s="244">
        <v>0</v>
      </c>
      <c r="R234" s="244">
        <f>Q234*H234</f>
        <v>0</v>
      </c>
      <c r="S234" s="244">
        <v>0</v>
      </c>
      <c r="T234" s="245">
        <f>S234*H234</f>
        <v>0</v>
      </c>
      <c r="AR234" s="24" t="s">
        <v>145</v>
      </c>
      <c r="AT234" s="24" t="s">
        <v>140</v>
      </c>
      <c r="AU234" s="24" t="s">
        <v>81</v>
      </c>
      <c r="AY234" s="24" t="s">
        <v>138</v>
      </c>
      <c r="BE234" s="246">
        <f>IF(N234="základní",J234,0)</f>
        <v>0</v>
      </c>
      <c r="BF234" s="246">
        <f>IF(N234="snížená",J234,0)</f>
        <v>0</v>
      </c>
      <c r="BG234" s="246">
        <f>IF(N234="zákl. přenesená",J234,0)</f>
        <v>0</v>
      </c>
      <c r="BH234" s="246">
        <f>IF(N234="sníž. přenesená",J234,0)</f>
        <v>0</v>
      </c>
      <c r="BI234" s="246">
        <f>IF(N234="nulová",J234,0)</f>
        <v>0</v>
      </c>
      <c r="BJ234" s="24" t="s">
        <v>79</v>
      </c>
      <c r="BK234" s="246">
        <f>ROUND(I234*H234,2)</f>
        <v>0</v>
      </c>
      <c r="BL234" s="24" t="s">
        <v>145</v>
      </c>
      <c r="BM234" s="24" t="s">
        <v>384</v>
      </c>
    </row>
    <row r="235" s="1" customFormat="1">
      <c r="B235" s="46"/>
      <c r="C235" s="74"/>
      <c r="D235" s="247" t="s">
        <v>311</v>
      </c>
      <c r="E235" s="74"/>
      <c r="F235" s="248" t="s">
        <v>385</v>
      </c>
      <c r="G235" s="74"/>
      <c r="H235" s="74"/>
      <c r="I235" s="203"/>
      <c r="J235" s="74"/>
      <c r="K235" s="74"/>
      <c r="L235" s="72"/>
      <c r="M235" s="249"/>
      <c r="N235" s="47"/>
      <c r="O235" s="47"/>
      <c r="P235" s="47"/>
      <c r="Q235" s="47"/>
      <c r="R235" s="47"/>
      <c r="S235" s="47"/>
      <c r="T235" s="95"/>
      <c r="AT235" s="24" t="s">
        <v>311</v>
      </c>
      <c r="AU235" s="24" t="s">
        <v>81</v>
      </c>
    </row>
    <row r="236" s="12" customFormat="1">
      <c r="B236" s="250"/>
      <c r="C236" s="251"/>
      <c r="D236" s="247" t="s">
        <v>149</v>
      </c>
      <c r="E236" s="252" t="s">
        <v>21</v>
      </c>
      <c r="F236" s="253" t="s">
        <v>386</v>
      </c>
      <c r="G236" s="251"/>
      <c r="H236" s="254">
        <v>1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AT236" s="260" t="s">
        <v>149</v>
      </c>
      <c r="AU236" s="260" t="s">
        <v>81</v>
      </c>
      <c r="AV236" s="12" t="s">
        <v>81</v>
      </c>
      <c r="AW236" s="12" t="s">
        <v>35</v>
      </c>
      <c r="AX236" s="12" t="s">
        <v>79</v>
      </c>
      <c r="AY236" s="260" t="s">
        <v>138</v>
      </c>
    </row>
    <row r="237" s="1" customFormat="1" ht="16.5" customHeight="1">
      <c r="B237" s="46"/>
      <c r="C237" s="235" t="s">
        <v>387</v>
      </c>
      <c r="D237" s="235" t="s">
        <v>140</v>
      </c>
      <c r="E237" s="236" t="s">
        <v>388</v>
      </c>
      <c r="F237" s="237" t="s">
        <v>389</v>
      </c>
      <c r="G237" s="238" t="s">
        <v>377</v>
      </c>
      <c r="H237" s="239">
        <v>6</v>
      </c>
      <c r="I237" s="240"/>
      <c r="J237" s="241">
        <f>ROUND(I237*H237,2)</f>
        <v>0</v>
      </c>
      <c r="K237" s="237" t="s">
        <v>21</v>
      </c>
      <c r="L237" s="72"/>
      <c r="M237" s="242" t="s">
        <v>21</v>
      </c>
      <c r="N237" s="243" t="s">
        <v>43</v>
      </c>
      <c r="O237" s="47"/>
      <c r="P237" s="244">
        <f>O237*H237</f>
        <v>0</v>
      </c>
      <c r="Q237" s="244">
        <v>0.34089999999999998</v>
      </c>
      <c r="R237" s="244">
        <f>Q237*H237</f>
        <v>2.0453999999999999</v>
      </c>
      <c r="S237" s="244">
        <v>0</v>
      </c>
      <c r="T237" s="245">
        <f>S237*H237</f>
        <v>0</v>
      </c>
      <c r="AR237" s="24" t="s">
        <v>145</v>
      </c>
      <c r="AT237" s="24" t="s">
        <v>140</v>
      </c>
      <c r="AU237" s="24" t="s">
        <v>81</v>
      </c>
      <c r="AY237" s="24" t="s">
        <v>138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24" t="s">
        <v>79</v>
      </c>
      <c r="BK237" s="246">
        <f>ROUND(I237*H237,2)</f>
        <v>0</v>
      </c>
      <c r="BL237" s="24" t="s">
        <v>145</v>
      </c>
      <c r="BM237" s="24" t="s">
        <v>390</v>
      </c>
    </row>
    <row r="238" s="1" customFormat="1">
      <c r="B238" s="46"/>
      <c r="C238" s="74"/>
      <c r="D238" s="247" t="s">
        <v>311</v>
      </c>
      <c r="E238" s="74"/>
      <c r="F238" s="248" t="s">
        <v>391</v>
      </c>
      <c r="G238" s="74"/>
      <c r="H238" s="74"/>
      <c r="I238" s="203"/>
      <c r="J238" s="74"/>
      <c r="K238" s="74"/>
      <c r="L238" s="72"/>
      <c r="M238" s="249"/>
      <c r="N238" s="47"/>
      <c r="O238" s="47"/>
      <c r="P238" s="47"/>
      <c r="Q238" s="47"/>
      <c r="R238" s="47"/>
      <c r="S238" s="47"/>
      <c r="T238" s="95"/>
      <c r="AT238" s="24" t="s">
        <v>311</v>
      </c>
      <c r="AU238" s="24" t="s">
        <v>81</v>
      </c>
    </row>
    <row r="239" s="12" customFormat="1">
      <c r="B239" s="250"/>
      <c r="C239" s="251"/>
      <c r="D239" s="247" t="s">
        <v>149</v>
      </c>
      <c r="E239" s="252" t="s">
        <v>21</v>
      </c>
      <c r="F239" s="253" t="s">
        <v>392</v>
      </c>
      <c r="G239" s="251"/>
      <c r="H239" s="254">
        <v>6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AT239" s="260" t="s">
        <v>149</v>
      </c>
      <c r="AU239" s="260" t="s">
        <v>81</v>
      </c>
      <c r="AV239" s="12" t="s">
        <v>81</v>
      </c>
      <c r="AW239" s="12" t="s">
        <v>35</v>
      </c>
      <c r="AX239" s="12" t="s">
        <v>79</v>
      </c>
      <c r="AY239" s="260" t="s">
        <v>138</v>
      </c>
    </row>
    <row r="240" s="1" customFormat="1" ht="25.5" customHeight="1">
      <c r="B240" s="46"/>
      <c r="C240" s="235" t="s">
        <v>393</v>
      </c>
      <c r="D240" s="235" t="s">
        <v>140</v>
      </c>
      <c r="E240" s="236" t="s">
        <v>394</v>
      </c>
      <c r="F240" s="237" t="s">
        <v>395</v>
      </c>
      <c r="G240" s="238" t="s">
        <v>377</v>
      </c>
      <c r="H240" s="239">
        <v>3</v>
      </c>
      <c r="I240" s="240"/>
      <c r="J240" s="241">
        <f>ROUND(I240*H240,2)</f>
        <v>0</v>
      </c>
      <c r="K240" s="237" t="s">
        <v>144</v>
      </c>
      <c r="L240" s="72"/>
      <c r="M240" s="242" t="s">
        <v>21</v>
      </c>
      <c r="N240" s="243" t="s">
        <v>43</v>
      </c>
      <c r="O240" s="47"/>
      <c r="P240" s="244">
        <f>O240*H240</f>
        <v>0</v>
      </c>
      <c r="Q240" s="244">
        <v>0</v>
      </c>
      <c r="R240" s="244">
        <f>Q240*H240</f>
        <v>0</v>
      </c>
      <c r="S240" s="244">
        <v>0.14999999999999999</v>
      </c>
      <c r="T240" s="245">
        <f>S240*H240</f>
        <v>0.44999999999999996</v>
      </c>
      <c r="AR240" s="24" t="s">
        <v>145</v>
      </c>
      <c r="AT240" s="24" t="s">
        <v>140</v>
      </c>
      <c r="AU240" s="24" t="s">
        <v>81</v>
      </c>
      <c r="AY240" s="24" t="s">
        <v>138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24" t="s">
        <v>79</v>
      </c>
      <c r="BK240" s="246">
        <f>ROUND(I240*H240,2)</f>
        <v>0</v>
      </c>
      <c r="BL240" s="24" t="s">
        <v>145</v>
      </c>
      <c r="BM240" s="24" t="s">
        <v>396</v>
      </c>
    </row>
    <row r="241" s="12" customFormat="1">
      <c r="B241" s="250"/>
      <c r="C241" s="251"/>
      <c r="D241" s="247" t="s">
        <v>149</v>
      </c>
      <c r="E241" s="252" t="s">
        <v>21</v>
      </c>
      <c r="F241" s="253" t="s">
        <v>397</v>
      </c>
      <c r="G241" s="251"/>
      <c r="H241" s="254">
        <v>3</v>
      </c>
      <c r="I241" s="255"/>
      <c r="J241" s="251"/>
      <c r="K241" s="251"/>
      <c r="L241" s="256"/>
      <c r="M241" s="257"/>
      <c r="N241" s="258"/>
      <c r="O241" s="258"/>
      <c r="P241" s="258"/>
      <c r="Q241" s="258"/>
      <c r="R241" s="258"/>
      <c r="S241" s="258"/>
      <c r="T241" s="259"/>
      <c r="AT241" s="260" t="s">
        <v>149</v>
      </c>
      <c r="AU241" s="260" t="s">
        <v>81</v>
      </c>
      <c r="AV241" s="12" t="s">
        <v>81</v>
      </c>
      <c r="AW241" s="12" t="s">
        <v>35</v>
      </c>
      <c r="AX241" s="12" t="s">
        <v>79</v>
      </c>
      <c r="AY241" s="260" t="s">
        <v>138</v>
      </c>
    </row>
    <row r="242" s="1" customFormat="1" ht="25.5" customHeight="1">
      <c r="B242" s="46"/>
      <c r="C242" s="235" t="s">
        <v>398</v>
      </c>
      <c r="D242" s="235" t="s">
        <v>140</v>
      </c>
      <c r="E242" s="236" t="s">
        <v>399</v>
      </c>
      <c r="F242" s="237" t="s">
        <v>400</v>
      </c>
      <c r="G242" s="238" t="s">
        <v>377</v>
      </c>
      <c r="H242" s="239">
        <v>3</v>
      </c>
      <c r="I242" s="240"/>
      <c r="J242" s="241">
        <f>ROUND(I242*H242,2)</f>
        <v>0</v>
      </c>
      <c r="K242" s="237" t="s">
        <v>144</v>
      </c>
      <c r="L242" s="72"/>
      <c r="M242" s="242" t="s">
        <v>21</v>
      </c>
      <c r="N242" s="243" t="s">
        <v>43</v>
      </c>
      <c r="O242" s="47"/>
      <c r="P242" s="244">
        <f>O242*H242</f>
        <v>0</v>
      </c>
      <c r="Q242" s="244">
        <v>0.21734000000000001</v>
      </c>
      <c r="R242" s="244">
        <f>Q242*H242</f>
        <v>0.65202000000000004</v>
      </c>
      <c r="S242" s="244">
        <v>0</v>
      </c>
      <c r="T242" s="245">
        <f>S242*H242</f>
        <v>0</v>
      </c>
      <c r="AR242" s="24" t="s">
        <v>145</v>
      </c>
      <c r="AT242" s="24" t="s">
        <v>140</v>
      </c>
      <c r="AU242" s="24" t="s">
        <v>81</v>
      </c>
      <c r="AY242" s="24" t="s">
        <v>138</v>
      </c>
      <c r="BE242" s="246">
        <f>IF(N242="základní",J242,0)</f>
        <v>0</v>
      </c>
      <c r="BF242" s="246">
        <f>IF(N242="snížená",J242,0)</f>
        <v>0</v>
      </c>
      <c r="BG242" s="246">
        <f>IF(N242="zákl. přenesená",J242,0)</f>
        <v>0</v>
      </c>
      <c r="BH242" s="246">
        <f>IF(N242="sníž. přenesená",J242,0)</f>
        <v>0</v>
      </c>
      <c r="BI242" s="246">
        <f>IF(N242="nulová",J242,0)</f>
        <v>0</v>
      </c>
      <c r="BJ242" s="24" t="s">
        <v>79</v>
      </c>
      <c r="BK242" s="246">
        <f>ROUND(I242*H242,2)</f>
        <v>0</v>
      </c>
      <c r="BL242" s="24" t="s">
        <v>145</v>
      </c>
      <c r="BM242" s="24" t="s">
        <v>401</v>
      </c>
    </row>
    <row r="243" s="1" customFormat="1">
      <c r="B243" s="46"/>
      <c r="C243" s="74"/>
      <c r="D243" s="247" t="s">
        <v>147</v>
      </c>
      <c r="E243" s="74"/>
      <c r="F243" s="248" t="s">
        <v>402</v>
      </c>
      <c r="G243" s="74"/>
      <c r="H243" s="74"/>
      <c r="I243" s="203"/>
      <c r="J243" s="74"/>
      <c r="K243" s="74"/>
      <c r="L243" s="72"/>
      <c r="M243" s="249"/>
      <c r="N243" s="47"/>
      <c r="O243" s="47"/>
      <c r="P243" s="47"/>
      <c r="Q243" s="47"/>
      <c r="R243" s="47"/>
      <c r="S243" s="47"/>
      <c r="T243" s="95"/>
      <c r="AT243" s="24" t="s">
        <v>147</v>
      </c>
      <c r="AU243" s="24" t="s">
        <v>81</v>
      </c>
    </row>
    <row r="244" s="12" customFormat="1">
      <c r="B244" s="250"/>
      <c r="C244" s="251"/>
      <c r="D244" s="247" t="s">
        <v>149</v>
      </c>
      <c r="E244" s="252" t="s">
        <v>21</v>
      </c>
      <c r="F244" s="253" t="s">
        <v>397</v>
      </c>
      <c r="G244" s="251"/>
      <c r="H244" s="254">
        <v>3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AT244" s="260" t="s">
        <v>149</v>
      </c>
      <c r="AU244" s="260" t="s">
        <v>81</v>
      </c>
      <c r="AV244" s="12" t="s">
        <v>81</v>
      </c>
      <c r="AW244" s="12" t="s">
        <v>35</v>
      </c>
      <c r="AX244" s="12" t="s">
        <v>79</v>
      </c>
      <c r="AY244" s="260" t="s">
        <v>138</v>
      </c>
    </row>
    <row r="245" s="1" customFormat="1" ht="16.5" customHeight="1">
      <c r="B245" s="46"/>
      <c r="C245" s="273" t="s">
        <v>403</v>
      </c>
      <c r="D245" s="273" t="s">
        <v>248</v>
      </c>
      <c r="E245" s="274" t="s">
        <v>404</v>
      </c>
      <c r="F245" s="275" t="s">
        <v>405</v>
      </c>
      <c r="G245" s="276" t="s">
        <v>377</v>
      </c>
      <c r="H245" s="277">
        <v>3</v>
      </c>
      <c r="I245" s="278"/>
      <c r="J245" s="279">
        <f>ROUND(I245*H245,2)</f>
        <v>0</v>
      </c>
      <c r="K245" s="275" t="s">
        <v>144</v>
      </c>
      <c r="L245" s="280"/>
      <c r="M245" s="281" t="s">
        <v>21</v>
      </c>
      <c r="N245" s="282" t="s">
        <v>43</v>
      </c>
      <c r="O245" s="47"/>
      <c r="P245" s="244">
        <f>O245*H245</f>
        <v>0</v>
      </c>
      <c r="Q245" s="244">
        <v>0.19600000000000001</v>
      </c>
      <c r="R245" s="244">
        <f>Q245*H245</f>
        <v>0.58800000000000008</v>
      </c>
      <c r="S245" s="244">
        <v>0</v>
      </c>
      <c r="T245" s="245">
        <f>S245*H245</f>
        <v>0</v>
      </c>
      <c r="AR245" s="24" t="s">
        <v>187</v>
      </c>
      <c r="AT245" s="24" t="s">
        <v>248</v>
      </c>
      <c r="AU245" s="24" t="s">
        <v>81</v>
      </c>
      <c r="AY245" s="24" t="s">
        <v>138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24" t="s">
        <v>79</v>
      </c>
      <c r="BK245" s="246">
        <f>ROUND(I245*H245,2)</f>
        <v>0</v>
      </c>
      <c r="BL245" s="24" t="s">
        <v>145</v>
      </c>
      <c r="BM245" s="24" t="s">
        <v>406</v>
      </c>
    </row>
    <row r="246" s="12" customFormat="1">
      <c r="B246" s="250"/>
      <c r="C246" s="251"/>
      <c r="D246" s="247" t="s">
        <v>149</v>
      </c>
      <c r="E246" s="252" t="s">
        <v>21</v>
      </c>
      <c r="F246" s="253" t="s">
        <v>158</v>
      </c>
      <c r="G246" s="251"/>
      <c r="H246" s="254">
        <v>3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AT246" s="260" t="s">
        <v>149</v>
      </c>
      <c r="AU246" s="260" t="s">
        <v>81</v>
      </c>
      <c r="AV246" s="12" t="s">
        <v>81</v>
      </c>
      <c r="AW246" s="12" t="s">
        <v>35</v>
      </c>
      <c r="AX246" s="12" t="s">
        <v>79</v>
      </c>
      <c r="AY246" s="260" t="s">
        <v>138</v>
      </c>
    </row>
    <row r="247" s="1" customFormat="1" ht="25.5" customHeight="1">
      <c r="B247" s="46"/>
      <c r="C247" s="235" t="s">
        <v>407</v>
      </c>
      <c r="D247" s="235" t="s">
        <v>140</v>
      </c>
      <c r="E247" s="236" t="s">
        <v>408</v>
      </c>
      <c r="F247" s="237" t="s">
        <v>409</v>
      </c>
      <c r="G247" s="238" t="s">
        <v>377</v>
      </c>
      <c r="H247" s="239">
        <v>3</v>
      </c>
      <c r="I247" s="240"/>
      <c r="J247" s="241">
        <f>ROUND(I247*H247,2)</f>
        <v>0</v>
      </c>
      <c r="K247" s="237" t="s">
        <v>144</v>
      </c>
      <c r="L247" s="72"/>
      <c r="M247" s="242" t="s">
        <v>21</v>
      </c>
      <c r="N247" s="243" t="s">
        <v>43</v>
      </c>
      <c r="O247" s="47"/>
      <c r="P247" s="244">
        <f>O247*H247</f>
        <v>0</v>
      </c>
      <c r="Q247" s="244">
        <v>0</v>
      </c>
      <c r="R247" s="244">
        <f>Q247*H247</f>
        <v>0</v>
      </c>
      <c r="S247" s="244">
        <v>0.14999999999999999</v>
      </c>
      <c r="T247" s="245">
        <f>S247*H247</f>
        <v>0.44999999999999996</v>
      </c>
      <c r="AR247" s="24" t="s">
        <v>145</v>
      </c>
      <c r="AT247" s="24" t="s">
        <v>140</v>
      </c>
      <c r="AU247" s="24" t="s">
        <v>81</v>
      </c>
      <c r="AY247" s="24" t="s">
        <v>138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24" t="s">
        <v>79</v>
      </c>
      <c r="BK247" s="246">
        <f>ROUND(I247*H247,2)</f>
        <v>0</v>
      </c>
      <c r="BL247" s="24" t="s">
        <v>145</v>
      </c>
      <c r="BM247" s="24" t="s">
        <v>410</v>
      </c>
    </row>
    <row r="248" s="12" customFormat="1">
      <c r="B248" s="250"/>
      <c r="C248" s="251"/>
      <c r="D248" s="247" t="s">
        <v>149</v>
      </c>
      <c r="E248" s="252" t="s">
        <v>21</v>
      </c>
      <c r="F248" s="253" t="s">
        <v>411</v>
      </c>
      <c r="G248" s="251"/>
      <c r="H248" s="254">
        <v>3</v>
      </c>
      <c r="I248" s="255"/>
      <c r="J248" s="251"/>
      <c r="K248" s="251"/>
      <c r="L248" s="256"/>
      <c r="M248" s="257"/>
      <c r="N248" s="258"/>
      <c r="O248" s="258"/>
      <c r="P248" s="258"/>
      <c r="Q248" s="258"/>
      <c r="R248" s="258"/>
      <c r="S248" s="258"/>
      <c r="T248" s="259"/>
      <c r="AT248" s="260" t="s">
        <v>149</v>
      </c>
      <c r="AU248" s="260" t="s">
        <v>81</v>
      </c>
      <c r="AV248" s="12" t="s">
        <v>81</v>
      </c>
      <c r="AW248" s="12" t="s">
        <v>35</v>
      </c>
      <c r="AX248" s="12" t="s">
        <v>79</v>
      </c>
      <c r="AY248" s="260" t="s">
        <v>138</v>
      </c>
    </row>
    <row r="249" s="1" customFormat="1" ht="25.5" customHeight="1">
      <c r="B249" s="46"/>
      <c r="C249" s="235" t="s">
        <v>412</v>
      </c>
      <c r="D249" s="235" t="s">
        <v>140</v>
      </c>
      <c r="E249" s="236" t="s">
        <v>413</v>
      </c>
      <c r="F249" s="237" t="s">
        <v>414</v>
      </c>
      <c r="G249" s="238" t="s">
        <v>377</v>
      </c>
      <c r="H249" s="239">
        <v>8</v>
      </c>
      <c r="I249" s="240"/>
      <c r="J249" s="241">
        <f>ROUND(I249*H249,2)</f>
        <v>0</v>
      </c>
      <c r="K249" s="237" t="s">
        <v>144</v>
      </c>
      <c r="L249" s="72"/>
      <c r="M249" s="242" t="s">
        <v>21</v>
      </c>
      <c r="N249" s="243" t="s">
        <v>43</v>
      </c>
      <c r="O249" s="47"/>
      <c r="P249" s="244">
        <f>O249*H249</f>
        <v>0</v>
      </c>
      <c r="Q249" s="244">
        <v>0.21734000000000001</v>
      </c>
      <c r="R249" s="244">
        <f>Q249*H249</f>
        <v>1.73872</v>
      </c>
      <c r="S249" s="244">
        <v>0</v>
      </c>
      <c r="T249" s="245">
        <f>S249*H249</f>
        <v>0</v>
      </c>
      <c r="AR249" s="24" t="s">
        <v>145</v>
      </c>
      <c r="AT249" s="24" t="s">
        <v>140</v>
      </c>
      <c r="AU249" s="24" t="s">
        <v>81</v>
      </c>
      <c r="AY249" s="24" t="s">
        <v>138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24" t="s">
        <v>79</v>
      </c>
      <c r="BK249" s="246">
        <f>ROUND(I249*H249,2)</f>
        <v>0</v>
      </c>
      <c r="BL249" s="24" t="s">
        <v>145</v>
      </c>
      <c r="BM249" s="24" t="s">
        <v>415</v>
      </c>
    </row>
    <row r="250" s="1" customFormat="1">
      <c r="B250" s="46"/>
      <c r="C250" s="74"/>
      <c r="D250" s="247" t="s">
        <v>147</v>
      </c>
      <c r="E250" s="74"/>
      <c r="F250" s="248" t="s">
        <v>416</v>
      </c>
      <c r="G250" s="74"/>
      <c r="H250" s="74"/>
      <c r="I250" s="203"/>
      <c r="J250" s="74"/>
      <c r="K250" s="74"/>
      <c r="L250" s="72"/>
      <c r="M250" s="249"/>
      <c r="N250" s="47"/>
      <c r="O250" s="47"/>
      <c r="P250" s="47"/>
      <c r="Q250" s="47"/>
      <c r="R250" s="47"/>
      <c r="S250" s="47"/>
      <c r="T250" s="95"/>
      <c r="AT250" s="24" t="s">
        <v>147</v>
      </c>
      <c r="AU250" s="24" t="s">
        <v>81</v>
      </c>
    </row>
    <row r="251" s="12" customFormat="1">
      <c r="B251" s="250"/>
      <c r="C251" s="251"/>
      <c r="D251" s="247" t="s">
        <v>149</v>
      </c>
      <c r="E251" s="252" t="s">
        <v>21</v>
      </c>
      <c r="F251" s="253" t="s">
        <v>417</v>
      </c>
      <c r="G251" s="251"/>
      <c r="H251" s="254">
        <v>8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AT251" s="260" t="s">
        <v>149</v>
      </c>
      <c r="AU251" s="260" t="s">
        <v>81</v>
      </c>
      <c r="AV251" s="12" t="s">
        <v>81</v>
      </c>
      <c r="AW251" s="12" t="s">
        <v>35</v>
      </c>
      <c r="AX251" s="12" t="s">
        <v>79</v>
      </c>
      <c r="AY251" s="260" t="s">
        <v>138</v>
      </c>
    </row>
    <row r="252" s="1" customFormat="1" ht="16.5" customHeight="1">
      <c r="B252" s="46"/>
      <c r="C252" s="273" t="s">
        <v>418</v>
      </c>
      <c r="D252" s="273" t="s">
        <v>248</v>
      </c>
      <c r="E252" s="274" t="s">
        <v>419</v>
      </c>
      <c r="F252" s="275" t="s">
        <v>420</v>
      </c>
      <c r="G252" s="276" t="s">
        <v>377</v>
      </c>
      <c r="H252" s="277">
        <v>7</v>
      </c>
      <c r="I252" s="278"/>
      <c r="J252" s="279">
        <f>ROUND(I252*H252,2)</f>
        <v>0</v>
      </c>
      <c r="K252" s="275" t="s">
        <v>144</v>
      </c>
      <c r="L252" s="280"/>
      <c r="M252" s="281" t="s">
        <v>21</v>
      </c>
      <c r="N252" s="282" t="s">
        <v>43</v>
      </c>
      <c r="O252" s="47"/>
      <c r="P252" s="244">
        <f>O252*H252</f>
        <v>0</v>
      </c>
      <c r="Q252" s="244">
        <v>0.041000000000000002</v>
      </c>
      <c r="R252" s="244">
        <f>Q252*H252</f>
        <v>0.28700000000000003</v>
      </c>
      <c r="S252" s="244">
        <v>0</v>
      </c>
      <c r="T252" s="245">
        <f>S252*H252</f>
        <v>0</v>
      </c>
      <c r="AR252" s="24" t="s">
        <v>187</v>
      </c>
      <c r="AT252" s="24" t="s">
        <v>248</v>
      </c>
      <c r="AU252" s="24" t="s">
        <v>81</v>
      </c>
      <c r="AY252" s="24" t="s">
        <v>138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24" t="s">
        <v>79</v>
      </c>
      <c r="BK252" s="246">
        <f>ROUND(I252*H252,2)</f>
        <v>0</v>
      </c>
      <c r="BL252" s="24" t="s">
        <v>145</v>
      </c>
      <c r="BM252" s="24" t="s">
        <v>421</v>
      </c>
    </row>
    <row r="253" s="12" customFormat="1">
      <c r="B253" s="250"/>
      <c r="C253" s="251"/>
      <c r="D253" s="247" t="s">
        <v>149</v>
      </c>
      <c r="E253" s="252" t="s">
        <v>21</v>
      </c>
      <c r="F253" s="253" t="s">
        <v>422</v>
      </c>
      <c r="G253" s="251"/>
      <c r="H253" s="254">
        <v>7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AT253" s="260" t="s">
        <v>149</v>
      </c>
      <c r="AU253" s="260" t="s">
        <v>81</v>
      </c>
      <c r="AV253" s="12" t="s">
        <v>81</v>
      </c>
      <c r="AW253" s="12" t="s">
        <v>35</v>
      </c>
      <c r="AX253" s="12" t="s">
        <v>79</v>
      </c>
      <c r="AY253" s="260" t="s">
        <v>138</v>
      </c>
    </row>
    <row r="254" s="1" customFormat="1" ht="16.5" customHeight="1">
      <c r="B254" s="46"/>
      <c r="C254" s="273" t="s">
        <v>423</v>
      </c>
      <c r="D254" s="273" t="s">
        <v>248</v>
      </c>
      <c r="E254" s="274" t="s">
        <v>424</v>
      </c>
      <c r="F254" s="275" t="s">
        <v>425</v>
      </c>
      <c r="G254" s="276" t="s">
        <v>377</v>
      </c>
      <c r="H254" s="277">
        <v>1</v>
      </c>
      <c r="I254" s="278"/>
      <c r="J254" s="279">
        <f>ROUND(I254*H254,2)</f>
        <v>0</v>
      </c>
      <c r="K254" s="275" t="s">
        <v>21</v>
      </c>
      <c r="L254" s="280"/>
      <c r="M254" s="281" t="s">
        <v>21</v>
      </c>
      <c r="N254" s="282" t="s">
        <v>43</v>
      </c>
      <c r="O254" s="47"/>
      <c r="P254" s="244">
        <f>O254*H254</f>
        <v>0</v>
      </c>
      <c r="Q254" s="244">
        <v>0.041000000000000002</v>
      </c>
      <c r="R254" s="244">
        <f>Q254*H254</f>
        <v>0.041000000000000002</v>
      </c>
      <c r="S254" s="244">
        <v>0</v>
      </c>
      <c r="T254" s="245">
        <f>S254*H254</f>
        <v>0</v>
      </c>
      <c r="AR254" s="24" t="s">
        <v>187</v>
      </c>
      <c r="AT254" s="24" t="s">
        <v>248</v>
      </c>
      <c r="AU254" s="24" t="s">
        <v>81</v>
      </c>
      <c r="AY254" s="24" t="s">
        <v>138</v>
      </c>
      <c r="BE254" s="246">
        <f>IF(N254="základní",J254,0)</f>
        <v>0</v>
      </c>
      <c r="BF254" s="246">
        <f>IF(N254="snížená",J254,0)</f>
        <v>0</v>
      </c>
      <c r="BG254" s="246">
        <f>IF(N254="zákl. přenesená",J254,0)</f>
        <v>0</v>
      </c>
      <c r="BH254" s="246">
        <f>IF(N254="sníž. přenesená",J254,0)</f>
        <v>0</v>
      </c>
      <c r="BI254" s="246">
        <f>IF(N254="nulová",J254,0)</f>
        <v>0</v>
      </c>
      <c r="BJ254" s="24" t="s">
        <v>79</v>
      </c>
      <c r="BK254" s="246">
        <f>ROUND(I254*H254,2)</f>
        <v>0</v>
      </c>
      <c r="BL254" s="24" t="s">
        <v>145</v>
      </c>
      <c r="BM254" s="24" t="s">
        <v>426</v>
      </c>
    </row>
    <row r="255" s="12" customFormat="1">
      <c r="B255" s="250"/>
      <c r="C255" s="251"/>
      <c r="D255" s="247" t="s">
        <v>149</v>
      </c>
      <c r="E255" s="252" t="s">
        <v>21</v>
      </c>
      <c r="F255" s="253" t="s">
        <v>79</v>
      </c>
      <c r="G255" s="251"/>
      <c r="H255" s="254">
        <v>1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AT255" s="260" t="s">
        <v>149</v>
      </c>
      <c r="AU255" s="260" t="s">
        <v>81</v>
      </c>
      <c r="AV255" s="12" t="s">
        <v>81</v>
      </c>
      <c r="AW255" s="12" t="s">
        <v>35</v>
      </c>
      <c r="AX255" s="12" t="s">
        <v>79</v>
      </c>
      <c r="AY255" s="260" t="s">
        <v>138</v>
      </c>
    </row>
    <row r="256" s="1" customFormat="1" ht="16.5" customHeight="1">
      <c r="B256" s="46"/>
      <c r="C256" s="235" t="s">
        <v>427</v>
      </c>
      <c r="D256" s="235" t="s">
        <v>140</v>
      </c>
      <c r="E256" s="236" t="s">
        <v>428</v>
      </c>
      <c r="F256" s="237" t="s">
        <v>429</v>
      </c>
      <c r="G256" s="238" t="s">
        <v>377</v>
      </c>
      <c r="H256" s="239">
        <v>2</v>
      </c>
      <c r="I256" s="240"/>
      <c r="J256" s="241">
        <f>ROUND(I256*H256,2)</f>
        <v>0</v>
      </c>
      <c r="K256" s="237" t="s">
        <v>144</v>
      </c>
      <c r="L256" s="72"/>
      <c r="M256" s="242" t="s">
        <v>21</v>
      </c>
      <c r="N256" s="243" t="s">
        <v>43</v>
      </c>
      <c r="O256" s="47"/>
      <c r="P256" s="244">
        <f>O256*H256</f>
        <v>0</v>
      </c>
      <c r="Q256" s="244">
        <v>0.42368</v>
      </c>
      <c r="R256" s="244">
        <f>Q256*H256</f>
        <v>0.84736</v>
      </c>
      <c r="S256" s="244">
        <v>0</v>
      </c>
      <c r="T256" s="245">
        <f>S256*H256</f>
        <v>0</v>
      </c>
      <c r="AR256" s="24" t="s">
        <v>145</v>
      </c>
      <c r="AT256" s="24" t="s">
        <v>140</v>
      </c>
      <c r="AU256" s="24" t="s">
        <v>81</v>
      </c>
      <c r="AY256" s="24" t="s">
        <v>138</v>
      </c>
      <c r="BE256" s="246">
        <f>IF(N256="základní",J256,0)</f>
        <v>0</v>
      </c>
      <c r="BF256" s="246">
        <f>IF(N256="snížená",J256,0)</f>
        <v>0</v>
      </c>
      <c r="BG256" s="246">
        <f>IF(N256="zákl. přenesená",J256,0)</f>
        <v>0</v>
      </c>
      <c r="BH256" s="246">
        <f>IF(N256="sníž. přenesená",J256,0)</f>
        <v>0</v>
      </c>
      <c r="BI256" s="246">
        <f>IF(N256="nulová",J256,0)</f>
        <v>0</v>
      </c>
      <c r="BJ256" s="24" t="s">
        <v>79</v>
      </c>
      <c r="BK256" s="246">
        <f>ROUND(I256*H256,2)</f>
        <v>0</v>
      </c>
      <c r="BL256" s="24" t="s">
        <v>145</v>
      </c>
      <c r="BM256" s="24" t="s">
        <v>430</v>
      </c>
    </row>
    <row r="257" s="1" customFormat="1">
      <c r="B257" s="46"/>
      <c r="C257" s="74"/>
      <c r="D257" s="247" t="s">
        <v>147</v>
      </c>
      <c r="E257" s="74"/>
      <c r="F257" s="248" t="s">
        <v>431</v>
      </c>
      <c r="G257" s="74"/>
      <c r="H257" s="74"/>
      <c r="I257" s="203"/>
      <c r="J257" s="74"/>
      <c r="K257" s="74"/>
      <c r="L257" s="72"/>
      <c r="M257" s="249"/>
      <c r="N257" s="47"/>
      <c r="O257" s="47"/>
      <c r="P257" s="47"/>
      <c r="Q257" s="47"/>
      <c r="R257" s="47"/>
      <c r="S257" s="47"/>
      <c r="T257" s="95"/>
      <c r="AT257" s="24" t="s">
        <v>147</v>
      </c>
      <c r="AU257" s="24" t="s">
        <v>81</v>
      </c>
    </row>
    <row r="258" s="12" customFormat="1">
      <c r="B258" s="250"/>
      <c r="C258" s="251"/>
      <c r="D258" s="247" t="s">
        <v>149</v>
      </c>
      <c r="E258" s="252" t="s">
        <v>21</v>
      </c>
      <c r="F258" s="253" t="s">
        <v>81</v>
      </c>
      <c r="G258" s="251"/>
      <c r="H258" s="254">
        <v>2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AT258" s="260" t="s">
        <v>149</v>
      </c>
      <c r="AU258" s="260" t="s">
        <v>81</v>
      </c>
      <c r="AV258" s="12" t="s">
        <v>81</v>
      </c>
      <c r="AW258" s="12" t="s">
        <v>35</v>
      </c>
      <c r="AX258" s="12" t="s">
        <v>79</v>
      </c>
      <c r="AY258" s="260" t="s">
        <v>138</v>
      </c>
    </row>
    <row r="259" s="1" customFormat="1" ht="16.5" customHeight="1">
      <c r="B259" s="46"/>
      <c r="C259" s="235" t="s">
        <v>432</v>
      </c>
      <c r="D259" s="235" t="s">
        <v>140</v>
      </c>
      <c r="E259" s="236" t="s">
        <v>433</v>
      </c>
      <c r="F259" s="237" t="s">
        <v>434</v>
      </c>
      <c r="G259" s="238" t="s">
        <v>377</v>
      </c>
      <c r="H259" s="239">
        <v>3</v>
      </c>
      <c r="I259" s="240"/>
      <c r="J259" s="241">
        <f>ROUND(I259*H259,2)</f>
        <v>0</v>
      </c>
      <c r="K259" s="237" t="s">
        <v>144</v>
      </c>
      <c r="L259" s="72"/>
      <c r="M259" s="242" t="s">
        <v>21</v>
      </c>
      <c r="N259" s="243" t="s">
        <v>43</v>
      </c>
      <c r="O259" s="47"/>
      <c r="P259" s="244">
        <f>O259*H259</f>
        <v>0</v>
      </c>
      <c r="Q259" s="244">
        <v>0.42080000000000001</v>
      </c>
      <c r="R259" s="244">
        <f>Q259*H259</f>
        <v>1.2624</v>
      </c>
      <c r="S259" s="244">
        <v>0</v>
      </c>
      <c r="T259" s="245">
        <f>S259*H259</f>
        <v>0</v>
      </c>
      <c r="AR259" s="24" t="s">
        <v>145</v>
      </c>
      <c r="AT259" s="24" t="s">
        <v>140</v>
      </c>
      <c r="AU259" s="24" t="s">
        <v>81</v>
      </c>
      <c r="AY259" s="24" t="s">
        <v>138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24" t="s">
        <v>79</v>
      </c>
      <c r="BK259" s="246">
        <f>ROUND(I259*H259,2)</f>
        <v>0</v>
      </c>
      <c r="BL259" s="24" t="s">
        <v>145</v>
      </c>
      <c r="BM259" s="24" t="s">
        <v>435</v>
      </c>
    </row>
    <row r="260" s="1" customFormat="1">
      <c r="B260" s="46"/>
      <c r="C260" s="74"/>
      <c r="D260" s="247" t="s">
        <v>147</v>
      </c>
      <c r="E260" s="74"/>
      <c r="F260" s="248" t="s">
        <v>431</v>
      </c>
      <c r="G260" s="74"/>
      <c r="H260" s="74"/>
      <c r="I260" s="203"/>
      <c r="J260" s="74"/>
      <c r="K260" s="74"/>
      <c r="L260" s="72"/>
      <c r="M260" s="249"/>
      <c r="N260" s="47"/>
      <c r="O260" s="47"/>
      <c r="P260" s="47"/>
      <c r="Q260" s="47"/>
      <c r="R260" s="47"/>
      <c r="S260" s="47"/>
      <c r="T260" s="95"/>
      <c r="AT260" s="24" t="s">
        <v>147</v>
      </c>
      <c r="AU260" s="24" t="s">
        <v>81</v>
      </c>
    </row>
    <row r="261" s="12" customFormat="1">
      <c r="B261" s="250"/>
      <c r="C261" s="251"/>
      <c r="D261" s="247" t="s">
        <v>149</v>
      </c>
      <c r="E261" s="252" t="s">
        <v>21</v>
      </c>
      <c r="F261" s="253" t="s">
        <v>158</v>
      </c>
      <c r="G261" s="251"/>
      <c r="H261" s="254">
        <v>3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AT261" s="260" t="s">
        <v>149</v>
      </c>
      <c r="AU261" s="260" t="s">
        <v>81</v>
      </c>
      <c r="AV261" s="12" t="s">
        <v>81</v>
      </c>
      <c r="AW261" s="12" t="s">
        <v>35</v>
      </c>
      <c r="AX261" s="12" t="s">
        <v>79</v>
      </c>
      <c r="AY261" s="260" t="s">
        <v>138</v>
      </c>
    </row>
    <row r="262" s="1" customFormat="1" ht="25.5" customHeight="1">
      <c r="B262" s="46"/>
      <c r="C262" s="235" t="s">
        <v>436</v>
      </c>
      <c r="D262" s="235" t="s">
        <v>140</v>
      </c>
      <c r="E262" s="236" t="s">
        <v>437</v>
      </c>
      <c r="F262" s="237" t="s">
        <v>438</v>
      </c>
      <c r="G262" s="238" t="s">
        <v>377</v>
      </c>
      <c r="H262" s="239">
        <v>14</v>
      </c>
      <c r="I262" s="240"/>
      <c r="J262" s="241">
        <f>ROUND(I262*H262,2)</f>
        <v>0</v>
      </c>
      <c r="K262" s="237" t="s">
        <v>144</v>
      </c>
      <c r="L262" s="72"/>
      <c r="M262" s="242" t="s">
        <v>21</v>
      </c>
      <c r="N262" s="243" t="s">
        <v>43</v>
      </c>
      <c r="O262" s="47"/>
      <c r="P262" s="244">
        <f>O262*H262</f>
        <v>0</v>
      </c>
      <c r="Q262" s="244">
        <v>0.31108000000000002</v>
      </c>
      <c r="R262" s="244">
        <f>Q262*H262</f>
        <v>4.3551200000000003</v>
      </c>
      <c r="S262" s="244">
        <v>0</v>
      </c>
      <c r="T262" s="245">
        <f>S262*H262</f>
        <v>0</v>
      </c>
      <c r="AR262" s="24" t="s">
        <v>145</v>
      </c>
      <c r="AT262" s="24" t="s">
        <v>140</v>
      </c>
      <c r="AU262" s="24" t="s">
        <v>81</v>
      </c>
      <c r="AY262" s="24" t="s">
        <v>138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24" t="s">
        <v>79</v>
      </c>
      <c r="BK262" s="246">
        <f>ROUND(I262*H262,2)</f>
        <v>0</v>
      </c>
      <c r="BL262" s="24" t="s">
        <v>145</v>
      </c>
      <c r="BM262" s="24" t="s">
        <v>439</v>
      </c>
    </row>
    <row r="263" s="1" customFormat="1">
      <c r="B263" s="46"/>
      <c r="C263" s="74"/>
      <c r="D263" s="247" t="s">
        <v>147</v>
      </c>
      <c r="E263" s="74"/>
      <c r="F263" s="248" t="s">
        <v>431</v>
      </c>
      <c r="G263" s="74"/>
      <c r="H263" s="74"/>
      <c r="I263" s="203"/>
      <c r="J263" s="74"/>
      <c r="K263" s="74"/>
      <c r="L263" s="72"/>
      <c r="M263" s="249"/>
      <c r="N263" s="47"/>
      <c r="O263" s="47"/>
      <c r="P263" s="47"/>
      <c r="Q263" s="47"/>
      <c r="R263" s="47"/>
      <c r="S263" s="47"/>
      <c r="T263" s="95"/>
      <c r="AT263" s="24" t="s">
        <v>147</v>
      </c>
      <c r="AU263" s="24" t="s">
        <v>81</v>
      </c>
    </row>
    <row r="264" s="12" customFormat="1">
      <c r="B264" s="250"/>
      <c r="C264" s="251"/>
      <c r="D264" s="247" t="s">
        <v>149</v>
      </c>
      <c r="E264" s="252" t="s">
        <v>21</v>
      </c>
      <c r="F264" s="253" t="s">
        <v>440</v>
      </c>
      <c r="G264" s="251"/>
      <c r="H264" s="254">
        <v>14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AT264" s="260" t="s">
        <v>149</v>
      </c>
      <c r="AU264" s="260" t="s">
        <v>81</v>
      </c>
      <c r="AV264" s="12" t="s">
        <v>81</v>
      </c>
      <c r="AW264" s="12" t="s">
        <v>35</v>
      </c>
      <c r="AX264" s="12" t="s">
        <v>79</v>
      </c>
      <c r="AY264" s="260" t="s">
        <v>138</v>
      </c>
    </row>
    <row r="265" s="1" customFormat="1" ht="16.5" customHeight="1">
      <c r="B265" s="46"/>
      <c r="C265" s="235" t="s">
        <v>441</v>
      </c>
      <c r="D265" s="235" t="s">
        <v>140</v>
      </c>
      <c r="E265" s="236" t="s">
        <v>442</v>
      </c>
      <c r="F265" s="237" t="s">
        <v>443</v>
      </c>
      <c r="G265" s="238" t="s">
        <v>171</v>
      </c>
      <c r="H265" s="239">
        <v>261</v>
      </c>
      <c r="I265" s="240"/>
      <c r="J265" s="241">
        <f>ROUND(I265*H265,2)</f>
        <v>0</v>
      </c>
      <c r="K265" s="237" t="s">
        <v>144</v>
      </c>
      <c r="L265" s="72"/>
      <c r="M265" s="242" t="s">
        <v>21</v>
      </c>
      <c r="N265" s="243" t="s">
        <v>43</v>
      </c>
      <c r="O265" s="47"/>
      <c r="P265" s="244">
        <f>O265*H265</f>
        <v>0</v>
      </c>
      <c r="Q265" s="244">
        <v>0.00012999999999999999</v>
      </c>
      <c r="R265" s="244">
        <f>Q265*H265</f>
        <v>0.033929999999999995</v>
      </c>
      <c r="S265" s="244">
        <v>0</v>
      </c>
      <c r="T265" s="245">
        <f>S265*H265</f>
        <v>0</v>
      </c>
      <c r="AR265" s="24" t="s">
        <v>145</v>
      </c>
      <c r="AT265" s="24" t="s">
        <v>140</v>
      </c>
      <c r="AU265" s="24" t="s">
        <v>81</v>
      </c>
      <c r="AY265" s="24" t="s">
        <v>138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24" t="s">
        <v>79</v>
      </c>
      <c r="BK265" s="246">
        <f>ROUND(I265*H265,2)</f>
        <v>0</v>
      </c>
      <c r="BL265" s="24" t="s">
        <v>145</v>
      </c>
      <c r="BM265" s="24" t="s">
        <v>444</v>
      </c>
    </row>
    <row r="266" s="12" customFormat="1">
      <c r="B266" s="250"/>
      <c r="C266" s="251"/>
      <c r="D266" s="247" t="s">
        <v>149</v>
      </c>
      <c r="E266" s="252" t="s">
        <v>21</v>
      </c>
      <c r="F266" s="253" t="s">
        <v>445</v>
      </c>
      <c r="G266" s="251"/>
      <c r="H266" s="254">
        <v>230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AT266" s="260" t="s">
        <v>149</v>
      </c>
      <c r="AU266" s="260" t="s">
        <v>81</v>
      </c>
      <c r="AV266" s="12" t="s">
        <v>81</v>
      </c>
      <c r="AW266" s="12" t="s">
        <v>35</v>
      </c>
      <c r="AX266" s="12" t="s">
        <v>72</v>
      </c>
      <c r="AY266" s="260" t="s">
        <v>138</v>
      </c>
    </row>
    <row r="267" s="12" customFormat="1">
      <c r="B267" s="250"/>
      <c r="C267" s="251"/>
      <c r="D267" s="247" t="s">
        <v>149</v>
      </c>
      <c r="E267" s="252" t="s">
        <v>21</v>
      </c>
      <c r="F267" s="253" t="s">
        <v>446</v>
      </c>
      <c r="G267" s="251"/>
      <c r="H267" s="254">
        <v>31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AT267" s="260" t="s">
        <v>149</v>
      </c>
      <c r="AU267" s="260" t="s">
        <v>81</v>
      </c>
      <c r="AV267" s="12" t="s">
        <v>81</v>
      </c>
      <c r="AW267" s="12" t="s">
        <v>35</v>
      </c>
      <c r="AX267" s="12" t="s">
        <v>72</v>
      </c>
      <c r="AY267" s="260" t="s">
        <v>138</v>
      </c>
    </row>
    <row r="268" s="13" customFormat="1">
      <c r="B268" s="261"/>
      <c r="C268" s="262"/>
      <c r="D268" s="247" t="s">
        <v>149</v>
      </c>
      <c r="E268" s="263" t="s">
        <v>21</v>
      </c>
      <c r="F268" s="264" t="s">
        <v>152</v>
      </c>
      <c r="G268" s="262"/>
      <c r="H268" s="265">
        <v>261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AT268" s="271" t="s">
        <v>149</v>
      </c>
      <c r="AU268" s="271" t="s">
        <v>81</v>
      </c>
      <c r="AV268" s="13" t="s">
        <v>145</v>
      </c>
      <c r="AW268" s="13" t="s">
        <v>35</v>
      </c>
      <c r="AX268" s="13" t="s">
        <v>79</v>
      </c>
      <c r="AY268" s="271" t="s">
        <v>138</v>
      </c>
    </row>
    <row r="269" s="11" customFormat="1" ht="29.88" customHeight="1">
      <c r="B269" s="219"/>
      <c r="C269" s="220"/>
      <c r="D269" s="221" t="s">
        <v>71</v>
      </c>
      <c r="E269" s="233" t="s">
        <v>192</v>
      </c>
      <c r="F269" s="233" t="s">
        <v>447</v>
      </c>
      <c r="G269" s="220"/>
      <c r="H269" s="220"/>
      <c r="I269" s="223"/>
      <c r="J269" s="234">
        <f>BK269</f>
        <v>0</v>
      </c>
      <c r="K269" s="220"/>
      <c r="L269" s="225"/>
      <c r="M269" s="226"/>
      <c r="N269" s="227"/>
      <c r="O269" s="227"/>
      <c r="P269" s="228">
        <f>SUM(P270:P308)</f>
        <v>0</v>
      </c>
      <c r="Q269" s="227"/>
      <c r="R269" s="228">
        <f>SUM(R270:R308)</f>
        <v>115.58092100000002</v>
      </c>
      <c r="S269" s="227"/>
      <c r="T269" s="229">
        <f>SUM(T270:T308)</f>
        <v>0.5</v>
      </c>
      <c r="AR269" s="230" t="s">
        <v>79</v>
      </c>
      <c r="AT269" s="231" t="s">
        <v>71</v>
      </c>
      <c r="AU269" s="231" t="s">
        <v>79</v>
      </c>
      <c r="AY269" s="230" t="s">
        <v>138</v>
      </c>
      <c r="BK269" s="232">
        <f>SUM(BK270:BK308)</f>
        <v>0</v>
      </c>
    </row>
    <row r="270" s="1" customFormat="1" ht="51" customHeight="1">
      <c r="B270" s="46"/>
      <c r="C270" s="235" t="s">
        <v>448</v>
      </c>
      <c r="D270" s="235" t="s">
        <v>140</v>
      </c>
      <c r="E270" s="236" t="s">
        <v>449</v>
      </c>
      <c r="F270" s="237" t="s">
        <v>450</v>
      </c>
      <c r="G270" s="238" t="s">
        <v>171</v>
      </c>
      <c r="H270" s="239">
        <v>294</v>
      </c>
      <c r="I270" s="240"/>
      <c r="J270" s="241">
        <f>ROUND(I270*H270,2)</f>
        <v>0</v>
      </c>
      <c r="K270" s="237" t="s">
        <v>144</v>
      </c>
      <c r="L270" s="72"/>
      <c r="M270" s="242" t="s">
        <v>21</v>
      </c>
      <c r="N270" s="243" t="s">
        <v>43</v>
      </c>
      <c r="O270" s="47"/>
      <c r="P270" s="244">
        <f>O270*H270</f>
        <v>0</v>
      </c>
      <c r="Q270" s="244">
        <v>0.080879999999999994</v>
      </c>
      <c r="R270" s="244">
        <f>Q270*H270</f>
        <v>23.77872</v>
      </c>
      <c r="S270" s="244">
        <v>0</v>
      </c>
      <c r="T270" s="245">
        <f>S270*H270</f>
        <v>0</v>
      </c>
      <c r="AR270" s="24" t="s">
        <v>145</v>
      </c>
      <c r="AT270" s="24" t="s">
        <v>140</v>
      </c>
      <c r="AU270" s="24" t="s">
        <v>81</v>
      </c>
      <c r="AY270" s="24" t="s">
        <v>138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24" t="s">
        <v>79</v>
      </c>
      <c r="BK270" s="246">
        <f>ROUND(I270*H270,2)</f>
        <v>0</v>
      </c>
      <c r="BL270" s="24" t="s">
        <v>145</v>
      </c>
      <c r="BM270" s="24" t="s">
        <v>451</v>
      </c>
    </row>
    <row r="271" s="1" customFormat="1">
      <c r="B271" s="46"/>
      <c r="C271" s="74"/>
      <c r="D271" s="247" t="s">
        <v>147</v>
      </c>
      <c r="E271" s="74"/>
      <c r="F271" s="248" t="s">
        <v>452</v>
      </c>
      <c r="G271" s="74"/>
      <c r="H271" s="74"/>
      <c r="I271" s="203"/>
      <c r="J271" s="74"/>
      <c r="K271" s="74"/>
      <c r="L271" s="72"/>
      <c r="M271" s="249"/>
      <c r="N271" s="47"/>
      <c r="O271" s="47"/>
      <c r="P271" s="47"/>
      <c r="Q271" s="47"/>
      <c r="R271" s="47"/>
      <c r="S271" s="47"/>
      <c r="T271" s="95"/>
      <c r="AT271" s="24" t="s">
        <v>147</v>
      </c>
      <c r="AU271" s="24" t="s">
        <v>81</v>
      </c>
    </row>
    <row r="272" s="12" customFormat="1">
      <c r="B272" s="250"/>
      <c r="C272" s="251"/>
      <c r="D272" s="247" t="s">
        <v>149</v>
      </c>
      <c r="E272" s="252" t="s">
        <v>21</v>
      </c>
      <c r="F272" s="253" t="s">
        <v>453</v>
      </c>
      <c r="G272" s="251"/>
      <c r="H272" s="254">
        <v>294</v>
      </c>
      <c r="I272" s="255"/>
      <c r="J272" s="251"/>
      <c r="K272" s="251"/>
      <c r="L272" s="256"/>
      <c r="M272" s="257"/>
      <c r="N272" s="258"/>
      <c r="O272" s="258"/>
      <c r="P272" s="258"/>
      <c r="Q272" s="258"/>
      <c r="R272" s="258"/>
      <c r="S272" s="258"/>
      <c r="T272" s="259"/>
      <c r="AT272" s="260" t="s">
        <v>149</v>
      </c>
      <c r="AU272" s="260" t="s">
        <v>81</v>
      </c>
      <c r="AV272" s="12" t="s">
        <v>81</v>
      </c>
      <c r="AW272" s="12" t="s">
        <v>35</v>
      </c>
      <c r="AX272" s="12" t="s">
        <v>79</v>
      </c>
      <c r="AY272" s="260" t="s">
        <v>138</v>
      </c>
    </row>
    <row r="273" s="1" customFormat="1" ht="38.25" customHeight="1">
      <c r="B273" s="46"/>
      <c r="C273" s="235" t="s">
        <v>454</v>
      </c>
      <c r="D273" s="235" t="s">
        <v>140</v>
      </c>
      <c r="E273" s="236" t="s">
        <v>455</v>
      </c>
      <c r="F273" s="237" t="s">
        <v>456</v>
      </c>
      <c r="G273" s="238" t="s">
        <v>171</v>
      </c>
      <c r="H273" s="239">
        <v>294</v>
      </c>
      <c r="I273" s="240"/>
      <c r="J273" s="241">
        <f>ROUND(I273*H273,2)</f>
        <v>0</v>
      </c>
      <c r="K273" s="237" t="s">
        <v>144</v>
      </c>
      <c r="L273" s="72"/>
      <c r="M273" s="242" t="s">
        <v>21</v>
      </c>
      <c r="N273" s="243" t="s">
        <v>43</v>
      </c>
      <c r="O273" s="47"/>
      <c r="P273" s="244">
        <f>O273*H273</f>
        <v>0</v>
      </c>
      <c r="Q273" s="244">
        <v>0.0082199999999999999</v>
      </c>
      <c r="R273" s="244">
        <f>Q273*H273</f>
        <v>2.4166799999999999</v>
      </c>
      <c r="S273" s="244">
        <v>0</v>
      </c>
      <c r="T273" s="245">
        <f>S273*H273</f>
        <v>0</v>
      </c>
      <c r="AR273" s="24" t="s">
        <v>145</v>
      </c>
      <c r="AT273" s="24" t="s">
        <v>140</v>
      </c>
      <c r="AU273" s="24" t="s">
        <v>81</v>
      </c>
      <c r="AY273" s="24" t="s">
        <v>138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24" t="s">
        <v>79</v>
      </c>
      <c r="BK273" s="246">
        <f>ROUND(I273*H273,2)</f>
        <v>0</v>
      </c>
      <c r="BL273" s="24" t="s">
        <v>145</v>
      </c>
      <c r="BM273" s="24" t="s">
        <v>457</v>
      </c>
    </row>
    <row r="274" s="1" customFormat="1">
      <c r="B274" s="46"/>
      <c r="C274" s="74"/>
      <c r="D274" s="247" t="s">
        <v>147</v>
      </c>
      <c r="E274" s="74"/>
      <c r="F274" s="248" t="s">
        <v>452</v>
      </c>
      <c r="G274" s="74"/>
      <c r="H274" s="74"/>
      <c r="I274" s="203"/>
      <c r="J274" s="74"/>
      <c r="K274" s="74"/>
      <c r="L274" s="72"/>
      <c r="M274" s="249"/>
      <c r="N274" s="47"/>
      <c r="O274" s="47"/>
      <c r="P274" s="47"/>
      <c r="Q274" s="47"/>
      <c r="R274" s="47"/>
      <c r="S274" s="47"/>
      <c r="T274" s="95"/>
      <c r="AT274" s="24" t="s">
        <v>147</v>
      </c>
      <c r="AU274" s="24" t="s">
        <v>81</v>
      </c>
    </row>
    <row r="275" s="12" customFormat="1">
      <c r="B275" s="250"/>
      <c r="C275" s="251"/>
      <c r="D275" s="247" t="s">
        <v>149</v>
      </c>
      <c r="E275" s="252" t="s">
        <v>21</v>
      </c>
      <c r="F275" s="253" t="s">
        <v>458</v>
      </c>
      <c r="G275" s="251"/>
      <c r="H275" s="254">
        <v>294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AT275" s="260" t="s">
        <v>149</v>
      </c>
      <c r="AU275" s="260" t="s">
        <v>81</v>
      </c>
      <c r="AV275" s="12" t="s">
        <v>81</v>
      </c>
      <c r="AW275" s="12" t="s">
        <v>35</v>
      </c>
      <c r="AX275" s="12" t="s">
        <v>79</v>
      </c>
      <c r="AY275" s="260" t="s">
        <v>138</v>
      </c>
    </row>
    <row r="276" s="1" customFormat="1" ht="16.5" customHeight="1">
      <c r="B276" s="46"/>
      <c r="C276" s="273" t="s">
        <v>459</v>
      </c>
      <c r="D276" s="273" t="s">
        <v>248</v>
      </c>
      <c r="E276" s="274" t="s">
        <v>460</v>
      </c>
      <c r="F276" s="275" t="s">
        <v>461</v>
      </c>
      <c r="G276" s="276" t="s">
        <v>171</v>
      </c>
      <c r="H276" s="277">
        <v>300</v>
      </c>
      <c r="I276" s="278"/>
      <c r="J276" s="279">
        <f>ROUND(I276*H276,2)</f>
        <v>0</v>
      </c>
      <c r="K276" s="275" t="s">
        <v>144</v>
      </c>
      <c r="L276" s="280"/>
      <c r="M276" s="281" t="s">
        <v>21</v>
      </c>
      <c r="N276" s="282" t="s">
        <v>43</v>
      </c>
      <c r="O276" s="47"/>
      <c r="P276" s="244">
        <f>O276*H276</f>
        <v>0</v>
      </c>
      <c r="Q276" s="244">
        <v>0.056000000000000001</v>
      </c>
      <c r="R276" s="244">
        <f>Q276*H276</f>
        <v>16.800000000000001</v>
      </c>
      <c r="S276" s="244">
        <v>0</v>
      </c>
      <c r="T276" s="245">
        <f>S276*H276</f>
        <v>0</v>
      </c>
      <c r="AR276" s="24" t="s">
        <v>187</v>
      </c>
      <c r="AT276" s="24" t="s">
        <v>248</v>
      </c>
      <c r="AU276" s="24" t="s">
        <v>81</v>
      </c>
      <c r="AY276" s="24" t="s">
        <v>138</v>
      </c>
      <c r="BE276" s="246">
        <f>IF(N276="základní",J276,0)</f>
        <v>0</v>
      </c>
      <c r="BF276" s="246">
        <f>IF(N276="snížená",J276,0)</f>
        <v>0</v>
      </c>
      <c r="BG276" s="246">
        <f>IF(N276="zákl. přenesená",J276,0)</f>
        <v>0</v>
      </c>
      <c r="BH276" s="246">
        <f>IF(N276="sníž. přenesená",J276,0)</f>
        <v>0</v>
      </c>
      <c r="BI276" s="246">
        <f>IF(N276="nulová",J276,0)</f>
        <v>0</v>
      </c>
      <c r="BJ276" s="24" t="s">
        <v>79</v>
      </c>
      <c r="BK276" s="246">
        <f>ROUND(I276*H276,2)</f>
        <v>0</v>
      </c>
      <c r="BL276" s="24" t="s">
        <v>145</v>
      </c>
      <c r="BM276" s="24" t="s">
        <v>462</v>
      </c>
    </row>
    <row r="277" s="12" customFormat="1">
      <c r="B277" s="250"/>
      <c r="C277" s="251"/>
      <c r="D277" s="247" t="s">
        <v>149</v>
      </c>
      <c r="E277" s="252" t="s">
        <v>21</v>
      </c>
      <c r="F277" s="253" t="s">
        <v>463</v>
      </c>
      <c r="G277" s="251"/>
      <c r="H277" s="254">
        <v>300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AT277" s="260" t="s">
        <v>149</v>
      </c>
      <c r="AU277" s="260" t="s">
        <v>81</v>
      </c>
      <c r="AV277" s="12" t="s">
        <v>81</v>
      </c>
      <c r="AW277" s="12" t="s">
        <v>35</v>
      </c>
      <c r="AX277" s="12" t="s">
        <v>79</v>
      </c>
      <c r="AY277" s="260" t="s">
        <v>138</v>
      </c>
    </row>
    <row r="278" s="1" customFormat="1" ht="38.25" customHeight="1">
      <c r="B278" s="46"/>
      <c r="C278" s="235" t="s">
        <v>464</v>
      </c>
      <c r="D278" s="235" t="s">
        <v>140</v>
      </c>
      <c r="E278" s="236" t="s">
        <v>465</v>
      </c>
      <c r="F278" s="237" t="s">
        <v>466</v>
      </c>
      <c r="G278" s="238" t="s">
        <v>171</v>
      </c>
      <c r="H278" s="239">
        <v>305.10000000000002</v>
      </c>
      <c r="I278" s="240"/>
      <c r="J278" s="241">
        <f>ROUND(I278*H278,2)</f>
        <v>0</v>
      </c>
      <c r="K278" s="237" t="s">
        <v>144</v>
      </c>
      <c r="L278" s="72"/>
      <c r="M278" s="242" t="s">
        <v>21</v>
      </c>
      <c r="N278" s="243" t="s">
        <v>43</v>
      </c>
      <c r="O278" s="47"/>
      <c r="P278" s="244">
        <f>O278*H278</f>
        <v>0</v>
      </c>
      <c r="Q278" s="244">
        <v>0.15540000000000001</v>
      </c>
      <c r="R278" s="244">
        <f>Q278*H278</f>
        <v>47.412540000000007</v>
      </c>
      <c r="S278" s="244">
        <v>0</v>
      </c>
      <c r="T278" s="245">
        <f>S278*H278</f>
        <v>0</v>
      </c>
      <c r="AR278" s="24" t="s">
        <v>145</v>
      </c>
      <c r="AT278" s="24" t="s">
        <v>140</v>
      </c>
      <c r="AU278" s="24" t="s">
        <v>81</v>
      </c>
      <c r="AY278" s="24" t="s">
        <v>138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24" t="s">
        <v>79</v>
      </c>
      <c r="BK278" s="246">
        <f>ROUND(I278*H278,2)</f>
        <v>0</v>
      </c>
      <c r="BL278" s="24" t="s">
        <v>145</v>
      </c>
      <c r="BM278" s="24" t="s">
        <v>467</v>
      </c>
    </row>
    <row r="279" s="1" customFormat="1">
      <c r="B279" s="46"/>
      <c r="C279" s="74"/>
      <c r="D279" s="247" t="s">
        <v>147</v>
      </c>
      <c r="E279" s="74"/>
      <c r="F279" s="248" t="s">
        <v>468</v>
      </c>
      <c r="G279" s="74"/>
      <c r="H279" s="74"/>
      <c r="I279" s="203"/>
      <c r="J279" s="74"/>
      <c r="K279" s="74"/>
      <c r="L279" s="72"/>
      <c r="M279" s="249"/>
      <c r="N279" s="47"/>
      <c r="O279" s="47"/>
      <c r="P279" s="47"/>
      <c r="Q279" s="47"/>
      <c r="R279" s="47"/>
      <c r="S279" s="47"/>
      <c r="T279" s="95"/>
      <c r="AT279" s="24" t="s">
        <v>147</v>
      </c>
      <c r="AU279" s="24" t="s">
        <v>81</v>
      </c>
    </row>
    <row r="280" s="12" customFormat="1">
      <c r="B280" s="250"/>
      <c r="C280" s="251"/>
      <c r="D280" s="247" t="s">
        <v>149</v>
      </c>
      <c r="E280" s="252" t="s">
        <v>21</v>
      </c>
      <c r="F280" s="253" t="s">
        <v>469</v>
      </c>
      <c r="G280" s="251"/>
      <c r="H280" s="254">
        <v>154.80000000000001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AT280" s="260" t="s">
        <v>149</v>
      </c>
      <c r="AU280" s="260" t="s">
        <v>81</v>
      </c>
      <c r="AV280" s="12" t="s">
        <v>81</v>
      </c>
      <c r="AW280" s="12" t="s">
        <v>35</v>
      </c>
      <c r="AX280" s="12" t="s">
        <v>72</v>
      </c>
      <c r="AY280" s="260" t="s">
        <v>138</v>
      </c>
    </row>
    <row r="281" s="12" customFormat="1">
      <c r="B281" s="250"/>
      <c r="C281" s="251"/>
      <c r="D281" s="247" t="s">
        <v>149</v>
      </c>
      <c r="E281" s="252" t="s">
        <v>21</v>
      </c>
      <c r="F281" s="253" t="s">
        <v>470</v>
      </c>
      <c r="G281" s="251"/>
      <c r="H281" s="254">
        <v>150.30000000000001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AT281" s="260" t="s">
        <v>149</v>
      </c>
      <c r="AU281" s="260" t="s">
        <v>81</v>
      </c>
      <c r="AV281" s="12" t="s">
        <v>81</v>
      </c>
      <c r="AW281" s="12" t="s">
        <v>35</v>
      </c>
      <c r="AX281" s="12" t="s">
        <v>72</v>
      </c>
      <c r="AY281" s="260" t="s">
        <v>138</v>
      </c>
    </row>
    <row r="282" s="13" customFormat="1">
      <c r="B282" s="261"/>
      <c r="C282" s="262"/>
      <c r="D282" s="247" t="s">
        <v>149</v>
      </c>
      <c r="E282" s="263" t="s">
        <v>21</v>
      </c>
      <c r="F282" s="264" t="s">
        <v>152</v>
      </c>
      <c r="G282" s="262"/>
      <c r="H282" s="265">
        <v>305.10000000000002</v>
      </c>
      <c r="I282" s="266"/>
      <c r="J282" s="262"/>
      <c r="K282" s="262"/>
      <c r="L282" s="267"/>
      <c r="M282" s="268"/>
      <c r="N282" s="269"/>
      <c r="O282" s="269"/>
      <c r="P282" s="269"/>
      <c r="Q282" s="269"/>
      <c r="R282" s="269"/>
      <c r="S282" s="269"/>
      <c r="T282" s="270"/>
      <c r="AT282" s="271" t="s">
        <v>149</v>
      </c>
      <c r="AU282" s="271" t="s">
        <v>81</v>
      </c>
      <c r="AV282" s="13" t="s">
        <v>145</v>
      </c>
      <c r="AW282" s="13" t="s">
        <v>35</v>
      </c>
      <c r="AX282" s="13" t="s">
        <v>79</v>
      </c>
      <c r="AY282" s="271" t="s">
        <v>138</v>
      </c>
    </row>
    <row r="283" s="1" customFormat="1" ht="16.5" customHeight="1">
      <c r="B283" s="46"/>
      <c r="C283" s="273" t="s">
        <v>471</v>
      </c>
      <c r="D283" s="273" t="s">
        <v>248</v>
      </c>
      <c r="E283" s="274" t="s">
        <v>472</v>
      </c>
      <c r="F283" s="275" t="s">
        <v>473</v>
      </c>
      <c r="G283" s="276" t="s">
        <v>171</v>
      </c>
      <c r="H283" s="277">
        <v>65</v>
      </c>
      <c r="I283" s="278"/>
      <c r="J283" s="279">
        <f>ROUND(I283*H283,2)</f>
        <v>0</v>
      </c>
      <c r="K283" s="275" t="s">
        <v>144</v>
      </c>
      <c r="L283" s="280"/>
      <c r="M283" s="281" t="s">
        <v>21</v>
      </c>
      <c r="N283" s="282" t="s">
        <v>43</v>
      </c>
      <c r="O283" s="47"/>
      <c r="P283" s="244">
        <f>O283*H283</f>
        <v>0</v>
      </c>
      <c r="Q283" s="244">
        <v>0.048300000000000003</v>
      </c>
      <c r="R283" s="244">
        <f>Q283*H283</f>
        <v>3.1395</v>
      </c>
      <c r="S283" s="244">
        <v>0</v>
      </c>
      <c r="T283" s="245">
        <f>S283*H283</f>
        <v>0</v>
      </c>
      <c r="AR283" s="24" t="s">
        <v>187</v>
      </c>
      <c r="AT283" s="24" t="s">
        <v>248</v>
      </c>
      <c r="AU283" s="24" t="s">
        <v>81</v>
      </c>
      <c r="AY283" s="24" t="s">
        <v>138</v>
      </c>
      <c r="BE283" s="246">
        <f>IF(N283="základní",J283,0)</f>
        <v>0</v>
      </c>
      <c r="BF283" s="246">
        <f>IF(N283="snížená",J283,0)</f>
        <v>0</v>
      </c>
      <c r="BG283" s="246">
        <f>IF(N283="zákl. přenesená",J283,0)</f>
        <v>0</v>
      </c>
      <c r="BH283" s="246">
        <f>IF(N283="sníž. přenesená",J283,0)</f>
        <v>0</v>
      </c>
      <c r="BI283" s="246">
        <f>IF(N283="nulová",J283,0)</f>
        <v>0</v>
      </c>
      <c r="BJ283" s="24" t="s">
        <v>79</v>
      </c>
      <c r="BK283" s="246">
        <f>ROUND(I283*H283,2)</f>
        <v>0</v>
      </c>
      <c r="BL283" s="24" t="s">
        <v>145</v>
      </c>
      <c r="BM283" s="24" t="s">
        <v>474</v>
      </c>
    </row>
    <row r="284" s="12" customFormat="1">
      <c r="B284" s="250"/>
      <c r="C284" s="251"/>
      <c r="D284" s="247" t="s">
        <v>149</v>
      </c>
      <c r="E284" s="252" t="s">
        <v>21</v>
      </c>
      <c r="F284" s="253" t="s">
        <v>475</v>
      </c>
      <c r="G284" s="251"/>
      <c r="H284" s="254">
        <v>65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AT284" s="260" t="s">
        <v>149</v>
      </c>
      <c r="AU284" s="260" t="s">
        <v>81</v>
      </c>
      <c r="AV284" s="12" t="s">
        <v>81</v>
      </c>
      <c r="AW284" s="12" t="s">
        <v>35</v>
      </c>
      <c r="AX284" s="12" t="s">
        <v>79</v>
      </c>
      <c r="AY284" s="260" t="s">
        <v>138</v>
      </c>
    </row>
    <row r="285" s="1" customFormat="1" ht="16.5" customHeight="1">
      <c r="B285" s="46"/>
      <c r="C285" s="273" t="s">
        <v>476</v>
      </c>
      <c r="D285" s="273" t="s">
        <v>248</v>
      </c>
      <c r="E285" s="274" t="s">
        <v>477</v>
      </c>
      <c r="F285" s="275" t="s">
        <v>478</v>
      </c>
      <c r="G285" s="276" t="s">
        <v>171</v>
      </c>
      <c r="H285" s="277">
        <v>246</v>
      </c>
      <c r="I285" s="278"/>
      <c r="J285" s="279">
        <f>ROUND(I285*H285,2)</f>
        <v>0</v>
      </c>
      <c r="K285" s="275" t="s">
        <v>144</v>
      </c>
      <c r="L285" s="280"/>
      <c r="M285" s="281" t="s">
        <v>21</v>
      </c>
      <c r="N285" s="282" t="s">
        <v>43</v>
      </c>
      <c r="O285" s="47"/>
      <c r="P285" s="244">
        <f>O285*H285</f>
        <v>0</v>
      </c>
      <c r="Q285" s="244">
        <v>0.081000000000000003</v>
      </c>
      <c r="R285" s="244">
        <f>Q285*H285</f>
        <v>19.926000000000002</v>
      </c>
      <c r="S285" s="244">
        <v>0</v>
      </c>
      <c r="T285" s="245">
        <f>S285*H285</f>
        <v>0</v>
      </c>
      <c r="AR285" s="24" t="s">
        <v>187</v>
      </c>
      <c r="AT285" s="24" t="s">
        <v>248</v>
      </c>
      <c r="AU285" s="24" t="s">
        <v>81</v>
      </c>
      <c r="AY285" s="24" t="s">
        <v>138</v>
      </c>
      <c r="BE285" s="246">
        <f>IF(N285="základní",J285,0)</f>
        <v>0</v>
      </c>
      <c r="BF285" s="246">
        <f>IF(N285="snížená",J285,0)</f>
        <v>0</v>
      </c>
      <c r="BG285" s="246">
        <f>IF(N285="zákl. přenesená",J285,0)</f>
        <v>0</v>
      </c>
      <c r="BH285" s="246">
        <f>IF(N285="sníž. přenesená",J285,0)</f>
        <v>0</v>
      </c>
      <c r="BI285" s="246">
        <f>IF(N285="nulová",J285,0)</f>
        <v>0</v>
      </c>
      <c r="BJ285" s="24" t="s">
        <v>79</v>
      </c>
      <c r="BK285" s="246">
        <f>ROUND(I285*H285,2)</f>
        <v>0</v>
      </c>
      <c r="BL285" s="24" t="s">
        <v>145</v>
      </c>
      <c r="BM285" s="24" t="s">
        <v>479</v>
      </c>
    </row>
    <row r="286" s="12" customFormat="1">
      <c r="B286" s="250"/>
      <c r="C286" s="251"/>
      <c r="D286" s="247" t="s">
        <v>149</v>
      </c>
      <c r="E286" s="252" t="s">
        <v>21</v>
      </c>
      <c r="F286" s="253" t="s">
        <v>480</v>
      </c>
      <c r="G286" s="251"/>
      <c r="H286" s="254">
        <v>246</v>
      </c>
      <c r="I286" s="255"/>
      <c r="J286" s="251"/>
      <c r="K286" s="251"/>
      <c r="L286" s="256"/>
      <c r="M286" s="257"/>
      <c r="N286" s="258"/>
      <c r="O286" s="258"/>
      <c r="P286" s="258"/>
      <c r="Q286" s="258"/>
      <c r="R286" s="258"/>
      <c r="S286" s="258"/>
      <c r="T286" s="259"/>
      <c r="AT286" s="260" t="s">
        <v>149</v>
      </c>
      <c r="AU286" s="260" t="s">
        <v>81</v>
      </c>
      <c r="AV286" s="12" t="s">
        <v>81</v>
      </c>
      <c r="AW286" s="12" t="s">
        <v>35</v>
      </c>
      <c r="AX286" s="12" t="s">
        <v>79</v>
      </c>
      <c r="AY286" s="260" t="s">
        <v>138</v>
      </c>
    </row>
    <row r="287" s="1" customFormat="1" ht="16.5" customHeight="1">
      <c r="B287" s="46"/>
      <c r="C287" s="273" t="s">
        <v>481</v>
      </c>
      <c r="D287" s="273" t="s">
        <v>248</v>
      </c>
      <c r="E287" s="274" t="s">
        <v>482</v>
      </c>
      <c r="F287" s="275" t="s">
        <v>483</v>
      </c>
      <c r="G287" s="276" t="s">
        <v>171</v>
      </c>
      <c r="H287" s="277">
        <v>24</v>
      </c>
      <c r="I287" s="278"/>
      <c r="J287" s="279">
        <f>ROUND(I287*H287,2)</f>
        <v>0</v>
      </c>
      <c r="K287" s="275" t="s">
        <v>144</v>
      </c>
      <c r="L287" s="280"/>
      <c r="M287" s="281" t="s">
        <v>21</v>
      </c>
      <c r="N287" s="282" t="s">
        <v>43</v>
      </c>
      <c r="O287" s="47"/>
      <c r="P287" s="244">
        <f>O287*H287</f>
        <v>0</v>
      </c>
      <c r="Q287" s="244">
        <v>0.064000000000000001</v>
      </c>
      <c r="R287" s="244">
        <f>Q287*H287</f>
        <v>1.536</v>
      </c>
      <c r="S287" s="244">
        <v>0</v>
      </c>
      <c r="T287" s="245">
        <f>S287*H287</f>
        <v>0</v>
      </c>
      <c r="AR287" s="24" t="s">
        <v>187</v>
      </c>
      <c r="AT287" s="24" t="s">
        <v>248</v>
      </c>
      <c r="AU287" s="24" t="s">
        <v>81</v>
      </c>
      <c r="AY287" s="24" t="s">
        <v>138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24" t="s">
        <v>79</v>
      </c>
      <c r="BK287" s="246">
        <f>ROUND(I287*H287,2)</f>
        <v>0</v>
      </c>
      <c r="BL287" s="24" t="s">
        <v>145</v>
      </c>
      <c r="BM287" s="24" t="s">
        <v>484</v>
      </c>
    </row>
    <row r="288" s="12" customFormat="1">
      <c r="B288" s="250"/>
      <c r="C288" s="251"/>
      <c r="D288" s="247" t="s">
        <v>149</v>
      </c>
      <c r="E288" s="252" t="s">
        <v>21</v>
      </c>
      <c r="F288" s="253" t="s">
        <v>485</v>
      </c>
      <c r="G288" s="251"/>
      <c r="H288" s="254">
        <v>13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AT288" s="260" t="s">
        <v>149</v>
      </c>
      <c r="AU288" s="260" t="s">
        <v>81</v>
      </c>
      <c r="AV288" s="12" t="s">
        <v>81</v>
      </c>
      <c r="AW288" s="12" t="s">
        <v>35</v>
      </c>
      <c r="AX288" s="12" t="s">
        <v>72</v>
      </c>
      <c r="AY288" s="260" t="s">
        <v>138</v>
      </c>
    </row>
    <row r="289" s="12" customFormat="1">
      <c r="B289" s="250"/>
      <c r="C289" s="251"/>
      <c r="D289" s="247" t="s">
        <v>149</v>
      </c>
      <c r="E289" s="252" t="s">
        <v>21</v>
      </c>
      <c r="F289" s="253" t="s">
        <v>486</v>
      </c>
      <c r="G289" s="251"/>
      <c r="H289" s="254">
        <v>11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AT289" s="260" t="s">
        <v>149</v>
      </c>
      <c r="AU289" s="260" t="s">
        <v>81</v>
      </c>
      <c r="AV289" s="12" t="s">
        <v>81</v>
      </c>
      <c r="AW289" s="12" t="s">
        <v>35</v>
      </c>
      <c r="AX289" s="12" t="s">
        <v>72</v>
      </c>
      <c r="AY289" s="260" t="s">
        <v>138</v>
      </c>
    </row>
    <row r="290" s="13" customFormat="1">
      <c r="B290" s="261"/>
      <c r="C290" s="262"/>
      <c r="D290" s="247" t="s">
        <v>149</v>
      </c>
      <c r="E290" s="263" t="s">
        <v>21</v>
      </c>
      <c r="F290" s="264" t="s">
        <v>152</v>
      </c>
      <c r="G290" s="262"/>
      <c r="H290" s="265">
        <v>24</v>
      </c>
      <c r="I290" s="266"/>
      <c r="J290" s="262"/>
      <c r="K290" s="262"/>
      <c r="L290" s="267"/>
      <c r="M290" s="268"/>
      <c r="N290" s="269"/>
      <c r="O290" s="269"/>
      <c r="P290" s="269"/>
      <c r="Q290" s="269"/>
      <c r="R290" s="269"/>
      <c r="S290" s="269"/>
      <c r="T290" s="270"/>
      <c r="AT290" s="271" t="s">
        <v>149</v>
      </c>
      <c r="AU290" s="271" t="s">
        <v>81</v>
      </c>
      <c r="AV290" s="13" t="s">
        <v>145</v>
      </c>
      <c r="AW290" s="13" t="s">
        <v>35</v>
      </c>
      <c r="AX290" s="13" t="s">
        <v>79</v>
      </c>
      <c r="AY290" s="271" t="s">
        <v>138</v>
      </c>
    </row>
    <row r="291" s="1" customFormat="1" ht="38.25" customHeight="1">
      <c r="B291" s="46"/>
      <c r="C291" s="235" t="s">
        <v>487</v>
      </c>
      <c r="D291" s="235" t="s">
        <v>140</v>
      </c>
      <c r="E291" s="236" t="s">
        <v>488</v>
      </c>
      <c r="F291" s="237" t="s">
        <v>489</v>
      </c>
      <c r="G291" s="238" t="s">
        <v>171</v>
      </c>
      <c r="H291" s="239">
        <v>2</v>
      </c>
      <c r="I291" s="240"/>
      <c r="J291" s="241">
        <f>ROUND(I291*H291,2)</f>
        <v>0</v>
      </c>
      <c r="K291" s="237" t="s">
        <v>144</v>
      </c>
      <c r="L291" s="72"/>
      <c r="M291" s="242" t="s">
        <v>21</v>
      </c>
      <c r="N291" s="243" t="s">
        <v>43</v>
      </c>
      <c r="O291" s="47"/>
      <c r="P291" s="244">
        <f>O291*H291</f>
        <v>0</v>
      </c>
      <c r="Q291" s="244">
        <v>0.1295</v>
      </c>
      <c r="R291" s="244">
        <f>Q291*H291</f>
        <v>0.25900000000000001</v>
      </c>
      <c r="S291" s="244">
        <v>0</v>
      </c>
      <c r="T291" s="245">
        <f>S291*H291</f>
        <v>0</v>
      </c>
      <c r="AR291" s="24" t="s">
        <v>145</v>
      </c>
      <c r="AT291" s="24" t="s">
        <v>140</v>
      </c>
      <c r="AU291" s="24" t="s">
        <v>81</v>
      </c>
      <c r="AY291" s="24" t="s">
        <v>138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24" t="s">
        <v>79</v>
      </c>
      <c r="BK291" s="246">
        <f>ROUND(I291*H291,2)</f>
        <v>0</v>
      </c>
      <c r="BL291" s="24" t="s">
        <v>145</v>
      </c>
      <c r="BM291" s="24" t="s">
        <v>490</v>
      </c>
    </row>
    <row r="292" s="1" customFormat="1">
      <c r="B292" s="46"/>
      <c r="C292" s="74"/>
      <c r="D292" s="247" t="s">
        <v>147</v>
      </c>
      <c r="E292" s="74"/>
      <c r="F292" s="248" t="s">
        <v>491</v>
      </c>
      <c r="G292" s="74"/>
      <c r="H292" s="74"/>
      <c r="I292" s="203"/>
      <c r="J292" s="74"/>
      <c r="K292" s="74"/>
      <c r="L292" s="72"/>
      <c r="M292" s="249"/>
      <c r="N292" s="47"/>
      <c r="O292" s="47"/>
      <c r="P292" s="47"/>
      <c r="Q292" s="47"/>
      <c r="R292" s="47"/>
      <c r="S292" s="47"/>
      <c r="T292" s="95"/>
      <c r="AT292" s="24" t="s">
        <v>147</v>
      </c>
      <c r="AU292" s="24" t="s">
        <v>81</v>
      </c>
    </row>
    <row r="293" s="12" customFormat="1">
      <c r="B293" s="250"/>
      <c r="C293" s="251"/>
      <c r="D293" s="247" t="s">
        <v>149</v>
      </c>
      <c r="E293" s="252" t="s">
        <v>21</v>
      </c>
      <c r="F293" s="253" t="s">
        <v>492</v>
      </c>
      <c r="G293" s="251"/>
      <c r="H293" s="254">
        <v>2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AT293" s="260" t="s">
        <v>149</v>
      </c>
      <c r="AU293" s="260" t="s">
        <v>81</v>
      </c>
      <c r="AV293" s="12" t="s">
        <v>81</v>
      </c>
      <c r="AW293" s="12" t="s">
        <v>35</v>
      </c>
      <c r="AX293" s="12" t="s">
        <v>79</v>
      </c>
      <c r="AY293" s="260" t="s">
        <v>138</v>
      </c>
    </row>
    <row r="294" s="1" customFormat="1" ht="16.5" customHeight="1">
      <c r="B294" s="46"/>
      <c r="C294" s="273" t="s">
        <v>493</v>
      </c>
      <c r="D294" s="273" t="s">
        <v>248</v>
      </c>
      <c r="E294" s="274" t="s">
        <v>494</v>
      </c>
      <c r="F294" s="275" t="s">
        <v>495</v>
      </c>
      <c r="G294" s="276" t="s">
        <v>171</v>
      </c>
      <c r="H294" s="277">
        <v>2</v>
      </c>
      <c r="I294" s="278"/>
      <c r="J294" s="279">
        <f>ROUND(I294*H294,2)</f>
        <v>0</v>
      </c>
      <c r="K294" s="275" t="s">
        <v>144</v>
      </c>
      <c r="L294" s="280"/>
      <c r="M294" s="281" t="s">
        <v>21</v>
      </c>
      <c r="N294" s="282" t="s">
        <v>43</v>
      </c>
      <c r="O294" s="47"/>
      <c r="P294" s="244">
        <f>O294*H294</f>
        <v>0</v>
      </c>
      <c r="Q294" s="244">
        <v>0.058000000000000003</v>
      </c>
      <c r="R294" s="244">
        <f>Q294*H294</f>
        <v>0.11600000000000001</v>
      </c>
      <c r="S294" s="244">
        <v>0</v>
      </c>
      <c r="T294" s="245">
        <f>S294*H294</f>
        <v>0</v>
      </c>
      <c r="AR294" s="24" t="s">
        <v>187</v>
      </c>
      <c r="AT294" s="24" t="s">
        <v>248</v>
      </c>
      <c r="AU294" s="24" t="s">
        <v>81</v>
      </c>
      <c r="AY294" s="24" t="s">
        <v>138</v>
      </c>
      <c r="BE294" s="246">
        <f>IF(N294="základní",J294,0)</f>
        <v>0</v>
      </c>
      <c r="BF294" s="246">
        <f>IF(N294="snížená",J294,0)</f>
        <v>0</v>
      </c>
      <c r="BG294" s="246">
        <f>IF(N294="zákl. přenesená",J294,0)</f>
        <v>0</v>
      </c>
      <c r="BH294" s="246">
        <f>IF(N294="sníž. přenesená",J294,0)</f>
        <v>0</v>
      </c>
      <c r="BI294" s="246">
        <f>IF(N294="nulová",J294,0)</f>
        <v>0</v>
      </c>
      <c r="BJ294" s="24" t="s">
        <v>79</v>
      </c>
      <c r="BK294" s="246">
        <f>ROUND(I294*H294,2)</f>
        <v>0</v>
      </c>
      <c r="BL294" s="24" t="s">
        <v>145</v>
      </c>
      <c r="BM294" s="24" t="s">
        <v>496</v>
      </c>
    </row>
    <row r="295" s="12" customFormat="1">
      <c r="B295" s="250"/>
      <c r="C295" s="251"/>
      <c r="D295" s="247" t="s">
        <v>149</v>
      </c>
      <c r="E295" s="252" t="s">
        <v>21</v>
      </c>
      <c r="F295" s="253" t="s">
        <v>81</v>
      </c>
      <c r="G295" s="251"/>
      <c r="H295" s="254">
        <v>2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AT295" s="260" t="s">
        <v>149</v>
      </c>
      <c r="AU295" s="260" t="s">
        <v>81</v>
      </c>
      <c r="AV295" s="12" t="s">
        <v>81</v>
      </c>
      <c r="AW295" s="12" t="s">
        <v>35</v>
      </c>
      <c r="AX295" s="12" t="s">
        <v>79</v>
      </c>
      <c r="AY295" s="260" t="s">
        <v>138</v>
      </c>
    </row>
    <row r="296" s="1" customFormat="1" ht="38.25" customHeight="1">
      <c r="B296" s="46"/>
      <c r="C296" s="235" t="s">
        <v>497</v>
      </c>
      <c r="D296" s="235" t="s">
        <v>140</v>
      </c>
      <c r="E296" s="236" t="s">
        <v>498</v>
      </c>
      <c r="F296" s="237" t="s">
        <v>499</v>
      </c>
      <c r="G296" s="238" t="s">
        <v>171</v>
      </c>
      <c r="H296" s="239">
        <v>322.10000000000002</v>
      </c>
      <c r="I296" s="240"/>
      <c r="J296" s="241">
        <f>ROUND(I296*H296,2)</f>
        <v>0</v>
      </c>
      <c r="K296" s="237" t="s">
        <v>144</v>
      </c>
      <c r="L296" s="72"/>
      <c r="M296" s="242" t="s">
        <v>21</v>
      </c>
      <c r="N296" s="243" t="s">
        <v>43</v>
      </c>
      <c r="O296" s="47"/>
      <c r="P296" s="244">
        <f>O296*H296</f>
        <v>0</v>
      </c>
      <c r="Q296" s="244">
        <v>0.00060999999999999997</v>
      </c>
      <c r="R296" s="244">
        <f>Q296*H296</f>
        <v>0.19648100000000002</v>
      </c>
      <c r="S296" s="244">
        <v>0</v>
      </c>
      <c r="T296" s="245">
        <f>S296*H296</f>
        <v>0</v>
      </c>
      <c r="AR296" s="24" t="s">
        <v>145</v>
      </c>
      <c r="AT296" s="24" t="s">
        <v>140</v>
      </c>
      <c r="AU296" s="24" t="s">
        <v>81</v>
      </c>
      <c r="AY296" s="24" t="s">
        <v>138</v>
      </c>
      <c r="BE296" s="246">
        <f>IF(N296="základní",J296,0)</f>
        <v>0</v>
      </c>
      <c r="BF296" s="246">
        <f>IF(N296="snížená",J296,0)</f>
        <v>0</v>
      </c>
      <c r="BG296" s="246">
        <f>IF(N296="zákl. přenesená",J296,0)</f>
        <v>0</v>
      </c>
      <c r="BH296" s="246">
        <f>IF(N296="sníž. přenesená",J296,0)</f>
        <v>0</v>
      </c>
      <c r="BI296" s="246">
        <f>IF(N296="nulová",J296,0)</f>
        <v>0</v>
      </c>
      <c r="BJ296" s="24" t="s">
        <v>79</v>
      </c>
      <c r="BK296" s="246">
        <f>ROUND(I296*H296,2)</f>
        <v>0</v>
      </c>
      <c r="BL296" s="24" t="s">
        <v>145</v>
      </c>
      <c r="BM296" s="24" t="s">
        <v>500</v>
      </c>
    </row>
    <row r="297" s="1" customFormat="1">
      <c r="B297" s="46"/>
      <c r="C297" s="74"/>
      <c r="D297" s="247" t="s">
        <v>147</v>
      </c>
      <c r="E297" s="74"/>
      <c r="F297" s="248" t="s">
        <v>501</v>
      </c>
      <c r="G297" s="74"/>
      <c r="H297" s="74"/>
      <c r="I297" s="203"/>
      <c r="J297" s="74"/>
      <c r="K297" s="74"/>
      <c r="L297" s="72"/>
      <c r="M297" s="249"/>
      <c r="N297" s="47"/>
      <c r="O297" s="47"/>
      <c r="P297" s="47"/>
      <c r="Q297" s="47"/>
      <c r="R297" s="47"/>
      <c r="S297" s="47"/>
      <c r="T297" s="95"/>
      <c r="AT297" s="24" t="s">
        <v>147</v>
      </c>
      <c r="AU297" s="24" t="s">
        <v>81</v>
      </c>
    </row>
    <row r="298" s="12" customFormat="1">
      <c r="B298" s="250"/>
      <c r="C298" s="251"/>
      <c r="D298" s="247" t="s">
        <v>149</v>
      </c>
      <c r="E298" s="252" t="s">
        <v>21</v>
      </c>
      <c r="F298" s="253" t="s">
        <v>502</v>
      </c>
      <c r="G298" s="251"/>
      <c r="H298" s="254">
        <v>65.599999999999994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AT298" s="260" t="s">
        <v>149</v>
      </c>
      <c r="AU298" s="260" t="s">
        <v>81</v>
      </c>
      <c r="AV298" s="12" t="s">
        <v>81</v>
      </c>
      <c r="AW298" s="12" t="s">
        <v>35</v>
      </c>
      <c r="AX298" s="12" t="s">
        <v>72</v>
      </c>
      <c r="AY298" s="260" t="s">
        <v>138</v>
      </c>
    </row>
    <row r="299" s="12" customFormat="1">
      <c r="B299" s="250"/>
      <c r="C299" s="251"/>
      <c r="D299" s="247" t="s">
        <v>149</v>
      </c>
      <c r="E299" s="252" t="s">
        <v>21</v>
      </c>
      <c r="F299" s="253" t="s">
        <v>503</v>
      </c>
      <c r="G299" s="251"/>
      <c r="H299" s="254">
        <v>256.5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AT299" s="260" t="s">
        <v>149</v>
      </c>
      <c r="AU299" s="260" t="s">
        <v>81</v>
      </c>
      <c r="AV299" s="12" t="s">
        <v>81</v>
      </c>
      <c r="AW299" s="12" t="s">
        <v>35</v>
      </c>
      <c r="AX299" s="12" t="s">
        <v>72</v>
      </c>
      <c r="AY299" s="260" t="s">
        <v>138</v>
      </c>
    </row>
    <row r="300" s="13" customFormat="1">
      <c r="B300" s="261"/>
      <c r="C300" s="262"/>
      <c r="D300" s="247" t="s">
        <v>149</v>
      </c>
      <c r="E300" s="263" t="s">
        <v>21</v>
      </c>
      <c r="F300" s="264" t="s">
        <v>152</v>
      </c>
      <c r="G300" s="262"/>
      <c r="H300" s="265">
        <v>322.10000000000002</v>
      </c>
      <c r="I300" s="266"/>
      <c r="J300" s="262"/>
      <c r="K300" s="262"/>
      <c r="L300" s="267"/>
      <c r="M300" s="268"/>
      <c r="N300" s="269"/>
      <c r="O300" s="269"/>
      <c r="P300" s="269"/>
      <c r="Q300" s="269"/>
      <c r="R300" s="269"/>
      <c r="S300" s="269"/>
      <c r="T300" s="270"/>
      <c r="AT300" s="271" t="s">
        <v>149</v>
      </c>
      <c r="AU300" s="271" t="s">
        <v>81</v>
      </c>
      <c r="AV300" s="13" t="s">
        <v>145</v>
      </c>
      <c r="AW300" s="13" t="s">
        <v>35</v>
      </c>
      <c r="AX300" s="13" t="s">
        <v>79</v>
      </c>
      <c r="AY300" s="271" t="s">
        <v>138</v>
      </c>
    </row>
    <row r="301" s="1" customFormat="1" ht="25.5" customHeight="1">
      <c r="B301" s="46"/>
      <c r="C301" s="235" t="s">
        <v>504</v>
      </c>
      <c r="D301" s="235" t="s">
        <v>140</v>
      </c>
      <c r="E301" s="236" t="s">
        <v>505</v>
      </c>
      <c r="F301" s="237" t="s">
        <v>506</v>
      </c>
      <c r="G301" s="238" t="s">
        <v>171</v>
      </c>
      <c r="H301" s="239">
        <v>74.599999999999994</v>
      </c>
      <c r="I301" s="240"/>
      <c r="J301" s="241">
        <f>ROUND(I301*H301,2)</f>
        <v>0</v>
      </c>
      <c r="K301" s="237" t="s">
        <v>144</v>
      </c>
      <c r="L301" s="72"/>
      <c r="M301" s="242" t="s">
        <v>21</v>
      </c>
      <c r="N301" s="243" t="s">
        <v>43</v>
      </c>
      <c r="O301" s="47"/>
      <c r="P301" s="244">
        <f>O301*H301</f>
        <v>0</v>
      </c>
      <c r="Q301" s="244">
        <v>0</v>
      </c>
      <c r="R301" s="244">
        <f>Q301*H301</f>
        <v>0</v>
      </c>
      <c r="S301" s="244">
        <v>0</v>
      </c>
      <c r="T301" s="245">
        <f>S301*H301</f>
        <v>0</v>
      </c>
      <c r="AR301" s="24" t="s">
        <v>145</v>
      </c>
      <c r="AT301" s="24" t="s">
        <v>140</v>
      </c>
      <c r="AU301" s="24" t="s">
        <v>81</v>
      </c>
      <c r="AY301" s="24" t="s">
        <v>138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24" t="s">
        <v>79</v>
      </c>
      <c r="BK301" s="246">
        <f>ROUND(I301*H301,2)</f>
        <v>0</v>
      </c>
      <c r="BL301" s="24" t="s">
        <v>145</v>
      </c>
      <c r="BM301" s="24" t="s">
        <v>507</v>
      </c>
    </row>
    <row r="302" s="1" customFormat="1">
      <c r="B302" s="46"/>
      <c r="C302" s="74"/>
      <c r="D302" s="247" t="s">
        <v>147</v>
      </c>
      <c r="E302" s="74"/>
      <c r="F302" s="248" t="s">
        <v>508</v>
      </c>
      <c r="G302" s="74"/>
      <c r="H302" s="74"/>
      <c r="I302" s="203"/>
      <c r="J302" s="74"/>
      <c r="K302" s="74"/>
      <c r="L302" s="72"/>
      <c r="M302" s="249"/>
      <c r="N302" s="47"/>
      <c r="O302" s="47"/>
      <c r="P302" s="47"/>
      <c r="Q302" s="47"/>
      <c r="R302" s="47"/>
      <c r="S302" s="47"/>
      <c r="T302" s="95"/>
      <c r="AT302" s="24" t="s">
        <v>147</v>
      </c>
      <c r="AU302" s="24" t="s">
        <v>81</v>
      </c>
    </row>
    <row r="303" s="12" customFormat="1">
      <c r="B303" s="250"/>
      <c r="C303" s="251"/>
      <c r="D303" s="247" t="s">
        <v>149</v>
      </c>
      <c r="E303" s="252" t="s">
        <v>21</v>
      </c>
      <c r="F303" s="253" t="s">
        <v>509</v>
      </c>
      <c r="G303" s="251"/>
      <c r="H303" s="254">
        <v>60.600000000000001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AT303" s="260" t="s">
        <v>149</v>
      </c>
      <c r="AU303" s="260" t="s">
        <v>81</v>
      </c>
      <c r="AV303" s="12" t="s">
        <v>81</v>
      </c>
      <c r="AW303" s="12" t="s">
        <v>35</v>
      </c>
      <c r="AX303" s="12" t="s">
        <v>72</v>
      </c>
      <c r="AY303" s="260" t="s">
        <v>138</v>
      </c>
    </row>
    <row r="304" s="12" customFormat="1">
      <c r="B304" s="250"/>
      <c r="C304" s="251"/>
      <c r="D304" s="247" t="s">
        <v>149</v>
      </c>
      <c r="E304" s="252" t="s">
        <v>21</v>
      </c>
      <c r="F304" s="253" t="s">
        <v>510</v>
      </c>
      <c r="G304" s="251"/>
      <c r="H304" s="254">
        <v>14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AT304" s="260" t="s">
        <v>149</v>
      </c>
      <c r="AU304" s="260" t="s">
        <v>81</v>
      </c>
      <c r="AV304" s="12" t="s">
        <v>81</v>
      </c>
      <c r="AW304" s="12" t="s">
        <v>35</v>
      </c>
      <c r="AX304" s="12" t="s">
        <v>72</v>
      </c>
      <c r="AY304" s="260" t="s">
        <v>138</v>
      </c>
    </row>
    <row r="305" s="13" customFormat="1">
      <c r="B305" s="261"/>
      <c r="C305" s="262"/>
      <c r="D305" s="247" t="s">
        <v>149</v>
      </c>
      <c r="E305" s="263" t="s">
        <v>21</v>
      </c>
      <c r="F305" s="264" t="s">
        <v>152</v>
      </c>
      <c r="G305" s="262"/>
      <c r="H305" s="265">
        <v>74.599999999999994</v>
      </c>
      <c r="I305" s="266"/>
      <c r="J305" s="262"/>
      <c r="K305" s="262"/>
      <c r="L305" s="267"/>
      <c r="M305" s="268"/>
      <c r="N305" s="269"/>
      <c r="O305" s="269"/>
      <c r="P305" s="269"/>
      <c r="Q305" s="269"/>
      <c r="R305" s="269"/>
      <c r="S305" s="269"/>
      <c r="T305" s="270"/>
      <c r="AT305" s="271" t="s">
        <v>149</v>
      </c>
      <c r="AU305" s="271" t="s">
        <v>81</v>
      </c>
      <c r="AV305" s="13" t="s">
        <v>145</v>
      </c>
      <c r="AW305" s="13" t="s">
        <v>35</v>
      </c>
      <c r="AX305" s="13" t="s">
        <v>79</v>
      </c>
      <c r="AY305" s="271" t="s">
        <v>138</v>
      </c>
    </row>
    <row r="306" s="1" customFormat="1" ht="38.25" customHeight="1">
      <c r="B306" s="46"/>
      <c r="C306" s="235" t="s">
        <v>511</v>
      </c>
      <c r="D306" s="235" t="s">
        <v>140</v>
      </c>
      <c r="E306" s="236" t="s">
        <v>512</v>
      </c>
      <c r="F306" s="237" t="s">
        <v>513</v>
      </c>
      <c r="G306" s="238" t="s">
        <v>143</v>
      </c>
      <c r="H306" s="239">
        <v>25</v>
      </c>
      <c r="I306" s="240"/>
      <c r="J306" s="241">
        <f>ROUND(I306*H306,2)</f>
        <v>0</v>
      </c>
      <c r="K306" s="237" t="s">
        <v>144</v>
      </c>
      <c r="L306" s="72"/>
      <c r="M306" s="242" t="s">
        <v>21</v>
      </c>
      <c r="N306" s="243" t="s">
        <v>43</v>
      </c>
      <c r="O306" s="47"/>
      <c r="P306" s="244">
        <f>O306*H306</f>
        <v>0</v>
      </c>
      <c r="Q306" s="244">
        <v>0</v>
      </c>
      <c r="R306" s="244">
        <f>Q306*H306</f>
        <v>0</v>
      </c>
      <c r="S306" s="244">
        <v>0.02</v>
      </c>
      <c r="T306" s="245">
        <f>S306*H306</f>
        <v>0.5</v>
      </c>
      <c r="AR306" s="24" t="s">
        <v>145</v>
      </c>
      <c r="AT306" s="24" t="s">
        <v>140</v>
      </c>
      <c r="AU306" s="24" t="s">
        <v>81</v>
      </c>
      <c r="AY306" s="24" t="s">
        <v>138</v>
      </c>
      <c r="BE306" s="246">
        <f>IF(N306="základní",J306,0)</f>
        <v>0</v>
      </c>
      <c r="BF306" s="246">
        <f>IF(N306="snížená",J306,0)</f>
        <v>0</v>
      </c>
      <c r="BG306" s="246">
        <f>IF(N306="zákl. přenesená",J306,0)</f>
        <v>0</v>
      </c>
      <c r="BH306" s="246">
        <f>IF(N306="sníž. přenesená",J306,0)</f>
        <v>0</v>
      </c>
      <c r="BI306" s="246">
        <f>IF(N306="nulová",J306,0)</f>
        <v>0</v>
      </c>
      <c r="BJ306" s="24" t="s">
        <v>79</v>
      </c>
      <c r="BK306" s="246">
        <f>ROUND(I306*H306,2)</f>
        <v>0</v>
      </c>
      <c r="BL306" s="24" t="s">
        <v>145</v>
      </c>
      <c r="BM306" s="24" t="s">
        <v>514</v>
      </c>
    </row>
    <row r="307" s="1" customFormat="1">
      <c r="B307" s="46"/>
      <c r="C307" s="74"/>
      <c r="D307" s="247" t="s">
        <v>147</v>
      </c>
      <c r="E307" s="74"/>
      <c r="F307" s="248" t="s">
        <v>515</v>
      </c>
      <c r="G307" s="74"/>
      <c r="H307" s="74"/>
      <c r="I307" s="203"/>
      <c r="J307" s="74"/>
      <c r="K307" s="74"/>
      <c r="L307" s="72"/>
      <c r="M307" s="249"/>
      <c r="N307" s="47"/>
      <c r="O307" s="47"/>
      <c r="P307" s="47"/>
      <c r="Q307" s="47"/>
      <c r="R307" s="47"/>
      <c r="S307" s="47"/>
      <c r="T307" s="95"/>
      <c r="AT307" s="24" t="s">
        <v>147</v>
      </c>
      <c r="AU307" s="24" t="s">
        <v>81</v>
      </c>
    </row>
    <row r="308" s="12" customFormat="1">
      <c r="B308" s="250"/>
      <c r="C308" s="251"/>
      <c r="D308" s="247" t="s">
        <v>149</v>
      </c>
      <c r="E308" s="252" t="s">
        <v>21</v>
      </c>
      <c r="F308" s="253" t="s">
        <v>516</v>
      </c>
      <c r="G308" s="251"/>
      <c r="H308" s="254">
        <v>25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AT308" s="260" t="s">
        <v>149</v>
      </c>
      <c r="AU308" s="260" t="s">
        <v>81</v>
      </c>
      <c r="AV308" s="12" t="s">
        <v>81</v>
      </c>
      <c r="AW308" s="12" t="s">
        <v>35</v>
      </c>
      <c r="AX308" s="12" t="s">
        <v>79</v>
      </c>
      <c r="AY308" s="260" t="s">
        <v>138</v>
      </c>
    </row>
    <row r="309" s="11" customFormat="1" ht="29.88" customHeight="1">
      <c r="B309" s="219"/>
      <c r="C309" s="220"/>
      <c r="D309" s="221" t="s">
        <v>71</v>
      </c>
      <c r="E309" s="233" t="s">
        <v>517</v>
      </c>
      <c r="F309" s="233" t="s">
        <v>518</v>
      </c>
      <c r="G309" s="220"/>
      <c r="H309" s="220"/>
      <c r="I309" s="223"/>
      <c r="J309" s="234">
        <f>BK309</f>
        <v>0</v>
      </c>
      <c r="K309" s="220"/>
      <c r="L309" s="225"/>
      <c r="M309" s="226"/>
      <c r="N309" s="227"/>
      <c r="O309" s="227"/>
      <c r="P309" s="228">
        <f>SUM(P310:P337)</f>
        <v>0</v>
      </c>
      <c r="Q309" s="227"/>
      <c r="R309" s="228">
        <f>SUM(R310:R337)</f>
        <v>0</v>
      </c>
      <c r="S309" s="227"/>
      <c r="T309" s="229">
        <f>SUM(T310:T337)</f>
        <v>0</v>
      </c>
      <c r="AR309" s="230" t="s">
        <v>79</v>
      </c>
      <c r="AT309" s="231" t="s">
        <v>71</v>
      </c>
      <c r="AU309" s="231" t="s">
        <v>79</v>
      </c>
      <c r="AY309" s="230" t="s">
        <v>138</v>
      </c>
      <c r="BK309" s="232">
        <f>SUM(BK310:BK337)</f>
        <v>0</v>
      </c>
    </row>
    <row r="310" s="1" customFormat="1" ht="25.5" customHeight="1">
      <c r="B310" s="46"/>
      <c r="C310" s="235" t="s">
        <v>519</v>
      </c>
      <c r="D310" s="235" t="s">
        <v>140</v>
      </c>
      <c r="E310" s="236" t="s">
        <v>520</v>
      </c>
      <c r="F310" s="237" t="s">
        <v>521</v>
      </c>
      <c r="G310" s="238" t="s">
        <v>235</v>
      </c>
      <c r="H310" s="239">
        <v>1104.1800000000001</v>
      </c>
      <c r="I310" s="240"/>
      <c r="J310" s="241">
        <f>ROUND(I310*H310,2)</f>
        <v>0</v>
      </c>
      <c r="K310" s="237" t="s">
        <v>144</v>
      </c>
      <c r="L310" s="72"/>
      <c r="M310" s="242" t="s">
        <v>21</v>
      </c>
      <c r="N310" s="243" t="s">
        <v>43</v>
      </c>
      <c r="O310" s="47"/>
      <c r="P310" s="244">
        <f>O310*H310</f>
        <v>0</v>
      </c>
      <c r="Q310" s="244">
        <v>0</v>
      </c>
      <c r="R310" s="244">
        <f>Q310*H310</f>
        <v>0</v>
      </c>
      <c r="S310" s="244">
        <v>0</v>
      </c>
      <c r="T310" s="245">
        <f>S310*H310</f>
        <v>0</v>
      </c>
      <c r="AR310" s="24" t="s">
        <v>145</v>
      </c>
      <c r="AT310" s="24" t="s">
        <v>140</v>
      </c>
      <c r="AU310" s="24" t="s">
        <v>81</v>
      </c>
      <c r="AY310" s="24" t="s">
        <v>138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24" t="s">
        <v>79</v>
      </c>
      <c r="BK310" s="246">
        <f>ROUND(I310*H310,2)</f>
        <v>0</v>
      </c>
      <c r="BL310" s="24" t="s">
        <v>145</v>
      </c>
      <c r="BM310" s="24" t="s">
        <v>522</v>
      </c>
    </row>
    <row r="311" s="1" customFormat="1">
      <c r="B311" s="46"/>
      <c r="C311" s="74"/>
      <c r="D311" s="247" t="s">
        <v>147</v>
      </c>
      <c r="E311" s="74"/>
      <c r="F311" s="248" t="s">
        <v>523</v>
      </c>
      <c r="G311" s="74"/>
      <c r="H311" s="74"/>
      <c r="I311" s="203"/>
      <c r="J311" s="74"/>
      <c r="K311" s="74"/>
      <c r="L311" s="72"/>
      <c r="M311" s="249"/>
      <c r="N311" s="47"/>
      <c r="O311" s="47"/>
      <c r="P311" s="47"/>
      <c r="Q311" s="47"/>
      <c r="R311" s="47"/>
      <c r="S311" s="47"/>
      <c r="T311" s="95"/>
      <c r="AT311" s="24" t="s">
        <v>147</v>
      </c>
      <c r="AU311" s="24" t="s">
        <v>81</v>
      </c>
    </row>
    <row r="312" s="12" customFormat="1">
      <c r="B312" s="250"/>
      <c r="C312" s="251"/>
      <c r="D312" s="247" t="s">
        <v>149</v>
      </c>
      <c r="E312" s="252" t="s">
        <v>21</v>
      </c>
      <c r="F312" s="253" t="s">
        <v>524</v>
      </c>
      <c r="G312" s="251"/>
      <c r="H312" s="254">
        <v>0.33000000000000002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AT312" s="260" t="s">
        <v>149</v>
      </c>
      <c r="AU312" s="260" t="s">
        <v>81</v>
      </c>
      <c r="AV312" s="12" t="s">
        <v>81</v>
      </c>
      <c r="AW312" s="12" t="s">
        <v>35</v>
      </c>
      <c r="AX312" s="12" t="s">
        <v>72</v>
      </c>
      <c r="AY312" s="260" t="s">
        <v>138</v>
      </c>
    </row>
    <row r="313" s="12" customFormat="1">
      <c r="B313" s="250"/>
      <c r="C313" s="251"/>
      <c r="D313" s="247" t="s">
        <v>149</v>
      </c>
      <c r="E313" s="252" t="s">
        <v>21</v>
      </c>
      <c r="F313" s="253" t="s">
        <v>525</v>
      </c>
      <c r="G313" s="251"/>
      <c r="H313" s="254">
        <v>0.41999999999999998</v>
      </c>
      <c r="I313" s="255"/>
      <c r="J313" s="251"/>
      <c r="K313" s="251"/>
      <c r="L313" s="256"/>
      <c r="M313" s="257"/>
      <c r="N313" s="258"/>
      <c r="O313" s="258"/>
      <c r="P313" s="258"/>
      <c r="Q313" s="258"/>
      <c r="R313" s="258"/>
      <c r="S313" s="258"/>
      <c r="T313" s="259"/>
      <c r="AT313" s="260" t="s">
        <v>149</v>
      </c>
      <c r="AU313" s="260" t="s">
        <v>81</v>
      </c>
      <c r="AV313" s="12" t="s">
        <v>81</v>
      </c>
      <c r="AW313" s="12" t="s">
        <v>35</v>
      </c>
      <c r="AX313" s="12" t="s">
        <v>72</v>
      </c>
      <c r="AY313" s="260" t="s">
        <v>138</v>
      </c>
    </row>
    <row r="314" s="14" customFormat="1">
      <c r="B314" s="283"/>
      <c r="C314" s="284"/>
      <c r="D314" s="247" t="s">
        <v>149</v>
      </c>
      <c r="E314" s="285" t="s">
        <v>21</v>
      </c>
      <c r="F314" s="286" t="s">
        <v>526</v>
      </c>
      <c r="G314" s="284"/>
      <c r="H314" s="285" t="s">
        <v>21</v>
      </c>
      <c r="I314" s="287"/>
      <c r="J314" s="284"/>
      <c r="K314" s="284"/>
      <c r="L314" s="288"/>
      <c r="M314" s="289"/>
      <c r="N314" s="290"/>
      <c r="O314" s="290"/>
      <c r="P314" s="290"/>
      <c r="Q314" s="290"/>
      <c r="R314" s="290"/>
      <c r="S314" s="290"/>
      <c r="T314" s="291"/>
      <c r="AT314" s="292" t="s">
        <v>149</v>
      </c>
      <c r="AU314" s="292" t="s">
        <v>81</v>
      </c>
      <c r="AV314" s="14" t="s">
        <v>79</v>
      </c>
      <c r="AW314" s="14" t="s">
        <v>35</v>
      </c>
      <c r="AX314" s="14" t="s">
        <v>72</v>
      </c>
      <c r="AY314" s="292" t="s">
        <v>138</v>
      </c>
    </row>
    <row r="315" s="12" customFormat="1">
      <c r="B315" s="250"/>
      <c r="C315" s="251"/>
      <c r="D315" s="247" t="s">
        <v>149</v>
      </c>
      <c r="E315" s="252" t="s">
        <v>21</v>
      </c>
      <c r="F315" s="253" t="s">
        <v>527</v>
      </c>
      <c r="G315" s="251"/>
      <c r="H315" s="254">
        <v>1.5</v>
      </c>
      <c r="I315" s="255"/>
      <c r="J315" s="251"/>
      <c r="K315" s="251"/>
      <c r="L315" s="256"/>
      <c r="M315" s="257"/>
      <c r="N315" s="258"/>
      <c r="O315" s="258"/>
      <c r="P315" s="258"/>
      <c r="Q315" s="258"/>
      <c r="R315" s="258"/>
      <c r="S315" s="258"/>
      <c r="T315" s="259"/>
      <c r="AT315" s="260" t="s">
        <v>149</v>
      </c>
      <c r="AU315" s="260" t="s">
        <v>81</v>
      </c>
      <c r="AV315" s="12" t="s">
        <v>81</v>
      </c>
      <c r="AW315" s="12" t="s">
        <v>35</v>
      </c>
      <c r="AX315" s="12" t="s">
        <v>72</v>
      </c>
      <c r="AY315" s="260" t="s">
        <v>138</v>
      </c>
    </row>
    <row r="316" s="12" customFormat="1">
      <c r="B316" s="250"/>
      <c r="C316" s="251"/>
      <c r="D316" s="247" t="s">
        <v>149</v>
      </c>
      <c r="E316" s="252" t="s">
        <v>21</v>
      </c>
      <c r="F316" s="253" t="s">
        <v>528</v>
      </c>
      <c r="G316" s="251"/>
      <c r="H316" s="254">
        <v>65.210999999999999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AT316" s="260" t="s">
        <v>149</v>
      </c>
      <c r="AU316" s="260" t="s">
        <v>81</v>
      </c>
      <c r="AV316" s="12" t="s">
        <v>81</v>
      </c>
      <c r="AW316" s="12" t="s">
        <v>35</v>
      </c>
      <c r="AX316" s="12" t="s">
        <v>72</v>
      </c>
      <c r="AY316" s="260" t="s">
        <v>138</v>
      </c>
    </row>
    <row r="317" s="14" customFormat="1">
      <c r="B317" s="283"/>
      <c r="C317" s="284"/>
      <c r="D317" s="247" t="s">
        <v>149</v>
      </c>
      <c r="E317" s="285" t="s">
        <v>21</v>
      </c>
      <c r="F317" s="286" t="s">
        <v>529</v>
      </c>
      <c r="G317" s="284"/>
      <c r="H317" s="285" t="s">
        <v>21</v>
      </c>
      <c r="I317" s="287"/>
      <c r="J317" s="284"/>
      <c r="K317" s="284"/>
      <c r="L317" s="288"/>
      <c r="M317" s="289"/>
      <c r="N317" s="290"/>
      <c r="O317" s="290"/>
      <c r="P317" s="290"/>
      <c r="Q317" s="290"/>
      <c r="R317" s="290"/>
      <c r="S317" s="290"/>
      <c r="T317" s="291"/>
      <c r="AT317" s="292" t="s">
        <v>149</v>
      </c>
      <c r="AU317" s="292" t="s">
        <v>81</v>
      </c>
      <c r="AV317" s="14" t="s">
        <v>79</v>
      </c>
      <c r="AW317" s="14" t="s">
        <v>35</v>
      </c>
      <c r="AX317" s="14" t="s">
        <v>72</v>
      </c>
      <c r="AY317" s="292" t="s">
        <v>138</v>
      </c>
    </row>
    <row r="318" s="12" customFormat="1">
      <c r="B318" s="250"/>
      <c r="C318" s="251"/>
      <c r="D318" s="247" t="s">
        <v>149</v>
      </c>
      <c r="E318" s="252" t="s">
        <v>21</v>
      </c>
      <c r="F318" s="253" t="s">
        <v>530</v>
      </c>
      <c r="G318" s="251"/>
      <c r="H318" s="254">
        <v>510.27600000000001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AT318" s="260" t="s">
        <v>149</v>
      </c>
      <c r="AU318" s="260" t="s">
        <v>81</v>
      </c>
      <c r="AV318" s="12" t="s">
        <v>81</v>
      </c>
      <c r="AW318" s="12" t="s">
        <v>35</v>
      </c>
      <c r="AX318" s="12" t="s">
        <v>72</v>
      </c>
      <c r="AY318" s="260" t="s">
        <v>138</v>
      </c>
    </row>
    <row r="319" s="12" customFormat="1">
      <c r="B319" s="250"/>
      <c r="C319" s="251"/>
      <c r="D319" s="247" t="s">
        <v>149</v>
      </c>
      <c r="E319" s="252" t="s">
        <v>21</v>
      </c>
      <c r="F319" s="253" t="s">
        <v>531</v>
      </c>
      <c r="G319" s="251"/>
      <c r="H319" s="254">
        <v>146.29499999999999</v>
      </c>
      <c r="I319" s="255"/>
      <c r="J319" s="251"/>
      <c r="K319" s="251"/>
      <c r="L319" s="256"/>
      <c r="M319" s="257"/>
      <c r="N319" s="258"/>
      <c r="O319" s="258"/>
      <c r="P319" s="258"/>
      <c r="Q319" s="258"/>
      <c r="R319" s="258"/>
      <c r="S319" s="258"/>
      <c r="T319" s="259"/>
      <c r="AT319" s="260" t="s">
        <v>149</v>
      </c>
      <c r="AU319" s="260" t="s">
        <v>81</v>
      </c>
      <c r="AV319" s="12" t="s">
        <v>81</v>
      </c>
      <c r="AW319" s="12" t="s">
        <v>35</v>
      </c>
      <c r="AX319" s="12" t="s">
        <v>72</v>
      </c>
      <c r="AY319" s="260" t="s">
        <v>138</v>
      </c>
    </row>
    <row r="320" s="14" customFormat="1">
      <c r="B320" s="283"/>
      <c r="C320" s="284"/>
      <c r="D320" s="247" t="s">
        <v>149</v>
      </c>
      <c r="E320" s="285" t="s">
        <v>21</v>
      </c>
      <c r="F320" s="286" t="s">
        <v>532</v>
      </c>
      <c r="G320" s="284"/>
      <c r="H320" s="285" t="s">
        <v>21</v>
      </c>
      <c r="I320" s="287"/>
      <c r="J320" s="284"/>
      <c r="K320" s="284"/>
      <c r="L320" s="288"/>
      <c r="M320" s="289"/>
      <c r="N320" s="290"/>
      <c r="O320" s="290"/>
      <c r="P320" s="290"/>
      <c r="Q320" s="290"/>
      <c r="R320" s="290"/>
      <c r="S320" s="290"/>
      <c r="T320" s="291"/>
      <c r="AT320" s="292" t="s">
        <v>149</v>
      </c>
      <c r="AU320" s="292" t="s">
        <v>81</v>
      </c>
      <c r="AV320" s="14" t="s">
        <v>79</v>
      </c>
      <c r="AW320" s="14" t="s">
        <v>35</v>
      </c>
      <c r="AX320" s="14" t="s">
        <v>72</v>
      </c>
      <c r="AY320" s="292" t="s">
        <v>138</v>
      </c>
    </row>
    <row r="321" s="12" customFormat="1">
      <c r="B321" s="250"/>
      <c r="C321" s="251"/>
      <c r="D321" s="247" t="s">
        <v>149</v>
      </c>
      <c r="E321" s="252" t="s">
        <v>21</v>
      </c>
      <c r="F321" s="253" t="s">
        <v>533</v>
      </c>
      <c r="G321" s="251"/>
      <c r="H321" s="254">
        <v>120.396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AT321" s="260" t="s">
        <v>149</v>
      </c>
      <c r="AU321" s="260" t="s">
        <v>81</v>
      </c>
      <c r="AV321" s="12" t="s">
        <v>81</v>
      </c>
      <c r="AW321" s="12" t="s">
        <v>35</v>
      </c>
      <c r="AX321" s="12" t="s">
        <v>72</v>
      </c>
      <c r="AY321" s="260" t="s">
        <v>138</v>
      </c>
    </row>
    <row r="322" s="12" customFormat="1">
      <c r="B322" s="250"/>
      <c r="C322" s="251"/>
      <c r="D322" s="247" t="s">
        <v>149</v>
      </c>
      <c r="E322" s="252" t="s">
        <v>21</v>
      </c>
      <c r="F322" s="253" t="s">
        <v>534</v>
      </c>
      <c r="G322" s="251"/>
      <c r="H322" s="254">
        <v>0.47999999999999998</v>
      </c>
      <c r="I322" s="255"/>
      <c r="J322" s="251"/>
      <c r="K322" s="251"/>
      <c r="L322" s="256"/>
      <c r="M322" s="257"/>
      <c r="N322" s="258"/>
      <c r="O322" s="258"/>
      <c r="P322" s="258"/>
      <c r="Q322" s="258"/>
      <c r="R322" s="258"/>
      <c r="S322" s="258"/>
      <c r="T322" s="259"/>
      <c r="AT322" s="260" t="s">
        <v>149</v>
      </c>
      <c r="AU322" s="260" t="s">
        <v>81</v>
      </c>
      <c r="AV322" s="12" t="s">
        <v>81</v>
      </c>
      <c r="AW322" s="12" t="s">
        <v>35</v>
      </c>
      <c r="AX322" s="12" t="s">
        <v>72</v>
      </c>
      <c r="AY322" s="260" t="s">
        <v>138</v>
      </c>
    </row>
    <row r="323" s="12" customFormat="1">
      <c r="B323" s="250"/>
      <c r="C323" s="251"/>
      <c r="D323" s="247" t="s">
        <v>149</v>
      </c>
      <c r="E323" s="252" t="s">
        <v>21</v>
      </c>
      <c r="F323" s="253" t="s">
        <v>535</v>
      </c>
      <c r="G323" s="251"/>
      <c r="H323" s="254">
        <v>1.6799999999999999</v>
      </c>
      <c r="I323" s="255"/>
      <c r="J323" s="251"/>
      <c r="K323" s="251"/>
      <c r="L323" s="256"/>
      <c r="M323" s="257"/>
      <c r="N323" s="258"/>
      <c r="O323" s="258"/>
      <c r="P323" s="258"/>
      <c r="Q323" s="258"/>
      <c r="R323" s="258"/>
      <c r="S323" s="258"/>
      <c r="T323" s="259"/>
      <c r="AT323" s="260" t="s">
        <v>149</v>
      </c>
      <c r="AU323" s="260" t="s">
        <v>81</v>
      </c>
      <c r="AV323" s="12" t="s">
        <v>81</v>
      </c>
      <c r="AW323" s="12" t="s">
        <v>35</v>
      </c>
      <c r="AX323" s="12" t="s">
        <v>72</v>
      </c>
      <c r="AY323" s="260" t="s">
        <v>138</v>
      </c>
    </row>
    <row r="324" s="12" customFormat="1">
      <c r="B324" s="250"/>
      <c r="C324" s="251"/>
      <c r="D324" s="247" t="s">
        <v>149</v>
      </c>
      <c r="E324" s="252" t="s">
        <v>21</v>
      </c>
      <c r="F324" s="253" t="s">
        <v>536</v>
      </c>
      <c r="G324" s="251"/>
      <c r="H324" s="254">
        <v>257.59199999999998</v>
      </c>
      <c r="I324" s="255"/>
      <c r="J324" s="251"/>
      <c r="K324" s="251"/>
      <c r="L324" s="256"/>
      <c r="M324" s="257"/>
      <c r="N324" s="258"/>
      <c r="O324" s="258"/>
      <c r="P324" s="258"/>
      <c r="Q324" s="258"/>
      <c r="R324" s="258"/>
      <c r="S324" s="258"/>
      <c r="T324" s="259"/>
      <c r="AT324" s="260" t="s">
        <v>149</v>
      </c>
      <c r="AU324" s="260" t="s">
        <v>81</v>
      </c>
      <c r="AV324" s="12" t="s">
        <v>81</v>
      </c>
      <c r="AW324" s="12" t="s">
        <v>35</v>
      </c>
      <c r="AX324" s="12" t="s">
        <v>72</v>
      </c>
      <c r="AY324" s="260" t="s">
        <v>138</v>
      </c>
    </row>
    <row r="325" s="13" customFormat="1">
      <c r="B325" s="261"/>
      <c r="C325" s="262"/>
      <c r="D325" s="247" t="s">
        <v>149</v>
      </c>
      <c r="E325" s="263" t="s">
        <v>21</v>
      </c>
      <c r="F325" s="264" t="s">
        <v>152</v>
      </c>
      <c r="G325" s="262"/>
      <c r="H325" s="265">
        <v>1104.1800000000001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AT325" s="271" t="s">
        <v>149</v>
      </c>
      <c r="AU325" s="271" t="s">
        <v>81</v>
      </c>
      <c r="AV325" s="13" t="s">
        <v>145</v>
      </c>
      <c r="AW325" s="13" t="s">
        <v>35</v>
      </c>
      <c r="AX325" s="13" t="s">
        <v>79</v>
      </c>
      <c r="AY325" s="271" t="s">
        <v>138</v>
      </c>
    </row>
    <row r="326" s="1" customFormat="1" ht="38.25" customHeight="1">
      <c r="B326" s="46"/>
      <c r="C326" s="235" t="s">
        <v>537</v>
      </c>
      <c r="D326" s="235" t="s">
        <v>140</v>
      </c>
      <c r="E326" s="236" t="s">
        <v>538</v>
      </c>
      <c r="F326" s="237" t="s">
        <v>539</v>
      </c>
      <c r="G326" s="238" t="s">
        <v>235</v>
      </c>
      <c r="H326" s="239">
        <v>14354.34</v>
      </c>
      <c r="I326" s="240"/>
      <c r="J326" s="241">
        <f>ROUND(I326*H326,2)</f>
        <v>0</v>
      </c>
      <c r="K326" s="237" t="s">
        <v>144</v>
      </c>
      <c r="L326" s="72"/>
      <c r="M326" s="242" t="s">
        <v>21</v>
      </c>
      <c r="N326" s="243" t="s">
        <v>43</v>
      </c>
      <c r="O326" s="47"/>
      <c r="P326" s="244">
        <f>O326*H326</f>
        <v>0</v>
      </c>
      <c r="Q326" s="244">
        <v>0</v>
      </c>
      <c r="R326" s="244">
        <f>Q326*H326</f>
        <v>0</v>
      </c>
      <c r="S326" s="244">
        <v>0</v>
      </c>
      <c r="T326" s="245">
        <f>S326*H326</f>
        <v>0</v>
      </c>
      <c r="AR326" s="24" t="s">
        <v>145</v>
      </c>
      <c r="AT326" s="24" t="s">
        <v>140</v>
      </c>
      <c r="AU326" s="24" t="s">
        <v>81</v>
      </c>
      <c r="AY326" s="24" t="s">
        <v>138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24" t="s">
        <v>79</v>
      </c>
      <c r="BK326" s="246">
        <f>ROUND(I326*H326,2)</f>
        <v>0</v>
      </c>
      <c r="BL326" s="24" t="s">
        <v>145</v>
      </c>
      <c r="BM326" s="24" t="s">
        <v>540</v>
      </c>
    </row>
    <row r="327" s="1" customFormat="1">
      <c r="B327" s="46"/>
      <c r="C327" s="74"/>
      <c r="D327" s="247" t="s">
        <v>147</v>
      </c>
      <c r="E327" s="74"/>
      <c r="F327" s="248" t="s">
        <v>523</v>
      </c>
      <c r="G327" s="74"/>
      <c r="H327" s="74"/>
      <c r="I327" s="203"/>
      <c r="J327" s="74"/>
      <c r="K327" s="74"/>
      <c r="L327" s="72"/>
      <c r="M327" s="249"/>
      <c r="N327" s="47"/>
      <c r="O327" s="47"/>
      <c r="P327" s="47"/>
      <c r="Q327" s="47"/>
      <c r="R327" s="47"/>
      <c r="S327" s="47"/>
      <c r="T327" s="95"/>
      <c r="AT327" s="24" t="s">
        <v>147</v>
      </c>
      <c r="AU327" s="24" t="s">
        <v>81</v>
      </c>
    </row>
    <row r="328" s="12" customFormat="1">
      <c r="B328" s="250"/>
      <c r="C328" s="251"/>
      <c r="D328" s="247" t="s">
        <v>149</v>
      </c>
      <c r="E328" s="252" t="s">
        <v>21</v>
      </c>
      <c r="F328" s="253" t="s">
        <v>541</v>
      </c>
      <c r="G328" s="251"/>
      <c r="H328" s="254">
        <v>14354.34</v>
      </c>
      <c r="I328" s="255"/>
      <c r="J328" s="251"/>
      <c r="K328" s="251"/>
      <c r="L328" s="256"/>
      <c r="M328" s="257"/>
      <c r="N328" s="258"/>
      <c r="O328" s="258"/>
      <c r="P328" s="258"/>
      <c r="Q328" s="258"/>
      <c r="R328" s="258"/>
      <c r="S328" s="258"/>
      <c r="T328" s="259"/>
      <c r="AT328" s="260" t="s">
        <v>149</v>
      </c>
      <c r="AU328" s="260" t="s">
        <v>81</v>
      </c>
      <c r="AV328" s="12" t="s">
        <v>81</v>
      </c>
      <c r="AW328" s="12" t="s">
        <v>35</v>
      </c>
      <c r="AX328" s="12" t="s">
        <v>79</v>
      </c>
      <c r="AY328" s="260" t="s">
        <v>138</v>
      </c>
    </row>
    <row r="329" s="1" customFormat="1" ht="25.5" customHeight="1">
      <c r="B329" s="46"/>
      <c r="C329" s="235" t="s">
        <v>542</v>
      </c>
      <c r="D329" s="235" t="s">
        <v>140</v>
      </c>
      <c r="E329" s="236" t="s">
        <v>543</v>
      </c>
      <c r="F329" s="237" t="s">
        <v>544</v>
      </c>
      <c r="G329" s="238" t="s">
        <v>235</v>
      </c>
      <c r="H329" s="239">
        <v>66.710999999999999</v>
      </c>
      <c r="I329" s="240"/>
      <c r="J329" s="241">
        <f>ROUND(I329*H329,2)</f>
        <v>0</v>
      </c>
      <c r="K329" s="237" t="s">
        <v>144</v>
      </c>
      <c r="L329" s="72"/>
      <c r="M329" s="242" t="s">
        <v>21</v>
      </c>
      <c r="N329" s="243" t="s">
        <v>43</v>
      </c>
      <c r="O329" s="47"/>
      <c r="P329" s="244">
        <f>O329*H329</f>
        <v>0</v>
      </c>
      <c r="Q329" s="244">
        <v>0</v>
      </c>
      <c r="R329" s="244">
        <f>Q329*H329</f>
        <v>0</v>
      </c>
      <c r="S329" s="244">
        <v>0</v>
      </c>
      <c r="T329" s="245">
        <f>S329*H329</f>
        <v>0</v>
      </c>
      <c r="AR329" s="24" t="s">
        <v>145</v>
      </c>
      <c r="AT329" s="24" t="s">
        <v>140</v>
      </c>
      <c r="AU329" s="24" t="s">
        <v>81</v>
      </c>
      <c r="AY329" s="24" t="s">
        <v>138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24" t="s">
        <v>79</v>
      </c>
      <c r="BK329" s="246">
        <f>ROUND(I329*H329,2)</f>
        <v>0</v>
      </c>
      <c r="BL329" s="24" t="s">
        <v>145</v>
      </c>
      <c r="BM329" s="24" t="s">
        <v>545</v>
      </c>
    </row>
    <row r="330" s="1" customFormat="1">
      <c r="B330" s="46"/>
      <c r="C330" s="74"/>
      <c r="D330" s="247" t="s">
        <v>147</v>
      </c>
      <c r="E330" s="74"/>
      <c r="F330" s="248" t="s">
        <v>546</v>
      </c>
      <c r="G330" s="74"/>
      <c r="H330" s="74"/>
      <c r="I330" s="203"/>
      <c r="J330" s="74"/>
      <c r="K330" s="74"/>
      <c r="L330" s="72"/>
      <c r="M330" s="249"/>
      <c r="N330" s="47"/>
      <c r="O330" s="47"/>
      <c r="P330" s="47"/>
      <c r="Q330" s="47"/>
      <c r="R330" s="47"/>
      <c r="S330" s="47"/>
      <c r="T330" s="95"/>
      <c r="AT330" s="24" t="s">
        <v>147</v>
      </c>
      <c r="AU330" s="24" t="s">
        <v>81</v>
      </c>
    </row>
    <row r="331" s="12" customFormat="1">
      <c r="B331" s="250"/>
      <c r="C331" s="251"/>
      <c r="D331" s="247" t="s">
        <v>149</v>
      </c>
      <c r="E331" s="252" t="s">
        <v>21</v>
      </c>
      <c r="F331" s="253" t="s">
        <v>547</v>
      </c>
      <c r="G331" s="251"/>
      <c r="H331" s="254">
        <v>66.710999999999999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AT331" s="260" t="s">
        <v>149</v>
      </c>
      <c r="AU331" s="260" t="s">
        <v>81</v>
      </c>
      <c r="AV331" s="12" t="s">
        <v>81</v>
      </c>
      <c r="AW331" s="12" t="s">
        <v>35</v>
      </c>
      <c r="AX331" s="12" t="s">
        <v>79</v>
      </c>
      <c r="AY331" s="260" t="s">
        <v>138</v>
      </c>
    </row>
    <row r="332" s="1" customFormat="1" ht="25.5" customHeight="1">
      <c r="B332" s="46"/>
      <c r="C332" s="235" t="s">
        <v>548</v>
      </c>
      <c r="D332" s="235" t="s">
        <v>140</v>
      </c>
      <c r="E332" s="236" t="s">
        <v>549</v>
      </c>
      <c r="F332" s="237" t="s">
        <v>550</v>
      </c>
      <c r="G332" s="238" t="s">
        <v>235</v>
      </c>
      <c r="H332" s="239">
        <v>380.14800000000002</v>
      </c>
      <c r="I332" s="240"/>
      <c r="J332" s="241">
        <f>ROUND(I332*H332,2)</f>
        <v>0</v>
      </c>
      <c r="K332" s="237" t="s">
        <v>144</v>
      </c>
      <c r="L332" s="72"/>
      <c r="M332" s="242" t="s">
        <v>21</v>
      </c>
      <c r="N332" s="243" t="s">
        <v>43</v>
      </c>
      <c r="O332" s="47"/>
      <c r="P332" s="244">
        <f>O332*H332</f>
        <v>0</v>
      </c>
      <c r="Q332" s="244">
        <v>0</v>
      </c>
      <c r="R332" s="244">
        <f>Q332*H332</f>
        <v>0</v>
      </c>
      <c r="S332" s="244">
        <v>0</v>
      </c>
      <c r="T332" s="245">
        <f>S332*H332</f>
        <v>0</v>
      </c>
      <c r="AR332" s="24" t="s">
        <v>145</v>
      </c>
      <c r="AT332" s="24" t="s">
        <v>140</v>
      </c>
      <c r="AU332" s="24" t="s">
        <v>81</v>
      </c>
      <c r="AY332" s="24" t="s">
        <v>138</v>
      </c>
      <c r="BE332" s="246">
        <f>IF(N332="základní",J332,0)</f>
        <v>0</v>
      </c>
      <c r="BF332" s="246">
        <f>IF(N332="snížená",J332,0)</f>
        <v>0</v>
      </c>
      <c r="BG332" s="246">
        <f>IF(N332="zákl. přenesená",J332,0)</f>
        <v>0</v>
      </c>
      <c r="BH332" s="246">
        <f>IF(N332="sníž. přenesená",J332,0)</f>
        <v>0</v>
      </c>
      <c r="BI332" s="246">
        <f>IF(N332="nulová",J332,0)</f>
        <v>0</v>
      </c>
      <c r="BJ332" s="24" t="s">
        <v>79</v>
      </c>
      <c r="BK332" s="246">
        <f>ROUND(I332*H332,2)</f>
        <v>0</v>
      </c>
      <c r="BL332" s="24" t="s">
        <v>145</v>
      </c>
      <c r="BM332" s="24" t="s">
        <v>551</v>
      </c>
    </row>
    <row r="333" s="1" customFormat="1">
      <c r="B333" s="46"/>
      <c r="C333" s="74"/>
      <c r="D333" s="247" t="s">
        <v>147</v>
      </c>
      <c r="E333" s="74"/>
      <c r="F333" s="248" t="s">
        <v>546</v>
      </c>
      <c r="G333" s="74"/>
      <c r="H333" s="74"/>
      <c r="I333" s="203"/>
      <c r="J333" s="74"/>
      <c r="K333" s="74"/>
      <c r="L333" s="72"/>
      <c r="M333" s="249"/>
      <c r="N333" s="47"/>
      <c r="O333" s="47"/>
      <c r="P333" s="47"/>
      <c r="Q333" s="47"/>
      <c r="R333" s="47"/>
      <c r="S333" s="47"/>
      <c r="T333" s="95"/>
      <c r="AT333" s="24" t="s">
        <v>147</v>
      </c>
      <c r="AU333" s="24" t="s">
        <v>81</v>
      </c>
    </row>
    <row r="334" s="12" customFormat="1">
      <c r="B334" s="250"/>
      <c r="C334" s="251"/>
      <c r="D334" s="247" t="s">
        <v>149</v>
      </c>
      <c r="E334" s="252" t="s">
        <v>21</v>
      </c>
      <c r="F334" s="253" t="s">
        <v>552</v>
      </c>
      <c r="G334" s="251"/>
      <c r="H334" s="254">
        <v>380.14800000000002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AT334" s="260" t="s">
        <v>149</v>
      </c>
      <c r="AU334" s="260" t="s">
        <v>81</v>
      </c>
      <c r="AV334" s="12" t="s">
        <v>81</v>
      </c>
      <c r="AW334" s="12" t="s">
        <v>35</v>
      </c>
      <c r="AX334" s="12" t="s">
        <v>79</v>
      </c>
      <c r="AY334" s="260" t="s">
        <v>138</v>
      </c>
    </row>
    <row r="335" s="1" customFormat="1" ht="25.5" customHeight="1">
      <c r="B335" s="46"/>
      <c r="C335" s="235" t="s">
        <v>553</v>
      </c>
      <c r="D335" s="235" t="s">
        <v>140</v>
      </c>
      <c r="E335" s="236" t="s">
        <v>554</v>
      </c>
      <c r="F335" s="237" t="s">
        <v>234</v>
      </c>
      <c r="G335" s="238" t="s">
        <v>235</v>
      </c>
      <c r="H335" s="239">
        <v>656.57100000000003</v>
      </c>
      <c r="I335" s="240"/>
      <c r="J335" s="241">
        <f>ROUND(I335*H335,2)</f>
        <v>0</v>
      </c>
      <c r="K335" s="237" t="s">
        <v>144</v>
      </c>
      <c r="L335" s="72"/>
      <c r="M335" s="242" t="s">
        <v>21</v>
      </c>
      <c r="N335" s="243" t="s">
        <v>43</v>
      </c>
      <c r="O335" s="47"/>
      <c r="P335" s="244">
        <f>O335*H335</f>
        <v>0</v>
      </c>
      <c r="Q335" s="244">
        <v>0</v>
      </c>
      <c r="R335" s="244">
        <f>Q335*H335</f>
        <v>0</v>
      </c>
      <c r="S335" s="244">
        <v>0</v>
      </c>
      <c r="T335" s="245">
        <f>S335*H335</f>
        <v>0</v>
      </c>
      <c r="AR335" s="24" t="s">
        <v>145</v>
      </c>
      <c r="AT335" s="24" t="s">
        <v>140</v>
      </c>
      <c r="AU335" s="24" t="s">
        <v>81</v>
      </c>
      <c r="AY335" s="24" t="s">
        <v>138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24" t="s">
        <v>79</v>
      </c>
      <c r="BK335" s="246">
        <f>ROUND(I335*H335,2)</f>
        <v>0</v>
      </c>
      <c r="BL335" s="24" t="s">
        <v>145</v>
      </c>
      <c r="BM335" s="24" t="s">
        <v>555</v>
      </c>
    </row>
    <row r="336" s="1" customFormat="1">
      <c r="B336" s="46"/>
      <c r="C336" s="74"/>
      <c r="D336" s="247" t="s">
        <v>147</v>
      </c>
      <c r="E336" s="74"/>
      <c r="F336" s="248" t="s">
        <v>556</v>
      </c>
      <c r="G336" s="74"/>
      <c r="H336" s="74"/>
      <c r="I336" s="203"/>
      <c r="J336" s="74"/>
      <c r="K336" s="74"/>
      <c r="L336" s="72"/>
      <c r="M336" s="249"/>
      <c r="N336" s="47"/>
      <c r="O336" s="47"/>
      <c r="P336" s="47"/>
      <c r="Q336" s="47"/>
      <c r="R336" s="47"/>
      <c r="S336" s="47"/>
      <c r="T336" s="95"/>
      <c r="AT336" s="24" t="s">
        <v>147</v>
      </c>
      <c r="AU336" s="24" t="s">
        <v>81</v>
      </c>
    </row>
    <row r="337" s="12" customFormat="1">
      <c r="B337" s="250"/>
      <c r="C337" s="251"/>
      <c r="D337" s="247" t="s">
        <v>149</v>
      </c>
      <c r="E337" s="252" t="s">
        <v>21</v>
      </c>
      <c r="F337" s="253" t="s">
        <v>557</v>
      </c>
      <c r="G337" s="251"/>
      <c r="H337" s="254">
        <v>656.57100000000003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AT337" s="260" t="s">
        <v>149</v>
      </c>
      <c r="AU337" s="260" t="s">
        <v>81</v>
      </c>
      <c r="AV337" s="12" t="s">
        <v>81</v>
      </c>
      <c r="AW337" s="12" t="s">
        <v>35</v>
      </c>
      <c r="AX337" s="12" t="s">
        <v>79</v>
      </c>
      <c r="AY337" s="260" t="s">
        <v>138</v>
      </c>
    </row>
    <row r="338" s="11" customFormat="1" ht="29.88" customHeight="1">
      <c r="B338" s="219"/>
      <c r="C338" s="220"/>
      <c r="D338" s="221" t="s">
        <v>71</v>
      </c>
      <c r="E338" s="233" t="s">
        <v>558</v>
      </c>
      <c r="F338" s="233" t="s">
        <v>559</v>
      </c>
      <c r="G338" s="220"/>
      <c r="H338" s="220"/>
      <c r="I338" s="223"/>
      <c r="J338" s="234">
        <f>BK338</f>
        <v>0</v>
      </c>
      <c r="K338" s="220"/>
      <c r="L338" s="225"/>
      <c r="M338" s="226"/>
      <c r="N338" s="227"/>
      <c r="O338" s="227"/>
      <c r="P338" s="228">
        <f>SUM(P339:P340)</f>
        <v>0</v>
      </c>
      <c r="Q338" s="227"/>
      <c r="R338" s="228">
        <f>SUM(R339:R340)</f>
        <v>0</v>
      </c>
      <c r="S338" s="227"/>
      <c r="T338" s="229">
        <f>SUM(T339:T340)</f>
        <v>0</v>
      </c>
      <c r="AR338" s="230" t="s">
        <v>79</v>
      </c>
      <c r="AT338" s="231" t="s">
        <v>71</v>
      </c>
      <c r="AU338" s="231" t="s">
        <v>79</v>
      </c>
      <c r="AY338" s="230" t="s">
        <v>138</v>
      </c>
      <c r="BK338" s="232">
        <f>SUM(BK339:BK340)</f>
        <v>0</v>
      </c>
    </row>
    <row r="339" s="1" customFormat="1" ht="25.5" customHeight="1">
      <c r="B339" s="46"/>
      <c r="C339" s="235" t="s">
        <v>560</v>
      </c>
      <c r="D339" s="235" t="s">
        <v>140</v>
      </c>
      <c r="E339" s="236" t="s">
        <v>561</v>
      </c>
      <c r="F339" s="237" t="s">
        <v>562</v>
      </c>
      <c r="G339" s="238" t="s">
        <v>235</v>
      </c>
      <c r="H339" s="239">
        <v>227.447</v>
      </c>
      <c r="I339" s="240"/>
      <c r="J339" s="241">
        <f>ROUND(I339*H339,2)</f>
        <v>0</v>
      </c>
      <c r="K339" s="237" t="s">
        <v>144</v>
      </c>
      <c r="L339" s="72"/>
      <c r="M339" s="242" t="s">
        <v>21</v>
      </c>
      <c r="N339" s="243" t="s">
        <v>43</v>
      </c>
      <c r="O339" s="47"/>
      <c r="P339" s="244">
        <f>O339*H339</f>
        <v>0</v>
      </c>
      <c r="Q339" s="244">
        <v>0</v>
      </c>
      <c r="R339" s="244">
        <f>Q339*H339</f>
        <v>0</v>
      </c>
      <c r="S339" s="244">
        <v>0</v>
      </c>
      <c r="T339" s="245">
        <f>S339*H339</f>
        <v>0</v>
      </c>
      <c r="AR339" s="24" t="s">
        <v>145</v>
      </c>
      <c r="AT339" s="24" t="s">
        <v>140</v>
      </c>
      <c r="AU339" s="24" t="s">
        <v>81</v>
      </c>
      <c r="AY339" s="24" t="s">
        <v>138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24" t="s">
        <v>79</v>
      </c>
      <c r="BK339" s="246">
        <f>ROUND(I339*H339,2)</f>
        <v>0</v>
      </c>
      <c r="BL339" s="24" t="s">
        <v>145</v>
      </c>
      <c r="BM339" s="24" t="s">
        <v>563</v>
      </c>
    </row>
    <row r="340" s="1" customFormat="1">
      <c r="B340" s="46"/>
      <c r="C340" s="74"/>
      <c r="D340" s="247" t="s">
        <v>147</v>
      </c>
      <c r="E340" s="74"/>
      <c r="F340" s="248" t="s">
        <v>564</v>
      </c>
      <c r="G340" s="74"/>
      <c r="H340" s="74"/>
      <c r="I340" s="203"/>
      <c r="J340" s="74"/>
      <c r="K340" s="74"/>
      <c r="L340" s="72"/>
      <c r="M340" s="293"/>
      <c r="N340" s="294"/>
      <c r="O340" s="294"/>
      <c r="P340" s="294"/>
      <c r="Q340" s="294"/>
      <c r="R340" s="294"/>
      <c r="S340" s="294"/>
      <c r="T340" s="295"/>
      <c r="AT340" s="24" t="s">
        <v>147</v>
      </c>
      <c r="AU340" s="24" t="s">
        <v>81</v>
      </c>
    </row>
    <row r="341" s="1" customFormat="1" ht="6.96" customHeight="1">
      <c r="B341" s="67"/>
      <c r="C341" s="68"/>
      <c r="D341" s="68"/>
      <c r="E341" s="68"/>
      <c r="F341" s="68"/>
      <c r="G341" s="68"/>
      <c r="H341" s="68"/>
      <c r="I341" s="178"/>
      <c r="J341" s="68"/>
      <c r="K341" s="68"/>
      <c r="L341" s="72"/>
    </row>
  </sheetData>
  <sheetProtection sheet="1" autoFilter="0" formatColumns="0" formatRows="0" objects="1" scenarios="1" spinCount="100000" saltValue="Izxdxevo/6urimvWL/j23uHwKMovhp0JJZSy/PYE75+HEpWE56bOKpHBTRE3eqS7cWuYbKkPRMzYtOGg9Onegg==" hashValue="pZoUUNR1n6u9vYulwwT1JZDqkZlkPVYNXZ6poz+jA3cgDbhBAiMIlDwahlwsfLm+Gwn6n/owAKK1wMKeijjAOg==" algorithmName="SHA-512" password="CC35"/>
  <autoFilter ref="C89:K34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8:H78"/>
    <mergeCell ref="E80:H80"/>
    <mergeCell ref="E82:H82"/>
    <mergeCell ref="G1:H1"/>
    <mergeCell ref="L2:V2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100</v>
      </c>
      <c r="G1" s="151" t="s">
        <v>101</v>
      </c>
      <c r="H1" s="151"/>
      <c r="I1" s="152"/>
      <c r="J1" s="151" t="s">
        <v>102</v>
      </c>
      <c r="K1" s="150" t="s">
        <v>103</v>
      </c>
      <c r="L1" s="151" t="s">
        <v>104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89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81</v>
      </c>
    </row>
    <row r="4" ht="36.96" customHeight="1">
      <c r="B4" s="28"/>
      <c r="C4" s="29"/>
      <c r="D4" s="30" t="s">
        <v>105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Bystřice pod Hostýnem, ul. Rusavská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565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566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17. 10. 2018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29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38</v>
      </c>
      <c r="E29" s="47"/>
      <c r="F29" s="47"/>
      <c r="G29" s="47"/>
      <c r="H29" s="47"/>
      <c r="I29" s="156"/>
      <c r="J29" s="167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40</v>
      </c>
      <c r="G31" s="47"/>
      <c r="H31" s="47"/>
      <c r="I31" s="168" t="s">
        <v>39</v>
      </c>
      <c r="J31" s="52" t="s">
        <v>41</v>
      </c>
      <c r="K31" s="51"/>
    </row>
    <row r="32" s="1" customFormat="1" ht="14.4" customHeight="1">
      <c r="B32" s="46"/>
      <c r="C32" s="47"/>
      <c r="D32" s="55" t="s">
        <v>42</v>
      </c>
      <c r="E32" s="55" t="s">
        <v>43</v>
      </c>
      <c r="F32" s="169">
        <f>ROUND(SUM(BE86:BE157), 2)</f>
        <v>0</v>
      </c>
      <c r="G32" s="47"/>
      <c r="H32" s="47"/>
      <c r="I32" s="170">
        <v>0.20999999999999999</v>
      </c>
      <c r="J32" s="169">
        <f>ROUND(ROUND((SUM(BE86:BE157)), 2)*I32, 2)</f>
        <v>0</v>
      </c>
      <c r="K32" s="51"/>
    </row>
    <row r="33" s="1" customFormat="1" ht="14.4" customHeight="1">
      <c r="B33" s="46"/>
      <c r="C33" s="47"/>
      <c r="D33" s="47"/>
      <c r="E33" s="55" t="s">
        <v>44</v>
      </c>
      <c r="F33" s="169">
        <f>ROUND(SUM(BF86:BF157), 2)</f>
        <v>0</v>
      </c>
      <c r="G33" s="47"/>
      <c r="H33" s="47"/>
      <c r="I33" s="170">
        <v>0.14999999999999999</v>
      </c>
      <c r="J33" s="169">
        <f>ROUND(ROUND((SUM(BF86:BF157)),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69">
        <f>ROUND(SUM(BG86:BG157),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46</v>
      </c>
      <c r="F35" s="169">
        <f>ROUND(SUM(BH86:BH157),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47</v>
      </c>
      <c r="F36" s="169">
        <f>ROUND(SUM(BI86:BI157),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48</v>
      </c>
      <c r="E38" s="98"/>
      <c r="F38" s="98"/>
      <c r="G38" s="173" t="s">
        <v>49</v>
      </c>
      <c r="H38" s="174" t="s">
        <v>50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Bystřice pod Hostýnem, ul. Rusavská</v>
      </c>
      <c r="F47" s="40"/>
      <c r="G47" s="40"/>
      <c r="H47" s="40"/>
      <c r="I47" s="156"/>
      <c r="J47" s="47"/>
      <c r="K47" s="51"/>
    </row>
    <row r="48">
      <c r="B48" s="28"/>
      <c r="C48" s="40" t="s">
        <v>106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565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101.1.1 - Dopravní značení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Bystřice pod Hostýnem</v>
      </c>
      <c r="G53" s="47"/>
      <c r="H53" s="47"/>
      <c r="I53" s="158" t="s">
        <v>25</v>
      </c>
      <c r="J53" s="159" t="str">
        <f>IF(J14="","",J14)</f>
        <v>17. 10. 2018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Bystřice pod Hostýnem</v>
      </c>
      <c r="G55" s="47"/>
      <c r="H55" s="47"/>
      <c r="I55" s="158" t="s">
        <v>33</v>
      </c>
      <c r="J55" s="44" t="str">
        <f>E23</f>
        <v>ViaDesigne s.r.o.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110</v>
      </c>
      <c r="D58" s="171"/>
      <c r="E58" s="171"/>
      <c r="F58" s="171"/>
      <c r="G58" s="171"/>
      <c r="H58" s="171"/>
      <c r="I58" s="185"/>
      <c r="J58" s="186" t="s">
        <v>111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112</v>
      </c>
      <c r="D60" s="47"/>
      <c r="E60" s="47"/>
      <c r="F60" s="47"/>
      <c r="G60" s="47"/>
      <c r="H60" s="47"/>
      <c r="I60" s="156"/>
      <c r="J60" s="167">
        <f>J86</f>
        <v>0</v>
      </c>
      <c r="K60" s="51"/>
      <c r="AU60" s="24" t="s">
        <v>113</v>
      </c>
    </row>
    <row r="61" s="8" customFormat="1" ht="24.96" customHeight="1">
      <c r="B61" s="189"/>
      <c r="C61" s="190"/>
      <c r="D61" s="191" t="s">
        <v>114</v>
      </c>
      <c r="E61" s="192"/>
      <c r="F61" s="192"/>
      <c r="G61" s="192"/>
      <c r="H61" s="192"/>
      <c r="I61" s="193"/>
      <c r="J61" s="194">
        <f>J87</f>
        <v>0</v>
      </c>
      <c r="K61" s="195"/>
    </row>
    <row r="62" s="9" customFormat="1" ht="19.92" customHeight="1">
      <c r="B62" s="196"/>
      <c r="C62" s="197"/>
      <c r="D62" s="198" t="s">
        <v>119</v>
      </c>
      <c r="E62" s="199"/>
      <c r="F62" s="199"/>
      <c r="G62" s="199"/>
      <c r="H62" s="199"/>
      <c r="I62" s="200"/>
      <c r="J62" s="201">
        <f>J88</f>
        <v>0</v>
      </c>
      <c r="K62" s="202"/>
    </row>
    <row r="63" s="9" customFormat="1" ht="19.92" customHeight="1">
      <c r="B63" s="196"/>
      <c r="C63" s="197"/>
      <c r="D63" s="198" t="s">
        <v>120</v>
      </c>
      <c r="E63" s="199"/>
      <c r="F63" s="199"/>
      <c r="G63" s="199"/>
      <c r="H63" s="199"/>
      <c r="I63" s="200"/>
      <c r="J63" s="201">
        <f>J145</f>
        <v>0</v>
      </c>
      <c r="K63" s="202"/>
    </row>
    <row r="64" s="9" customFormat="1" ht="19.92" customHeight="1">
      <c r="B64" s="196"/>
      <c r="C64" s="197"/>
      <c r="D64" s="198" t="s">
        <v>121</v>
      </c>
      <c r="E64" s="199"/>
      <c r="F64" s="199"/>
      <c r="G64" s="199"/>
      <c r="H64" s="199"/>
      <c r="I64" s="200"/>
      <c r="J64" s="201">
        <f>J156</f>
        <v>0</v>
      </c>
      <c r="K64" s="202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122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6.5" customHeight="1">
      <c r="B74" s="46"/>
      <c r="C74" s="74"/>
      <c r="D74" s="74"/>
      <c r="E74" s="204" t="str">
        <f>E7</f>
        <v>Bystřice pod Hostýnem, ul. Rusavská</v>
      </c>
      <c r="F74" s="76"/>
      <c r="G74" s="76"/>
      <c r="H74" s="76"/>
      <c r="I74" s="203"/>
      <c r="J74" s="74"/>
      <c r="K74" s="74"/>
      <c r="L74" s="72"/>
    </row>
    <row r="75">
      <c r="B75" s="28"/>
      <c r="C75" s="76" t="s">
        <v>106</v>
      </c>
      <c r="D75" s="205"/>
      <c r="E75" s="205"/>
      <c r="F75" s="205"/>
      <c r="G75" s="205"/>
      <c r="H75" s="205"/>
      <c r="I75" s="148"/>
      <c r="J75" s="205"/>
      <c r="K75" s="205"/>
      <c r="L75" s="206"/>
    </row>
    <row r="76" s="1" customFormat="1" ht="16.5" customHeight="1">
      <c r="B76" s="46"/>
      <c r="C76" s="74"/>
      <c r="D76" s="74"/>
      <c r="E76" s="204" t="s">
        <v>565</v>
      </c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108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>SO 101.1.1 - Dopravní značení</v>
      </c>
      <c r="F78" s="74"/>
      <c r="G78" s="74"/>
      <c r="H78" s="74"/>
      <c r="I78" s="203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207" t="str">
        <f>F14</f>
        <v>Bystřice pod Hostýnem</v>
      </c>
      <c r="G80" s="74"/>
      <c r="H80" s="74"/>
      <c r="I80" s="208" t="s">
        <v>25</v>
      </c>
      <c r="J80" s="85" t="str">
        <f>IF(J14="","",J14)</f>
        <v>17. 10. 2018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207" t="str">
        <f>E17</f>
        <v>Město Bystřice pod Hostýnem</v>
      </c>
      <c r="G82" s="74"/>
      <c r="H82" s="74"/>
      <c r="I82" s="208" t="s">
        <v>33</v>
      </c>
      <c r="J82" s="207" t="str">
        <f>E23</f>
        <v>ViaDesigne s.r.o.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207" t="str">
        <f>IF(E20="","",E20)</f>
        <v/>
      </c>
      <c r="G83" s="74"/>
      <c r="H83" s="74"/>
      <c r="I83" s="203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0" customFormat="1" ht="29.28" customHeight="1">
      <c r="B85" s="209"/>
      <c r="C85" s="210" t="s">
        <v>123</v>
      </c>
      <c r="D85" s="211" t="s">
        <v>57</v>
      </c>
      <c r="E85" s="211" t="s">
        <v>53</v>
      </c>
      <c r="F85" s="211" t="s">
        <v>124</v>
      </c>
      <c r="G85" s="211" t="s">
        <v>125</v>
      </c>
      <c r="H85" s="211" t="s">
        <v>126</v>
      </c>
      <c r="I85" s="212" t="s">
        <v>127</v>
      </c>
      <c r="J85" s="211" t="s">
        <v>111</v>
      </c>
      <c r="K85" s="213" t="s">
        <v>128</v>
      </c>
      <c r="L85" s="214"/>
      <c r="M85" s="102" t="s">
        <v>129</v>
      </c>
      <c r="N85" s="103" t="s">
        <v>42</v>
      </c>
      <c r="O85" s="103" t="s">
        <v>130</v>
      </c>
      <c r="P85" s="103" t="s">
        <v>131</v>
      </c>
      <c r="Q85" s="103" t="s">
        <v>132</v>
      </c>
      <c r="R85" s="103" t="s">
        <v>133</v>
      </c>
      <c r="S85" s="103" t="s">
        <v>134</v>
      </c>
      <c r="T85" s="104" t="s">
        <v>135</v>
      </c>
    </row>
    <row r="86" s="1" customFormat="1" ht="29.28" customHeight="1">
      <c r="B86" s="46"/>
      <c r="C86" s="108" t="s">
        <v>112</v>
      </c>
      <c r="D86" s="74"/>
      <c r="E86" s="74"/>
      <c r="F86" s="74"/>
      <c r="G86" s="74"/>
      <c r="H86" s="74"/>
      <c r="I86" s="203"/>
      <c r="J86" s="215">
        <f>BK86</f>
        <v>0</v>
      </c>
      <c r="K86" s="74"/>
      <c r="L86" s="72"/>
      <c r="M86" s="105"/>
      <c r="N86" s="106"/>
      <c r="O86" s="106"/>
      <c r="P86" s="216">
        <f>P87</f>
        <v>0</v>
      </c>
      <c r="Q86" s="106"/>
      <c r="R86" s="216">
        <f>R87</f>
        <v>0.82537299999999991</v>
      </c>
      <c r="S86" s="106"/>
      <c r="T86" s="217">
        <f>T87</f>
        <v>0.52400000000000002</v>
      </c>
      <c r="AT86" s="24" t="s">
        <v>71</v>
      </c>
      <c r="AU86" s="24" t="s">
        <v>113</v>
      </c>
      <c r="BK86" s="218">
        <f>BK87</f>
        <v>0</v>
      </c>
    </row>
    <row r="87" s="11" customFormat="1" ht="37.44001" customHeight="1">
      <c r="B87" s="219"/>
      <c r="C87" s="220"/>
      <c r="D87" s="221" t="s">
        <v>71</v>
      </c>
      <c r="E87" s="222" t="s">
        <v>136</v>
      </c>
      <c r="F87" s="222" t="s">
        <v>137</v>
      </c>
      <c r="G87" s="220"/>
      <c r="H87" s="220"/>
      <c r="I87" s="223"/>
      <c r="J87" s="224">
        <f>BK87</f>
        <v>0</v>
      </c>
      <c r="K87" s="220"/>
      <c r="L87" s="225"/>
      <c r="M87" s="226"/>
      <c r="N87" s="227"/>
      <c r="O87" s="227"/>
      <c r="P87" s="228">
        <f>P88+P145+P156</f>
        <v>0</v>
      </c>
      <c r="Q87" s="227"/>
      <c r="R87" s="228">
        <f>R88+R145+R156</f>
        <v>0.82537299999999991</v>
      </c>
      <c r="S87" s="227"/>
      <c r="T87" s="229">
        <f>T88+T145+T156</f>
        <v>0.52400000000000002</v>
      </c>
      <c r="AR87" s="230" t="s">
        <v>79</v>
      </c>
      <c r="AT87" s="231" t="s">
        <v>71</v>
      </c>
      <c r="AU87" s="231" t="s">
        <v>72</v>
      </c>
      <c r="AY87" s="230" t="s">
        <v>138</v>
      </c>
      <c r="BK87" s="232">
        <f>BK88+BK145+BK156</f>
        <v>0</v>
      </c>
    </row>
    <row r="88" s="11" customFormat="1" ht="19.92" customHeight="1">
      <c r="B88" s="219"/>
      <c r="C88" s="220"/>
      <c r="D88" s="221" t="s">
        <v>71</v>
      </c>
      <c r="E88" s="233" t="s">
        <v>192</v>
      </c>
      <c r="F88" s="233" t="s">
        <v>447</v>
      </c>
      <c r="G88" s="220"/>
      <c r="H88" s="220"/>
      <c r="I88" s="223"/>
      <c r="J88" s="234">
        <f>BK88</f>
        <v>0</v>
      </c>
      <c r="K88" s="220"/>
      <c r="L88" s="225"/>
      <c r="M88" s="226"/>
      <c r="N88" s="227"/>
      <c r="O88" s="227"/>
      <c r="P88" s="228">
        <f>SUM(P89:P144)</f>
        <v>0</v>
      </c>
      <c r="Q88" s="227"/>
      <c r="R88" s="228">
        <f>SUM(R89:R144)</f>
        <v>0.82537299999999991</v>
      </c>
      <c r="S88" s="227"/>
      <c r="T88" s="229">
        <f>SUM(T89:T144)</f>
        <v>0.52400000000000002</v>
      </c>
      <c r="AR88" s="230" t="s">
        <v>79</v>
      </c>
      <c r="AT88" s="231" t="s">
        <v>71</v>
      </c>
      <c r="AU88" s="231" t="s">
        <v>79</v>
      </c>
      <c r="AY88" s="230" t="s">
        <v>138</v>
      </c>
      <c r="BK88" s="232">
        <f>SUM(BK89:BK144)</f>
        <v>0</v>
      </c>
    </row>
    <row r="89" s="1" customFormat="1" ht="25.5" customHeight="1">
      <c r="B89" s="46"/>
      <c r="C89" s="235" t="s">
        <v>79</v>
      </c>
      <c r="D89" s="235" t="s">
        <v>140</v>
      </c>
      <c r="E89" s="236" t="s">
        <v>567</v>
      </c>
      <c r="F89" s="237" t="s">
        <v>568</v>
      </c>
      <c r="G89" s="238" t="s">
        <v>377</v>
      </c>
      <c r="H89" s="239">
        <v>10</v>
      </c>
      <c r="I89" s="240"/>
      <c r="J89" s="241">
        <f>ROUND(I89*H89,2)</f>
        <v>0</v>
      </c>
      <c r="K89" s="237" t="s">
        <v>144</v>
      </c>
      <c r="L89" s="72"/>
      <c r="M89" s="242" t="s">
        <v>21</v>
      </c>
      <c r="N89" s="243" t="s">
        <v>43</v>
      </c>
      <c r="O89" s="47"/>
      <c r="P89" s="244">
        <f>O89*H89</f>
        <v>0</v>
      </c>
      <c r="Q89" s="244">
        <v>0.00069999999999999999</v>
      </c>
      <c r="R89" s="244">
        <f>Q89*H89</f>
        <v>0.0070000000000000001</v>
      </c>
      <c r="S89" s="244">
        <v>0</v>
      </c>
      <c r="T89" s="245">
        <f>S89*H89</f>
        <v>0</v>
      </c>
      <c r="AR89" s="24" t="s">
        <v>145</v>
      </c>
      <c r="AT89" s="24" t="s">
        <v>140</v>
      </c>
      <c r="AU89" s="24" t="s">
        <v>81</v>
      </c>
      <c r="AY89" s="24" t="s">
        <v>138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79</v>
      </c>
      <c r="BK89" s="246">
        <f>ROUND(I89*H89,2)</f>
        <v>0</v>
      </c>
      <c r="BL89" s="24" t="s">
        <v>145</v>
      </c>
      <c r="BM89" s="24" t="s">
        <v>569</v>
      </c>
    </row>
    <row r="90" s="1" customFormat="1">
      <c r="B90" s="46"/>
      <c r="C90" s="74"/>
      <c r="D90" s="247" t="s">
        <v>147</v>
      </c>
      <c r="E90" s="74"/>
      <c r="F90" s="248" t="s">
        <v>570</v>
      </c>
      <c r="G90" s="74"/>
      <c r="H90" s="74"/>
      <c r="I90" s="203"/>
      <c r="J90" s="74"/>
      <c r="K90" s="74"/>
      <c r="L90" s="72"/>
      <c r="M90" s="249"/>
      <c r="N90" s="47"/>
      <c r="O90" s="47"/>
      <c r="P90" s="47"/>
      <c r="Q90" s="47"/>
      <c r="R90" s="47"/>
      <c r="S90" s="47"/>
      <c r="T90" s="95"/>
      <c r="AT90" s="24" t="s">
        <v>147</v>
      </c>
      <c r="AU90" s="24" t="s">
        <v>81</v>
      </c>
    </row>
    <row r="91" s="12" customFormat="1">
      <c r="B91" s="250"/>
      <c r="C91" s="251"/>
      <c r="D91" s="247" t="s">
        <v>149</v>
      </c>
      <c r="E91" s="252" t="s">
        <v>21</v>
      </c>
      <c r="F91" s="253" t="s">
        <v>571</v>
      </c>
      <c r="G91" s="251"/>
      <c r="H91" s="254">
        <v>10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AT91" s="260" t="s">
        <v>149</v>
      </c>
      <c r="AU91" s="260" t="s">
        <v>81</v>
      </c>
      <c r="AV91" s="12" t="s">
        <v>81</v>
      </c>
      <c r="AW91" s="12" t="s">
        <v>35</v>
      </c>
      <c r="AX91" s="12" t="s">
        <v>79</v>
      </c>
      <c r="AY91" s="260" t="s">
        <v>138</v>
      </c>
    </row>
    <row r="92" s="1" customFormat="1" ht="16.5" customHeight="1">
      <c r="B92" s="46"/>
      <c r="C92" s="273" t="s">
        <v>81</v>
      </c>
      <c r="D92" s="273" t="s">
        <v>248</v>
      </c>
      <c r="E92" s="274" t="s">
        <v>572</v>
      </c>
      <c r="F92" s="275" t="s">
        <v>573</v>
      </c>
      <c r="G92" s="276" t="s">
        <v>377</v>
      </c>
      <c r="H92" s="277">
        <v>1</v>
      </c>
      <c r="I92" s="278"/>
      <c r="J92" s="279">
        <f>ROUND(I92*H92,2)</f>
        <v>0</v>
      </c>
      <c r="K92" s="275" t="s">
        <v>144</v>
      </c>
      <c r="L92" s="280"/>
      <c r="M92" s="281" t="s">
        <v>21</v>
      </c>
      <c r="N92" s="282" t="s">
        <v>43</v>
      </c>
      <c r="O92" s="47"/>
      <c r="P92" s="244">
        <f>O92*H92</f>
        <v>0</v>
      </c>
      <c r="Q92" s="244">
        <v>0.0023999999999999998</v>
      </c>
      <c r="R92" s="244">
        <f>Q92*H92</f>
        <v>0.0023999999999999998</v>
      </c>
      <c r="S92" s="244">
        <v>0</v>
      </c>
      <c r="T92" s="245">
        <f>S92*H92</f>
        <v>0</v>
      </c>
      <c r="AR92" s="24" t="s">
        <v>187</v>
      </c>
      <c r="AT92" s="24" t="s">
        <v>248</v>
      </c>
      <c r="AU92" s="24" t="s">
        <v>81</v>
      </c>
      <c r="AY92" s="24" t="s">
        <v>138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79</v>
      </c>
      <c r="BK92" s="246">
        <f>ROUND(I92*H92,2)</f>
        <v>0</v>
      </c>
      <c r="BL92" s="24" t="s">
        <v>145</v>
      </c>
      <c r="BM92" s="24" t="s">
        <v>574</v>
      </c>
    </row>
    <row r="93" s="12" customFormat="1">
      <c r="B93" s="250"/>
      <c r="C93" s="251"/>
      <c r="D93" s="247" t="s">
        <v>149</v>
      </c>
      <c r="E93" s="252" t="s">
        <v>21</v>
      </c>
      <c r="F93" s="253" t="s">
        <v>575</v>
      </c>
      <c r="G93" s="251"/>
      <c r="H93" s="254">
        <v>1</v>
      </c>
      <c r="I93" s="255"/>
      <c r="J93" s="251"/>
      <c r="K93" s="251"/>
      <c r="L93" s="256"/>
      <c r="M93" s="257"/>
      <c r="N93" s="258"/>
      <c r="O93" s="258"/>
      <c r="P93" s="258"/>
      <c r="Q93" s="258"/>
      <c r="R93" s="258"/>
      <c r="S93" s="258"/>
      <c r="T93" s="259"/>
      <c r="AT93" s="260" t="s">
        <v>149</v>
      </c>
      <c r="AU93" s="260" t="s">
        <v>81</v>
      </c>
      <c r="AV93" s="12" t="s">
        <v>81</v>
      </c>
      <c r="AW93" s="12" t="s">
        <v>35</v>
      </c>
      <c r="AX93" s="12" t="s">
        <v>79</v>
      </c>
      <c r="AY93" s="260" t="s">
        <v>138</v>
      </c>
    </row>
    <row r="94" s="1" customFormat="1" ht="25.5" customHeight="1">
      <c r="B94" s="46"/>
      <c r="C94" s="273" t="s">
        <v>158</v>
      </c>
      <c r="D94" s="273" t="s">
        <v>248</v>
      </c>
      <c r="E94" s="274" t="s">
        <v>576</v>
      </c>
      <c r="F94" s="275" t="s">
        <v>577</v>
      </c>
      <c r="G94" s="276" t="s">
        <v>377</v>
      </c>
      <c r="H94" s="277">
        <v>2</v>
      </c>
      <c r="I94" s="278"/>
      <c r="J94" s="279">
        <f>ROUND(I94*H94,2)</f>
        <v>0</v>
      </c>
      <c r="K94" s="275" t="s">
        <v>144</v>
      </c>
      <c r="L94" s="280"/>
      <c r="M94" s="281" t="s">
        <v>21</v>
      </c>
      <c r="N94" s="282" t="s">
        <v>43</v>
      </c>
      <c r="O94" s="47"/>
      <c r="P94" s="244">
        <f>O94*H94</f>
        <v>0</v>
      </c>
      <c r="Q94" s="244">
        <v>0.0041999999999999997</v>
      </c>
      <c r="R94" s="244">
        <f>Q94*H94</f>
        <v>0.0083999999999999995</v>
      </c>
      <c r="S94" s="244">
        <v>0</v>
      </c>
      <c r="T94" s="245">
        <f>S94*H94</f>
        <v>0</v>
      </c>
      <c r="AR94" s="24" t="s">
        <v>187</v>
      </c>
      <c r="AT94" s="24" t="s">
        <v>248</v>
      </c>
      <c r="AU94" s="24" t="s">
        <v>81</v>
      </c>
      <c r="AY94" s="24" t="s">
        <v>138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79</v>
      </c>
      <c r="BK94" s="246">
        <f>ROUND(I94*H94,2)</f>
        <v>0</v>
      </c>
      <c r="BL94" s="24" t="s">
        <v>145</v>
      </c>
      <c r="BM94" s="24" t="s">
        <v>578</v>
      </c>
    </row>
    <row r="95" s="12" customFormat="1">
      <c r="B95" s="250"/>
      <c r="C95" s="251"/>
      <c r="D95" s="247" t="s">
        <v>149</v>
      </c>
      <c r="E95" s="252" t="s">
        <v>21</v>
      </c>
      <c r="F95" s="253" t="s">
        <v>579</v>
      </c>
      <c r="G95" s="251"/>
      <c r="H95" s="254">
        <v>2</v>
      </c>
      <c r="I95" s="255"/>
      <c r="J95" s="251"/>
      <c r="K95" s="251"/>
      <c r="L95" s="256"/>
      <c r="M95" s="257"/>
      <c r="N95" s="258"/>
      <c r="O95" s="258"/>
      <c r="P95" s="258"/>
      <c r="Q95" s="258"/>
      <c r="R95" s="258"/>
      <c r="S95" s="258"/>
      <c r="T95" s="259"/>
      <c r="AT95" s="260" t="s">
        <v>149</v>
      </c>
      <c r="AU95" s="260" t="s">
        <v>81</v>
      </c>
      <c r="AV95" s="12" t="s">
        <v>81</v>
      </c>
      <c r="AW95" s="12" t="s">
        <v>35</v>
      </c>
      <c r="AX95" s="12" t="s">
        <v>79</v>
      </c>
      <c r="AY95" s="260" t="s">
        <v>138</v>
      </c>
    </row>
    <row r="96" s="1" customFormat="1" ht="16.5" customHeight="1">
      <c r="B96" s="46"/>
      <c r="C96" s="273" t="s">
        <v>145</v>
      </c>
      <c r="D96" s="273" t="s">
        <v>248</v>
      </c>
      <c r="E96" s="274" t="s">
        <v>580</v>
      </c>
      <c r="F96" s="275" t="s">
        <v>581</v>
      </c>
      <c r="G96" s="276" t="s">
        <v>377</v>
      </c>
      <c r="H96" s="277">
        <v>7</v>
      </c>
      <c r="I96" s="278"/>
      <c r="J96" s="279">
        <f>ROUND(I96*H96,2)</f>
        <v>0</v>
      </c>
      <c r="K96" s="275" t="s">
        <v>144</v>
      </c>
      <c r="L96" s="280"/>
      <c r="M96" s="281" t="s">
        <v>21</v>
      </c>
      <c r="N96" s="282" t="s">
        <v>43</v>
      </c>
      <c r="O96" s="47"/>
      <c r="P96" s="244">
        <f>O96*H96</f>
        <v>0</v>
      </c>
      <c r="Q96" s="244">
        <v>0.0025000000000000001</v>
      </c>
      <c r="R96" s="244">
        <f>Q96*H96</f>
        <v>0.017500000000000002</v>
      </c>
      <c r="S96" s="244">
        <v>0</v>
      </c>
      <c r="T96" s="245">
        <f>S96*H96</f>
        <v>0</v>
      </c>
      <c r="AR96" s="24" t="s">
        <v>187</v>
      </c>
      <c r="AT96" s="24" t="s">
        <v>248</v>
      </c>
      <c r="AU96" s="24" t="s">
        <v>81</v>
      </c>
      <c r="AY96" s="24" t="s">
        <v>138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79</v>
      </c>
      <c r="BK96" s="246">
        <f>ROUND(I96*H96,2)</f>
        <v>0</v>
      </c>
      <c r="BL96" s="24" t="s">
        <v>145</v>
      </c>
      <c r="BM96" s="24" t="s">
        <v>582</v>
      </c>
    </row>
    <row r="97" s="12" customFormat="1">
      <c r="B97" s="250"/>
      <c r="C97" s="251"/>
      <c r="D97" s="247" t="s">
        <v>149</v>
      </c>
      <c r="E97" s="252" t="s">
        <v>21</v>
      </c>
      <c r="F97" s="253" t="s">
        <v>583</v>
      </c>
      <c r="G97" s="251"/>
      <c r="H97" s="254">
        <v>3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149</v>
      </c>
      <c r="AU97" s="260" t="s">
        <v>81</v>
      </c>
      <c r="AV97" s="12" t="s">
        <v>81</v>
      </c>
      <c r="AW97" s="12" t="s">
        <v>35</v>
      </c>
      <c r="AX97" s="12" t="s">
        <v>72</v>
      </c>
      <c r="AY97" s="260" t="s">
        <v>138</v>
      </c>
    </row>
    <row r="98" s="12" customFormat="1">
      <c r="B98" s="250"/>
      <c r="C98" s="251"/>
      <c r="D98" s="247" t="s">
        <v>149</v>
      </c>
      <c r="E98" s="252" t="s">
        <v>21</v>
      </c>
      <c r="F98" s="253" t="s">
        <v>584</v>
      </c>
      <c r="G98" s="251"/>
      <c r="H98" s="254">
        <v>4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149</v>
      </c>
      <c r="AU98" s="260" t="s">
        <v>81</v>
      </c>
      <c r="AV98" s="12" t="s">
        <v>81</v>
      </c>
      <c r="AW98" s="12" t="s">
        <v>35</v>
      </c>
      <c r="AX98" s="12" t="s">
        <v>72</v>
      </c>
      <c r="AY98" s="260" t="s">
        <v>138</v>
      </c>
    </row>
    <row r="99" s="13" customFormat="1">
      <c r="B99" s="261"/>
      <c r="C99" s="262"/>
      <c r="D99" s="247" t="s">
        <v>149</v>
      </c>
      <c r="E99" s="263" t="s">
        <v>21</v>
      </c>
      <c r="F99" s="264" t="s">
        <v>152</v>
      </c>
      <c r="G99" s="262"/>
      <c r="H99" s="265">
        <v>7</v>
      </c>
      <c r="I99" s="266"/>
      <c r="J99" s="262"/>
      <c r="K99" s="262"/>
      <c r="L99" s="267"/>
      <c r="M99" s="268"/>
      <c r="N99" s="269"/>
      <c r="O99" s="269"/>
      <c r="P99" s="269"/>
      <c r="Q99" s="269"/>
      <c r="R99" s="269"/>
      <c r="S99" s="269"/>
      <c r="T99" s="270"/>
      <c r="AT99" s="271" t="s">
        <v>149</v>
      </c>
      <c r="AU99" s="271" t="s">
        <v>81</v>
      </c>
      <c r="AV99" s="13" t="s">
        <v>145</v>
      </c>
      <c r="AW99" s="13" t="s">
        <v>35</v>
      </c>
      <c r="AX99" s="13" t="s">
        <v>79</v>
      </c>
      <c r="AY99" s="271" t="s">
        <v>138</v>
      </c>
    </row>
    <row r="100" s="1" customFormat="1" ht="16.5" customHeight="1">
      <c r="B100" s="46"/>
      <c r="C100" s="235" t="s">
        <v>168</v>
      </c>
      <c r="D100" s="235" t="s">
        <v>140</v>
      </c>
      <c r="E100" s="236" t="s">
        <v>585</v>
      </c>
      <c r="F100" s="237" t="s">
        <v>586</v>
      </c>
      <c r="G100" s="238" t="s">
        <v>377</v>
      </c>
      <c r="H100" s="239">
        <v>6</v>
      </c>
      <c r="I100" s="240"/>
      <c r="J100" s="241">
        <f>ROUND(I100*H100,2)</f>
        <v>0</v>
      </c>
      <c r="K100" s="237" t="s">
        <v>144</v>
      </c>
      <c r="L100" s="72"/>
      <c r="M100" s="242" t="s">
        <v>21</v>
      </c>
      <c r="N100" s="243" t="s">
        <v>43</v>
      </c>
      <c r="O100" s="47"/>
      <c r="P100" s="244">
        <f>O100*H100</f>
        <v>0</v>
      </c>
      <c r="Q100" s="244">
        <v>0.11241</v>
      </c>
      <c r="R100" s="244">
        <f>Q100*H100</f>
        <v>0.67445999999999995</v>
      </c>
      <c r="S100" s="244">
        <v>0</v>
      </c>
      <c r="T100" s="245">
        <f>S100*H100</f>
        <v>0</v>
      </c>
      <c r="AR100" s="24" t="s">
        <v>145</v>
      </c>
      <c r="AT100" s="24" t="s">
        <v>140</v>
      </c>
      <c r="AU100" s="24" t="s">
        <v>81</v>
      </c>
      <c r="AY100" s="24" t="s">
        <v>138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79</v>
      </c>
      <c r="BK100" s="246">
        <f>ROUND(I100*H100,2)</f>
        <v>0</v>
      </c>
      <c r="BL100" s="24" t="s">
        <v>145</v>
      </c>
      <c r="BM100" s="24" t="s">
        <v>587</v>
      </c>
    </row>
    <row r="101" s="1" customFormat="1">
      <c r="B101" s="46"/>
      <c r="C101" s="74"/>
      <c r="D101" s="247" t="s">
        <v>147</v>
      </c>
      <c r="E101" s="74"/>
      <c r="F101" s="248" t="s">
        <v>588</v>
      </c>
      <c r="G101" s="74"/>
      <c r="H101" s="74"/>
      <c r="I101" s="203"/>
      <c r="J101" s="74"/>
      <c r="K101" s="74"/>
      <c r="L101" s="72"/>
      <c r="M101" s="249"/>
      <c r="N101" s="47"/>
      <c r="O101" s="47"/>
      <c r="P101" s="47"/>
      <c r="Q101" s="47"/>
      <c r="R101" s="47"/>
      <c r="S101" s="47"/>
      <c r="T101" s="95"/>
      <c r="AT101" s="24" t="s">
        <v>147</v>
      </c>
      <c r="AU101" s="24" t="s">
        <v>81</v>
      </c>
    </row>
    <row r="102" s="12" customFormat="1">
      <c r="B102" s="250"/>
      <c r="C102" s="251"/>
      <c r="D102" s="247" t="s">
        <v>149</v>
      </c>
      <c r="E102" s="252" t="s">
        <v>21</v>
      </c>
      <c r="F102" s="253" t="s">
        <v>589</v>
      </c>
      <c r="G102" s="251"/>
      <c r="H102" s="254">
        <v>6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AT102" s="260" t="s">
        <v>149</v>
      </c>
      <c r="AU102" s="260" t="s">
        <v>81</v>
      </c>
      <c r="AV102" s="12" t="s">
        <v>81</v>
      </c>
      <c r="AW102" s="12" t="s">
        <v>35</v>
      </c>
      <c r="AX102" s="12" t="s">
        <v>79</v>
      </c>
      <c r="AY102" s="260" t="s">
        <v>138</v>
      </c>
    </row>
    <row r="103" s="1" customFormat="1" ht="16.5" customHeight="1">
      <c r="B103" s="46"/>
      <c r="C103" s="273" t="s">
        <v>175</v>
      </c>
      <c r="D103" s="273" t="s">
        <v>248</v>
      </c>
      <c r="E103" s="274" t="s">
        <v>590</v>
      </c>
      <c r="F103" s="275" t="s">
        <v>591</v>
      </c>
      <c r="G103" s="276" t="s">
        <v>377</v>
      </c>
      <c r="H103" s="277">
        <v>6</v>
      </c>
      <c r="I103" s="278"/>
      <c r="J103" s="279">
        <f>ROUND(I103*H103,2)</f>
        <v>0</v>
      </c>
      <c r="K103" s="275" t="s">
        <v>144</v>
      </c>
      <c r="L103" s="280"/>
      <c r="M103" s="281" t="s">
        <v>21</v>
      </c>
      <c r="N103" s="282" t="s">
        <v>43</v>
      </c>
      <c r="O103" s="47"/>
      <c r="P103" s="244">
        <f>O103*H103</f>
        <v>0</v>
      </c>
      <c r="Q103" s="244">
        <v>0.0061000000000000004</v>
      </c>
      <c r="R103" s="244">
        <f>Q103*H103</f>
        <v>0.036600000000000001</v>
      </c>
      <c r="S103" s="244">
        <v>0</v>
      </c>
      <c r="T103" s="245">
        <f>S103*H103</f>
        <v>0</v>
      </c>
      <c r="AR103" s="24" t="s">
        <v>187</v>
      </c>
      <c r="AT103" s="24" t="s">
        <v>248</v>
      </c>
      <c r="AU103" s="24" t="s">
        <v>81</v>
      </c>
      <c r="AY103" s="24" t="s">
        <v>138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79</v>
      </c>
      <c r="BK103" s="246">
        <f>ROUND(I103*H103,2)</f>
        <v>0</v>
      </c>
      <c r="BL103" s="24" t="s">
        <v>145</v>
      </c>
      <c r="BM103" s="24" t="s">
        <v>592</v>
      </c>
    </row>
    <row r="104" s="12" customFormat="1">
      <c r="B104" s="250"/>
      <c r="C104" s="251"/>
      <c r="D104" s="247" t="s">
        <v>149</v>
      </c>
      <c r="E104" s="252" t="s">
        <v>21</v>
      </c>
      <c r="F104" s="253" t="s">
        <v>589</v>
      </c>
      <c r="G104" s="251"/>
      <c r="H104" s="254">
        <v>6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AT104" s="260" t="s">
        <v>149</v>
      </c>
      <c r="AU104" s="260" t="s">
        <v>81</v>
      </c>
      <c r="AV104" s="12" t="s">
        <v>81</v>
      </c>
      <c r="AW104" s="12" t="s">
        <v>35</v>
      </c>
      <c r="AX104" s="12" t="s">
        <v>79</v>
      </c>
      <c r="AY104" s="260" t="s">
        <v>138</v>
      </c>
    </row>
    <row r="105" s="1" customFormat="1" ht="16.5" customHeight="1">
      <c r="B105" s="46"/>
      <c r="C105" s="273" t="s">
        <v>180</v>
      </c>
      <c r="D105" s="273" t="s">
        <v>248</v>
      </c>
      <c r="E105" s="274" t="s">
        <v>593</v>
      </c>
      <c r="F105" s="275" t="s">
        <v>594</v>
      </c>
      <c r="G105" s="276" t="s">
        <v>377</v>
      </c>
      <c r="H105" s="277">
        <v>6</v>
      </c>
      <c r="I105" s="278"/>
      <c r="J105" s="279">
        <f>ROUND(I105*H105,2)</f>
        <v>0</v>
      </c>
      <c r="K105" s="275" t="s">
        <v>144</v>
      </c>
      <c r="L105" s="280"/>
      <c r="M105" s="281" t="s">
        <v>21</v>
      </c>
      <c r="N105" s="282" t="s">
        <v>43</v>
      </c>
      <c r="O105" s="47"/>
      <c r="P105" s="244">
        <f>O105*H105</f>
        <v>0</v>
      </c>
      <c r="Q105" s="244">
        <v>0.0030000000000000001</v>
      </c>
      <c r="R105" s="244">
        <f>Q105*H105</f>
        <v>0.018000000000000002</v>
      </c>
      <c r="S105" s="244">
        <v>0</v>
      </c>
      <c r="T105" s="245">
        <f>S105*H105</f>
        <v>0</v>
      </c>
      <c r="AR105" s="24" t="s">
        <v>187</v>
      </c>
      <c r="AT105" s="24" t="s">
        <v>248</v>
      </c>
      <c r="AU105" s="24" t="s">
        <v>81</v>
      </c>
      <c r="AY105" s="24" t="s">
        <v>138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79</v>
      </c>
      <c r="BK105" s="246">
        <f>ROUND(I105*H105,2)</f>
        <v>0</v>
      </c>
      <c r="BL105" s="24" t="s">
        <v>145</v>
      </c>
      <c r="BM105" s="24" t="s">
        <v>595</v>
      </c>
    </row>
    <row r="106" s="12" customFormat="1">
      <c r="B106" s="250"/>
      <c r="C106" s="251"/>
      <c r="D106" s="247" t="s">
        <v>149</v>
      </c>
      <c r="E106" s="252" t="s">
        <v>21</v>
      </c>
      <c r="F106" s="253" t="s">
        <v>589</v>
      </c>
      <c r="G106" s="251"/>
      <c r="H106" s="254">
        <v>6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AT106" s="260" t="s">
        <v>149</v>
      </c>
      <c r="AU106" s="260" t="s">
        <v>81</v>
      </c>
      <c r="AV106" s="12" t="s">
        <v>81</v>
      </c>
      <c r="AW106" s="12" t="s">
        <v>35</v>
      </c>
      <c r="AX106" s="12" t="s">
        <v>79</v>
      </c>
      <c r="AY106" s="260" t="s">
        <v>138</v>
      </c>
    </row>
    <row r="107" s="1" customFormat="1" ht="16.5" customHeight="1">
      <c r="B107" s="46"/>
      <c r="C107" s="273" t="s">
        <v>187</v>
      </c>
      <c r="D107" s="273" t="s">
        <v>248</v>
      </c>
      <c r="E107" s="274" t="s">
        <v>596</v>
      </c>
      <c r="F107" s="275" t="s">
        <v>597</v>
      </c>
      <c r="G107" s="276" t="s">
        <v>377</v>
      </c>
      <c r="H107" s="277">
        <v>20</v>
      </c>
      <c r="I107" s="278"/>
      <c r="J107" s="279">
        <f>ROUND(I107*H107,2)</f>
        <v>0</v>
      </c>
      <c r="K107" s="275" t="s">
        <v>144</v>
      </c>
      <c r="L107" s="280"/>
      <c r="M107" s="281" t="s">
        <v>21</v>
      </c>
      <c r="N107" s="282" t="s">
        <v>43</v>
      </c>
      <c r="O107" s="47"/>
      <c r="P107" s="244">
        <f>O107*H107</f>
        <v>0</v>
      </c>
      <c r="Q107" s="244">
        <v>0.00035</v>
      </c>
      <c r="R107" s="244">
        <f>Q107*H107</f>
        <v>0.0070000000000000001</v>
      </c>
      <c r="S107" s="244">
        <v>0</v>
      </c>
      <c r="T107" s="245">
        <f>S107*H107</f>
        <v>0</v>
      </c>
      <c r="AR107" s="24" t="s">
        <v>187</v>
      </c>
      <c r="AT107" s="24" t="s">
        <v>248</v>
      </c>
      <c r="AU107" s="24" t="s">
        <v>81</v>
      </c>
      <c r="AY107" s="24" t="s">
        <v>138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79</v>
      </c>
      <c r="BK107" s="246">
        <f>ROUND(I107*H107,2)</f>
        <v>0</v>
      </c>
      <c r="BL107" s="24" t="s">
        <v>145</v>
      </c>
      <c r="BM107" s="24" t="s">
        <v>598</v>
      </c>
    </row>
    <row r="108" s="12" customFormat="1">
      <c r="B108" s="250"/>
      <c r="C108" s="251"/>
      <c r="D108" s="247" t="s">
        <v>149</v>
      </c>
      <c r="E108" s="252" t="s">
        <v>21</v>
      </c>
      <c r="F108" s="253" t="s">
        <v>599</v>
      </c>
      <c r="G108" s="251"/>
      <c r="H108" s="254">
        <v>20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AT108" s="260" t="s">
        <v>149</v>
      </c>
      <c r="AU108" s="260" t="s">
        <v>81</v>
      </c>
      <c r="AV108" s="12" t="s">
        <v>81</v>
      </c>
      <c r="AW108" s="12" t="s">
        <v>35</v>
      </c>
      <c r="AX108" s="12" t="s">
        <v>79</v>
      </c>
      <c r="AY108" s="260" t="s">
        <v>138</v>
      </c>
    </row>
    <row r="109" s="1" customFormat="1" ht="16.5" customHeight="1">
      <c r="B109" s="46"/>
      <c r="C109" s="273" t="s">
        <v>192</v>
      </c>
      <c r="D109" s="273" t="s">
        <v>248</v>
      </c>
      <c r="E109" s="274" t="s">
        <v>600</v>
      </c>
      <c r="F109" s="275" t="s">
        <v>601</v>
      </c>
      <c r="G109" s="276" t="s">
        <v>377</v>
      </c>
      <c r="H109" s="277">
        <v>6</v>
      </c>
      <c r="I109" s="278"/>
      <c r="J109" s="279">
        <f>ROUND(I109*H109,2)</f>
        <v>0</v>
      </c>
      <c r="K109" s="275" t="s">
        <v>144</v>
      </c>
      <c r="L109" s="280"/>
      <c r="M109" s="281" t="s">
        <v>21</v>
      </c>
      <c r="N109" s="282" t="s">
        <v>43</v>
      </c>
      <c r="O109" s="47"/>
      <c r="P109" s="244">
        <f>O109*H109</f>
        <v>0</v>
      </c>
      <c r="Q109" s="244">
        <v>0.00010000000000000001</v>
      </c>
      <c r="R109" s="244">
        <f>Q109*H109</f>
        <v>0.00060000000000000006</v>
      </c>
      <c r="S109" s="244">
        <v>0</v>
      </c>
      <c r="T109" s="245">
        <f>S109*H109</f>
        <v>0</v>
      </c>
      <c r="AR109" s="24" t="s">
        <v>187</v>
      </c>
      <c r="AT109" s="24" t="s">
        <v>248</v>
      </c>
      <c r="AU109" s="24" t="s">
        <v>81</v>
      </c>
      <c r="AY109" s="24" t="s">
        <v>138</v>
      </c>
      <c r="BE109" s="246">
        <f>IF(N109="základní",J109,0)</f>
        <v>0</v>
      </c>
      <c r="BF109" s="246">
        <f>IF(N109="snížená",J109,0)</f>
        <v>0</v>
      </c>
      <c r="BG109" s="246">
        <f>IF(N109="zákl. přenesená",J109,0)</f>
        <v>0</v>
      </c>
      <c r="BH109" s="246">
        <f>IF(N109="sníž. přenesená",J109,0)</f>
        <v>0</v>
      </c>
      <c r="BI109" s="246">
        <f>IF(N109="nulová",J109,0)</f>
        <v>0</v>
      </c>
      <c r="BJ109" s="24" t="s">
        <v>79</v>
      </c>
      <c r="BK109" s="246">
        <f>ROUND(I109*H109,2)</f>
        <v>0</v>
      </c>
      <c r="BL109" s="24" t="s">
        <v>145</v>
      </c>
      <c r="BM109" s="24" t="s">
        <v>602</v>
      </c>
    </row>
    <row r="110" s="12" customFormat="1">
      <c r="B110" s="250"/>
      <c r="C110" s="251"/>
      <c r="D110" s="247" t="s">
        <v>149</v>
      </c>
      <c r="E110" s="252" t="s">
        <v>21</v>
      </c>
      <c r="F110" s="253" t="s">
        <v>589</v>
      </c>
      <c r="G110" s="251"/>
      <c r="H110" s="254">
        <v>6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AT110" s="260" t="s">
        <v>149</v>
      </c>
      <c r="AU110" s="260" t="s">
        <v>81</v>
      </c>
      <c r="AV110" s="12" t="s">
        <v>81</v>
      </c>
      <c r="AW110" s="12" t="s">
        <v>35</v>
      </c>
      <c r="AX110" s="12" t="s">
        <v>79</v>
      </c>
      <c r="AY110" s="260" t="s">
        <v>138</v>
      </c>
    </row>
    <row r="111" s="1" customFormat="1" ht="25.5" customHeight="1">
      <c r="B111" s="46"/>
      <c r="C111" s="235" t="s">
        <v>199</v>
      </c>
      <c r="D111" s="235" t="s">
        <v>140</v>
      </c>
      <c r="E111" s="236" t="s">
        <v>603</v>
      </c>
      <c r="F111" s="237" t="s">
        <v>604</v>
      </c>
      <c r="G111" s="238" t="s">
        <v>171</v>
      </c>
      <c r="H111" s="239">
        <v>9.5</v>
      </c>
      <c r="I111" s="240"/>
      <c r="J111" s="241">
        <f>ROUND(I111*H111,2)</f>
        <v>0</v>
      </c>
      <c r="K111" s="237" t="s">
        <v>144</v>
      </c>
      <c r="L111" s="72"/>
      <c r="M111" s="242" t="s">
        <v>21</v>
      </c>
      <c r="N111" s="243" t="s">
        <v>43</v>
      </c>
      <c r="O111" s="47"/>
      <c r="P111" s="244">
        <f>O111*H111</f>
        <v>0</v>
      </c>
      <c r="Q111" s="244">
        <v>0.00011</v>
      </c>
      <c r="R111" s="244">
        <f>Q111*H111</f>
        <v>0.0010450000000000001</v>
      </c>
      <c r="S111" s="244">
        <v>0</v>
      </c>
      <c r="T111" s="245">
        <f>S111*H111</f>
        <v>0</v>
      </c>
      <c r="AR111" s="24" t="s">
        <v>145</v>
      </c>
      <c r="AT111" s="24" t="s">
        <v>140</v>
      </c>
      <c r="AU111" s="24" t="s">
        <v>81</v>
      </c>
      <c r="AY111" s="24" t="s">
        <v>138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79</v>
      </c>
      <c r="BK111" s="246">
        <f>ROUND(I111*H111,2)</f>
        <v>0</v>
      </c>
      <c r="BL111" s="24" t="s">
        <v>145</v>
      </c>
      <c r="BM111" s="24" t="s">
        <v>605</v>
      </c>
    </row>
    <row r="112" s="1" customFormat="1">
      <c r="B112" s="46"/>
      <c r="C112" s="74"/>
      <c r="D112" s="247" t="s">
        <v>147</v>
      </c>
      <c r="E112" s="74"/>
      <c r="F112" s="248" t="s">
        <v>606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147</v>
      </c>
      <c r="AU112" s="24" t="s">
        <v>81</v>
      </c>
    </row>
    <row r="113" s="12" customFormat="1">
      <c r="B113" s="250"/>
      <c r="C113" s="251"/>
      <c r="D113" s="247" t="s">
        <v>149</v>
      </c>
      <c r="E113" s="252" t="s">
        <v>21</v>
      </c>
      <c r="F113" s="253" t="s">
        <v>607</v>
      </c>
      <c r="G113" s="251"/>
      <c r="H113" s="254">
        <v>9.5</v>
      </c>
      <c r="I113" s="255"/>
      <c r="J113" s="251"/>
      <c r="K113" s="251"/>
      <c r="L113" s="256"/>
      <c r="M113" s="257"/>
      <c r="N113" s="258"/>
      <c r="O113" s="258"/>
      <c r="P113" s="258"/>
      <c r="Q113" s="258"/>
      <c r="R113" s="258"/>
      <c r="S113" s="258"/>
      <c r="T113" s="259"/>
      <c r="AT113" s="260" t="s">
        <v>149</v>
      </c>
      <c r="AU113" s="260" t="s">
        <v>81</v>
      </c>
      <c r="AV113" s="12" t="s">
        <v>81</v>
      </c>
      <c r="AW113" s="12" t="s">
        <v>35</v>
      </c>
      <c r="AX113" s="12" t="s">
        <v>79</v>
      </c>
      <c r="AY113" s="260" t="s">
        <v>138</v>
      </c>
    </row>
    <row r="114" s="1" customFormat="1" ht="25.5" customHeight="1">
      <c r="B114" s="46"/>
      <c r="C114" s="235" t="s">
        <v>204</v>
      </c>
      <c r="D114" s="235" t="s">
        <v>140</v>
      </c>
      <c r="E114" s="236" t="s">
        <v>608</v>
      </c>
      <c r="F114" s="237" t="s">
        <v>609</v>
      </c>
      <c r="G114" s="238" t="s">
        <v>171</v>
      </c>
      <c r="H114" s="239">
        <v>68.700000000000003</v>
      </c>
      <c r="I114" s="240"/>
      <c r="J114" s="241">
        <f>ROUND(I114*H114,2)</f>
        <v>0</v>
      </c>
      <c r="K114" s="237" t="s">
        <v>144</v>
      </c>
      <c r="L114" s="72"/>
      <c r="M114" s="242" t="s">
        <v>21</v>
      </c>
      <c r="N114" s="243" t="s">
        <v>43</v>
      </c>
      <c r="O114" s="47"/>
      <c r="P114" s="244">
        <f>O114*H114</f>
        <v>0</v>
      </c>
      <c r="Q114" s="244">
        <v>0.00011</v>
      </c>
      <c r="R114" s="244">
        <f>Q114*H114</f>
        <v>0.0075570000000000003</v>
      </c>
      <c r="S114" s="244">
        <v>0</v>
      </c>
      <c r="T114" s="245">
        <f>S114*H114</f>
        <v>0</v>
      </c>
      <c r="AR114" s="24" t="s">
        <v>145</v>
      </c>
      <c r="AT114" s="24" t="s">
        <v>140</v>
      </c>
      <c r="AU114" s="24" t="s">
        <v>81</v>
      </c>
      <c r="AY114" s="24" t="s">
        <v>138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79</v>
      </c>
      <c r="BK114" s="246">
        <f>ROUND(I114*H114,2)</f>
        <v>0</v>
      </c>
      <c r="BL114" s="24" t="s">
        <v>145</v>
      </c>
      <c r="BM114" s="24" t="s">
        <v>610</v>
      </c>
    </row>
    <row r="115" s="1" customFormat="1">
      <c r="B115" s="46"/>
      <c r="C115" s="74"/>
      <c r="D115" s="247" t="s">
        <v>147</v>
      </c>
      <c r="E115" s="74"/>
      <c r="F115" s="248" t="s">
        <v>606</v>
      </c>
      <c r="G115" s="74"/>
      <c r="H115" s="74"/>
      <c r="I115" s="203"/>
      <c r="J115" s="74"/>
      <c r="K115" s="74"/>
      <c r="L115" s="72"/>
      <c r="M115" s="249"/>
      <c r="N115" s="47"/>
      <c r="O115" s="47"/>
      <c r="P115" s="47"/>
      <c r="Q115" s="47"/>
      <c r="R115" s="47"/>
      <c r="S115" s="47"/>
      <c r="T115" s="95"/>
      <c r="AT115" s="24" t="s">
        <v>147</v>
      </c>
      <c r="AU115" s="24" t="s">
        <v>81</v>
      </c>
    </row>
    <row r="116" s="12" customFormat="1">
      <c r="B116" s="250"/>
      <c r="C116" s="251"/>
      <c r="D116" s="247" t="s">
        <v>149</v>
      </c>
      <c r="E116" s="252" t="s">
        <v>21</v>
      </c>
      <c r="F116" s="253" t="s">
        <v>611</v>
      </c>
      <c r="G116" s="251"/>
      <c r="H116" s="254">
        <v>34.200000000000003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AT116" s="260" t="s">
        <v>149</v>
      </c>
      <c r="AU116" s="260" t="s">
        <v>81</v>
      </c>
      <c r="AV116" s="12" t="s">
        <v>81</v>
      </c>
      <c r="AW116" s="12" t="s">
        <v>35</v>
      </c>
      <c r="AX116" s="12" t="s">
        <v>72</v>
      </c>
      <c r="AY116" s="260" t="s">
        <v>138</v>
      </c>
    </row>
    <row r="117" s="12" customFormat="1">
      <c r="B117" s="250"/>
      <c r="C117" s="251"/>
      <c r="D117" s="247" t="s">
        <v>149</v>
      </c>
      <c r="E117" s="252" t="s">
        <v>21</v>
      </c>
      <c r="F117" s="253" t="s">
        <v>612</v>
      </c>
      <c r="G117" s="251"/>
      <c r="H117" s="254">
        <v>34.5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AT117" s="260" t="s">
        <v>149</v>
      </c>
      <c r="AU117" s="260" t="s">
        <v>81</v>
      </c>
      <c r="AV117" s="12" t="s">
        <v>81</v>
      </c>
      <c r="AW117" s="12" t="s">
        <v>35</v>
      </c>
      <c r="AX117" s="12" t="s">
        <v>72</v>
      </c>
      <c r="AY117" s="260" t="s">
        <v>138</v>
      </c>
    </row>
    <row r="118" s="13" customFormat="1">
      <c r="B118" s="261"/>
      <c r="C118" s="262"/>
      <c r="D118" s="247" t="s">
        <v>149</v>
      </c>
      <c r="E118" s="263" t="s">
        <v>21</v>
      </c>
      <c r="F118" s="264" t="s">
        <v>152</v>
      </c>
      <c r="G118" s="262"/>
      <c r="H118" s="265">
        <v>68.700000000000003</v>
      </c>
      <c r="I118" s="266"/>
      <c r="J118" s="262"/>
      <c r="K118" s="262"/>
      <c r="L118" s="267"/>
      <c r="M118" s="268"/>
      <c r="N118" s="269"/>
      <c r="O118" s="269"/>
      <c r="P118" s="269"/>
      <c r="Q118" s="269"/>
      <c r="R118" s="269"/>
      <c r="S118" s="269"/>
      <c r="T118" s="270"/>
      <c r="AT118" s="271" t="s">
        <v>149</v>
      </c>
      <c r="AU118" s="271" t="s">
        <v>81</v>
      </c>
      <c r="AV118" s="13" t="s">
        <v>145</v>
      </c>
      <c r="AW118" s="13" t="s">
        <v>35</v>
      </c>
      <c r="AX118" s="13" t="s">
        <v>79</v>
      </c>
      <c r="AY118" s="271" t="s">
        <v>138</v>
      </c>
    </row>
    <row r="119" s="1" customFormat="1" ht="25.5" customHeight="1">
      <c r="B119" s="46"/>
      <c r="C119" s="235" t="s">
        <v>211</v>
      </c>
      <c r="D119" s="235" t="s">
        <v>140</v>
      </c>
      <c r="E119" s="236" t="s">
        <v>613</v>
      </c>
      <c r="F119" s="237" t="s">
        <v>614</v>
      </c>
      <c r="G119" s="238" t="s">
        <v>143</v>
      </c>
      <c r="H119" s="239">
        <v>4.5</v>
      </c>
      <c r="I119" s="240"/>
      <c r="J119" s="241">
        <f>ROUND(I119*H119,2)</f>
        <v>0</v>
      </c>
      <c r="K119" s="237" t="s">
        <v>144</v>
      </c>
      <c r="L119" s="72"/>
      <c r="M119" s="242" t="s">
        <v>21</v>
      </c>
      <c r="N119" s="243" t="s">
        <v>43</v>
      </c>
      <c r="O119" s="47"/>
      <c r="P119" s="244">
        <f>O119*H119</f>
        <v>0</v>
      </c>
      <c r="Q119" s="244">
        <v>0.00084999999999999995</v>
      </c>
      <c r="R119" s="244">
        <f>Q119*H119</f>
        <v>0.0038249999999999998</v>
      </c>
      <c r="S119" s="244">
        <v>0</v>
      </c>
      <c r="T119" s="245">
        <f>S119*H119</f>
        <v>0</v>
      </c>
      <c r="AR119" s="24" t="s">
        <v>145</v>
      </c>
      <c r="AT119" s="24" t="s">
        <v>140</v>
      </c>
      <c r="AU119" s="24" t="s">
        <v>81</v>
      </c>
      <c r="AY119" s="24" t="s">
        <v>138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79</v>
      </c>
      <c r="BK119" s="246">
        <f>ROUND(I119*H119,2)</f>
        <v>0</v>
      </c>
      <c r="BL119" s="24" t="s">
        <v>145</v>
      </c>
      <c r="BM119" s="24" t="s">
        <v>615</v>
      </c>
    </row>
    <row r="120" s="1" customFormat="1">
      <c r="B120" s="46"/>
      <c r="C120" s="74"/>
      <c r="D120" s="247" t="s">
        <v>147</v>
      </c>
      <c r="E120" s="74"/>
      <c r="F120" s="248" t="s">
        <v>606</v>
      </c>
      <c r="G120" s="74"/>
      <c r="H120" s="74"/>
      <c r="I120" s="203"/>
      <c r="J120" s="74"/>
      <c r="K120" s="74"/>
      <c r="L120" s="72"/>
      <c r="M120" s="249"/>
      <c r="N120" s="47"/>
      <c r="O120" s="47"/>
      <c r="P120" s="47"/>
      <c r="Q120" s="47"/>
      <c r="R120" s="47"/>
      <c r="S120" s="47"/>
      <c r="T120" s="95"/>
      <c r="AT120" s="24" t="s">
        <v>147</v>
      </c>
      <c r="AU120" s="24" t="s">
        <v>81</v>
      </c>
    </row>
    <row r="121" s="12" customFormat="1">
      <c r="B121" s="250"/>
      <c r="C121" s="251"/>
      <c r="D121" s="247" t="s">
        <v>149</v>
      </c>
      <c r="E121" s="252" t="s">
        <v>21</v>
      </c>
      <c r="F121" s="253" t="s">
        <v>616</v>
      </c>
      <c r="G121" s="251"/>
      <c r="H121" s="254">
        <v>4.5</v>
      </c>
      <c r="I121" s="255"/>
      <c r="J121" s="251"/>
      <c r="K121" s="251"/>
      <c r="L121" s="256"/>
      <c r="M121" s="257"/>
      <c r="N121" s="258"/>
      <c r="O121" s="258"/>
      <c r="P121" s="258"/>
      <c r="Q121" s="258"/>
      <c r="R121" s="258"/>
      <c r="S121" s="258"/>
      <c r="T121" s="259"/>
      <c r="AT121" s="260" t="s">
        <v>149</v>
      </c>
      <c r="AU121" s="260" t="s">
        <v>81</v>
      </c>
      <c r="AV121" s="12" t="s">
        <v>81</v>
      </c>
      <c r="AW121" s="12" t="s">
        <v>35</v>
      </c>
      <c r="AX121" s="12" t="s">
        <v>79</v>
      </c>
      <c r="AY121" s="260" t="s">
        <v>138</v>
      </c>
    </row>
    <row r="122" s="1" customFormat="1" ht="25.5" customHeight="1">
      <c r="B122" s="46"/>
      <c r="C122" s="235" t="s">
        <v>216</v>
      </c>
      <c r="D122" s="235" t="s">
        <v>140</v>
      </c>
      <c r="E122" s="236" t="s">
        <v>617</v>
      </c>
      <c r="F122" s="237" t="s">
        <v>618</v>
      </c>
      <c r="G122" s="238" t="s">
        <v>171</v>
      </c>
      <c r="H122" s="239">
        <v>9.5</v>
      </c>
      <c r="I122" s="240"/>
      <c r="J122" s="241">
        <f>ROUND(I122*H122,2)</f>
        <v>0</v>
      </c>
      <c r="K122" s="237" t="s">
        <v>144</v>
      </c>
      <c r="L122" s="72"/>
      <c r="M122" s="242" t="s">
        <v>21</v>
      </c>
      <c r="N122" s="243" t="s">
        <v>43</v>
      </c>
      <c r="O122" s="47"/>
      <c r="P122" s="244">
        <f>O122*H122</f>
        <v>0</v>
      </c>
      <c r="Q122" s="244">
        <v>0.00033</v>
      </c>
      <c r="R122" s="244">
        <f>Q122*H122</f>
        <v>0.0031349999999999998</v>
      </c>
      <c r="S122" s="244">
        <v>0</v>
      </c>
      <c r="T122" s="245">
        <f>S122*H122</f>
        <v>0</v>
      </c>
      <c r="AR122" s="24" t="s">
        <v>145</v>
      </c>
      <c r="AT122" s="24" t="s">
        <v>140</v>
      </c>
      <c r="AU122" s="24" t="s">
        <v>81</v>
      </c>
      <c r="AY122" s="24" t="s">
        <v>138</v>
      </c>
      <c r="BE122" s="246">
        <f>IF(N122="základní",J122,0)</f>
        <v>0</v>
      </c>
      <c r="BF122" s="246">
        <f>IF(N122="snížená",J122,0)</f>
        <v>0</v>
      </c>
      <c r="BG122" s="246">
        <f>IF(N122="zákl. přenesená",J122,0)</f>
        <v>0</v>
      </c>
      <c r="BH122" s="246">
        <f>IF(N122="sníž. přenesená",J122,0)</f>
        <v>0</v>
      </c>
      <c r="BI122" s="246">
        <f>IF(N122="nulová",J122,0)</f>
        <v>0</v>
      </c>
      <c r="BJ122" s="24" t="s">
        <v>79</v>
      </c>
      <c r="BK122" s="246">
        <f>ROUND(I122*H122,2)</f>
        <v>0</v>
      </c>
      <c r="BL122" s="24" t="s">
        <v>145</v>
      </c>
      <c r="BM122" s="24" t="s">
        <v>619</v>
      </c>
    </row>
    <row r="123" s="1" customFormat="1">
      <c r="B123" s="46"/>
      <c r="C123" s="74"/>
      <c r="D123" s="247" t="s">
        <v>147</v>
      </c>
      <c r="E123" s="74"/>
      <c r="F123" s="248" t="s">
        <v>620</v>
      </c>
      <c r="G123" s="74"/>
      <c r="H123" s="74"/>
      <c r="I123" s="203"/>
      <c r="J123" s="74"/>
      <c r="K123" s="74"/>
      <c r="L123" s="72"/>
      <c r="M123" s="249"/>
      <c r="N123" s="47"/>
      <c r="O123" s="47"/>
      <c r="P123" s="47"/>
      <c r="Q123" s="47"/>
      <c r="R123" s="47"/>
      <c r="S123" s="47"/>
      <c r="T123" s="95"/>
      <c r="AT123" s="24" t="s">
        <v>147</v>
      </c>
      <c r="AU123" s="24" t="s">
        <v>81</v>
      </c>
    </row>
    <row r="124" s="12" customFormat="1">
      <c r="B124" s="250"/>
      <c r="C124" s="251"/>
      <c r="D124" s="247" t="s">
        <v>149</v>
      </c>
      <c r="E124" s="252" t="s">
        <v>21</v>
      </c>
      <c r="F124" s="253" t="s">
        <v>607</v>
      </c>
      <c r="G124" s="251"/>
      <c r="H124" s="254">
        <v>9.5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AT124" s="260" t="s">
        <v>149</v>
      </c>
      <c r="AU124" s="260" t="s">
        <v>81</v>
      </c>
      <c r="AV124" s="12" t="s">
        <v>81</v>
      </c>
      <c r="AW124" s="12" t="s">
        <v>35</v>
      </c>
      <c r="AX124" s="12" t="s">
        <v>79</v>
      </c>
      <c r="AY124" s="260" t="s">
        <v>138</v>
      </c>
    </row>
    <row r="125" s="1" customFormat="1" ht="25.5" customHeight="1">
      <c r="B125" s="46"/>
      <c r="C125" s="235" t="s">
        <v>222</v>
      </c>
      <c r="D125" s="235" t="s">
        <v>140</v>
      </c>
      <c r="E125" s="236" t="s">
        <v>621</v>
      </c>
      <c r="F125" s="237" t="s">
        <v>622</v>
      </c>
      <c r="G125" s="238" t="s">
        <v>171</v>
      </c>
      <c r="H125" s="239">
        <v>68.700000000000003</v>
      </c>
      <c r="I125" s="240"/>
      <c r="J125" s="241">
        <f>ROUND(I125*H125,2)</f>
        <v>0</v>
      </c>
      <c r="K125" s="237" t="s">
        <v>144</v>
      </c>
      <c r="L125" s="72"/>
      <c r="M125" s="242" t="s">
        <v>21</v>
      </c>
      <c r="N125" s="243" t="s">
        <v>43</v>
      </c>
      <c r="O125" s="47"/>
      <c r="P125" s="244">
        <f>O125*H125</f>
        <v>0</v>
      </c>
      <c r="Q125" s="244">
        <v>0.00038000000000000002</v>
      </c>
      <c r="R125" s="244">
        <f>Q125*H125</f>
        <v>0.026106000000000004</v>
      </c>
      <c r="S125" s="244">
        <v>0</v>
      </c>
      <c r="T125" s="245">
        <f>S125*H125</f>
        <v>0</v>
      </c>
      <c r="AR125" s="24" t="s">
        <v>145</v>
      </c>
      <c r="AT125" s="24" t="s">
        <v>140</v>
      </c>
      <c r="AU125" s="24" t="s">
        <v>81</v>
      </c>
      <c r="AY125" s="24" t="s">
        <v>138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79</v>
      </c>
      <c r="BK125" s="246">
        <f>ROUND(I125*H125,2)</f>
        <v>0</v>
      </c>
      <c r="BL125" s="24" t="s">
        <v>145</v>
      </c>
      <c r="BM125" s="24" t="s">
        <v>623</v>
      </c>
    </row>
    <row r="126" s="1" customFormat="1">
      <c r="B126" s="46"/>
      <c r="C126" s="74"/>
      <c r="D126" s="247" t="s">
        <v>147</v>
      </c>
      <c r="E126" s="74"/>
      <c r="F126" s="248" t="s">
        <v>620</v>
      </c>
      <c r="G126" s="74"/>
      <c r="H126" s="74"/>
      <c r="I126" s="203"/>
      <c r="J126" s="74"/>
      <c r="K126" s="74"/>
      <c r="L126" s="72"/>
      <c r="M126" s="249"/>
      <c r="N126" s="47"/>
      <c r="O126" s="47"/>
      <c r="P126" s="47"/>
      <c r="Q126" s="47"/>
      <c r="R126" s="47"/>
      <c r="S126" s="47"/>
      <c r="T126" s="95"/>
      <c r="AT126" s="24" t="s">
        <v>147</v>
      </c>
      <c r="AU126" s="24" t="s">
        <v>81</v>
      </c>
    </row>
    <row r="127" s="12" customFormat="1">
      <c r="B127" s="250"/>
      <c r="C127" s="251"/>
      <c r="D127" s="247" t="s">
        <v>149</v>
      </c>
      <c r="E127" s="252" t="s">
        <v>21</v>
      </c>
      <c r="F127" s="253" t="s">
        <v>611</v>
      </c>
      <c r="G127" s="251"/>
      <c r="H127" s="254">
        <v>34.200000000000003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AT127" s="260" t="s">
        <v>149</v>
      </c>
      <c r="AU127" s="260" t="s">
        <v>81</v>
      </c>
      <c r="AV127" s="12" t="s">
        <v>81</v>
      </c>
      <c r="AW127" s="12" t="s">
        <v>35</v>
      </c>
      <c r="AX127" s="12" t="s">
        <v>72</v>
      </c>
      <c r="AY127" s="260" t="s">
        <v>138</v>
      </c>
    </row>
    <row r="128" s="12" customFormat="1">
      <c r="B128" s="250"/>
      <c r="C128" s="251"/>
      <c r="D128" s="247" t="s">
        <v>149</v>
      </c>
      <c r="E128" s="252" t="s">
        <v>21</v>
      </c>
      <c r="F128" s="253" t="s">
        <v>612</v>
      </c>
      <c r="G128" s="251"/>
      <c r="H128" s="254">
        <v>34.5</v>
      </c>
      <c r="I128" s="255"/>
      <c r="J128" s="251"/>
      <c r="K128" s="251"/>
      <c r="L128" s="256"/>
      <c r="M128" s="257"/>
      <c r="N128" s="258"/>
      <c r="O128" s="258"/>
      <c r="P128" s="258"/>
      <c r="Q128" s="258"/>
      <c r="R128" s="258"/>
      <c r="S128" s="258"/>
      <c r="T128" s="259"/>
      <c r="AT128" s="260" t="s">
        <v>149</v>
      </c>
      <c r="AU128" s="260" t="s">
        <v>81</v>
      </c>
      <c r="AV128" s="12" t="s">
        <v>81</v>
      </c>
      <c r="AW128" s="12" t="s">
        <v>35</v>
      </c>
      <c r="AX128" s="12" t="s">
        <v>72</v>
      </c>
      <c r="AY128" s="260" t="s">
        <v>138</v>
      </c>
    </row>
    <row r="129" s="13" customFormat="1">
      <c r="B129" s="261"/>
      <c r="C129" s="262"/>
      <c r="D129" s="247" t="s">
        <v>149</v>
      </c>
      <c r="E129" s="263" t="s">
        <v>21</v>
      </c>
      <c r="F129" s="264" t="s">
        <v>152</v>
      </c>
      <c r="G129" s="262"/>
      <c r="H129" s="265">
        <v>68.700000000000003</v>
      </c>
      <c r="I129" s="266"/>
      <c r="J129" s="262"/>
      <c r="K129" s="262"/>
      <c r="L129" s="267"/>
      <c r="M129" s="268"/>
      <c r="N129" s="269"/>
      <c r="O129" s="269"/>
      <c r="P129" s="269"/>
      <c r="Q129" s="269"/>
      <c r="R129" s="269"/>
      <c r="S129" s="269"/>
      <c r="T129" s="270"/>
      <c r="AT129" s="271" t="s">
        <v>149</v>
      </c>
      <c r="AU129" s="271" t="s">
        <v>81</v>
      </c>
      <c r="AV129" s="13" t="s">
        <v>145</v>
      </c>
      <c r="AW129" s="13" t="s">
        <v>35</v>
      </c>
      <c r="AX129" s="13" t="s">
        <v>79</v>
      </c>
      <c r="AY129" s="271" t="s">
        <v>138</v>
      </c>
    </row>
    <row r="130" s="1" customFormat="1" ht="25.5" customHeight="1">
      <c r="B130" s="46"/>
      <c r="C130" s="235" t="s">
        <v>10</v>
      </c>
      <c r="D130" s="235" t="s">
        <v>140</v>
      </c>
      <c r="E130" s="236" t="s">
        <v>624</v>
      </c>
      <c r="F130" s="237" t="s">
        <v>625</v>
      </c>
      <c r="G130" s="238" t="s">
        <v>143</v>
      </c>
      <c r="H130" s="239">
        <v>4.5</v>
      </c>
      <c r="I130" s="240"/>
      <c r="J130" s="241">
        <f>ROUND(I130*H130,2)</f>
        <v>0</v>
      </c>
      <c r="K130" s="237" t="s">
        <v>144</v>
      </c>
      <c r="L130" s="72"/>
      <c r="M130" s="242" t="s">
        <v>21</v>
      </c>
      <c r="N130" s="243" t="s">
        <v>43</v>
      </c>
      <c r="O130" s="47"/>
      <c r="P130" s="244">
        <f>O130*H130</f>
        <v>0</v>
      </c>
      <c r="Q130" s="244">
        <v>0.0025999999999999999</v>
      </c>
      <c r="R130" s="244">
        <f>Q130*H130</f>
        <v>0.011699999999999999</v>
      </c>
      <c r="S130" s="244">
        <v>0</v>
      </c>
      <c r="T130" s="245">
        <f>S130*H130</f>
        <v>0</v>
      </c>
      <c r="AR130" s="24" t="s">
        <v>145</v>
      </c>
      <c r="AT130" s="24" t="s">
        <v>140</v>
      </c>
      <c r="AU130" s="24" t="s">
        <v>81</v>
      </c>
      <c r="AY130" s="24" t="s">
        <v>138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79</v>
      </c>
      <c r="BK130" s="246">
        <f>ROUND(I130*H130,2)</f>
        <v>0</v>
      </c>
      <c r="BL130" s="24" t="s">
        <v>145</v>
      </c>
      <c r="BM130" s="24" t="s">
        <v>626</v>
      </c>
    </row>
    <row r="131" s="1" customFormat="1">
      <c r="B131" s="46"/>
      <c r="C131" s="74"/>
      <c r="D131" s="247" t="s">
        <v>147</v>
      </c>
      <c r="E131" s="74"/>
      <c r="F131" s="248" t="s">
        <v>620</v>
      </c>
      <c r="G131" s="74"/>
      <c r="H131" s="74"/>
      <c r="I131" s="203"/>
      <c r="J131" s="74"/>
      <c r="K131" s="74"/>
      <c r="L131" s="72"/>
      <c r="M131" s="249"/>
      <c r="N131" s="47"/>
      <c r="O131" s="47"/>
      <c r="P131" s="47"/>
      <c r="Q131" s="47"/>
      <c r="R131" s="47"/>
      <c r="S131" s="47"/>
      <c r="T131" s="95"/>
      <c r="AT131" s="24" t="s">
        <v>147</v>
      </c>
      <c r="AU131" s="24" t="s">
        <v>81</v>
      </c>
    </row>
    <row r="132" s="12" customFormat="1">
      <c r="B132" s="250"/>
      <c r="C132" s="251"/>
      <c r="D132" s="247" t="s">
        <v>149</v>
      </c>
      <c r="E132" s="252" t="s">
        <v>21</v>
      </c>
      <c r="F132" s="253" t="s">
        <v>616</v>
      </c>
      <c r="G132" s="251"/>
      <c r="H132" s="254">
        <v>4.5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AT132" s="260" t="s">
        <v>149</v>
      </c>
      <c r="AU132" s="260" t="s">
        <v>81</v>
      </c>
      <c r="AV132" s="12" t="s">
        <v>81</v>
      </c>
      <c r="AW132" s="12" t="s">
        <v>35</v>
      </c>
      <c r="AX132" s="12" t="s">
        <v>79</v>
      </c>
      <c r="AY132" s="260" t="s">
        <v>138</v>
      </c>
    </row>
    <row r="133" s="1" customFormat="1" ht="25.5" customHeight="1">
      <c r="B133" s="46"/>
      <c r="C133" s="235" t="s">
        <v>232</v>
      </c>
      <c r="D133" s="235" t="s">
        <v>140</v>
      </c>
      <c r="E133" s="236" t="s">
        <v>627</v>
      </c>
      <c r="F133" s="237" t="s">
        <v>628</v>
      </c>
      <c r="G133" s="238" t="s">
        <v>171</v>
      </c>
      <c r="H133" s="239">
        <v>78.200000000000003</v>
      </c>
      <c r="I133" s="240"/>
      <c r="J133" s="241">
        <f>ROUND(I133*H133,2)</f>
        <v>0</v>
      </c>
      <c r="K133" s="237" t="s">
        <v>144</v>
      </c>
      <c r="L133" s="72"/>
      <c r="M133" s="242" t="s">
        <v>21</v>
      </c>
      <c r="N133" s="243" t="s">
        <v>43</v>
      </c>
      <c r="O133" s="47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AR133" s="24" t="s">
        <v>145</v>
      </c>
      <c r="AT133" s="24" t="s">
        <v>140</v>
      </c>
      <c r="AU133" s="24" t="s">
        <v>81</v>
      </c>
      <c r="AY133" s="24" t="s">
        <v>138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79</v>
      </c>
      <c r="BK133" s="246">
        <f>ROUND(I133*H133,2)</f>
        <v>0</v>
      </c>
      <c r="BL133" s="24" t="s">
        <v>145</v>
      </c>
      <c r="BM133" s="24" t="s">
        <v>629</v>
      </c>
    </row>
    <row r="134" s="1" customFormat="1">
      <c r="B134" s="46"/>
      <c r="C134" s="74"/>
      <c r="D134" s="247" t="s">
        <v>147</v>
      </c>
      <c r="E134" s="74"/>
      <c r="F134" s="248" t="s">
        <v>630</v>
      </c>
      <c r="G134" s="74"/>
      <c r="H134" s="74"/>
      <c r="I134" s="203"/>
      <c r="J134" s="74"/>
      <c r="K134" s="74"/>
      <c r="L134" s="72"/>
      <c r="M134" s="249"/>
      <c r="N134" s="47"/>
      <c r="O134" s="47"/>
      <c r="P134" s="47"/>
      <c r="Q134" s="47"/>
      <c r="R134" s="47"/>
      <c r="S134" s="47"/>
      <c r="T134" s="95"/>
      <c r="AT134" s="24" t="s">
        <v>147</v>
      </c>
      <c r="AU134" s="24" t="s">
        <v>81</v>
      </c>
    </row>
    <row r="135" s="12" customFormat="1">
      <c r="B135" s="250"/>
      <c r="C135" s="251"/>
      <c r="D135" s="247" t="s">
        <v>149</v>
      </c>
      <c r="E135" s="252" t="s">
        <v>21</v>
      </c>
      <c r="F135" s="253" t="s">
        <v>631</v>
      </c>
      <c r="G135" s="251"/>
      <c r="H135" s="254">
        <v>78.200000000000003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AT135" s="260" t="s">
        <v>149</v>
      </c>
      <c r="AU135" s="260" t="s">
        <v>81</v>
      </c>
      <c r="AV135" s="12" t="s">
        <v>81</v>
      </c>
      <c r="AW135" s="12" t="s">
        <v>35</v>
      </c>
      <c r="AX135" s="12" t="s">
        <v>79</v>
      </c>
      <c r="AY135" s="260" t="s">
        <v>138</v>
      </c>
    </row>
    <row r="136" s="1" customFormat="1" ht="25.5" customHeight="1">
      <c r="B136" s="46"/>
      <c r="C136" s="235" t="s">
        <v>239</v>
      </c>
      <c r="D136" s="235" t="s">
        <v>140</v>
      </c>
      <c r="E136" s="236" t="s">
        <v>632</v>
      </c>
      <c r="F136" s="237" t="s">
        <v>633</v>
      </c>
      <c r="G136" s="238" t="s">
        <v>143</v>
      </c>
      <c r="H136" s="239">
        <v>4.5</v>
      </c>
      <c r="I136" s="240"/>
      <c r="J136" s="241">
        <f>ROUND(I136*H136,2)</f>
        <v>0</v>
      </c>
      <c r="K136" s="237" t="s">
        <v>144</v>
      </c>
      <c r="L136" s="72"/>
      <c r="M136" s="242" t="s">
        <v>21</v>
      </c>
      <c r="N136" s="243" t="s">
        <v>43</v>
      </c>
      <c r="O136" s="47"/>
      <c r="P136" s="244">
        <f>O136*H136</f>
        <v>0</v>
      </c>
      <c r="Q136" s="244">
        <v>1.0000000000000001E-05</v>
      </c>
      <c r="R136" s="244">
        <f>Q136*H136</f>
        <v>4.5000000000000003E-05</v>
      </c>
      <c r="S136" s="244">
        <v>0</v>
      </c>
      <c r="T136" s="245">
        <f>S136*H136</f>
        <v>0</v>
      </c>
      <c r="AR136" s="24" t="s">
        <v>145</v>
      </c>
      <c r="AT136" s="24" t="s">
        <v>140</v>
      </c>
      <c r="AU136" s="24" t="s">
        <v>81</v>
      </c>
      <c r="AY136" s="24" t="s">
        <v>138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24" t="s">
        <v>79</v>
      </c>
      <c r="BK136" s="246">
        <f>ROUND(I136*H136,2)</f>
        <v>0</v>
      </c>
      <c r="BL136" s="24" t="s">
        <v>145</v>
      </c>
      <c r="BM136" s="24" t="s">
        <v>634</v>
      </c>
    </row>
    <row r="137" s="1" customFormat="1">
      <c r="B137" s="46"/>
      <c r="C137" s="74"/>
      <c r="D137" s="247" t="s">
        <v>147</v>
      </c>
      <c r="E137" s="74"/>
      <c r="F137" s="248" t="s">
        <v>630</v>
      </c>
      <c r="G137" s="74"/>
      <c r="H137" s="74"/>
      <c r="I137" s="203"/>
      <c r="J137" s="74"/>
      <c r="K137" s="74"/>
      <c r="L137" s="72"/>
      <c r="M137" s="249"/>
      <c r="N137" s="47"/>
      <c r="O137" s="47"/>
      <c r="P137" s="47"/>
      <c r="Q137" s="47"/>
      <c r="R137" s="47"/>
      <c r="S137" s="47"/>
      <c r="T137" s="95"/>
      <c r="AT137" s="24" t="s">
        <v>147</v>
      </c>
      <c r="AU137" s="24" t="s">
        <v>81</v>
      </c>
    </row>
    <row r="138" s="12" customFormat="1">
      <c r="B138" s="250"/>
      <c r="C138" s="251"/>
      <c r="D138" s="247" t="s">
        <v>149</v>
      </c>
      <c r="E138" s="252" t="s">
        <v>21</v>
      </c>
      <c r="F138" s="253" t="s">
        <v>635</v>
      </c>
      <c r="G138" s="251"/>
      <c r="H138" s="254">
        <v>4.5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AT138" s="260" t="s">
        <v>149</v>
      </c>
      <c r="AU138" s="260" t="s">
        <v>81</v>
      </c>
      <c r="AV138" s="12" t="s">
        <v>81</v>
      </c>
      <c r="AW138" s="12" t="s">
        <v>35</v>
      </c>
      <c r="AX138" s="12" t="s">
        <v>79</v>
      </c>
      <c r="AY138" s="260" t="s">
        <v>138</v>
      </c>
    </row>
    <row r="139" s="1" customFormat="1" ht="38.25" customHeight="1">
      <c r="B139" s="46"/>
      <c r="C139" s="235" t="s">
        <v>247</v>
      </c>
      <c r="D139" s="235" t="s">
        <v>140</v>
      </c>
      <c r="E139" s="236" t="s">
        <v>636</v>
      </c>
      <c r="F139" s="237" t="s">
        <v>637</v>
      </c>
      <c r="G139" s="238" t="s">
        <v>377</v>
      </c>
      <c r="H139" s="239">
        <v>6</v>
      </c>
      <c r="I139" s="240"/>
      <c r="J139" s="241">
        <f>ROUND(I139*H139,2)</f>
        <v>0</v>
      </c>
      <c r="K139" s="237" t="s">
        <v>144</v>
      </c>
      <c r="L139" s="72"/>
      <c r="M139" s="242" t="s">
        <v>21</v>
      </c>
      <c r="N139" s="243" t="s">
        <v>43</v>
      </c>
      <c r="O139" s="47"/>
      <c r="P139" s="244">
        <f>O139*H139</f>
        <v>0</v>
      </c>
      <c r="Q139" s="244">
        <v>0</v>
      </c>
      <c r="R139" s="244">
        <f>Q139*H139</f>
        <v>0</v>
      </c>
      <c r="S139" s="244">
        <v>0.082000000000000003</v>
      </c>
      <c r="T139" s="245">
        <f>S139*H139</f>
        <v>0.49199999999999999</v>
      </c>
      <c r="AR139" s="24" t="s">
        <v>145</v>
      </c>
      <c r="AT139" s="24" t="s">
        <v>140</v>
      </c>
      <c r="AU139" s="24" t="s">
        <v>81</v>
      </c>
      <c r="AY139" s="24" t="s">
        <v>138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79</v>
      </c>
      <c r="BK139" s="246">
        <f>ROUND(I139*H139,2)</f>
        <v>0</v>
      </c>
      <c r="BL139" s="24" t="s">
        <v>145</v>
      </c>
      <c r="BM139" s="24" t="s">
        <v>638</v>
      </c>
    </row>
    <row r="140" s="1" customFormat="1">
      <c r="B140" s="46"/>
      <c r="C140" s="74"/>
      <c r="D140" s="247" t="s">
        <v>147</v>
      </c>
      <c r="E140" s="74"/>
      <c r="F140" s="248" t="s">
        <v>639</v>
      </c>
      <c r="G140" s="74"/>
      <c r="H140" s="74"/>
      <c r="I140" s="203"/>
      <c r="J140" s="74"/>
      <c r="K140" s="74"/>
      <c r="L140" s="72"/>
      <c r="M140" s="249"/>
      <c r="N140" s="47"/>
      <c r="O140" s="47"/>
      <c r="P140" s="47"/>
      <c r="Q140" s="47"/>
      <c r="R140" s="47"/>
      <c r="S140" s="47"/>
      <c r="T140" s="95"/>
      <c r="AT140" s="24" t="s">
        <v>147</v>
      </c>
      <c r="AU140" s="24" t="s">
        <v>81</v>
      </c>
    </row>
    <row r="141" s="12" customFormat="1">
      <c r="B141" s="250"/>
      <c r="C141" s="251"/>
      <c r="D141" s="247" t="s">
        <v>149</v>
      </c>
      <c r="E141" s="252" t="s">
        <v>21</v>
      </c>
      <c r="F141" s="253" t="s">
        <v>589</v>
      </c>
      <c r="G141" s="251"/>
      <c r="H141" s="254">
        <v>6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AT141" s="260" t="s">
        <v>149</v>
      </c>
      <c r="AU141" s="260" t="s">
        <v>81</v>
      </c>
      <c r="AV141" s="12" t="s">
        <v>81</v>
      </c>
      <c r="AW141" s="12" t="s">
        <v>35</v>
      </c>
      <c r="AX141" s="12" t="s">
        <v>79</v>
      </c>
      <c r="AY141" s="260" t="s">
        <v>138</v>
      </c>
    </row>
    <row r="142" s="1" customFormat="1" ht="38.25" customHeight="1">
      <c r="B142" s="46"/>
      <c r="C142" s="235" t="s">
        <v>255</v>
      </c>
      <c r="D142" s="235" t="s">
        <v>140</v>
      </c>
      <c r="E142" s="236" t="s">
        <v>640</v>
      </c>
      <c r="F142" s="237" t="s">
        <v>641</v>
      </c>
      <c r="G142" s="238" t="s">
        <v>377</v>
      </c>
      <c r="H142" s="239">
        <v>8</v>
      </c>
      <c r="I142" s="240"/>
      <c r="J142" s="241">
        <f>ROUND(I142*H142,2)</f>
        <v>0</v>
      </c>
      <c r="K142" s="237" t="s">
        <v>144</v>
      </c>
      <c r="L142" s="72"/>
      <c r="M142" s="242" t="s">
        <v>21</v>
      </c>
      <c r="N142" s="243" t="s">
        <v>43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0.0040000000000000001</v>
      </c>
      <c r="T142" s="245">
        <f>S142*H142</f>
        <v>0.032000000000000001</v>
      </c>
      <c r="AR142" s="24" t="s">
        <v>145</v>
      </c>
      <c r="AT142" s="24" t="s">
        <v>140</v>
      </c>
      <c r="AU142" s="24" t="s">
        <v>81</v>
      </c>
      <c r="AY142" s="24" t="s">
        <v>138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79</v>
      </c>
      <c r="BK142" s="246">
        <f>ROUND(I142*H142,2)</f>
        <v>0</v>
      </c>
      <c r="BL142" s="24" t="s">
        <v>145</v>
      </c>
      <c r="BM142" s="24" t="s">
        <v>642</v>
      </c>
    </row>
    <row r="143" s="1" customFormat="1">
      <c r="B143" s="46"/>
      <c r="C143" s="74"/>
      <c r="D143" s="247" t="s">
        <v>147</v>
      </c>
      <c r="E143" s="74"/>
      <c r="F143" s="248" t="s">
        <v>643</v>
      </c>
      <c r="G143" s="74"/>
      <c r="H143" s="74"/>
      <c r="I143" s="203"/>
      <c r="J143" s="74"/>
      <c r="K143" s="74"/>
      <c r="L143" s="72"/>
      <c r="M143" s="249"/>
      <c r="N143" s="47"/>
      <c r="O143" s="47"/>
      <c r="P143" s="47"/>
      <c r="Q143" s="47"/>
      <c r="R143" s="47"/>
      <c r="S143" s="47"/>
      <c r="T143" s="95"/>
      <c r="AT143" s="24" t="s">
        <v>147</v>
      </c>
      <c r="AU143" s="24" t="s">
        <v>81</v>
      </c>
    </row>
    <row r="144" s="12" customFormat="1">
      <c r="B144" s="250"/>
      <c r="C144" s="251"/>
      <c r="D144" s="247" t="s">
        <v>149</v>
      </c>
      <c r="E144" s="252" t="s">
        <v>21</v>
      </c>
      <c r="F144" s="253" t="s">
        <v>417</v>
      </c>
      <c r="G144" s="251"/>
      <c r="H144" s="254">
        <v>8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AT144" s="260" t="s">
        <v>149</v>
      </c>
      <c r="AU144" s="260" t="s">
        <v>81</v>
      </c>
      <c r="AV144" s="12" t="s">
        <v>81</v>
      </c>
      <c r="AW144" s="12" t="s">
        <v>35</v>
      </c>
      <c r="AX144" s="12" t="s">
        <v>79</v>
      </c>
      <c r="AY144" s="260" t="s">
        <v>138</v>
      </c>
    </row>
    <row r="145" s="11" customFormat="1" ht="29.88" customHeight="1">
      <c r="B145" s="219"/>
      <c r="C145" s="220"/>
      <c r="D145" s="221" t="s">
        <v>71</v>
      </c>
      <c r="E145" s="233" t="s">
        <v>517</v>
      </c>
      <c r="F145" s="233" t="s">
        <v>518</v>
      </c>
      <c r="G145" s="220"/>
      <c r="H145" s="220"/>
      <c r="I145" s="223"/>
      <c r="J145" s="234">
        <f>BK145</f>
        <v>0</v>
      </c>
      <c r="K145" s="220"/>
      <c r="L145" s="225"/>
      <c r="M145" s="226"/>
      <c r="N145" s="227"/>
      <c r="O145" s="227"/>
      <c r="P145" s="228">
        <f>SUM(P146:P155)</f>
        <v>0</v>
      </c>
      <c r="Q145" s="227"/>
      <c r="R145" s="228">
        <f>SUM(R146:R155)</f>
        <v>0</v>
      </c>
      <c r="S145" s="227"/>
      <c r="T145" s="229">
        <f>SUM(T146:T155)</f>
        <v>0</v>
      </c>
      <c r="AR145" s="230" t="s">
        <v>79</v>
      </c>
      <c r="AT145" s="231" t="s">
        <v>71</v>
      </c>
      <c r="AU145" s="231" t="s">
        <v>79</v>
      </c>
      <c r="AY145" s="230" t="s">
        <v>138</v>
      </c>
      <c r="BK145" s="232">
        <f>SUM(BK146:BK155)</f>
        <v>0</v>
      </c>
    </row>
    <row r="146" s="1" customFormat="1" ht="25.5" customHeight="1">
      <c r="B146" s="46"/>
      <c r="C146" s="235" t="s">
        <v>261</v>
      </c>
      <c r="D146" s="235" t="s">
        <v>140</v>
      </c>
      <c r="E146" s="236" t="s">
        <v>520</v>
      </c>
      <c r="F146" s="237" t="s">
        <v>521</v>
      </c>
      <c r="G146" s="238" t="s">
        <v>235</v>
      </c>
      <c r="H146" s="239">
        <v>0.59399999999999997</v>
      </c>
      <c r="I146" s="240"/>
      <c r="J146" s="241">
        <f>ROUND(I146*H146,2)</f>
        <v>0</v>
      </c>
      <c r="K146" s="237" t="s">
        <v>144</v>
      </c>
      <c r="L146" s="72"/>
      <c r="M146" s="242" t="s">
        <v>21</v>
      </c>
      <c r="N146" s="243" t="s">
        <v>43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145</v>
      </c>
      <c r="AT146" s="24" t="s">
        <v>140</v>
      </c>
      <c r="AU146" s="24" t="s">
        <v>81</v>
      </c>
      <c r="AY146" s="24" t="s">
        <v>138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79</v>
      </c>
      <c r="BK146" s="246">
        <f>ROUND(I146*H146,2)</f>
        <v>0</v>
      </c>
      <c r="BL146" s="24" t="s">
        <v>145</v>
      </c>
      <c r="BM146" s="24" t="s">
        <v>644</v>
      </c>
    </row>
    <row r="147" s="1" customFormat="1">
      <c r="B147" s="46"/>
      <c r="C147" s="74"/>
      <c r="D147" s="247" t="s">
        <v>147</v>
      </c>
      <c r="E147" s="74"/>
      <c r="F147" s="248" t="s">
        <v>523</v>
      </c>
      <c r="G147" s="74"/>
      <c r="H147" s="74"/>
      <c r="I147" s="203"/>
      <c r="J147" s="74"/>
      <c r="K147" s="74"/>
      <c r="L147" s="72"/>
      <c r="M147" s="249"/>
      <c r="N147" s="47"/>
      <c r="O147" s="47"/>
      <c r="P147" s="47"/>
      <c r="Q147" s="47"/>
      <c r="R147" s="47"/>
      <c r="S147" s="47"/>
      <c r="T147" s="95"/>
      <c r="AT147" s="24" t="s">
        <v>147</v>
      </c>
      <c r="AU147" s="24" t="s">
        <v>81</v>
      </c>
    </row>
    <row r="148" s="14" customFormat="1">
      <c r="B148" s="283"/>
      <c r="C148" s="284"/>
      <c r="D148" s="247" t="s">
        <v>149</v>
      </c>
      <c r="E148" s="285" t="s">
        <v>21</v>
      </c>
      <c r="F148" s="286" t="s">
        <v>526</v>
      </c>
      <c r="G148" s="284"/>
      <c r="H148" s="285" t="s">
        <v>21</v>
      </c>
      <c r="I148" s="287"/>
      <c r="J148" s="284"/>
      <c r="K148" s="284"/>
      <c r="L148" s="288"/>
      <c r="M148" s="289"/>
      <c r="N148" s="290"/>
      <c r="O148" s="290"/>
      <c r="P148" s="290"/>
      <c r="Q148" s="290"/>
      <c r="R148" s="290"/>
      <c r="S148" s="290"/>
      <c r="T148" s="291"/>
      <c r="AT148" s="292" t="s">
        <v>149</v>
      </c>
      <c r="AU148" s="292" t="s">
        <v>81</v>
      </c>
      <c r="AV148" s="14" t="s">
        <v>79</v>
      </c>
      <c r="AW148" s="14" t="s">
        <v>35</v>
      </c>
      <c r="AX148" s="14" t="s">
        <v>72</v>
      </c>
      <c r="AY148" s="292" t="s">
        <v>138</v>
      </c>
    </row>
    <row r="149" s="12" customFormat="1">
      <c r="B149" s="250"/>
      <c r="C149" s="251"/>
      <c r="D149" s="247" t="s">
        <v>149</v>
      </c>
      <c r="E149" s="252" t="s">
        <v>21</v>
      </c>
      <c r="F149" s="253" t="s">
        <v>645</v>
      </c>
      <c r="G149" s="251"/>
      <c r="H149" s="254">
        <v>0.59399999999999997</v>
      </c>
      <c r="I149" s="255"/>
      <c r="J149" s="251"/>
      <c r="K149" s="251"/>
      <c r="L149" s="256"/>
      <c r="M149" s="257"/>
      <c r="N149" s="258"/>
      <c r="O149" s="258"/>
      <c r="P149" s="258"/>
      <c r="Q149" s="258"/>
      <c r="R149" s="258"/>
      <c r="S149" s="258"/>
      <c r="T149" s="259"/>
      <c r="AT149" s="260" t="s">
        <v>149</v>
      </c>
      <c r="AU149" s="260" t="s">
        <v>81</v>
      </c>
      <c r="AV149" s="12" t="s">
        <v>81</v>
      </c>
      <c r="AW149" s="12" t="s">
        <v>35</v>
      </c>
      <c r="AX149" s="12" t="s">
        <v>79</v>
      </c>
      <c r="AY149" s="260" t="s">
        <v>138</v>
      </c>
    </row>
    <row r="150" s="1" customFormat="1" ht="38.25" customHeight="1">
      <c r="B150" s="46"/>
      <c r="C150" s="235" t="s">
        <v>9</v>
      </c>
      <c r="D150" s="235" t="s">
        <v>140</v>
      </c>
      <c r="E150" s="236" t="s">
        <v>538</v>
      </c>
      <c r="F150" s="237" t="s">
        <v>539</v>
      </c>
      <c r="G150" s="238" t="s">
        <v>235</v>
      </c>
      <c r="H150" s="239">
        <v>7.7220000000000004</v>
      </c>
      <c r="I150" s="240"/>
      <c r="J150" s="241">
        <f>ROUND(I150*H150,2)</f>
        <v>0</v>
      </c>
      <c r="K150" s="237" t="s">
        <v>144</v>
      </c>
      <c r="L150" s="72"/>
      <c r="M150" s="242" t="s">
        <v>21</v>
      </c>
      <c r="N150" s="243" t="s">
        <v>43</v>
      </c>
      <c r="O150" s="47"/>
      <c r="P150" s="244">
        <f>O150*H150</f>
        <v>0</v>
      </c>
      <c r="Q150" s="244">
        <v>0</v>
      </c>
      <c r="R150" s="244">
        <f>Q150*H150</f>
        <v>0</v>
      </c>
      <c r="S150" s="244">
        <v>0</v>
      </c>
      <c r="T150" s="245">
        <f>S150*H150</f>
        <v>0</v>
      </c>
      <c r="AR150" s="24" t="s">
        <v>145</v>
      </c>
      <c r="AT150" s="24" t="s">
        <v>140</v>
      </c>
      <c r="AU150" s="24" t="s">
        <v>81</v>
      </c>
      <c r="AY150" s="24" t="s">
        <v>138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24" t="s">
        <v>79</v>
      </c>
      <c r="BK150" s="246">
        <f>ROUND(I150*H150,2)</f>
        <v>0</v>
      </c>
      <c r="BL150" s="24" t="s">
        <v>145</v>
      </c>
      <c r="BM150" s="24" t="s">
        <v>646</v>
      </c>
    </row>
    <row r="151" s="1" customFormat="1">
      <c r="B151" s="46"/>
      <c r="C151" s="74"/>
      <c r="D151" s="247" t="s">
        <v>147</v>
      </c>
      <c r="E151" s="74"/>
      <c r="F151" s="248" t="s">
        <v>523</v>
      </c>
      <c r="G151" s="74"/>
      <c r="H151" s="74"/>
      <c r="I151" s="203"/>
      <c r="J151" s="74"/>
      <c r="K151" s="74"/>
      <c r="L151" s="72"/>
      <c r="M151" s="249"/>
      <c r="N151" s="47"/>
      <c r="O151" s="47"/>
      <c r="P151" s="47"/>
      <c r="Q151" s="47"/>
      <c r="R151" s="47"/>
      <c r="S151" s="47"/>
      <c r="T151" s="95"/>
      <c r="AT151" s="24" t="s">
        <v>147</v>
      </c>
      <c r="AU151" s="24" t="s">
        <v>81</v>
      </c>
    </row>
    <row r="152" s="12" customFormat="1">
      <c r="B152" s="250"/>
      <c r="C152" s="251"/>
      <c r="D152" s="247" t="s">
        <v>149</v>
      </c>
      <c r="E152" s="252" t="s">
        <v>21</v>
      </c>
      <c r="F152" s="253" t="s">
        <v>647</v>
      </c>
      <c r="G152" s="251"/>
      <c r="H152" s="254">
        <v>7.7220000000000004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AT152" s="260" t="s">
        <v>149</v>
      </c>
      <c r="AU152" s="260" t="s">
        <v>81</v>
      </c>
      <c r="AV152" s="12" t="s">
        <v>81</v>
      </c>
      <c r="AW152" s="12" t="s">
        <v>35</v>
      </c>
      <c r="AX152" s="12" t="s">
        <v>79</v>
      </c>
      <c r="AY152" s="260" t="s">
        <v>138</v>
      </c>
    </row>
    <row r="153" s="1" customFormat="1" ht="25.5" customHeight="1">
      <c r="B153" s="46"/>
      <c r="C153" s="235" t="s">
        <v>271</v>
      </c>
      <c r="D153" s="235" t="s">
        <v>140</v>
      </c>
      <c r="E153" s="236" t="s">
        <v>543</v>
      </c>
      <c r="F153" s="237" t="s">
        <v>544</v>
      </c>
      <c r="G153" s="238" t="s">
        <v>235</v>
      </c>
      <c r="H153" s="239">
        <v>0.59399999999999997</v>
      </c>
      <c r="I153" s="240"/>
      <c r="J153" s="241">
        <f>ROUND(I153*H153,2)</f>
        <v>0</v>
      </c>
      <c r="K153" s="237" t="s">
        <v>144</v>
      </c>
      <c r="L153" s="72"/>
      <c r="M153" s="242" t="s">
        <v>21</v>
      </c>
      <c r="N153" s="243" t="s">
        <v>43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145</v>
      </c>
      <c r="AT153" s="24" t="s">
        <v>140</v>
      </c>
      <c r="AU153" s="24" t="s">
        <v>81</v>
      </c>
      <c r="AY153" s="24" t="s">
        <v>138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79</v>
      </c>
      <c r="BK153" s="246">
        <f>ROUND(I153*H153,2)</f>
        <v>0</v>
      </c>
      <c r="BL153" s="24" t="s">
        <v>145</v>
      </c>
      <c r="BM153" s="24" t="s">
        <v>648</v>
      </c>
    </row>
    <row r="154" s="1" customFormat="1">
      <c r="B154" s="46"/>
      <c r="C154" s="74"/>
      <c r="D154" s="247" t="s">
        <v>147</v>
      </c>
      <c r="E154" s="74"/>
      <c r="F154" s="248" t="s">
        <v>546</v>
      </c>
      <c r="G154" s="74"/>
      <c r="H154" s="74"/>
      <c r="I154" s="203"/>
      <c r="J154" s="74"/>
      <c r="K154" s="74"/>
      <c r="L154" s="72"/>
      <c r="M154" s="249"/>
      <c r="N154" s="47"/>
      <c r="O154" s="47"/>
      <c r="P154" s="47"/>
      <c r="Q154" s="47"/>
      <c r="R154" s="47"/>
      <c r="S154" s="47"/>
      <c r="T154" s="95"/>
      <c r="AT154" s="24" t="s">
        <v>147</v>
      </c>
      <c r="AU154" s="24" t="s">
        <v>81</v>
      </c>
    </row>
    <row r="155" s="12" customFormat="1">
      <c r="B155" s="250"/>
      <c r="C155" s="251"/>
      <c r="D155" s="247" t="s">
        <v>149</v>
      </c>
      <c r="E155" s="252" t="s">
        <v>21</v>
      </c>
      <c r="F155" s="253" t="s">
        <v>649</v>
      </c>
      <c r="G155" s="251"/>
      <c r="H155" s="254">
        <v>0.59399999999999997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AT155" s="260" t="s">
        <v>149</v>
      </c>
      <c r="AU155" s="260" t="s">
        <v>81</v>
      </c>
      <c r="AV155" s="12" t="s">
        <v>81</v>
      </c>
      <c r="AW155" s="12" t="s">
        <v>35</v>
      </c>
      <c r="AX155" s="12" t="s">
        <v>79</v>
      </c>
      <c r="AY155" s="260" t="s">
        <v>138</v>
      </c>
    </row>
    <row r="156" s="11" customFormat="1" ht="29.88" customHeight="1">
      <c r="B156" s="219"/>
      <c r="C156" s="220"/>
      <c r="D156" s="221" t="s">
        <v>71</v>
      </c>
      <c r="E156" s="233" t="s">
        <v>558</v>
      </c>
      <c r="F156" s="233" t="s">
        <v>559</v>
      </c>
      <c r="G156" s="220"/>
      <c r="H156" s="220"/>
      <c r="I156" s="223"/>
      <c r="J156" s="234">
        <f>BK156</f>
        <v>0</v>
      </c>
      <c r="K156" s="220"/>
      <c r="L156" s="225"/>
      <c r="M156" s="226"/>
      <c r="N156" s="227"/>
      <c r="O156" s="227"/>
      <c r="P156" s="228">
        <f>P157</f>
        <v>0</v>
      </c>
      <c r="Q156" s="227"/>
      <c r="R156" s="228">
        <f>R157</f>
        <v>0</v>
      </c>
      <c r="S156" s="227"/>
      <c r="T156" s="229">
        <f>T157</f>
        <v>0</v>
      </c>
      <c r="AR156" s="230" t="s">
        <v>79</v>
      </c>
      <c r="AT156" s="231" t="s">
        <v>71</v>
      </c>
      <c r="AU156" s="231" t="s">
        <v>79</v>
      </c>
      <c r="AY156" s="230" t="s">
        <v>138</v>
      </c>
      <c r="BK156" s="232">
        <f>BK157</f>
        <v>0</v>
      </c>
    </row>
    <row r="157" s="1" customFormat="1" ht="25.5" customHeight="1">
      <c r="B157" s="46"/>
      <c r="C157" s="235" t="s">
        <v>276</v>
      </c>
      <c r="D157" s="235" t="s">
        <v>140</v>
      </c>
      <c r="E157" s="236" t="s">
        <v>650</v>
      </c>
      <c r="F157" s="237" t="s">
        <v>651</v>
      </c>
      <c r="G157" s="238" t="s">
        <v>235</v>
      </c>
      <c r="H157" s="239">
        <v>0.82499999999999996</v>
      </c>
      <c r="I157" s="240"/>
      <c r="J157" s="241">
        <f>ROUND(I157*H157,2)</f>
        <v>0</v>
      </c>
      <c r="K157" s="237" t="s">
        <v>144</v>
      </c>
      <c r="L157" s="72"/>
      <c r="M157" s="242" t="s">
        <v>21</v>
      </c>
      <c r="N157" s="296" t="s">
        <v>43</v>
      </c>
      <c r="O157" s="294"/>
      <c r="P157" s="297">
        <f>O157*H157</f>
        <v>0</v>
      </c>
      <c r="Q157" s="297">
        <v>0</v>
      </c>
      <c r="R157" s="297">
        <f>Q157*H157</f>
        <v>0</v>
      </c>
      <c r="S157" s="297">
        <v>0</v>
      </c>
      <c r="T157" s="298">
        <f>S157*H157</f>
        <v>0</v>
      </c>
      <c r="AR157" s="24" t="s">
        <v>145</v>
      </c>
      <c r="AT157" s="24" t="s">
        <v>140</v>
      </c>
      <c r="AU157" s="24" t="s">
        <v>81</v>
      </c>
      <c r="AY157" s="24" t="s">
        <v>138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24" t="s">
        <v>79</v>
      </c>
      <c r="BK157" s="246">
        <f>ROUND(I157*H157,2)</f>
        <v>0</v>
      </c>
      <c r="BL157" s="24" t="s">
        <v>145</v>
      </c>
      <c r="BM157" s="24" t="s">
        <v>652</v>
      </c>
    </row>
    <row r="158" s="1" customFormat="1" ht="6.96" customHeight="1">
      <c r="B158" s="67"/>
      <c r="C158" s="68"/>
      <c r="D158" s="68"/>
      <c r="E158" s="68"/>
      <c r="F158" s="68"/>
      <c r="G158" s="68"/>
      <c r="H158" s="68"/>
      <c r="I158" s="178"/>
      <c r="J158" s="68"/>
      <c r="K158" s="68"/>
      <c r="L158" s="72"/>
    </row>
  </sheetData>
  <sheetProtection sheet="1" autoFilter="0" formatColumns="0" formatRows="0" objects="1" scenarios="1" spinCount="100000" saltValue="ZVjH32DlgoRYslm9+8KmfjmxQeCu2hYYfDWtT28mzzKHj7aEKdjh/byjndyuBZu0Baq9xqTxi7sEf7YRilMjNw==" hashValue="Q+YlyqFGhyMKgc4dbaI5A3rVOXhfpFCpJluuEodXOLiw4qkuySsctjv75dd6yHSHE1VdKb7DiiEsdiGFQDlWjw==" algorithmName="SHA-512" password="CC35"/>
  <autoFilter ref="C85:K15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100</v>
      </c>
      <c r="G1" s="151" t="s">
        <v>101</v>
      </c>
      <c r="H1" s="151"/>
      <c r="I1" s="152"/>
      <c r="J1" s="151" t="s">
        <v>102</v>
      </c>
      <c r="K1" s="150" t="s">
        <v>103</v>
      </c>
      <c r="L1" s="151" t="s">
        <v>104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92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81</v>
      </c>
    </row>
    <row r="4" ht="36.96" customHeight="1">
      <c r="B4" s="28"/>
      <c r="C4" s="29"/>
      <c r="D4" s="30" t="s">
        <v>105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Bystřice pod Hostýnem, ul. Rusavská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565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653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17. 10. 2018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29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38</v>
      </c>
      <c r="E29" s="47"/>
      <c r="F29" s="47"/>
      <c r="G29" s="47"/>
      <c r="H29" s="47"/>
      <c r="I29" s="156"/>
      <c r="J29" s="167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40</v>
      </c>
      <c r="G31" s="47"/>
      <c r="H31" s="47"/>
      <c r="I31" s="168" t="s">
        <v>39</v>
      </c>
      <c r="J31" s="52" t="s">
        <v>41</v>
      </c>
      <c r="K31" s="51"/>
    </row>
    <row r="32" s="1" customFormat="1" ht="14.4" customHeight="1">
      <c r="B32" s="46"/>
      <c r="C32" s="47"/>
      <c r="D32" s="55" t="s">
        <v>42</v>
      </c>
      <c r="E32" s="55" t="s">
        <v>43</v>
      </c>
      <c r="F32" s="169">
        <f>ROUND(SUM(BE86:BE114), 2)</f>
        <v>0</v>
      </c>
      <c r="G32" s="47"/>
      <c r="H32" s="47"/>
      <c r="I32" s="170">
        <v>0.20999999999999999</v>
      </c>
      <c r="J32" s="169">
        <f>ROUND(ROUND((SUM(BE86:BE114)), 2)*I32, 2)</f>
        <v>0</v>
      </c>
      <c r="K32" s="51"/>
    </row>
    <row r="33" s="1" customFormat="1" ht="14.4" customHeight="1">
      <c r="B33" s="46"/>
      <c r="C33" s="47"/>
      <c r="D33" s="47"/>
      <c r="E33" s="55" t="s">
        <v>44</v>
      </c>
      <c r="F33" s="169">
        <f>ROUND(SUM(BF86:BF114), 2)</f>
        <v>0</v>
      </c>
      <c r="G33" s="47"/>
      <c r="H33" s="47"/>
      <c r="I33" s="170">
        <v>0.14999999999999999</v>
      </c>
      <c r="J33" s="169">
        <f>ROUND(ROUND((SUM(BF86:BF114)),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69">
        <f>ROUND(SUM(BG86:BG114),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46</v>
      </c>
      <c r="F35" s="169">
        <f>ROUND(SUM(BH86:BH114),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47</v>
      </c>
      <c r="F36" s="169">
        <f>ROUND(SUM(BI86:BI114),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48</v>
      </c>
      <c r="E38" s="98"/>
      <c r="F38" s="98"/>
      <c r="G38" s="173" t="s">
        <v>49</v>
      </c>
      <c r="H38" s="174" t="s">
        <v>50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Bystřice pod Hostýnem, ul. Rusavská</v>
      </c>
      <c r="F47" s="40"/>
      <c r="G47" s="40"/>
      <c r="H47" s="40"/>
      <c r="I47" s="156"/>
      <c r="J47" s="47"/>
      <c r="K47" s="51"/>
    </row>
    <row r="48">
      <c r="B48" s="28"/>
      <c r="C48" s="40" t="s">
        <v>106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565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101.1.2 - Přechodné DZ a DIO - I.úsek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Bystřice pod Hostýnem</v>
      </c>
      <c r="G53" s="47"/>
      <c r="H53" s="47"/>
      <c r="I53" s="158" t="s">
        <v>25</v>
      </c>
      <c r="J53" s="159" t="str">
        <f>IF(J14="","",J14)</f>
        <v>17. 10. 2018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Bystřice pod Hostýnem</v>
      </c>
      <c r="G55" s="47"/>
      <c r="H55" s="47"/>
      <c r="I55" s="158" t="s">
        <v>33</v>
      </c>
      <c r="J55" s="44" t="str">
        <f>E23</f>
        <v>ViaDesigne s.r.o.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110</v>
      </c>
      <c r="D58" s="171"/>
      <c r="E58" s="171"/>
      <c r="F58" s="171"/>
      <c r="G58" s="171"/>
      <c r="H58" s="171"/>
      <c r="I58" s="185"/>
      <c r="J58" s="186" t="s">
        <v>111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112</v>
      </c>
      <c r="D60" s="47"/>
      <c r="E60" s="47"/>
      <c r="F60" s="47"/>
      <c r="G60" s="47"/>
      <c r="H60" s="47"/>
      <c r="I60" s="156"/>
      <c r="J60" s="167">
        <f>J86</f>
        <v>0</v>
      </c>
      <c r="K60" s="51"/>
      <c r="AU60" s="24" t="s">
        <v>113</v>
      </c>
    </row>
    <row r="61" s="8" customFormat="1" ht="24.96" customHeight="1">
      <c r="B61" s="189"/>
      <c r="C61" s="190"/>
      <c r="D61" s="191" t="s">
        <v>114</v>
      </c>
      <c r="E61" s="192"/>
      <c r="F61" s="192"/>
      <c r="G61" s="192"/>
      <c r="H61" s="192"/>
      <c r="I61" s="193"/>
      <c r="J61" s="194">
        <f>J87</f>
        <v>0</v>
      </c>
      <c r="K61" s="195"/>
    </row>
    <row r="62" s="9" customFormat="1" ht="19.92" customHeight="1">
      <c r="B62" s="196"/>
      <c r="C62" s="197"/>
      <c r="D62" s="198" t="s">
        <v>119</v>
      </c>
      <c r="E62" s="199"/>
      <c r="F62" s="199"/>
      <c r="G62" s="199"/>
      <c r="H62" s="199"/>
      <c r="I62" s="200"/>
      <c r="J62" s="201">
        <f>J88</f>
        <v>0</v>
      </c>
      <c r="K62" s="202"/>
    </row>
    <row r="63" s="8" customFormat="1" ht="24.96" customHeight="1">
      <c r="B63" s="189"/>
      <c r="C63" s="190"/>
      <c r="D63" s="191" t="s">
        <v>654</v>
      </c>
      <c r="E63" s="192"/>
      <c r="F63" s="192"/>
      <c r="G63" s="192"/>
      <c r="H63" s="192"/>
      <c r="I63" s="193"/>
      <c r="J63" s="194">
        <f>J110</f>
        <v>0</v>
      </c>
      <c r="K63" s="195"/>
    </row>
    <row r="64" s="9" customFormat="1" ht="19.92" customHeight="1">
      <c r="B64" s="196"/>
      <c r="C64" s="197"/>
      <c r="D64" s="198" t="s">
        <v>655</v>
      </c>
      <c r="E64" s="199"/>
      <c r="F64" s="199"/>
      <c r="G64" s="199"/>
      <c r="H64" s="199"/>
      <c r="I64" s="200"/>
      <c r="J64" s="201">
        <f>J111</f>
        <v>0</v>
      </c>
      <c r="K64" s="202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122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6.5" customHeight="1">
      <c r="B74" s="46"/>
      <c r="C74" s="74"/>
      <c r="D74" s="74"/>
      <c r="E74" s="204" t="str">
        <f>E7</f>
        <v>Bystřice pod Hostýnem, ul. Rusavská</v>
      </c>
      <c r="F74" s="76"/>
      <c r="G74" s="76"/>
      <c r="H74" s="76"/>
      <c r="I74" s="203"/>
      <c r="J74" s="74"/>
      <c r="K74" s="74"/>
      <c r="L74" s="72"/>
    </row>
    <row r="75">
      <c r="B75" s="28"/>
      <c r="C75" s="76" t="s">
        <v>106</v>
      </c>
      <c r="D75" s="205"/>
      <c r="E75" s="205"/>
      <c r="F75" s="205"/>
      <c r="G75" s="205"/>
      <c r="H75" s="205"/>
      <c r="I75" s="148"/>
      <c r="J75" s="205"/>
      <c r="K75" s="205"/>
      <c r="L75" s="206"/>
    </row>
    <row r="76" s="1" customFormat="1" ht="16.5" customHeight="1">
      <c r="B76" s="46"/>
      <c r="C76" s="74"/>
      <c r="D76" s="74"/>
      <c r="E76" s="204" t="s">
        <v>565</v>
      </c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108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>SO 101.1.2 - Přechodné DZ a DIO - I.úsek</v>
      </c>
      <c r="F78" s="74"/>
      <c r="G78" s="74"/>
      <c r="H78" s="74"/>
      <c r="I78" s="203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207" t="str">
        <f>F14</f>
        <v>Bystřice pod Hostýnem</v>
      </c>
      <c r="G80" s="74"/>
      <c r="H80" s="74"/>
      <c r="I80" s="208" t="s">
        <v>25</v>
      </c>
      <c r="J80" s="85" t="str">
        <f>IF(J14="","",J14)</f>
        <v>17. 10. 2018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207" t="str">
        <f>E17</f>
        <v>Město Bystřice pod Hostýnem</v>
      </c>
      <c r="G82" s="74"/>
      <c r="H82" s="74"/>
      <c r="I82" s="208" t="s">
        <v>33</v>
      </c>
      <c r="J82" s="207" t="str">
        <f>E23</f>
        <v>ViaDesigne s.r.o.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207" t="str">
        <f>IF(E20="","",E20)</f>
        <v/>
      </c>
      <c r="G83" s="74"/>
      <c r="H83" s="74"/>
      <c r="I83" s="203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0" customFormat="1" ht="29.28" customHeight="1">
      <c r="B85" s="209"/>
      <c r="C85" s="210" t="s">
        <v>123</v>
      </c>
      <c r="D85" s="211" t="s">
        <v>57</v>
      </c>
      <c r="E85" s="211" t="s">
        <v>53</v>
      </c>
      <c r="F85" s="211" t="s">
        <v>124</v>
      </c>
      <c r="G85" s="211" t="s">
        <v>125</v>
      </c>
      <c r="H85" s="211" t="s">
        <v>126</v>
      </c>
      <c r="I85" s="212" t="s">
        <v>127</v>
      </c>
      <c r="J85" s="211" t="s">
        <v>111</v>
      </c>
      <c r="K85" s="213" t="s">
        <v>128</v>
      </c>
      <c r="L85" s="214"/>
      <c r="M85" s="102" t="s">
        <v>129</v>
      </c>
      <c r="N85" s="103" t="s">
        <v>42</v>
      </c>
      <c r="O85" s="103" t="s">
        <v>130</v>
      </c>
      <c r="P85" s="103" t="s">
        <v>131</v>
      </c>
      <c r="Q85" s="103" t="s">
        <v>132</v>
      </c>
      <c r="R85" s="103" t="s">
        <v>133</v>
      </c>
      <c r="S85" s="103" t="s">
        <v>134</v>
      </c>
      <c r="T85" s="104" t="s">
        <v>135</v>
      </c>
    </row>
    <row r="86" s="1" customFormat="1" ht="29.28" customHeight="1">
      <c r="B86" s="46"/>
      <c r="C86" s="108" t="s">
        <v>112</v>
      </c>
      <c r="D86" s="74"/>
      <c r="E86" s="74"/>
      <c r="F86" s="74"/>
      <c r="G86" s="74"/>
      <c r="H86" s="74"/>
      <c r="I86" s="203"/>
      <c r="J86" s="215">
        <f>BK86</f>
        <v>0</v>
      </c>
      <c r="K86" s="74"/>
      <c r="L86" s="72"/>
      <c r="M86" s="105"/>
      <c r="N86" s="106"/>
      <c r="O86" s="106"/>
      <c r="P86" s="216">
        <f>P87+P110</f>
        <v>0</v>
      </c>
      <c r="Q86" s="106"/>
      <c r="R86" s="216">
        <f>R87+R110</f>
        <v>0</v>
      </c>
      <c r="S86" s="106"/>
      <c r="T86" s="217">
        <f>T87+T110</f>
        <v>0</v>
      </c>
      <c r="AT86" s="24" t="s">
        <v>71</v>
      </c>
      <c r="AU86" s="24" t="s">
        <v>113</v>
      </c>
      <c r="BK86" s="218">
        <f>BK87+BK110</f>
        <v>0</v>
      </c>
    </row>
    <row r="87" s="11" customFormat="1" ht="37.44001" customHeight="1">
      <c r="B87" s="219"/>
      <c r="C87" s="220"/>
      <c r="D87" s="221" t="s">
        <v>71</v>
      </c>
      <c r="E87" s="222" t="s">
        <v>136</v>
      </c>
      <c r="F87" s="222" t="s">
        <v>137</v>
      </c>
      <c r="G87" s="220"/>
      <c r="H87" s="220"/>
      <c r="I87" s="223"/>
      <c r="J87" s="224">
        <f>BK87</f>
        <v>0</v>
      </c>
      <c r="K87" s="220"/>
      <c r="L87" s="225"/>
      <c r="M87" s="226"/>
      <c r="N87" s="227"/>
      <c r="O87" s="227"/>
      <c r="P87" s="228">
        <f>P88</f>
        <v>0</v>
      </c>
      <c r="Q87" s="227"/>
      <c r="R87" s="228">
        <f>R88</f>
        <v>0</v>
      </c>
      <c r="S87" s="227"/>
      <c r="T87" s="229">
        <f>T88</f>
        <v>0</v>
      </c>
      <c r="AR87" s="230" t="s">
        <v>79</v>
      </c>
      <c r="AT87" s="231" t="s">
        <v>71</v>
      </c>
      <c r="AU87" s="231" t="s">
        <v>72</v>
      </c>
      <c r="AY87" s="230" t="s">
        <v>138</v>
      </c>
      <c r="BK87" s="232">
        <f>BK88</f>
        <v>0</v>
      </c>
    </row>
    <row r="88" s="11" customFormat="1" ht="19.92" customHeight="1">
      <c r="B88" s="219"/>
      <c r="C88" s="220"/>
      <c r="D88" s="221" t="s">
        <v>71</v>
      </c>
      <c r="E88" s="233" t="s">
        <v>192</v>
      </c>
      <c r="F88" s="233" t="s">
        <v>447</v>
      </c>
      <c r="G88" s="220"/>
      <c r="H88" s="220"/>
      <c r="I88" s="223"/>
      <c r="J88" s="234">
        <f>BK88</f>
        <v>0</v>
      </c>
      <c r="K88" s="220"/>
      <c r="L88" s="225"/>
      <c r="M88" s="226"/>
      <c r="N88" s="227"/>
      <c r="O88" s="227"/>
      <c r="P88" s="228">
        <f>SUM(P89:P109)</f>
        <v>0</v>
      </c>
      <c r="Q88" s="227"/>
      <c r="R88" s="228">
        <f>SUM(R89:R109)</f>
        <v>0</v>
      </c>
      <c r="S88" s="227"/>
      <c r="T88" s="229">
        <f>SUM(T89:T109)</f>
        <v>0</v>
      </c>
      <c r="AR88" s="230" t="s">
        <v>79</v>
      </c>
      <c r="AT88" s="231" t="s">
        <v>71</v>
      </c>
      <c r="AU88" s="231" t="s">
        <v>79</v>
      </c>
      <c r="AY88" s="230" t="s">
        <v>138</v>
      </c>
      <c r="BK88" s="232">
        <f>SUM(BK89:BK109)</f>
        <v>0</v>
      </c>
    </row>
    <row r="89" s="1" customFormat="1" ht="25.5" customHeight="1">
      <c r="B89" s="46"/>
      <c r="C89" s="235" t="s">
        <v>79</v>
      </c>
      <c r="D89" s="235" t="s">
        <v>140</v>
      </c>
      <c r="E89" s="236" t="s">
        <v>656</v>
      </c>
      <c r="F89" s="237" t="s">
        <v>657</v>
      </c>
      <c r="G89" s="238" t="s">
        <v>377</v>
      </c>
      <c r="H89" s="239">
        <v>30</v>
      </c>
      <c r="I89" s="240"/>
      <c r="J89" s="241">
        <f>ROUND(I89*H89,2)</f>
        <v>0</v>
      </c>
      <c r="K89" s="237" t="s">
        <v>144</v>
      </c>
      <c r="L89" s="72"/>
      <c r="M89" s="242" t="s">
        <v>21</v>
      </c>
      <c r="N89" s="243" t="s">
        <v>43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145</v>
      </c>
      <c r="AT89" s="24" t="s">
        <v>140</v>
      </c>
      <c r="AU89" s="24" t="s">
        <v>81</v>
      </c>
      <c r="AY89" s="24" t="s">
        <v>138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79</v>
      </c>
      <c r="BK89" s="246">
        <f>ROUND(I89*H89,2)</f>
        <v>0</v>
      </c>
      <c r="BL89" s="24" t="s">
        <v>145</v>
      </c>
      <c r="BM89" s="24" t="s">
        <v>658</v>
      </c>
    </row>
    <row r="90" s="1" customFormat="1">
      <c r="B90" s="46"/>
      <c r="C90" s="74"/>
      <c r="D90" s="247" t="s">
        <v>147</v>
      </c>
      <c r="E90" s="74"/>
      <c r="F90" s="248" t="s">
        <v>659</v>
      </c>
      <c r="G90" s="74"/>
      <c r="H90" s="74"/>
      <c r="I90" s="203"/>
      <c r="J90" s="74"/>
      <c r="K90" s="74"/>
      <c r="L90" s="72"/>
      <c r="M90" s="249"/>
      <c r="N90" s="47"/>
      <c r="O90" s="47"/>
      <c r="P90" s="47"/>
      <c r="Q90" s="47"/>
      <c r="R90" s="47"/>
      <c r="S90" s="47"/>
      <c r="T90" s="95"/>
      <c r="AT90" s="24" t="s">
        <v>147</v>
      </c>
      <c r="AU90" s="24" t="s">
        <v>81</v>
      </c>
    </row>
    <row r="91" s="1" customFormat="1">
      <c r="B91" s="46"/>
      <c r="C91" s="74"/>
      <c r="D91" s="247" t="s">
        <v>311</v>
      </c>
      <c r="E91" s="74"/>
      <c r="F91" s="248" t="s">
        <v>660</v>
      </c>
      <c r="G91" s="74"/>
      <c r="H91" s="74"/>
      <c r="I91" s="203"/>
      <c r="J91" s="74"/>
      <c r="K91" s="74"/>
      <c r="L91" s="72"/>
      <c r="M91" s="249"/>
      <c r="N91" s="47"/>
      <c r="O91" s="47"/>
      <c r="P91" s="47"/>
      <c r="Q91" s="47"/>
      <c r="R91" s="47"/>
      <c r="S91" s="47"/>
      <c r="T91" s="95"/>
      <c r="AT91" s="24" t="s">
        <v>311</v>
      </c>
      <c r="AU91" s="24" t="s">
        <v>81</v>
      </c>
    </row>
    <row r="92" s="14" customFormat="1">
      <c r="B92" s="283"/>
      <c r="C92" s="284"/>
      <c r="D92" s="247" t="s">
        <v>149</v>
      </c>
      <c r="E92" s="285" t="s">
        <v>21</v>
      </c>
      <c r="F92" s="286" t="s">
        <v>661</v>
      </c>
      <c r="G92" s="284"/>
      <c r="H92" s="285" t="s">
        <v>21</v>
      </c>
      <c r="I92" s="287"/>
      <c r="J92" s="284"/>
      <c r="K92" s="284"/>
      <c r="L92" s="288"/>
      <c r="M92" s="289"/>
      <c r="N92" s="290"/>
      <c r="O92" s="290"/>
      <c r="P92" s="290"/>
      <c r="Q92" s="290"/>
      <c r="R92" s="290"/>
      <c r="S92" s="290"/>
      <c r="T92" s="291"/>
      <c r="AT92" s="292" t="s">
        <v>149</v>
      </c>
      <c r="AU92" s="292" t="s">
        <v>81</v>
      </c>
      <c r="AV92" s="14" t="s">
        <v>79</v>
      </c>
      <c r="AW92" s="14" t="s">
        <v>35</v>
      </c>
      <c r="AX92" s="14" t="s">
        <v>72</v>
      </c>
      <c r="AY92" s="292" t="s">
        <v>138</v>
      </c>
    </row>
    <row r="93" s="12" customFormat="1">
      <c r="B93" s="250"/>
      <c r="C93" s="251"/>
      <c r="D93" s="247" t="s">
        <v>149</v>
      </c>
      <c r="E93" s="252" t="s">
        <v>21</v>
      </c>
      <c r="F93" s="253" t="s">
        <v>662</v>
      </c>
      <c r="G93" s="251"/>
      <c r="H93" s="254">
        <v>7</v>
      </c>
      <c r="I93" s="255"/>
      <c r="J93" s="251"/>
      <c r="K93" s="251"/>
      <c r="L93" s="256"/>
      <c r="M93" s="257"/>
      <c r="N93" s="258"/>
      <c r="O93" s="258"/>
      <c r="P93" s="258"/>
      <c r="Q93" s="258"/>
      <c r="R93" s="258"/>
      <c r="S93" s="258"/>
      <c r="T93" s="259"/>
      <c r="AT93" s="260" t="s">
        <v>149</v>
      </c>
      <c r="AU93" s="260" t="s">
        <v>81</v>
      </c>
      <c r="AV93" s="12" t="s">
        <v>81</v>
      </c>
      <c r="AW93" s="12" t="s">
        <v>35</v>
      </c>
      <c r="AX93" s="12" t="s">
        <v>72</v>
      </c>
      <c r="AY93" s="260" t="s">
        <v>138</v>
      </c>
    </row>
    <row r="94" s="12" customFormat="1">
      <c r="B94" s="250"/>
      <c r="C94" s="251"/>
      <c r="D94" s="247" t="s">
        <v>149</v>
      </c>
      <c r="E94" s="252" t="s">
        <v>21</v>
      </c>
      <c r="F94" s="253" t="s">
        <v>663</v>
      </c>
      <c r="G94" s="251"/>
      <c r="H94" s="254">
        <v>4</v>
      </c>
      <c r="I94" s="255"/>
      <c r="J94" s="251"/>
      <c r="K94" s="251"/>
      <c r="L94" s="256"/>
      <c r="M94" s="257"/>
      <c r="N94" s="258"/>
      <c r="O94" s="258"/>
      <c r="P94" s="258"/>
      <c r="Q94" s="258"/>
      <c r="R94" s="258"/>
      <c r="S94" s="258"/>
      <c r="T94" s="259"/>
      <c r="AT94" s="260" t="s">
        <v>149</v>
      </c>
      <c r="AU94" s="260" t="s">
        <v>81</v>
      </c>
      <c r="AV94" s="12" t="s">
        <v>81</v>
      </c>
      <c r="AW94" s="12" t="s">
        <v>35</v>
      </c>
      <c r="AX94" s="12" t="s">
        <v>72</v>
      </c>
      <c r="AY94" s="260" t="s">
        <v>138</v>
      </c>
    </row>
    <row r="95" s="12" customFormat="1">
      <c r="B95" s="250"/>
      <c r="C95" s="251"/>
      <c r="D95" s="247" t="s">
        <v>149</v>
      </c>
      <c r="E95" s="252" t="s">
        <v>21</v>
      </c>
      <c r="F95" s="253" t="s">
        <v>664</v>
      </c>
      <c r="G95" s="251"/>
      <c r="H95" s="254">
        <v>4</v>
      </c>
      <c r="I95" s="255"/>
      <c r="J95" s="251"/>
      <c r="K95" s="251"/>
      <c r="L95" s="256"/>
      <c r="M95" s="257"/>
      <c r="N95" s="258"/>
      <c r="O95" s="258"/>
      <c r="P95" s="258"/>
      <c r="Q95" s="258"/>
      <c r="R95" s="258"/>
      <c r="S95" s="258"/>
      <c r="T95" s="259"/>
      <c r="AT95" s="260" t="s">
        <v>149</v>
      </c>
      <c r="AU95" s="260" t="s">
        <v>81</v>
      </c>
      <c r="AV95" s="12" t="s">
        <v>81</v>
      </c>
      <c r="AW95" s="12" t="s">
        <v>35</v>
      </c>
      <c r="AX95" s="12" t="s">
        <v>72</v>
      </c>
      <c r="AY95" s="260" t="s">
        <v>138</v>
      </c>
    </row>
    <row r="96" s="12" customFormat="1">
      <c r="B96" s="250"/>
      <c r="C96" s="251"/>
      <c r="D96" s="247" t="s">
        <v>149</v>
      </c>
      <c r="E96" s="252" t="s">
        <v>21</v>
      </c>
      <c r="F96" s="253" t="s">
        <v>665</v>
      </c>
      <c r="G96" s="251"/>
      <c r="H96" s="254">
        <v>4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AT96" s="260" t="s">
        <v>149</v>
      </c>
      <c r="AU96" s="260" t="s">
        <v>81</v>
      </c>
      <c r="AV96" s="12" t="s">
        <v>81</v>
      </c>
      <c r="AW96" s="12" t="s">
        <v>35</v>
      </c>
      <c r="AX96" s="12" t="s">
        <v>72</v>
      </c>
      <c r="AY96" s="260" t="s">
        <v>138</v>
      </c>
    </row>
    <row r="97" s="12" customFormat="1">
      <c r="B97" s="250"/>
      <c r="C97" s="251"/>
      <c r="D97" s="247" t="s">
        <v>149</v>
      </c>
      <c r="E97" s="252" t="s">
        <v>21</v>
      </c>
      <c r="F97" s="253" t="s">
        <v>666</v>
      </c>
      <c r="G97" s="251"/>
      <c r="H97" s="254">
        <v>4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149</v>
      </c>
      <c r="AU97" s="260" t="s">
        <v>81</v>
      </c>
      <c r="AV97" s="12" t="s">
        <v>81</v>
      </c>
      <c r="AW97" s="12" t="s">
        <v>35</v>
      </c>
      <c r="AX97" s="12" t="s">
        <v>72</v>
      </c>
      <c r="AY97" s="260" t="s">
        <v>138</v>
      </c>
    </row>
    <row r="98" s="12" customFormat="1">
      <c r="B98" s="250"/>
      <c r="C98" s="251"/>
      <c r="D98" s="247" t="s">
        <v>149</v>
      </c>
      <c r="E98" s="252" t="s">
        <v>21</v>
      </c>
      <c r="F98" s="253" t="s">
        <v>667</v>
      </c>
      <c r="G98" s="251"/>
      <c r="H98" s="254">
        <v>3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149</v>
      </c>
      <c r="AU98" s="260" t="s">
        <v>81</v>
      </c>
      <c r="AV98" s="12" t="s">
        <v>81</v>
      </c>
      <c r="AW98" s="12" t="s">
        <v>35</v>
      </c>
      <c r="AX98" s="12" t="s">
        <v>72</v>
      </c>
      <c r="AY98" s="260" t="s">
        <v>138</v>
      </c>
    </row>
    <row r="99" s="12" customFormat="1">
      <c r="B99" s="250"/>
      <c r="C99" s="251"/>
      <c r="D99" s="247" t="s">
        <v>149</v>
      </c>
      <c r="E99" s="252" t="s">
        <v>21</v>
      </c>
      <c r="F99" s="253" t="s">
        <v>668</v>
      </c>
      <c r="G99" s="251"/>
      <c r="H99" s="254">
        <v>1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AT99" s="260" t="s">
        <v>149</v>
      </c>
      <c r="AU99" s="260" t="s">
        <v>81</v>
      </c>
      <c r="AV99" s="12" t="s">
        <v>81</v>
      </c>
      <c r="AW99" s="12" t="s">
        <v>35</v>
      </c>
      <c r="AX99" s="12" t="s">
        <v>72</v>
      </c>
      <c r="AY99" s="260" t="s">
        <v>138</v>
      </c>
    </row>
    <row r="100" s="12" customFormat="1">
      <c r="B100" s="250"/>
      <c r="C100" s="251"/>
      <c r="D100" s="247" t="s">
        <v>149</v>
      </c>
      <c r="E100" s="252" t="s">
        <v>21</v>
      </c>
      <c r="F100" s="253" t="s">
        <v>669</v>
      </c>
      <c r="G100" s="251"/>
      <c r="H100" s="254">
        <v>3</v>
      </c>
      <c r="I100" s="255"/>
      <c r="J100" s="251"/>
      <c r="K100" s="251"/>
      <c r="L100" s="256"/>
      <c r="M100" s="257"/>
      <c r="N100" s="258"/>
      <c r="O100" s="258"/>
      <c r="P100" s="258"/>
      <c r="Q100" s="258"/>
      <c r="R100" s="258"/>
      <c r="S100" s="258"/>
      <c r="T100" s="259"/>
      <c r="AT100" s="260" t="s">
        <v>149</v>
      </c>
      <c r="AU100" s="260" t="s">
        <v>81</v>
      </c>
      <c r="AV100" s="12" t="s">
        <v>81</v>
      </c>
      <c r="AW100" s="12" t="s">
        <v>35</v>
      </c>
      <c r="AX100" s="12" t="s">
        <v>72</v>
      </c>
      <c r="AY100" s="260" t="s">
        <v>138</v>
      </c>
    </row>
    <row r="101" s="13" customFormat="1">
      <c r="B101" s="261"/>
      <c r="C101" s="262"/>
      <c r="D101" s="247" t="s">
        <v>149</v>
      </c>
      <c r="E101" s="263" t="s">
        <v>21</v>
      </c>
      <c r="F101" s="264" t="s">
        <v>152</v>
      </c>
      <c r="G101" s="262"/>
      <c r="H101" s="265">
        <v>30</v>
      </c>
      <c r="I101" s="266"/>
      <c r="J101" s="262"/>
      <c r="K101" s="262"/>
      <c r="L101" s="267"/>
      <c r="M101" s="268"/>
      <c r="N101" s="269"/>
      <c r="O101" s="269"/>
      <c r="P101" s="269"/>
      <c r="Q101" s="269"/>
      <c r="R101" s="269"/>
      <c r="S101" s="269"/>
      <c r="T101" s="270"/>
      <c r="AT101" s="271" t="s">
        <v>149</v>
      </c>
      <c r="AU101" s="271" t="s">
        <v>81</v>
      </c>
      <c r="AV101" s="13" t="s">
        <v>145</v>
      </c>
      <c r="AW101" s="13" t="s">
        <v>35</v>
      </c>
      <c r="AX101" s="13" t="s">
        <v>79</v>
      </c>
      <c r="AY101" s="271" t="s">
        <v>138</v>
      </c>
    </row>
    <row r="102" s="1" customFormat="1" ht="16.5" customHeight="1">
      <c r="B102" s="46"/>
      <c r="C102" s="273" t="s">
        <v>81</v>
      </c>
      <c r="D102" s="273" t="s">
        <v>248</v>
      </c>
      <c r="E102" s="274" t="s">
        <v>670</v>
      </c>
      <c r="F102" s="275" t="s">
        <v>671</v>
      </c>
      <c r="G102" s="276" t="s">
        <v>377</v>
      </c>
      <c r="H102" s="277">
        <v>360</v>
      </c>
      <c r="I102" s="278"/>
      <c r="J102" s="279">
        <f>ROUND(I102*H102,2)</f>
        <v>0</v>
      </c>
      <c r="K102" s="275" t="s">
        <v>144</v>
      </c>
      <c r="L102" s="280"/>
      <c r="M102" s="281" t="s">
        <v>21</v>
      </c>
      <c r="N102" s="282" t="s">
        <v>43</v>
      </c>
      <c r="O102" s="47"/>
      <c r="P102" s="244">
        <f>O102*H102</f>
        <v>0</v>
      </c>
      <c r="Q102" s="244">
        <v>0</v>
      </c>
      <c r="R102" s="244">
        <f>Q102*H102</f>
        <v>0</v>
      </c>
      <c r="S102" s="244">
        <v>0</v>
      </c>
      <c r="T102" s="245">
        <f>S102*H102</f>
        <v>0</v>
      </c>
      <c r="AR102" s="24" t="s">
        <v>187</v>
      </c>
      <c r="AT102" s="24" t="s">
        <v>248</v>
      </c>
      <c r="AU102" s="24" t="s">
        <v>81</v>
      </c>
      <c r="AY102" s="24" t="s">
        <v>138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79</v>
      </c>
      <c r="BK102" s="246">
        <f>ROUND(I102*H102,2)</f>
        <v>0</v>
      </c>
      <c r="BL102" s="24" t="s">
        <v>145</v>
      </c>
      <c r="BM102" s="24" t="s">
        <v>672</v>
      </c>
    </row>
    <row r="103" s="12" customFormat="1">
      <c r="B103" s="250"/>
      <c r="C103" s="251"/>
      <c r="D103" s="247" t="s">
        <v>149</v>
      </c>
      <c r="E103" s="252" t="s">
        <v>21</v>
      </c>
      <c r="F103" s="253" t="s">
        <v>673</v>
      </c>
      <c r="G103" s="251"/>
      <c r="H103" s="254">
        <v>360</v>
      </c>
      <c r="I103" s="255"/>
      <c r="J103" s="251"/>
      <c r="K103" s="251"/>
      <c r="L103" s="256"/>
      <c r="M103" s="257"/>
      <c r="N103" s="258"/>
      <c r="O103" s="258"/>
      <c r="P103" s="258"/>
      <c r="Q103" s="258"/>
      <c r="R103" s="258"/>
      <c r="S103" s="258"/>
      <c r="T103" s="259"/>
      <c r="AT103" s="260" t="s">
        <v>149</v>
      </c>
      <c r="AU103" s="260" t="s">
        <v>81</v>
      </c>
      <c r="AV103" s="12" t="s">
        <v>81</v>
      </c>
      <c r="AW103" s="12" t="s">
        <v>35</v>
      </c>
      <c r="AX103" s="12" t="s">
        <v>79</v>
      </c>
      <c r="AY103" s="260" t="s">
        <v>138</v>
      </c>
    </row>
    <row r="104" s="1" customFormat="1" ht="25.5" customHeight="1">
      <c r="B104" s="46"/>
      <c r="C104" s="273" t="s">
        <v>158</v>
      </c>
      <c r="D104" s="273" t="s">
        <v>248</v>
      </c>
      <c r="E104" s="274" t="s">
        <v>674</v>
      </c>
      <c r="F104" s="275" t="s">
        <v>675</v>
      </c>
      <c r="G104" s="276" t="s">
        <v>377</v>
      </c>
      <c r="H104" s="277">
        <v>2340</v>
      </c>
      <c r="I104" s="278"/>
      <c r="J104" s="279">
        <f>ROUND(I104*H104,2)</f>
        <v>0</v>
      </c>
      <c r="K104" s="275" t="s">
        <v>144</v>
      </c>
      <c r="L104" s="280"/>
      <c r="M104" s="281" t="s">
        <v>21</v>
      </c>
      <c r="N104" s="282" t="s">
        <v>43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187</v>
      </c>
      <c r="AT104" s="24" t="s">
        <v>248</v>
      </c>
      <c r="AU104" s="24" t="s">
        <v>81</v>
      </c>
      <c r="AY104" s="24" t="s">
        <v>138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79</v>
      </c>
      <c r="BK104" s="246">
        <f>ROUND(I104*H104,2)</f>
        <v>0</v>
      </c>
      <c r="BL104" s="24" t="s">
        <v>145</v>
      </c>
      <c r="BM104" s="24" t="s">
        <v>676</v>
      </c>
    </row>
    <row r="105" s="12" customFormat="1">
      <c r="B105" s="250"/>
      <c r="C105" s="251"/>
      <c r="D105" s="247" t="s">
        <v>149</v>
      </c>
      <c r="E105" s="252" t="s">
        <v>21</v>
      </c>
      <c r="F105" s="253" t="s">
        <v>677</v>
      </c>
      <c r="G105" s="251"/>
      <c r="H105" s="254">
        <v>2340</v>
      </c>
      <c r="I105" s="255"/>
      <c r="J105" s="251"/>
      <c r="K105" s="251"/>
      <c r="L105" s="256"/>
      <c r="M105" s="257"/>
      <c r="N105" s="258"/>
      <c r="O105" s="258"/>
      <c r="P105" s="258"/>
      <c r="Q105" s="258"/>
      <c r="R105" s="258"/>
      <c r="S105" s="258"/>
      <c r="T105" s="259"/>
      <c r="AT105" s="260" t="s">
        <v>149</v>
      </c>
      <c r="AU105" s="260" t="s">
        <v>81</v>
      </c>
      <c r="AV105" s="12" t="s">
        <v>81</v>
      </c>
      <c r="AW105" s="12" t="s">
        <v>35</v>
      </c>
      <c r="AX105" s="12" t="s">
        <v>79</v>
      </c>
      <c r="AY105" s="260" t="s">
        <v>138</v>
      </c>
    </row>
    <row r="106" s="1" customFormat="1" ht="16.5" customHeight="1">
      <c r="B106" s="46"/>
      <c r="C106" s="235" t="s">
        <v>145</v>
      </c>
      <c r="D106" s="235" t="s">
        <v>140</v>
      </c>
      <c r="E106" s="236" t="s">
        <v>678</v>
      </c>
      <c r="F106" s="237" t="s">
        <v>679</v>
      </c>
      <c r="G106" s="238" t="s">
        <v>377</v>
      </c>
      <c r="H106" s="239">
        <v>6</v>
      </c>
      <c r="I106" s="240"/>
      <c r="J106" s="241">
        <f>ROUND(I106*H106,2)</f>
        <v>0</v>
      </c>
      <c r="K106" s="237" t="s">
        <v>144</v>
      </c>
      <c r="L106" s="72"/>
      <c r="M106" s="242" t="s">
        <v>21</v>
      </c>
      <c r="N106" s="243" t="s">
        <v>43</v>
      </c>
      <c r="O106" s="47"/>
      <c r="P106" s="244">
        <f>O106*H106</f>
        <v>0</v>
      </c>
      <c r="Q106" s="244">
        <v>0</v>
      </c>
      <c r="R106" s="244">
        <f>Q106*H106</f>
        <v>0</v>
      </c>
      <c r="S106" s="244">
        <v>0</v>
      </c>
      <c r="T106" s="245">
        <f>S106*H106</f>
        <v>0</v>
      </c>
      <c r="AR106" s="24" t="s">
        <v>145</v>
      </c>
      <c r="AT106" s="24" t="s">
        <v>140</v>
      </c>
      <c r="AU106" s="24" t="s">
        <v>81</v>
      </c>
      <c r="AY106" s="24" t="s">
        <v>138</v>
      </c>
      <c r="BE106" s="246">
        <f>IF(N106="základní",J106,0)</f>
        <v>0</v>
      </c>
      <c r="BF106" s="246">
        <f>IF(N106="snížená",J106,0)</f>
        <v>0</v>
      </c>
      <c r="BG106" s="246">
        <f>IF(N106="zákl. přenesená",J106,0)</f>
        <v>0</v>
      </c>
      <c r="BH106" s="246">
        <f>IF(N106="sníž. přenesená",J106,0)</f>
        <v>0</v>
      </c>
      <c r="BI106" s="246">
        <f>IF(N106="nulová",J106,0)</f>
        <v>0</v>
      </c>
      <c r="BJ106" s="24" t="s">
        <v>79</v>
      </c>
      <c r="BK106" s="246">
        <f>ROUND(I106*H106,2)</f>
        <v>0</v>
      </c>
      <c r="BL106" s="24" t="s">
        <v>145</v>
      </c>
      <c r="BM106" s="24" t="s">
        <v>680</v>
      </c>
    </row>
    <row r="107" s="12" customFormat="1">
      <c r="B107" s="250"/>
      <c r="C107" s="251"/>
      <c r="D107" s="247" t="s">
        <v>149</v>
      </c>
      <c r="E107" s="252" t="s">
        <v>21</v>
      </c>
      <c r="F107" s="253" t="s">
        <v>681</v>
      </c>
      <c r="G107" s="251"/>
      <c r="H107" s="254">
        <v>6</v>
      </c>
      <c r="I107" s="255"/>
      <c r="J107" s="251"/>
      <c r="K107" s="251"/>
      <c r="L107" s="256"/>
      <c r="M107" s="257"/>
      <c r="N107" s="258"/>
      <c r="O107" s="258"/>
      <c r="P107" s="258"/>
      <c r="Q107" s="258"/>
      <c r="R107" s="258"/>
      <c r="S107" s="258"/>
      <c r="T107" s="259"/>
      <c r="AT107" s="260" t="s">
        <v>149</v>
      </c>
      <c r="AU107" s="260" t="s">
        <v>81</v>
      </c>
      <c r="AV107" s="12" t="s">
        <v>81</v>
      </c>
      <c r="AW107" s="12" t="s">
        <v>35</v>
      </c>
      <c r="AX107" s="12" t="s">
        <v>79</v>
      </c>
      <c r="AY107" s="260" t="s">
        <v>138</v>
      </c>
    </row>
    <row r="108" s="1" customFormat="1" ht="16.5" customHeight="1">
      <c r="B108" s="46"/>
      <c r="C108" s="235" t="s">
        <v>168</v>
      </c>
      <c r="D108" s="235" t="s">
        <v>140</v>
      </c>
      <c r="E108" s="236" t="s">
        <v>682</v>
      </c>
      <c r="F108" s="237" t="s">
        <v>683</v>
      </c>
      <c r="G108" s="238" t="s">
        <v>377</v>
      </c>
      <c r="H108" s="239">
        <v>6</v>
      </c>
      <c r="I108" s="240"/>
      <c r="J108" s="241">
        <f>ROUND(I108*H108,2)</f>
        <v>0</v>
      </c>
      <c r="K108" s="237" t="s">
        <v>144</v>
      </c>
      <c r="L108" s="72"/>
      <c r="M108" s="242" t="s">
        <v>21</v>
      </c>
      <c r="N108" s="243" t="s">
        <v>43</v>
      </c>
      <c r="O108" s="47"/>
      <c r="P108" s="244">
        <f>O108*H108</f>
        <v>0</v>
      </c>
      <c r="Q108" s="244">
        <v>0</v>
      </c>
      <c r="R108" s="244">
        <f>Q108*H108</f>
        <v>0</v>
      </c>
      <c r="S108" s="244">
        <v>0</v>
      </c>
      <c r="T108" s="245">
        <f>S108*H108</f>
        <v>0</v>
      </c>
      <c r="AR108" s="24" t="s">
        <v>145</v>
      </c>
      <c r="AT108" s="24" t="s">
        <v>140</v>
      </c>
      <c r="AU108" s="24" t="s">
        <v>81</v>
      </c>
      <c r="AY108" s="24" t="s">
        <v>138</v>
      </c>
      <c r="BE108" s="246">
        <f>IF(N108="základní",J108,0)</f>
        <v>0</v>
      </c>
      <c r="BF108" s="246">
        <f>IF(N108="snížená",J108,0)</f>
        <v>0</v>
      </c>
      <c r="BG108" s="246">
        <f>IF(N108="zákl. přenesená",J108,0)</f>
        <v>0</v>
      </c>
      <c r="BH108" s="246">
        <f>IF(N108="sníž. přenesená",J108,0)</f>
        <v>0</v>
      </c>
      <c r="BI108" s="246">
        <f>IF(N108="nulová",J108,0)</f>
        <v>0</v>
      </c>
      <c r="BJ108" s="24" t="s">
        <v>79</v>
      </c>
      <c r="BK108" s="246">
        <f>ROUND(I108*H108,2)</f>
        <v>0</v>
      </c>
      <c r="BL108" s="24" t="s">
        <v>145</v>
      </c>
      <c r="BM108" s="24" t="s">
        <v>684</v>
      </c>
    </row>
    <row r="109" s="12" customFormat="1">
      <c r="B109" s="250"/>
      <c r="C109" s="251"/>
      <c r="D109" s="247" t="s">
        <v>149</v>
      </c>
      <c r="E109" s="252" t="s">
        <v>21</v>
      </c>
      <c r="F109" s="253" t="s">
        <v>681</v>
      </c>
      <c r="G109" s="251"/>
      <c r="H109" s="254">
        <v>6</v>
      </c>
      <c r="I109" s="255"/>
      <c r="J109" s="251"/>
      <c r="K109" s="251"/>
      <c r="L109" s="256"/>
      <c r="M109" s="257"/>
      <c r="N109" s="258"/>
      <c r="O109" s="258"/>
      <c r="P109" s="258"/>
      <c r="Q109" s="258"/>
      <c r="R109" s="258"/>
      <c r="S109" s="258"/>
      <c r="T109" s="259"/>
      <c r="AT109" s="260" t="s">
        <v>149</v>
      </c>
      <c r="AU109" s="260" t="s">
        <v>81</v>
      </c>
      <c r="AV109" s="12" t="s">
        <v>81</v>
      </c>
      <c r="AW109" s="12" t="s">
        <v>35</v>
      </c>
      <c r="AX109" s="12" t="s">
        <v>79</v>
      </c>
      <c r="AY109" s="260" t="s">
        <v>138</v>
      </c>
    </row>
    <row r="110" s="11" customFormat="1" ht="37.44001" customHeight="1">
      <c r="B110" s="219"/>
      <c r="C110" s="220"/>
      <c r="D110" s="221" t="s">
        <v>71</v>
      </c>
      <c r="E110" s="222" t="s">
        <v>96</v>
      </c>
      <c r="F110" s="222" t="s">
        <v>97</v>
      </c>
      <c r="G110" s="220"/>
      <c r="H110" s="220"/>
      <c r="I110" s="223"/>
      <c r="J110" s="224">
        <f>BK110</f>
        <v>0</v>
      </c>
      <c r="K110" s="220"/>
      <c r="L110" s="225"/>
      <c r="M110" s="226"/>
      <c r="N110" s="227"/>
      <c r="O110" s="227"/>
      <c r="P110" s="228">
        <f>P111</f>
        <v>0</v>
      </c>
      <c r="Q110" s="227"/>
      <c r="R110" s="228">
        <f>R111</f>
        <v>0</v>
      </c>
      <c r="S110" s="227"/>
      <c r="T110" s="229">
        <f>T111</f>
        <v>0</v>
      </c>
      <c r="AR110" s="230" t="s">
        <v>168</v>
      </c>
      <c r="AT110" s="231" t="s">
        <v>71</v>
      </c>
      <c r="AU110" s="231" t="s">
        <v>72</v>
      </c>
      <c r="AY110" s="230" t="s">
        <v>138</v>
      </c>
      <c r="BK110" s="232">
        <f>BK111</f>
        <v>0</v>
      </c>
    </row>
    <row r="111" s="11" customFormat="1" ht="19.92" customHeight="1">
      <c r="B111" s="219"/>
      <c r="C111" s="220"/>
      <c r="D111" s="221" t="s">
        <v>71</v>
      </c>
      <c r="E111" s="233" t="s">
        <v>685</v>
      </c>
      <c r="F111" s="233" t="s">
        <v>686</v>
      </c>
      <c r="G111" s="220"/>
      <c r="H111" s="220"/>
      <c r="I111" s="223"/>
      <c r="J111" s="234">
        <f>BK111</f>
        <v>0</v>
      </c>
      <c r="K111" s="220"/>
      <c r="L111" s="225"/>
      <c r="M111" s="226"/>
      <c r="N111" s="227"/>
      <c r="O111" s="227"/>
      <c r="P111" s="228">
        <f>SUM(P112:P114)</f>
        <v>0</v>
      </c>
      <c r="Q111" s="227"/>
      <c r="R111" s="228">
        <f>SUM(R112:R114)</f>
        <v>0</v>
      </c>
      <c r="S111" s="227"/>
      <c r="T111" s="229">
        <f>SUM(T112:T114)</f>
        <v>0</v>
      </c>
      <c r="AR111" s="230" t="s">
        <v>168</v>
      </c>
      <c r="AT111" s="231" t="s">
        <v>71</v>
      </c>
      <c r="AU111" s="231" t="s">
        <v>79</v>
      </c>
      <c r="AY111" s="230" t="s">
        <v>138</v>
      </c>
      <c r="BK111" s="232">
        <f>SUM(BK112:BK114)</f>
        <v>0</v>
      </c>
    </row>
    <row r="112" s="1" customFormat="1" ht="16.5" customHeight="1">
      <c r="B112" s="46"/>
      <c r="C112" s="235" t="s">
        <v>175</v>
      </c>
      <c r="D112" s="235" t="s">
        <v>140</v>
      </c>
      <c r="E112" s="236" t="s">
        <v>687</v>
      </c>
      <c r="F112" s="237" t="s">
        <v>688</v>
      </c>
      <c r="G112" s="238" t="s">
        <v>689</v>
      </c>
      <c r="H112" s="239">
        <v>1</v>
      </c>
      <c r="I112" s="240"/>
      <c r="J112" s="241">
        <f>ROUND(I112*H112,2)</f>
        <v>0</v>
      </c>
      <c r="K112" s="237" t="s">
        <v>21</v>
      </c>
      <c r="L112" s="72"/>
      <c r="M112" s="242" t="s">
        <v>21</v>
      </c>
      <c r="N112" s="243" t="s">
        <v>43</v>
      </c>
      <c r="O112" s="47"/>
      <c r="P112" s="244">
        <f>O112*H112</f>
        <v>0</v>
      </c>
      <c r="Q112" s="244">
        <v>0</v>
      </c>
      <c r="R112" s="244">
        <f>Q112*H112</f>
        <v>0</v>
      </c>
      <c r="S112" s="244">
        <v>0</v>
      </c>
      <c r="T112" s="245">
        <f>S112*H112</f>
        <v>0</v>
      </c>
      <c r="AR112" s="24" t="s">
        <v>690</v>
      </c>
      <c r="AT112" s="24" t="s">
        <v>140</v>
      </c>
      <c r="AU112" s="24" t="s">
        <v>81</v>
      </c>
      <c r="AY112" s="24" t="s">
        <v>138</v>
      </c>
      <c r="BE112" s="246">
        <f>IF(N112="základní",J112,0)</f>
        <v>0</v>
      </c>
      <c r="BF112" s="246">
        <f>IF(N112="snížená",J112,0)</f>
        <v>0</v>
      </c>
      <c r="BG112" s="246">
        <f>IF(N112="zákl. přenesená",J112,0)</f>
        <v>0</v>
      </c>
      <c r="BH112" s="246">
        <f>IF(N112="sníž. přenesená",J112,0)</f>
        <v>0</v>
      </c>
      <c r="BI112" s="246">
        <f>IF(N112="nulová",J112,0)</f>
        <v>0</v>
      </c>
      <c r="BJ112" s="24" t="s">
        <v>79</v>
      </c>
      <c r="BK112" s="246">
        <f>ROUND(I112*H112,2)</f>
        <v>0</v>
      </c>
      <c r="BL112" s="24" t="s">
        <v>690</v>
      </c>
      <c r="BM112" s="24" t="s">
        <v>691</v>
      </c>
    </row>
    <row r="113" s="1" customFormat="1">
      <c r="B113" s="46"/>
      <c r="C113" s="74"/>
      <c r="D113" s="247" t="s">
        <v>311</v>
      </c>
      <c r="E113" s="74"/>
      <c r="F113" s="248" t="s">
        <v>692</v>
      </c>
      <c r="G113" s="74"/>
      <c r="H113" s="74"/>
      <c r="I113" s="203"/>
      <c r="J113" s="74"/>
      <c r="K113" s="74"/>
      <c r="L113" s="72"/>
      <c r="M113" s="249"/>
      <c r="N113" s="47"/>
      <c r="O113" s="47"/>
      <c r="P113" s="47"/>
      <c r="Q113" s="47"/>
      <c r="R113" s="47"/>
      <c r="S113" s="47"/>
      <c r="T113" s="95"/>
      <c r="AT113" s="24" t="s">
        <v>311</v>
      </c>
      <c r="AU113" s="24" t="s">
        <v>81</v>
      </c>
    </row>
    <row r="114" s="12" customFormat="1">
      <c r="B114" s="250"/>
      <c r="C114" s="251"/>
      <c r="D114" s="247" t="s">
        <v>149</v>
      </c>
      <c r="E114" s="252" t="s">
        <v>21</v>
      </c>
      <c r="F114" s="253" t="s">
        <v>693</v>
      </c>
      <c r="G114" s="251"/>
      <c r="H114" s="254">
        <v>1</v>
      </c>
      <c r="I114" s="255"/>
      <c r="J114" s="251"/>
      <c r="K114" s="251"/>
      <c r="L114" s="256"/>
      <c r="M114" s="299"/>
      <c r="N114" s="300"/>
      <c r="O114" s="300"/>
      <c r="P114" s="300"/>
      <c r="Q114" s="300"/>
      <c r="R114" s="300"/>
      <c r="S114" s="300"/>
      <c r="T114" s="301"/>
      <c r="AT114" s="260" t="s">
        <v>149</v>
      </c>
      <c r="AU114" s="260" t="s">
        <v>81</v>
      </c>
      <c r="AV114" s="12" t="s">
        <v>81</v>
      </c>
      <c r="AW114" s="12" t="s">
        <v>35</v>
      </c>
      <c r="AX114" s="12" t="s">
        <v>79</v>
      </c>
      <c r="AY114" s="260" t="s">
        <v>138</v>
      </c>
    </row>
    <row r="115" s="1" customFormat="1" ht="6.96" customHeight="1">
      <c r="B115" s="67"/>
      <c r="C115" s="68"/>
      <c r="D115" s="68"/>
      <c r="E115" s="68"/>
      <c r="F115" s="68"/>
      <c r="G115" s="68"/>
      <c r="H115" s="68"/>
      <c r="I115" s="178"/>
      <c r="J115" s="68"/>
      <c r="K115" s="68"/>
      <c r="L115" s="72"/>
    </row>
  </sheetData>
  <sheetProtection sheet="1" autoFilter="0" formatColumns="0" formatRows="0" objects="1" scenarios="1" spinCount="100000" saltValue="wZhfdkWKTy7DGG9ukJIYExp7NgVhIBysdW5JrRemBPxNQVvXblaIqgjcTXwMXcVzWIYQ4E7IwLXF8d8O0ZFqRQ==" hashValue="FkvHD1UZCwz6X9jwkqp2i4nDJecXaJ94+bKgZOedNlkOX/x5iYhAbeDbhn/pE56Op809iWXkUstGIsE/CdAQvw==" algorithmName="SHA-512" password="CC35"/>
  <autoFilter ref="C85:K114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100</v>
      </c>
      <c r="G1" s="151" t="s">
        <v>101</v>
      </c>
      <c r="H1" s="151"/>
      <c r="I1" s="152"/>
      <c r="J1" s="151" t="s">
        <v>102</v>
      </c>
      <c r="K1" s="150" t="s">
        <v>103</v>
      </c>
      <c r="L1" s="151" t="s">
        <v>104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95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81</v>
      </c>
    </row>
    <row r="4" ht="36.96" customHeight="1">
      <c r="B4" s="28"/>
      <c r="C4" s="29"/>
      <c r="D4" s="30" t="s">
        <v>105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Bystřice pod Hostýnem, ul. Rusavská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565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694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17. 10. 2018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29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38</v>
      </c>
      <c r="E29" s="47"/>
      <c r="F29" s="47"/>
      <c r="G29" s="47"/>
      <c r="H29" s="47"/>
      <c r="I29" s="156"/>
      <c r="J29" s="167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40</v>
      </c>
      <c r="G31" s="47"/>
      <c r="H31" s="47"/>
      <c r="I31" s="168" t="s">
        <v>39</v>
      </c>
      <c r="J31" s="52" t="s">
        <v>41</v>
      </c>
      <c r="K31" s="51"/>
    </row>
    <row r="32" s="1" customFormat="1" ht="14.4" customHeight="1">
      <c r="B32" s="46"/>
      <c r="C32" s="47"/>
      <c r="D32" s="55" t="s">
        <v>42</v>
      </c>
      <c r="E32" s="55" t="s">
        <v>43</v>
      </c>
      <c r="F32" s="169">
        <f>ROUND(SUM(BE86:BE113), 2)</f>
        <v>0</v>
      </c>
      <c r="G32" s="47"/>
      <c r="H32" s="47"/>
      <c r="I32" s="170">
        <v>0.20999999999999999</v>
      </c>
      <c r="J32" s="169">
        <f>ROUND(ROUND((SUM(BE86:BE113)), 2)*I32, 2)</f>
        <v>0</v>
      </c>
      <c r="K32" s="51"/>
    </row>
    <row r="33" s="1" customFormat="1" ht="14.4" customHeight="1">
      <c r="B33" s="46"/>
      <c r="C33" s="47"/>
      <c r="D33" s="47"/>
      <c r="E33" s="55" t="s">
        <v>44</v>
      </c>
      <c r="F33" s="169">
        <f>ROUND(SUM(BF86:BF113), 2)</f>
        <v>0</v>
      </c>
      <c r="G33" s="47"/>
      <c r="H33" s="47"/>
      <c r="I33" s="170">
        <v>0.14999999999999999</v>
      </c>
      <c r="J33" s="169">
        <f>ROUND(ROUND((SUM(BF86:BF113)),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69">
        <f>ROUND(SUM(BG86:BG113),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46</v>
      </c>
      <c r="F35" s="169">
        <f>ROUND(SUM(BH86:BH113),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47</v>
      </c>
      <c r="F36" s="169">
        <f>ROUND(SUM(BI86:BI113),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48</v>
      </c>
      <c r="E38" s="98"/>
      <c r="F38" s="98"/>
      <c r="G38" s="173" t="s">
        <v>49</v>
      </c>
      <c r="H38" s="174" t="s">
        <v>50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Bystřice pod Hostýnem, ul. Rusavská</v>
      </c>
      <c r="F47" s="40"/>
      <c r="G47" s="40"/>
      <c r="H47" s="40"/>
      <c r="I47" s="156"/>
      <c r="J47" s="47"/>
      <c r="K47" s="51"/>
    </row>
    <row r="48">
      <c r="B48" s="28"/>
      <c r="C48" s="40" t="s">
        <v>106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565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SO 101.1.3 - Přechodné DZ a DIO - II.úsek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Bystřice pod Hostýnem</v>
      </c>
      <c r="G53" s="47"/>
      <c r="H53" s="47"/>
      <c r="I53" s="158" t="s">
        <v>25</v>
      </c>
      <c r="J53" s="159" t="str">
        <f>IF(J14="","",J14)</f>
        <v>17. 10. 2018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Bystřice pod Hostýnem</v>
      </c>
      <c r="G55" s="47"/>
      <c r="H55" s="47"/>
      <c r="I55" s="158" t="s">
        <v>33</v>
      </c>
      <c r="J55" s="44" t="str">
        <f>E23</f>
        <v>ViaDesigne s.r.o.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110</v>
      </c>
      <c r="D58" s="171"/>
      <c r="E58" s="171"/>
      <c r="F58" s="171"/>
      <c r="G58" s="171"/>
      <c r="H58" s="171"/>
      <c r="I58" s="185"/>
      <c r="J58" s="186" t="s">
        <v>111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112</v>
      </c>
      <c r="D60" s="47"/>
      <c r="E60" s="47"/>
      <c r="F60" s="47"/>
      <c r="G60" s="47"/>
      <c r="H60" s="47"/>
      <c r="I60" s="156"/>
      <c r="J60" s="167">
        <f>J86</f>
        <v>0</v>
      </c>
      <c r="K60" s="51"/>
      <c r="AU60" s="24" t="s">
        <v>113</v>
      </c>
    </row>
    <row r="61" s="8" customFormat="1" ht="24.96" customHeight="1">
      <c r="B61" s="189"/>
      <c r="C61" s="190"/>
      <c r="D61" s="191" t="s">
        <v>114</v>
      </c>
      <c r="E61" s="192"/>
      <c r="F61" s="192"/>
      <c r="G61" s="192"/>
      <c r="H61" s="192"/>
      <c r="I61" s="193"/>
      <c r="J61" s="194">
        <f>J87</f>
        <v>0</v>
      </c>
      <c r="K61" s="195"/>
    </row>
    <row r="62" s="9" customFormat="1" ht="19.92" customHeight="1">
      <c r="B62" s="196"/>
      <c r="C62" s="197"/>
      <c r="D62" s="198" t="s">
        <v>119</v>
      </c>
      <c r="E62" s="199"/>
      <c r="F62" s="199"/>
      <c r="G62" s="199"/>
      <c r="H62" s="199"/>
      <c r="I62" s="200"/>
      <c r="J62" s="201">
        <f>J88</f>
        <v>0</v>
      </c>
      <c r="K62" s="202"/>
    </row>
    <row r="63" s="8" customFormat="1" ht="24.96" customHeight="1">
      <c r="B63" s="189"/>
      <c r="C63" s="190"/>
      <c r="D63" s="191" t="s">
        <v>654</v>
      </c>
      <c r="E63" s="192"/>
      <c r="F63" s="192"/>
      <c r="G63" s="192"/>
      <c r="H63" s="192"/>
      <c r="I63" s="193"/>
      <c r="J63" s="194">
        <f>J109</f>
        <v>0</v>
      </c>
      <c r="K63" s="195"/>
    </row>
    <row r="64" s="9" customFormat="1" ht="19.92" customHeight="1">
      <c r="B64" s="196"/>
      <c r="C64" s="197"/>
      <c r="D64" s="198" t="s">
        <v>655</v>
      </c>
      <c r="E64" s="199"/>
      <c r="F64" s="199"/>
      <c r="G64" s="199"/>
      <c r="H64" s="199"/>
      <c r="I64" s="200"/>
      <c r="J64" s="201">
        <f>J110</f>
        <v>0</v>
      </c>
      <c r="K64" s="202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122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6.5" customHeight="1">
      <c r="B74" s="46"/>
      <c r="C74" s="74"/>
      <c r="D74" s="74"/>
      <c r="E74" s="204" t="str">
        <f>E7</f>
        <v>Bystřice pod Hostýnem, ul. Rusavská</v>
      </c>
      <c r="F74" s="76"/>
      <c r="G74" s="76"/>
      <c r="H74" s="76"/>
      <c r="I74" s="203"/>
      <c r="J74" s="74"/>
      <c r="K74" s="74"/>
      <c r="L74" s="72"/>
    </row>
    <row r="75">
      <c r="B75" s="28"/>
      <c r="C75" s="76" t="s">
        <v>106</v>
      </c>
      <c r="D75" s="205"/>
      <c r="E75" s="205"/>
      <c r="F75" s="205"/>
      <c r="G75" s="205"/>
      <c r="H75" s="205"/>
      <c r="I75" s="148"/>
      <c r="J75" s="205"/>
      <c r="K75" s="205"/>
      <c r="L75" s="206"/>
    </row>
    <row r="76" s="1" customFormat="1" ht="16.5" customHeight="1">
      <c r="B76" s="46"/>
      <c r="C76" s="74"/>
      <c r="D76" s="74"/>
      <c r="E76" s="204" t="s">
        <v>565</v>
      </c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108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>SO 101.1.3 - Přechodné DZ a DIO - II.úsek</v>
      </c>
      <c r="F78" s="74"/>
      <c r="G78" s="74"/>
      <c r="H78" s="74"/>
      <c r="I78" s="203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207" t="str">
        <f>F14</f>
        <v>Bystřice pod Hostýnem</v>
      </c>
      <c r="G80" s="74"/>
      <c r="H80" s="74"/>
      <c r="I80" s="208" t="s">
        <v>25</v>
      </c>
      <c r="J80" s="85" t="str">
        <f>IF(J14="","",J14)</f>
        <v>17. 10. 2018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207" t="str">
        <f>E17</f>
        <v>Město Bystřice pod Hostýnem</v>
      </c>
      <c r="G82" s="74"/>
      <c r="H82" s="74"/>
      <c r="I82" s="208" t="s">
        <v>33</v>
      </c>
      <c r="J82" s="207" t="str">
        <f>E23</f>
        <v>ViaDesigne s.r.o.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207" t="str">
        <f>IF(E20="","",E20)</f>
        <v/>
      </c>
      <c r="G83" s="74"/>
      <c r="H83" s="74"/>
      <c r="I83" s="203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0" customFormat="1" ht="29.28" customHeight="1">
      <c r="B85" s="209"/>
      <c r="C85" s="210" t="s">
        <v>123</v>
      </c>
      <c r="D85" s="211" t="s">
        <v>57</v>
      </c>
      <c r="E85" s="211" t="s">
        <v>53</v>
      </c>
      <c r="F85" s="211" t="s">
        <v>124</v>
      </c>
      <c r="G85" s="211" t="s">
        <v>125</v>
      </c>
      <c r="H85" s="211" t="s">
        <v>126</v>
      </c>
      <c r="I85" s="212" t="s">
        <v>127</v>
      </c>
      <c r="J85" s="211" t="s">
        <v>111</v>
      </c>
      <c r="K85" s="213" t="s">
        <v>128</v>
      </c>
      <c r="L85" s="214"/>
      <c r="M85" s="102" t="s">
        <v>129</v>
      </c>
      <c r="N85" s="103" t="s">
        <v>42</v>
      </c>
      <c r="O85" s="103" t="s">
        <v>130</v>
      </c>
      <c r="P85" s="103" t="s">
        <v>131</v>
      </c>
      <c r="Q85" s="103" t="s">
        <v>132</v>
      </c>
      <c r="R85" s="103" t="s">
        <v>133</v>
      </c>
      <c r="S85" s="103" t="s">
        <v>134</v>
      </c>
      <c r="T85" s="104" t="s">
        <v>135</v>
      </c>
    </row>
    <row r="86" s="1" customFormat="1" ht="29.28" customHeight="1">
      <c r="B86" s="46"/>
      <c r="C86" s="108" t="s">
        <v>112</v>
      </c>
      <c r="D86" s="74"/>
      <c r="E86" s="74"/>
      <c r="F86" s="74"/>
      <c r="G86" s="74"/>
      <c r="H86" s="74"/>
      <c r="I86" s="203"/>
      <c r="J86" s="215">
        <f>BK86</f>
        <v>0</v>
      </c>
      <c r="K86" s="74"/>
      <c r="L86" s="72"/>
      <c r="M86" s="105"/>
      <c r="N86" s="106"/>
      <c r="O86" s="106"/>
      <c r="P86" s="216">
        <f>P87+P109</f>
        <v>0</v>
      </c>
      <c r="Q86" s="106"/>
      <c r="R86" s="216">
        <f>R87+R109</f>
        <v>0</v>
      </c>
      <c r="S86" s="106"/>
      <c r="T86" s="217">
        <f>T87+T109</f>
        <v>0</v>
      </c>
      <c r="AT86" s="24" t="s">
        <v>71</v>
      </c>
      <c r="AU86" s="24" t="s">
        <v>113</v>
      </c>
      <c r="BK86" s="218">
        <f>BK87+BK109</f>
        <v>0</v>
      </c>
    </row>
    <row r="87" s="11" customFormat="1" ht="37.44001" customHeight="1">
      <c r="B87" s="219"/>
      <c r="C87" s="220"/>
      <c r="D87" s="221" t="s">
        <v>71</v>
      </c>
      <c r="E87" s="222" t="s">
        <v>136</v>
      </c>
      <c r="F87" s="222" t="s">
        <v>137</v>
      </c>
      <c r="G87" s="220"/>
      <c r="H87" s="220"/>
      <c r="I87" s="223"/>
      <c r="J87" s="224">
        <f>BK87</f>
        <v>0</v>
      </c>
      <c r="K87" s="220"/>
      <c r="L87" s="225"/>
      <c r="M87" s="226"/>
      <c r="N87" s="227"/>
      <c r="O87" s="227"/>
      <c r="P87" s="228">
        <f>P88</f>
        <v>0</v>
      </c>
      <c r="Q87" s="227"/>
      <c r="R87" s="228">
        <f>R88</f>
        <v>0</v>
      </c>
      <c r="S87" s="227"/>
      <c r="T87" s="229">
        <f>T88</f>
        <v>0</v>
      </c>
      <c r="AR87" s="230" t="s">
        <v>79</v>
      </c>
      <c r="AT87" s="231" t="s">
        <v>71</v>
      </c>
      <c r="AU87" s="231" t="s">
        <v>72</v>
      </c>
      <c r="AY87" s="230" t="s">
        <v>138</v>
      </c>
      <c r="BK87" s="232">
        <f>BK88</f>
        <v>0</v>
      </c>
    </row>
    <row r="88" s="11" customFormat="1" ht="19.92" customHeight="1">
      <c r="B88" s="219"/>
      <c r="C88" s="220"/>
      <c r="D88" s="221" t="s">
        <v>71</v>
      </c>
      <c r="E88" s="233" t="s">
        <v>192</v>
      </c>
      <c r="F88" s="233" t="s">
        <v>447</v>
      </c>
      <c r="G88" s="220"/>
      <c r="H88" s="220"/>
      <c r="I88" s="223"/>
      <c r="J88" s="234">
        <f>BK88</f>
        <v>0</v>
      </c>
      <c r="K88" s="220"/>
      <c r="L88" s="225"/>
      <c r="M88" s="226"/>
      <c r="N88" s="227"/>
      <c r="O88" s="227"/>
      <c r="P88" s="228">
        <f>SUM(P89:P108)</f>
        <v>0</v>
      </c>
      <c r="Q88" s="227"/>
      <c r="R88" s="228">
        <f>SUM(R89:R108)</f>
        <v>0</v>
      </c>
      <c r="S88" s="227"/>
      <c r="T88" s="229">
        <f>SUM(T89:T108)</f>
        <v>0</v>
      </c>
      <c r="AR88" s="230" t="s">
        <v>79</v>
      </c>
      <c r="AT88" s="231" t="s">
        <v>71</v>
      </c>
      <c r="AU88" s="231" t="s">
        <v>79</v>
      </c>
      <c r="AY88" s="230" t="s">
        <v>138</v>
      </c>
      <c r="BK88" s="232">
        <f>SUM(BK89:BK108)</f>
        <v>0</v>
      </c>
    </row>
    <row r="89" s="1" customFormat="1" ht="25.5" customHeight="1">
      <c r="B89" s="46"/>
      <c r="C89" s="235" t="s">
        <v>79</v>
      </c>
      <c r="D89" s="235" t="s">
        <v>140</v>
      </c>
      <c r="E89" s="236" t="s">
        <v>656</v>
      </c>
      <c r="F89" s="237" t="s">
        <v>657</v>
      </c>
      <c r="G89" s="238" t="s">
        <v>377</v>
      </c>
      <c r="H89" s="239">
        <v>18</v>
      </c>
      <c r="I89" s="240"/>
      <c r="J89" s="241">
        <f>ROUND(I89*H89,2)</f>
        <v>0</v>
      </c>
      <c r="K89" s="237" t="s">
        <v>144</v>
      </c>
      <c r="L89" s="72"/>
      <c r="M89" s="242" t="s">
        <v>21</v>
      </c>
      <c r="N89" s="243" t="s">
        <v>43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145</v>
      </c>
      <c r="AT89" s="24" t="s">
        <v>140</v>
      </c>
      <c r="AU89" s="24" t="s">
        <v>81</v>
      </c>
      <c r="AY89" s="24" t="s">
        <v>138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79</v>
      </c>
      <c r="BK89" s="246">
        <f>ROUND(I89*H89,2)</f>
        <v>0</v>
      </c>
      <c r="BL89" s="24" t="s">
        <v>145</v>
      </c>
      <c r="BM89" s="24" t="s">
        <v>695</v>
      </c>
    </row>
    <row r="90" s="1" customFormat="1">
      <c r="B90" s="46"/>
      <c r="C90" s="74"/>
      <c r="D90" s="247" t="s">
        <v>147</v>
      </c>
      <c r="E90" s="74"/>
      <c r="F90" s="248" t="s">
        <v>659</v>
      </c>
      <c r="G90" s="74"/>
      <c r="H90" s="74"/>
      <c r="I90" s="203"/>
      <c r="J90" s="74"/>
      <c r="K90" s="74"/>
      <c r="L90" s="72"/>
      <c r="M90" s="249"/>
      <c r="N90" s="47"/>
      <c r="O90" s="47"/>
      <c r="P90" s="47"/>
      <c r="Q90" s="47"/>
      <c r="R90" s="47"/>
      <c r="S90" s="47"/>
      <c r="T90" s="95"/>
      <c r="AT90" s="24" t="s">
        <v>147</v>
      </c>
      <c r="AU90" s="24" t="s">
        <v>81</v>
      </c>
    </row>
    <row r="91" s="1" customFormat="1">
      <c r="B91" s="46"/>
      <c r="C91" s="74"/>
      <c r="D91" s="247" t="s">
        <v>311</v>
      </c>
      <c r="E91" s="74"/>
      <c r="F91" s="248" t="s">
        <v>660</v>
      </c>
      <c r="G91" s="74"/>
      <c r="H91" s="74"/>
      <c r="I91" s="203"/>
      <c r="J91" s="74"/>
      <c r="K91" s="74"/>
      <c r="L91" s="72"/>
      <c r="M91" s="249"/>
      <c r="N91" s="47"/>
      <c r="O91" s="47"/>
      <c r="P91" s="47"/>
      <c r="Q91" s="47"/>
      <c r="R91" s="47"/>
      <c r="S91" s="47"/>
      <c r="T91" s="95"/>
      <c r="AT91" s="24" t="s">
        <v>311</v>
      </c>
      <c r="AU91" s="24" t="s">
        <v>81</v>
      </c>
    </row>
    <row r="92" s="14" customFormat="1">
      <c r="B92" s="283"/>
      <c r="C92" s="284"/>
      <c r="D92" s="247" t="s">
        <v>149</v>
      </c>
      <c r="E92" s="285" t="s">
        <v>21</v>
      </c>
      <c r="F92" s="286" t="s">
        <v>661</v>
      </c>
      <c r="G92" s="284"/>
      <c r="H92" s="285" t="s">
        <v>21</v>
      </c>
      <c r="I92" s="287"/>
      <c r="J92" s="284"/>
      <c r="K92" s="284"/>
      <c r="L92" s="288"/>
      <c r="M92" s="289"/>
      <c r="N92" s="290"/>
      <c r="O92" s="290"/>
      <c r="P92" s="290"/>
      <c r="Q92" s="290"/>
      <c r="R92" s="290"/>
      <c r="S92" s="290"/>
      <c r="T92" s="291"/>
      <c r="AT92" s="292" t="s">
        <v>149</v>
      </c>
      <c r="AU92" s="292" t="s">
        <v>81</v>
      </c>
      <c r="AV92" s="14" t="s">
        <v>79</v>
      </c>
      <c r="AW92" s="14" t="s">
        <v>35</v>
      </c>
      <c r="AX92" s="14" t="s">
        <v>72</v>
      </c>
      <c r="AY92" s="292" t="s">
        <v>138</v>
      </c>
    </row>
    <row r="93" s="12" customFormat="1">
      <c r="B93" s="250"/>
      <c r="C93" s="251"/>
      <c r="D93" s="247" t="s">
        <v>149</v>
      </c>
      <c r="E93" s="252" t="s">
        <v>21</v>
      </c>
      <c r="F93" s="253" t="s">
        <v>696</v>
      </c>
      <c r="G93" s="251"/>
      <c r="H93" s="254">
        <v>3</v>
      </c>
      <c r="I93" s="255"/>
      <c r="J93" s="251"/>
      <c r="K93" s="251"/>
      <c r="L93" s="256"/>
      <c r="M93" s="257"/>
      <c r="N93" s="258"/>
      <c r="O93" s="258"/>
      <c r="P93" s="258"/>
      <c r="Q93" s="258"/>
      <c r="R93" s="258"/>
      <c r="S93" s="258"/>
      <c r="T93" s="259"/>
      <c r="AT93" s="260" t="s">
        <v>149</v>
      </c>
      <c r="AU93" s="260" t="s">
        <v>81</v>
      </c>
      <c r="AV93" s="12" t="s">
        <v>81</v>
      </c>
      <c r="AW93" s="12" t="s">
        <v>35</v>
      </c>
      <c r="AX93" s="12" t="s">
        <v>72</v>
      </c>
      <c r="AY93" s="260" t="s">
        <v>138</v>
      </c>
    </row>
    <row r="94" s="12" customFormat="1">
      <c r="B94" s="250"/>
      <c r="C94" s="251"/>
      <c r="D94" s="247" t="s">
        <v>149</v>
      </c>
      <c r="E94" s="252" t="s">
        <v>21</v>
      </c>
      <c r="F94" s="253" t="s">
        <v>697</v>
      </c>
      <c r="G94" s="251"/>
      <c r="H94" s="254">
        <v>2</v>
      </c>
      <c r="I94" s="255"/>
      <c r="J94" s="251"/>
      <c r="K94" s="251"/>
      <c r="L94" s="256"/>
      <c r="M94" s="257"/>
      <c r="N94" s="258"/>
      <c r="O94" s="258"/>
      <c r="P94" s="258"/>
      <c r="Q94" s="258"/>
      <c r="R94" s="258"/>
      <c r="S94" s="258"/>
      <c r="T94" s="259"/>
      <c r="AT94" s="260" t="s">
        <v>149</v>
      </c>
      <c r="AU94" s="260" t="s">
        <v>81</v>
      </c>
      <c r="AV94" s="12" t="s">
        <v>81</v>
      </c>
      <c r="AW94" s="12" t="s">
        <v>35</v>
      </c>
      <c r="AX94" s="12" t="s">
        <v>72</v>
      </c>
      <c r="AY94" s="260" t="s">
        <v>138</v>
      </c>
    </row>
    <row r="95" s="12" customFormat="1">
      <c r="B95" s="250"/>
      <c r="C95" s="251"/>
      <c r="D95" s="247" t="s">
        <v>149</v>
      </c>
      <c r="E95" s="252" t="s">
        <v>21</v>
      </c>
      <c r="F95" s="253" t="s">
        <v>698</v>
      </c>
      <c r="G95" s="251"/>
      <c r="H95" s="254">
        <v>3</v>
      </c>
      <c r="I95" s="255"/>
      <c r="J95" s="251"/>
      <c r="K95" s="251"/>
      <c r="L95" s="256"/>
      <c r="M95" s="257"/>
      <c r="N95" s="258"/>
      <c r="O95" s="258"/>
      <c r="P95" s="258"/>
      <c r="Q95" s="258"/>
      <c r="R95" s="258"/>
      <c r="S95" s="258"/>
      <c r="T95" s="259"/>
      <c r="AT95" s="260" t="s">
        <v>149</v>
      </c>
      <c r="AU95" s="260" t="s">
        <v>81</v>
      </c>
      <c r="AV95" s="12" t="s">
        <v>81</v>
      </c>
      <c r="AW95" s="12" t="s">
        <v>35</v>
      </c>
      <c r="AX95" s="12" t="s">
        <v>72</v>
      </c>
      <c r="AY95" s="260" t="s">
        <v>138</v>
      </c>
    </row>
    <row r="96" s="12" customFormat="1">
      <c r="B96" s="250"/>
      <c r="C96" s="251"/>
      <c r="D96" s="247" t="s">
        <v>149</v>
      </c>
      <c r="E96" s="252" t="s">
        <v>21</v>
      </c>
      <c r="F96" s="253" t="s">
        <v>699</v>
      </c>
      <c r="G96" s="251"/>
      <c r="H96" s="254">
        <v>3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AT96" s="260" t="s">
        <v>149</v>
      </c>
      <c r="AU96" s="260" t="s">
        <v>81</v>
      </c>
      <c r="AV96" s="12" t="s">
        <v>81</v>
      </c>
      <c r="AW96" s="12" t="s">
        <v>35</v>
      </c>
      <c r="AX96" s="12" t="s">
        <v>72</v>
      </c>
      <c r="AY96" s="260" t="s">
        <v>138</v>
      </c>
    </row>
    <row r="97" s="12" customFormat="1">
      <c r="B97" s="250"/>
      <c r="C97" s="251"/>
      <c r="D97" s="247" t="s">
        <v>149</v>
      </c>
      <c r="E97" s="252" t="s">
        <v>21</v>
      </c>
      <c r="F97" s="253" t="s">
        <v>700</v>
      </c>
      <c r="G97" s="251"/>
      <c r="H97" s="254">
        <v>3</v>
      </c>
      <c r="I97" s="255"/>
      <c r="J97" s="251"/>
      <c r="K97" s="251"/>
      <c r="L97" s="256"/>
      <c r="M97" s="257"/>
      <c r="N97" s="258"/>
      <c r="O97" s="258"/>
      <c r="P97" s="258"/>
      <c r="Q97" s="258"/>
      <c r="R97" s="258"/>
      <c r="S97" s="258"/>
      <c r="T97" s="259"/>
      <c r="AT97" s="260" t="s">
        <v>149</v>
      </c>
      <c r="AU97" s="260" t="s">
        <v>81</v>
      </c>
      <c r="AV97" s="12" t="s">
        <v>81</v>
      </c>
      <c r="AW97" s="12" t="s">
        <v>35</v>
      </c>
      <c r="AX97" s="12" t="s">
        <v>72</v>
      </c>
      <c r="AY97" s="260" t="s">
        <v>138</v>
      </c>
    </row>
    <row r="98" s="12" customFormat="1">
      <c r="B98" s="250"/>
      <c r="C98" s="251"/>
      <c r="D98" s="247" t="s">
        <v>149</v>
      </c>
      <c r="E98" s="252" t="s">
        <v>21</v>
      </c>
      <c r="F98" s="253" t="s">
        <v>701</v>
      </c>
      <c r="G98" s="251"/>
      <c r="H98" s="254">
        <v>2</v>
      </c>
      <c r="I98" s="255"/>
      <c r="J98" s="251"/>
      <c r="K98" s="251"/>
      <c r="L98" s="256"/>
      <c r="M98" s="257"/>
      <c r="N98" s="258"/>
      <c r="O98" s="258"/>
      <c r="P98" s="258"/>
      <c r="Q98" s="258"/>
      <c r="R98" s="258"/>
      <c r="S98" s="258"/>
      <c r="T98" s="259"/>
      <c r="AT98" s="260" t="s">
        <v>149</v>
      </c>
      <c r="AU98" s="260" t="s">
        <v>81</v>
      </c>
      <c r="AV98" s="12" t="s">
        <v>81</v>
      </c>
      <c r="AW98" s="12" t="s">
        <v>35</v>
      </c>
      <c r="AX98" s="12" t="s">
        <v>72</v>
      </c>
      <c r="AY98" s="260" t="s">
        <v>138</v>
      </c>
    </row>
    <row r="99" s="12" customFormat="1">
      <c r="B99" s="250"/>
      <c r="C99" s="251"/>
      <c r="D99" s="247" t="s">
        <v>149</v>
      </c>
      <c r="E99" s="252" t="s">
        <v>21</v>
      </c>
      <c r="F99" s="253" t="s">
        <v>702</v>
      </c>
      <c r="G99" s="251"/>
      <c r="H99" s="254">
        <v>2</v>
      </c>
      <c r="I99" s="255"/>
      <c r="J99" s="251"/>
      <c r="K99" s="251"/>
      <c r="L99" s="256"/>
      <c r="M99" s="257"/>
      <c r="N99" s="258"/>
      <c r="O99" s="258"/>
      <c r="P99" s="258"/>
      <c r="Q99" s="258"/>
      <c r="R99" s="258"/>
      <c r="S99" s="258"/>
      <c r="T99" s="259"/>
      <c r="AT99" s="260" t="s">
        <v>149</v>
      </c>
      <c r="AU99" s="260" t="s">
        <v>81</v>
      </c>
      <c r="AV99" s="12" t="s">
        <v>81</v>
      </c>
      <c r="AW99" s="12" t="s">
        <v>35</v>
      </c>
      <c r="AX99" s="12" t="s">
        <v>72</v>
      </c>
      <c r="AY99" s="260" t="s">
        <v>138</v>
      </c>
    </row>
    <row r="100" s="13" customFormat="1">
      <c r="B100" s="261"/>
      <c r="C100" s="262"/>
      <c r="D100" s="247" t="s">
        <v>149</v>
      </c>
      <c r="E100" s="263" t="s">
        <v>21</v>
      </c>
      <c r="F100" s="264" t="s">
        <v>152</v>
      </c>
      <c r="G100" s="262"/>
      <c r="H100" s="265">
        <v>18</v>
      </c>
      <c r="I100" s="266"/>
      <c r="J100" s="262"/>
      <c r="K100" s="262"/>
      <c r="L100" s="267"/>
      <c r="M100" s="268"/>
      <c r="N100" s="269"/>
      <c r="O100" s="269"/>
      <c r="P100" s="269"/>
      <c r="Q100" s="269"/>
      <c r="R100" s="269"/>
      <c r="S100" s="269"/>
      <c r="T100" s="270"/>
      <c r="AT100" s="271" t="s">
        <v>149</v>
      </c>
      <c r="AU100" s="271" t="s">
        <v>81</v>
      </c>
      <c r="AV100" s="13" t="s">
        <v>145</v>
      </c>
      <c r="AW100" s="13" t="s">
        <v>35</v>
      </c>
      <c r="AX100" s="13" t="s">
        <v>79</v>
      </c>
      <c r="AY100" s="271" t="s">
        <v>138</v>
      </c>
    </row>
    <row r="101" s="1" customFormat="1" ht="16.5" customHeight="1">
      <c r="B101" s="46"/>
      <c r="C101" s="273" t="s">
        <v>81</v>
      </c>
      <c r="D101" s="273" t="s">
        <v>248</v>
      </c>
      <c r="E101" s="274" t="s">
        <v>670</v>
      </c>
      <c r="F101" s="275" t="s">
        <v>671</v>
      </c>
      <c r="G101" s="276" t="s">
        <v>377</v>
      </c>
      <c r="H101" s="277">
        <v>270</v>
      </c>
      <c r="I101" s="278"/>
      <c r="J101" s="279">
        <f>ROUND(I101*H101,2)</f>
        <v>0</v>
      </c>
      <c r="K101" s="275" t="s">
        <v>144</v>
      </c>
      <c r="L101" s="280"/>
      <c r="M101" s="281" t="s">
        <v>21</v>
      </c>
      <c r="N101" s="282" t="s">
        <v>43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187</v>
      </c>
      <c r="AT101" s="24" t="s">
        <v>248</v>
      </c>
      <c r="AU101" s="24" t="s">
        <v>81</v>
      </c>
      <c r="AY101" s="24" t="s">
        <v>138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79</v>
      </c>
      <c r="BK101" s="246">
        <f>ROUND(I101*H101,2)</f>
        <v>0</v>
      </c>
      <c r="BL101" s="24" t="s">
        <v>145</v>
      </c>
      <c r="BM101" s="24" t="s">
        <v>703</v>
      </c>
    </row>
    <row r="102" s="12" customFormat="1">
      <c r="B102" s="250"/>
      <c r="C102" s="251"/>
      <c r="D102" s="247" t="s">
        <v>149</v>
      </c>
      <c r="E102" s="252" t="s">
        <v>21</v>
      </c>
      <c r="F102" s="253" t="s">
        <v>704</v>
      </c>
      <c r="G102" s="251"/>
      <c r="H102" s="254">
        <v>270</v>
      </c>
      <c r="I102" s="255"/>
      <c r="J102" s="251"/>
      <c r="K102" s="251"/>
      <c r="L102" s="256"/>
      <c r="M102" s="257"/>
      <c r="N102" s="258"/>
      <c r="O102" s="258"/>
      <c r="P102" s="258"/>
      <c r="Q102" s="258"/>
      <c r="R102" s="258"/>
      <c r="S102" s="258"/>
      <c r="T102" s="259"/>
      <c r="AT102" s="260" t="s">
        <v>149</v>
      </c>
      <c r="AU102" s="260" t="s">
        <v>81</v>
      </c>
      <c r="AV102" s="12" t="s">
        <v>81</v>
      </c>
      <c r="AW102" s="12" t="s">
        <v>35</v>
      </c>
      <c r="AX102" s="12" t="s">
        <v>79</v>
      </c>
      <c r="AY102" s="260" t="s">
        <v>138</v>
      </c>
    </row>
    <row r="103" s="1" customFormat="1" ht="25.5" customHeight="1">
      <c r="B103" s="46"/>
      <c r="C103" s="273" t="s">
        <v>158</v>
      </c>
      <c r="D103" s="273" t="s">
        <v>248</v>
      </c>
      <c r="E103" s="274" t="s">
        <v>674</v>
      </c>
      <c r="F103" s="275" t="s">
        <v>675</v>
      </c>
      <c r="G103" s="276" t="s">
        <v>377</v>
      </c>
      <c r="H103" s="277">
        <v>1350</v>
      </c>
      <c r="I103" s="278"/>
      <c r="J103" s="279">
        <f>ROUND(I103*H103,2)</f>
        <v>0</v>
      </c>
      <c r="K103" s="275" t="s">
        <v>144</v>
      </c>
      <c r="L103" s="280"/>
      <c r="M103" s="281" t="s">
        <v>21</v>
      </c>
      <c r="N103" s="282" t="s">
        <v>43</v>
      </c>
      <c r="O103" s="47"/>
      <c r="P103" s="244">
        <f>O103*H103</f>
        <v>0</v>
      </c>
      <c r="Q103" s="244">
        <v>0</v>
      </c>
      <c r="R103" s="244">
        <f>Q103*H103</f>
        <v>0</v>
      </c>
      <c r="S103" s="244">
        <v>0</v>
      </c>
      <c r="T103" s="245">
        <f>S103*H103</f>
        <v>0</v>
      </c>
      <c r="AR103" s="24" t="s">
        <v>187</v>
      </c>
      <c r="AT103" s="24" t="s">
        <v>248</v>
      </c>
      <c r="AU103" s="24" t="s">
        <v>81</v>
      </c>
      <c r="AY103" s="24" t="s">
        <v>138</v>
      </c>
      <c r="BE103" s="246">
        <f>IF(N103="základní",J103,0)</f>
        <v>0</v>
      </c>
      <c r="BF103" s="246">
        <f>IF(N103="snížená",J103,0)</f>
        <v>0</v>
      </c>
      <c r="BG103" s="246">
        <f>IF(N103="zákl. přenesená",J103,0)</f>
        <v>0</v>
      </c>
      <c r="BH103" s="246">
        <f>IF(N103="sníž. přenesená",J103,0)</f>
        <v>0</v>
      </c>
      <c r="BI103" s="246">
        <f>IF(N103="nulová",J103,0)</f>
        <v>0</v>
      </c>
      <c r="BJ103" s="24" t="s">
        <v>79</v>
      </c>
      <c r="BK103" s="246">
        <f>ROUND(I103*H103,2)</f>
        <v>0</v>
      </c>
      <c r="BL103" s="24" t="s">
        <v>145</v>
      </c>
      <c r="BM103" s="24" t="s">
        <v>705</v>
      </c>
    </row>
    <row r="104" s="12" customFormat="1">
      <c r="B104" s="250"/>
      <c r="C104" s="251"/>
      <c r="D104" s="247" t="s">
        <v>149</v>
      </c>
      <c r="E104" s="252" t="s">
        <v>21</v>
      </c>
      <c r="F104" s="253" t="s">
        <v>706</v>
      </c>
      <c r="G104" s="251"/>
      <c r="H104" s="254">
        <v>1350</v>
      </c>
      <c r="I104" s="255"/>
      <c r="J104" s="251"/>
      <c r="K104" s="251"/>
      <c r="L104" s="256"/>
      <c r="M104" s="257"/>
      <c r="N104" s="258"/>
      <c r="O104" s="258"/>
      <c r="P104" s="258"/>
      <c r="Q104" s="258"/>
      <c r="R104" s="258"/>
      <c r="S104" s="258"/>
      <c r="T104" s="259"/>
      <c r="AT104" s="260" t="s">
        <v>149</v>
      </c>
      <c r="AU104" s="260" t="s">
        <v>81</v>
      </c>
      <c r="AV104" s="12" t="s">
        <v>81</v>
      </c>
      <c r="AW104" s="12" t="s">
        <v>35</v>
      </c>
      <c r="AX104" s="12" t="s">
        <v>79</v>
      </c>
      <c r="AY104" s="260" t="s">
        <v>138</v>
      </c>
    </row>
    <row r="105" s="1" customFormat="1" ht="16.5" customHeight="1">
      <c r="B105" s="46"/>
      <c r="C105" s="235" t="s">
        <v>145</v>
      </c>
      <c r="D105" s="235" t="s">
        <v>140</v>
      </c>
      <c r="E105" s="236" t="s">
        <v>678</v>
      </c>
      <c r="F105" s="237" t="s">
        <v>679</v>
      </c>
      <c r="G105" s="238" t="s">
        <v>377</v>
      </c>
      <c r="H105" s="239">
        <v>4</v>
      </c>
      <c r="I105" s="240"/>
      <c r="J105" s="241">
        <f>ROUND(I105*H105,2)</f>
        <v>0</v>
      </c>
      <c r="K105" s="237" t="s">
        <v>144</v>
      </c>
      <c r="L105" s="72"/>
      <c r="M105" s="242" t="s">
        <v>21</v>
      </c>
      <c r="N105" s="243" t="s">
        <v>43</v>
      </c>
      <c r="O105" s="47"/>
      <c r="P105" s="244">
        <f>O105*H105</f>
        <v>0</v>
      </c>
      <c r="Q105" s="244">
        <v>0</v>
      </c>
      <c r="R105" s="244">
        <f>Q105*H105</f>
        <v>0</v>
      </c>
      <c r="S105" s="244">
        <v>0</v>
      </c>
      <c r="T105" s="245">
        <f>S105*H105</f>
        <v>0</v>
      </c>
      <c r="AR105" s="24" t="s">
        <v>145</v>
      </c>
      <c r="AT105" s="24" t="s">
        <v>140</v>
      </c>
      <c r="AU105" s="24" t="s">
        <v>81</v>
      </c>
      <c r="AY105" s="24" t="s">
        <v>138</v>
      </c>
      <c r="BE105" s="246">
        <f>IF(N105="základní",J105,0)</f>
        <v>0</v>
      </c>
      <c r="BF105" s="246">
        <f>IF(N105="snížená",J105,0)</f>
        <v>0</v>
      </c>
      <c r="BG105" s="246">
        <f>IF(N105="zákl. přenesená",J105,0)</f>
        <v>0</v>
      </c>
      <c r="BH105" s="246">
        <f>IF(N105="sníž. přenesená",J105,0)</f>
        <v>0</v>
      </c>
      <c r="BI105" s="246">
        <f>IF(N105="nulová",J105,0)</f>
        <v>0</v>
      </c>
      <c r="BJ105" s="24" t="s">
        <v>79</v>
      </c>
      <c r="BK105" s="246">
        <f>ROUND(I105*H105,2)</f>
        <v>0</v>
      </c>
      <c r="BL105" s="24" t="s">
        <v>145</v>
      </c>
      <c r="BM105" s="24" t="s">
        <v>707</v>
      </c>
    </row>
    <row r="106" s="12" customFormat="1">
      <c r="B106" s="250"/>
      <c r="C106" s="251"/>
      <c r="D106" s="247" t="s">
        <v>149</v>
      </c>
      <c r="E106" s="252" t="s">
        <v>21</v>
      </c>
      <c r="F106" s="253" t="s">
        <v>708</v>
      </c>
      <c r="G106" s="251"/>
      <c r="H106" s="254">
        <v>4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AT106" s="260" t="s">
        <v>149</v>
      </c>
      <c r="AU106" s="260" t="s">
        <v>81</v>
      </c>
      <c r="AV106" s="12" t="s">
        <v>81</v>
      </c>
      <c r="AW106" s="12" t="s">
        <v>35</v>
      </c>
      <c r="AX106" s="12" t="s">
        <v>79</v>
      </c>
      <c r="AY106" s="260" t="s">
        <v>138</v>
      </c>
    </row>
    <row r="107" s="1" customFormat="1" ht="16.5" customHeight="1">
      <c r="B107" s="46"/>
      <c r="C107" s="235" t="s">
        <v>168</v>
      </c>
      <c r="D107" s="235" t="s">
        <v>140</v>
      </c>
      <c r="E107" s="236" t="s">
        <v>682</v>
      </c>
      <c r="F107" s="237" t="s">
        <v>683</v>
      </c>
      <c r="G107" s="238" t="s">
        <v>377</v>
      </c>
      <c r="H107" s="239">
        <v>4</v>
      </c>
      <c r="I107" s="240"/>
      <c r="J107" s="241">
        <f>ROUND(I107*H107,2)</f>
        <v>0</v>
      </c>
      <c r="K107" s="237" t="s">
        <v>144</v>
      </c>
      <c r="L107" s="72"/>
      <c r="M107" s="242" t="s">
        <v>21</v>
      </c>
      <c r="N107" s="243" t="s">
        <v>43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145</v>
      </c>
      <c r="AT107" s="24" t="s">
        <v>140</v>
      </c>
      <c r="AU107" s="24" t="s">
        <v>81</v>
      </c>
      <c r="AY107" s="24" t="s">
        <v>138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79</v>
      </c>
      <c r="BK107" s="246">
        <f>ROUND(I107*H107,2)</f>
        <v>0</v>
      </c>
      <c r="BL107" s="24" t="s">
        <v>145</v>
      </c>
      <c r="BM107" s="24" t="s">
        <v>709</v>
      </c>
    </row>
    <row r="108" s="12" customFormat="1">
      <c r="B108" s="250"/>
      <c r="C108" s="251"/>
      <c r="D108" s="247" t="s">
        <v>149</v>
      </c>
      <c r="E108" s="252" t="s">
        <v>21</v>
      </c>
      <c r="F108" s="253" t="s">
        <v>708</v>
      </c>
      <c r="G108" s="251"/>
      <c r="H108" s="254">
        <v>4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AT108" s="260" t="s">
        <v>149</v>
      </c>
      <c r="AU108" s="260" t="s">
        <v>81</v>
      </c>
      <c r="AV108" s="12" t="s">
        <v>81</v>
      </c>
      <c r="AW108" s="12" t="s">
        <v>35</v>
      </c>
      <c r="AX108" s="12" t="s">
        <v>79</v>
      </c>
      <c r="AY108" s="260" t="s">
        <v>138</v>
      </c>
    </row>
    <row r="109" s="11" customFormat="1" ht="37.44001" customHeight="1">
      <c r="B109" s="219"/>
      <c r="C109" s="220"/>
      <c r="D109" s="221" t="s">
        <v>71</v>
      </c>
      <c r="E109" s="222" t="s">
        <v>96</v>
      </c>
      <c r="F109" s="222" t="s">
        <v>97</v>
      </c>
      <c r="G109" s="220"/>
      <c r="H109" s="220"/>
      <c r="I109" s="223"/>
      <c r="J109" s="224">
        <f>BK109</f>
        <v>0</v>
      </c>
      <c r="K109" s="220"/>
      <c r="L109" s="225"/>
      <c r="M109" s="226"/>
      <c r="N109" s="227"/>
      <c r="O109" s="227"/>
      <c r="P109" s="228">
        <f>P110</f>
        <v>0</v>
      </c>
      <c r="Q109" s="227"/>
      <c r="R109" s="228">
        <f>R110</f>
        <v>0</v>
      </c>
      <c r="S109" s="227"/>
      <c r="T109" s="229">
        <f>T110</f>
        <v>0</v>
      </c>
      <c r="AR109" s="230" t="s">
        <v>168</v>
      </c>
      <c r="AT109" s="231" t="s">
        <v>71</v>
      </c>
      <c r="AU109" s="231" t="s">
        <v>72</v>
      </c>
      <c r="AY109" s="230" t="s">
        <v>138</v>
      </c>
      <c r="BK109" s="232">
        <f>BK110</f>
        <v>0</v>
      </c>
    </row>
    <row r="110" s="11" customFormat="1" ht="19.92" customHeight="1">
      <c r="B110" s="219"/>
      <c r="C110" s="220"/>
      <c r="D110" s="221" t="s">
        <v>71</v>
      </c>
      <c r="E110" s="233" t="s">
        <v>685</v>
      </c>
      <c r="F110" s="233" t="s">
        <v>686</v>
      </c>
      <c r="G110" s="220"/>
      <c r="H110" s="220"/>
      <c r="I110" s="223"/>
      <c r="J110" s="234">
        <f>BK110</f>
        <v>0</v>
      </c>
      <c r="K110" s="220"/>
      <c r="L110" s="225"/>
      <c r="M110" s="226"/>
      <c r="N110" s="227"/>
      <c r="O110" s="227"/>
      <c r="P110" s="228">
        <f>SUM(P111:P113)</f>
        <v>0</v>
      </c>
      <c r="Q110" s="227"/>
      <c r="R110" s="228">
        <f>SUM(R111:R113)</f>
        <v>0</v>
      </c>
      <c r="S110" s="227"/>
      <c r="T110" s="229">
        <f>SUM(T111:T113)</f>
        <v>0</v>
      </c>
      <c r="AR110" s="230" t="s">
        <v>168</v>
      </c>
      <c r="AT110" s="231" t="s">
        <v>71</v>
      </c>
      <c r="AU110" s="231" t="s">
        <v>79</v>
      </c>
      <c r="AY110" s="230" t="s">
        <v>138</v>
      </c>
      <c r="BK110" s="232">
        <f>SUM(BK111:BK113)</f>
        <v>0</v>
      </c>
    </row>
    <row r="111" s="1" customFormat="1" ht="16.5" customHeight="1">
      <c r="B111" s="46"/>
      <c r="C111" s="235" t="s">
        <v>175</v>
      </c>
      <c r="D111" s="235" t="s">
        <v>140</v>
      </c>
      <c r="E111" s="236" t="s">
        <v>687</v>
      </c>
      <c r="F111" s="237" t="s">
        <v>688</v>
      </c>
      <c r="G111" s="238" t="s">
        <v>689</v>
      </c>
      <c r="H111" s="239">
        <v>1</v>
      </c>
      <c r="I111" s="240"/>
      <c r="J111" s="241">
        <f>ROUND(I111*H111,2)</f>
        <v>0</v>
      </c>
      <c r="K111" s="237" t="s">
        <v>21</v>
      </c>
      <c r="L111" s="72"/>
      <c r="M111" s="242" t="s">
        <v>21</v>
      </c>
      <c r="N111" s="243" t="s">
        <v>43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690</v>
      </c>
      <c r="AT111" s="24" t="s">
        <v>140</v>
      </c>
      <c r="AU111" s="24" t="s">
        <v>81</v>
      </c>
      <c r="AY111" s="24" t="s">
        <v>138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79</v>
      </c>
      <c r="BK111" s="246">
        <f>ROUND(I111*H111,2)</f>
        <v>0</v>
      </c>
      <c r="BL111" s="24" t="s">
        <v>690</v>
      </c>
      <c r="BM111" s="24" t="s">
        <v>710</v>
      </c>
    </row>
    <row r="112" s="1" customFormat="1">
      <c r="B112" s="46"/>
      <c r="C112" s="74"/>
      <c r="D112" s="247" t="s">
        <v>311</v>
      </c>
      <c r="E112" s="74"/>
      <c r="F112" s="248" t="s">
        <v>692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311</v>
      </c>
      <c r="AU112" s="24" t="s">
        <v>81</v>
      </c>
    </row>
    <row r="113" s="12" customFormat="1">
      <c r="B113" s="250"/>
      <c r="C113" s="251"/>
      <c r="D113" s="247" t="s">
        <v>149</v>
      </c>
      <c r="E113" s="252" t="s">
        <v>21</v>
      </c>
      <c r="F113" s="253" t="s">
        <v>693</v>
      </c>
      <c r="G113" s="251"/>
      <c r="H113" s="254">
        <v>1</v>
      </c>
      <c r="I113" s="255"/>
      <c r="J113" s="251"/>
      <c r="K113" s="251"/>
      <c r="L113" s="256"/>
      <c r="M113" s="299"/>
      <c r="N113" s="300"/>
      <c r="O113" s="300"/>
      <c r="P113" s="300"/>
      <c r="Q113" s="300"/>
      <c r="R113" s="300"/>
      <c r="S113" s="300"/>
      <c r="T113" s="301"/>
      <c r="AT113" s="260" t="s">
        <v>149</v>
      </c>
      <c r="AU113" s="260" t="s">
        <v>81</v>
      </c>
      <c r="AV113" s="12" t="s">
        <v>81</v>
      </c>
      <c r="AW113" s="12" t="s">
        <v>35</v>
      </c>
      <c r="AX113" s="12" t="s">
        <v>79</v>
      </c>
      <c r="AY113" s="260" t="s">
        <v>138</v>
      </c>
    </row>
    <row r="114" s="1" customFormat="1" ht="6.96" customHeight="1">
      <c r="B114" s="67"/>
      <c r="C114" s="68"/>
      <c r="D114" s="68"/>
      <c r="E114" s="68"/>
      <c r="F114" s="68"/>
      <c r="G114" s="68"/>
      <c r="H114" s="68"/>
      <c r="I114" s="178"/>
      <c r="J114" s="68"/>
      <c r="K114" s="68"/>
      <c r="L114" s="72"/>
    </row>
  </sheetData>
  <sheetProtection sheet="1" autoFilter="0" formatColumns="0" formatRows="0" objects="1" scenarios="1" spinCount="100000" saltValue="mHaALv+UYz9emwf0+PrgS1ebA32ggS3C7KKCCTdK5MH9gJIwCFIgUqvUB9lnhh39wCW5vYQdIoEdmdMh+D7nLg==" hashValue="QNiNdOwU+dL18ltrT+TezAQ2VtHl7tcpTlfBW3hOngKm4N9MDk9INKLNiID5jU4D2Y/GCIaKKm3SwwKq7uzg1Q==" algorithmName="SHA-512" password="CC35"/>
  <autoFilter ref="C85:K113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100</v>
      </c>
      <c r="G1" s="151" t="s">
        <v>101</v>
      </c>
      <c r="H1" s="151"/>
      <c r="I1" s="152"/>
      <c r="J1" s="151" t="s">
        <v>102</v>
      </c>
      <c r="K1" s="150" t="s">
        <v>103</v>
      </c>
      <c r="L1" s="151" t="s">
        <v>104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99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81</v>
      </c>
    </row>
    <row r="4" ht="36.96" customHeight="1">
      <c r="B4" s="28"/>
      <c r="C4" s="29"/>
      <c r="D4" s="30" t="s">
        <v>105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stavby'!K6</f>
        <v>Bystřice pod Hostýnem, ul. Rusavská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106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654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108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654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stavby'!AN8</f>
        <v>17. 10. 2018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21</v>
      </c>
      <c r="K16" s="51"/>
    </row>
    <row r="17" s="1" customFormat="1" ht="18" customHeight="1">
      <c r="B17" s="46"/>
      <c r="C17" s="47"/>
      <c r="D17" s="47"/>
      <c r="E17" s="35" t="s">
        <v>29</v>
      </c>
      <c r="F17" s="47"/>
      <c r="G17" s="47"/>
      <c r="H17" s="47"/>
      <c r="I17" s="158" t="s">
        <v>30</v>
      </c>
      <c r="J17" s="35" t="s">
        <v>21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31</v>
      </c>
      <c r="E19" s="47"/>
      <c r="F19" s="47"/>
      <c r="G19" s="47"/>
      <c r="H19" s="47"/>
      <c r="I19" s="158" t="s">
        <v>28</v>
      </c>
      <c r="J19" s="35" t="str">
        <f>IF('Rekapitulace stavby'!AN13="Vyplň údaj","",IF('Rekapitulace stavby'!AN13="","",'Rekapitulace stavby'!AN13))</f>
        <v/>
      </c>
      <c r="K19" s="51"/>
    </row>
    <row r="20" s="1" customFormat="1" ht="18" customHeight="1">
      <c r="B20" s="46"/>
      <c r="C20" s="47"/>
      <c r="D20" s="47"/>
      <c r="E20" s="35" t="str">
        <f>IF('Rekapitulace stavby'!E14="Vyplň údaj","",IF('Rekapitulace stavby'!E14="","",'Rekapitulace stavby'!E14))</f>
        <v/>
      </c>
      <c r="F20" s="47"/>
      <c r="G20" s="47"/>
      <c r="H20" s="47"/>
      <c r="I20" s="158" t="s">
        <v>30</v>
      </c>
      <c r="J20" s="35" t="str">
        <f>IF('Rekapitulace stavby'!AN14="Vyplň údaj","",IF('Rekapitulace stavby'!AN14="","",'Rekapitulace stavby'!AN14))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33</v>
      </c>
      <c r="E22" s="47"/>
      <c r="F22" s="47"/>
      <c r="G22" s="47"/>
      <c r="H22" s="47"/>
      <c r="I22" s="158" t="s">
        <v>28</v>
      </c>
      <c r="J22" s="35" t="s">
        <v>21</v>
      </c>
      <c r="K22" s="51"/>
    </row>
    <row r="23" s="1" customFormat="1" ht="18" customHeight="1">
      <c r="B23" s="46"/>
      <c r="C23" s="47"/>
      <c r="D23" s="47"/>
      <c r="E23" s="35" t="s">
        <v>34</v>
      </c>
      <c r="F23" s="47"/>
      <c r="G23" s="47"/>
      <c r="H23" s="47"/>
      <c r="I23" s="158" t="s">
        <v>30</v>
      </c>
      <c r="J23" s="35" t="s">
        <v>21</v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36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38</v>
      </c>
      <c r="E29" s="47"/>
      <c r="F29" s="47"/>
      <c r="G29" s="47"/>
      <c r="H29" s="47"/>
      <c r="I29" s="156"/>
      <c r="J29" s="167">
        <f>ROUND(J86,2)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40</v>
      </c>
      <c r="G31" s="47"/>
      <c r="H31" s="47"/>
      <c r="I31" s="168" t="s">
        <v>39</v>
      </c>
      <c r="J31" s="52" t="s">
        <v>41</v>
      </c>
      <c r="K31" s="51"/>
    </row>
    <row r="32" s="1" customFormat="1" ht="14.4" customHeight="1">
      <c r="B32" s="46"/>
      <c r="C32" s="47"/>
      <c r="D32" s="55" t="s">
        <v>42</v>
      </c>
      <c r="E32" s="55" t="s">
        <v>43</v>
      </c>
      <c r="F32" s="169">
        <f>ROUND(SUM(BE86:BE97), 2)</f>
        <v>0</v>
      </c>
      <c r="G32" s="47"/>
      <c r="H32" s="47"/>
      <c r="I32" s="170">
        <v>0.20999999999999999</v>
      </c>
      <c r="J32" s="169">
        <f>ROUND(ROUND((SUM(BE86:BE97)), 2)*I32, 2)</f>
        <v>0</v>
      </c>
      <c r="K32" s="51"/>
    </row>
    <row r="33" s="1" customFormat="1" ht="14.4" customHeight="1">
      <c r="B33" s="46"/>
      <c r="C33" s="47"/>
      <c r="D33" s="47"/>
      <c r="E33" s="55" t="s">
        <v>44</v>
      </c>
      <c r="F33" s="169">
        <f>ROUND(SUM(BF86:BF97), 2)</f>
        <v>0</v>
      </c>
      <c r="G33" s="47"/>
      <c r="H33" s="47"/>
      <c r="I33" s="170">
        <v>0.14999999999999999</v>
      </c>
      <c r="J33" s="169">
        <f>ROUND(ROUND((SUM(BF86:BF97)),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69">
        <f>ROUND(SUM(BG86:BG97),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46</v>
      </c>
      <c r="F35" s="169">
        <f>ROUND(SUM(BH86:BH97),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47</v>
      </c>
      <c r="F36" s="169">
        <f>ROUND(SUM(BI86:BI97),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48</v>
      </c>
      <c r="E38" s="98"/>
      <c r="F38" s="98"/>
      <c r="G38" s="173" t="s">
        <v>49</v>
      </c>
      <c r="H38" s="174" t="s">
        <v>50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109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Bystřice pod Hostýnem, ul. Rusavská</v>
      </c>
      <c r="F47" s="40"/>
      <c r="G47" s="40"/>
      <c r="H47" s="40"/>
      <c r="I47" s="156"/>
      <c r="J47" s="47"/>
      <c r="K47" s="51"/>
    </row>
    <row r="48">
      <c r="B48" s="28"/>
      <c r="C48" s="40" t="s">
        <v>106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654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108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VRN - Vedlejší rozpočtové náklady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Bystřice pod Hostýnem</v>
      </c>
      <c r="G53" s="47"/>
      <c r="H53" s="47"/>
      <c r="I53" s="158" t="s">
        <v>25</v>
      </c>
      <c r="J53" s="159" t="str">
        <f>IF(J14="","",J14)</f>
        <v>17. 10. 2018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Město Bystřice pod Hostýnem</v>
      </c>
      <c r="G55" s="47"/>
      <c r="H55" s="47"/>
      <c r="I55" s="158" t="s">
        <v>33</v>
      </c>
      <c r="J55" s="44" t="str">
        <f>E23</f>
        <v>ViaDesigne s.r.o.</v>
      </c>
      <c r="K55" s="51"/>
    </row>
    <row r="56" s="1" customFormat="1" ht="14.4" customHeight="1">
      <c r="B56" s="46"/>
      <c r="C56" s="40" t="s">
        <v>31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110</v>
      </c>
      <c r="D58" s="171"/>
      <c r="E58" s="171"/>
      <c r="F58" s="171"/>
      <c r="G58" s="171"/>
      <c r="H58" s="171"/>
      <c r="I58" s="185"/>
      <c r="J58" s="186" t="s">
        <v>111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112</v>
      </c>
      <c r="D60" s="47"/>
      <c r="E60" s="47"/>
      <c r="F60" s="47"/>
      <c r="G60" s="47"/>
      <c r="H60" s="47"/>
      <c r="I60" s="156"/>
      <c r="J60" s="167">
        <f>J86</f>
        <v>0</v>
      </c>
      <c r="K60" s="51"/>
      <c r="AU60" s="24" t="s">
        <v>113</v>
      </c>
    </row>
    <row r="61" s="8" customFormat="1" ht="24.96" customHeight="1">
      <c r="B61" s="189"/>
      <c r="C61" s="190"/>
      <c r="D61" s="191" t="s">
        <v>654</v>
      </c>
      <c r="E61" s="192"/>
      <c r="F61" s="192"/>
      <c r="G61" s="192"/>
      <c r="H61" s="192"/>
      <c r="I61" s="193"/>
      <c r="J61" s="194">
        <f>J87</f>
        <v>0</v>
      </c>
      <c r="K61" s="195"/>
    </row>
    <row r="62" s="9" customFormat="1" ht="19.92" customHeight="1">
      <c r="B62" s="196"/>
      <c r="C62" s="197"/>
      <c r="D62" s="198" t="s">
        <v>655</v>
      </c>
      <c r="E62" s="199"/>
      <c r="F62" s="199"/>
      <c r="G62" s="199"/>
      <c r="H62" s="199"/>
      <c r="I62" s="200"/>
      <c r="J62" s="201">
        <f>J88</f>
        <v>0</v>
      </c>
      <c r="K62" s="202"/>
    </row>
    <row r="63" s="9" customFormat="1" ht="19.92" customHeight="1">
      <c r="B63" s="196"/>
      <c r="C63" s="197"/>
      <c r="D63" s="198" t="s">
        <v>711</v>
      </c>
      <c r="E63" s="199"/>
      <c r="F63" s="199"/>
      <c r="G63" s="199"/>
      <c r="H63" s="199"/>
      <c r="I63" s="200"/>
      <c r="J63" s="201">
        <f>J93</f>
        <v>0</v>
      </c>
      <c r="K63" s="202"/>
    </row>
    <row r="64" s="9" customFormat="1" ht="19.92" customHeight="1">
      <c r="B64" s="196"/>
      <c r="C64" s="197"/>
      <c r="D64" s="198" t="s">
        <v>712</v>
      </c>
      <c r="E64" s="199"/>
      <c r="F64" s="199"/>
      <c r="G64" s="199"/>
      <c r="H64" s="199"/>
      <c r="I64" s="200"/>
      <c r="J64" s="201">
        <f>J96</f>
        <v>0</v>
      </c>
      <c r="K64" s="202"/>
    </row>
    <row r="65" s="1" customFormat="1" ht="21.84" customHeight="1">
      <c r="B65" s="46"/>
      <c r="C65" s="47"/>
      <c r="D65" s="47"/>
      <c r="E65" s="47"/>
      <c r="F65" s="47"/>
      <c r="G65" s="47"/>
      <c r="H65" s="47"/>
      <c r="I65" s="156"/>
      <c r="J65" s="47"/>
      <c r="K65" s="51"/>
    </row>
    <row r="66" s="1" customFormat="1" ht="6.96" customHeight="1">
      <c r="B66" s="67"/>
      <c r="C66" s="68"/>
      <c r="D66" s="68"/>
      <c r="E66" s="68"/>
      <c r="F66" s="68"/>
      <c r="G66" s="68"/>
      <c r="H66" s="68"/>
      <c r="I66" s="178"/>
      <c r="J66" s="68"/>
      <c r="K66" s="69"/>
    </row>
    <row r="70" s="1" customFormat="1" ht="6.96" customHeight="1">
      <c r="B70" s="70"/>
      <c r="C70" s="71"/>
      <c r="D70" s="71"/>
      <c r="E70" s="71"/>
      <c r="F70" s="71"/>
      <c r="G70" s="71"/>
      <c r="H70" s="71"/>
      <c r="I70" s="181"/>
      <c r="J70" s="71"/>
      <c r="K70" s="71"/>
      <c r="L70" s="72"/>
    </row>
    <row r="71" s="1" customFormat="1" ht="36.96" customHeight="1">
      <c r="B71" s="46"/>
      <c r="C71" s="73" t="s">
        <v>122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18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6.5" customHeight="1">
      <c r="B74" s="46"/>
      <c r="C74" s="74"/>
      <c r="D74" s="74"/>
      <c r="E74" s="204" t="str">
        <f>E7</f>
        <v>Bystřice pod Hostýnem, ul. Rusavská</v>
      </c>
      <c r="F74" s="76"/>
      <c r="G74" s="76"/>
      <c r="H74" s="76"/>
      <c r="I74" s="203"/>
      <c r="J74" s="74"/>
      <c r="K74" s="74"/>
      <c r="L74" s="72"/>
    </row>
    <row r="75">
      <c r="B75" s="28"/>
      <c r="C75" s="76" t="s">
        <v>106</v>
      </c>
      <c r="D75" s="205"/>
      <c r="E75" s="205"/>
      <c r="F75" s="205"/>
      <c r="G75" s="205"/>
      <c r="H75" s="205"/>
      <c r="I75" s="148"/>
      <c r="J75" s="205"/>
      <c r="K75" s="205"/>
      <c r="L75" s="206"/>
    </row>
    <row r="76" s="1" customFormat="1" ht="16.5" customHeight="1">
      <c r="B76" s="46"/>
      <c r="C76" s="74"/>
      <c r="D76" s="74"/>
      <c r="E76" s="204" t="s">
        <v>654</v>
      </c>
      <c r="F76" s="74"/>
      <c r="G76" s="74"/>
      <c r="H76" s="74"/>
      <c r="I76" s="203"/>
      <c r="J76" s="74"/>
      <c r="K76" s="74"/>
      <c r="L76" s="72"/>
    </row>
    <row r="77" s="1" customFormat="1" ht="14.4" customHeight="1">
      <c r="B77" s="46"/>
      <c r="C77" s="76" t="s">
        <v>108</v>
      </c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E11</f>
        <v>VRN - Vedlejší rozpočtové náklady</v>
      </c>
      <c r="F78" s="74"/>
      <c r="G78" s="74"/>
      <c r="H78" s="74"/>
      <c r="I78" s="203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207" t="str">
        <f>F14</f>
        <v>Bystřice pod Hostýnem</v>
      </c>
      <c r="G80" s="74"/>
      <c r="H80" s="74"/>
      <c r="I80" s="208" t="s">
        <v>25</v>
      </c>
      <c r="J80" s="85" t="str">
        <f>IF(J14="","",J14)</f>
        <v>17. 10. 2018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203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207" t="str">
        <f>E17</f>
        <v>Město Bystřice pod Hostýnem</v>
      </c>
      <c r="G82" s="74"/>
      <c r="H82" s="74"/>
      <c r="I82" s="208" t="s">
        <v>33</v>
      </c>
      <c r="J82" s="207" t="str">
        <f>E23</f>
        <v>ViaDesigne s.r.o.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207" t="str">
        <f>IF(E20="","",E20)</f>
        <v/>
      </c>
      <c r="G83" s="74"/>
      <c r="H83" s="74"/>
      <c r="I83" s="203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203"/>
      <c r="J84" s="74"/>
      <c r="K84" s="74"/>
      <c r="L84" s="72"/>
    </row>
    <row r="85" s="10" customFormat="1" ht="29.28" customHeight="1">
      <c r="B85" s="209"/>
      <c r="C85" s="210" t="s">
        <v>123</v>
      </c>
      <c r="D85" s="211" t="s">
        <v>57</v>
      </c>
      <c r="E85" s="211" t="s">
        <v>53</v>
      </c>
      <c r="F85" s="211" t="s">
        <v>124</v>
      </c>
      <c r="G85" s="211" t="s">
        <v>125</v>
      </c>
      <c r="H85" s="211" t="s">
        <v>126</v>
      </c>
      <c r="I85" s="212" t="s">
        <v>127</v>
      </c>
      <c r="J85" s="211" t="s">
        <v>111</v>
      </c>
      <c r="K85" s="213" t="s">
        <v>128</v>
      </c>
      <c r="L85" s="214"/>
      <c r="M85" s="102" t="s">
        <v>129</v>
      </c>
      <c r="N85" s="103" t="s">
        <v>42</v>
      </c>
      <c r="O85" s="103" t="s">
        <v>130</v>
      </c>
      <c r="P85" s="103" t="s">
        <v>131</v>
      </c>
      <c r="Q85" s="103" t="s">
        <v>132</v>
      </c>
      <c r="R85" s="103" t="s">
        <v>133</v>
      </c>
      <c r="S85" s="103" t="s">
        <v>134</v>
      </c>
      <c r="T85" s="104" t="s">
        <v>135</v>
      </c>
    </row>
    <row r="86" s="1" customFormat="1" ht="29.28" customHeight="1">
      <c r="B86" s="46"/>
      <c r="C86" s="108" t="s">
        <v>112</v>
      </c>
      <c r="D86" s="74"/>
      <c r="E86" s="74"/>
      <c r="F86" s="74"/>
      <c r="G86" s="74"/>
      <c r="H86" s="74"/>
      <c r="I86" s="203"/>
      <c r="J86" s="215">
        <f>BK86</f>
        <v>0</v>
      </c>
      <c r="K86" s="74"/>
      <c r="L86" s="72"/>
      <c r="M86" s="105"/>
      <c r="N86" s="106"/>
      <c r="O86" s="106"/>
      <c r="P86" s="216">
        <f>P87</f>
        <v>0</v>
      </c>
      <c r="Q86" s="106"/>
      <c r="R86" s="216">
        <f>R87</f>
        <v>0</v>
      </c>
      <c r="S86" s="106"/>
      <c r="T86" s="217">
        <f>T87</f>
        <v>0</v>
      </c>
      <c r="AT86" s="24" t="s">
        <v>71</v>
      </c>
      <c r="AU86" s="24" t="s">
        <v>113</v>
      </c>
      <c r="BK86" s="218">
        <f>BK87</f>
        <v>0</v>
      </c>
    </row>
    <row r="87" s="11" customFormat="1" ht="37.44001" customHeight="1">
      <c r="B87" s="219"/>
      <c r="C87" s="220"/>
      <c r="D87" s="221" t="s">
        <v>71</v>
      </c>
      <c r="E87" s="222" t="s">
        <v>96</v>
      </c>
      <c r="F87" s="222" t="s">
        <v>97</v>
      </c>
      <c r="G87" s="220"/>
      <c r="H87" s="220"/>
      <c r="I87" s="223"/>
      <c r="J87" s="224">
        <f>BK87</f>
        <v>0</v>
      </c>
      <c r="K87" s="220"/>
      <c r="L87" s="225"/>
      <c r="M87" s="226"/>
      <c r="N87" s="227"/>
      <c r="O87" s="227"/>
      <c r="P87" s="228">
        <f>P88+P93+P96</f>
        <v>0</v>
      </c>
      <c r="Q87" s="227"/>
      <c r="R87" s="228">
        <f>R88+R93+R96</f>
        <v>0</v>
      </c>
      <c r="S87" s="227"/>
      <c r="T87" s="229">
        <f>T88+T93+T96</f>
        <v>0</v>
      </c>
      <c r="AR87" s="230" t="s">
        <v>168</v>
      </c>
      <c r="AT87" s="231" t="s">
        <v>71</v>
      </c>
      <c r="AU87" s="231" t="s">
        <v>72</v>
      </c>
      <c r="AY87" s="230" t="s">
        <v>138</v>
      </c>
      <c r="BK87" s="232">
        <f>BK88+BK93+BK96</f>
        <v>0</v>
      </c>
    </row>
    <row r="88" s="11" customFormat="1" ht="19.92" customHeight="1">
      <c r="B88" s="219"/>
      <c r="C88" s="220"/>
      <c r="D88" s="221" t="s">
        <v>71</v>
      </c>
      <c r="E88" s="233" t="s">
        <v>685</v>
      </c>
      <c r="F88" s="233" t="s">
        <v>686</v>
      </c>
      <c r="G88" s="220"/>
      <c r="H88" s="220"/>
      <c r="I88" s="223"/>
      <c r="J88" s="234">
        <f>BK88</f>
        <v>0</v>
      </c>
      <c r="K88" s="220"/>
      <c r="L88" s="225"/>
      <c r="M88" s="226"/>
      <c r="N88" s="227"/>
      <c r="O88" s="227"/>
      <c r="P88" s="228">
        <f>SUM(P89:P92)</f>
        <v>0</v>
      </c>
      <c r="Q88" s="227"/>
      <c r="R88" s="228">
        <f>SUM(R89:R92)</f>
        <v>0</v>
      </c>
      <c r="S88" s="227"/>
      <c r="T88" s="229">
        <f>SUM(T89:T92)</f>
        <v>0</v>
      </c>
      <c r="AR88" s="230" t="s">
        <v>168</v>
      </c>
      <c r="AT88" s="231" t="s">
        <v>71</v>
      </c>
      <c r="AU88" s="231" t="s">
        <v>79</v>
      </c>
      <c r="AY88" s="230" t="s">
        <v>138</v>
      </c>
      <c r="BK88" s="232">
        <f>SUM(BK89:BK92)</f>
        <v>0</v>
      </c>
    </row>
    <row r="89" s="1" customFormat="1" ht="25.5" customHeight="1">
      <c r="B89" s="46"/>
      <c r="C89" s="235" t="s">
        <v>79</v>
      </c>
      <c r="D89" s="235" t="s">
        <v>140</v>
      </c>
      <c r="E89" s="236" t="s">
        <v>713</v>
      </c>
      <c r="F89" s="237" t="s">
        <v>714</v>
      </c>
      <c r="G89" s="238" t="s">
        <v>689</v>
      </c>
      <c r="H89" s="239">
        <v>1</v>
      </c>
      <c r="I89" s="240"/>
      <c r="J89" s="241">
        <f>ROUND(I89*H89,2)</f>
        <v>0</v>
      </c>
      <c r="K89" s="237" t="s">
        <v>21</v>
      </c>
      <c r="L89" s="72"/>
      <c r="M89" s="242" t="s">
        <v>21</v>
      </c>
      <c r="N89" s="243" t="s">
        <v>43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690</v>
      </c>
      <c r="AT89" s="24" t="s">
        <v>140</v>
      </c>
      <c r="AU89" s="24" t="s">
        <v>81</v>
      </c>
      <c r="AY89" s="24" t="s">
        <v>138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79</v>
      </c>
      <c r="BK89" s="246">
        <f>ROUND(I89*H89,2)</f>
        <v>0</v>
      </c>
      <c r="BL89" s="24" t="s">
        <v>690</v>
      </c>
      <c r="BM89" s="24" t="s">
        <v>715</v>
      </c>
    </row>
    <row r="90" s="1" customFormat="1" ht="16.5" customHeight="1">
      <c r="B90" s="46"/>
      <c r="C90" s="235" t="s">
        <v>81</v>
      </c>
      <c r="D90" s="235" t="s">
        <v>140</v>
      </c>
      <c r="E90" s="236" t="s">
        <v>716</v>
      </c>
      <c r="F90" s="237" t="s">
        <v>717</v>
      </c>
      <c r="G90" s="238" t="s">
        <v>689</v>
      </c>
      <c r="H90" s="239">
        <v>1</v>
      </c>
      <c r="I90" s="240"/>
      <c r="J90" s="241">
        <f>ROUND(I90*H90,2)</f>
        <v>0</v>
      </c>
      <c r="K90" s="237" t="s">
        <v>21</v>
      </c>
      <c r="L90" s="72"/>
      <c r="M90" s="242" t="s">
        <v>21</v>
      </c>
      <c r="N90" s="243" t="s">
        <v>43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690</v>
      </c>
      <c r="AT90" s="24" t="s">
        <v>140</v>
      </c>
      <c r="AU90" s="24" t="s">
        <v>81</v>
      </c>
      <c r="AY90" s="24" t="s">
        <v>138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79</v>
      </c>
      <c r="BK90" s="246">
        <f>ROUND(I90*H90,2)</f>
        <v>0</v>
      </c>
      <c r="BL90" s="24" t="s">
        <v>690</v>
      </c>
      <c r="BM90" s="24" t="s">
        <v>718</v>
      </c>
    </row>
    <row r="91" s="1" customFormat="1" ht="16.5" customHeight="1">
      <c r="B91" s="46"/>
      <c r="C91" s="235" t="s">
        <v>158</v>
      </c>
      <c r="D91" s="235" t="s">
        <v>140</v>
      </c>
      <c r="E91" s="236" t="s">
        <v>719</v>
      </c>
      <c r="F91" s="237" t="s">
        <v>720</v>
      </c>
      <c r="G91" s="238" t="s">
        <v>689</v>
      </c>
      <c r="H91" s="239">
        <v>1</v>
      </c>
      <c r="I91" s="240"/>
      <c r="J91" s="241">
        <f>ROUND(I91*H91,2)</f>
        <v>0</v>
      </c>
      <c r="K91" s="237" t="s">
        <v>21</v>
      </c>
      <c r="L91" s="72"/>
      <c r="M91" s="242" t="s">
        <v>21</v>
      </c>
      <c r="N91" s="243" t="s">
        <v>43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690</v>
      </c>
      <c r="AT91" s="24" t="s">
        <v>140</v>
      </c>
      <c r="AU91" s="24" t="s">
        <v>81</v>
      </c>
      <c r="AY91" s="24" t="s">
        <v>138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79</v>
      </c>
      <c r="BK91" s="246">
        <f>ROUND(I91*H91,2)</f>
        <v>0</v>
      </c>
      <c r="BL91" s="24" t="s">
        <v>690</v>
      </c>
      <c r="BM91" s="24" t="s">
        <v>721</v>
      </c>
    </row>
    <row r="92" s="1" customFormat="1" ht="25.5" customHeight="1">
      <c r="B92" s="46"/>
      <c r="C92" s="235" t="s">
        <v>145</v>
      </c>
      <c r="D92" s="235" t="s">
        <v>140</v>
      </c>
      <c r="E92" s="236" t="s">
        <v>722</v>
      </c>
      <c r="F92" s="237" t="s">
        <v>723</v>
      </c>
      <c r="G92" s="238" t="s">
        <v>689</v>
      </c>
      <c r="H92" s="239">
        <v>1</v>
      </c>
      <c r="I92" s="240"/>
      <c r="J92" s="241">
        <f>ROUND(I92*H92,2)</f>
        <v>0</v>
      </c>
      <c r="K92" s="237" t="s">
        <v>21</v>
      </c>
      <c r="L92" s="72"/>
      <c r="M92" s="242" t="s">
        <v>21</v>
      </c>
      <c r="N92" s="243" t="s">
        <v>43</v>
      </c>
      <c r="O92" s="47"/>
      <c r="P92" s="244">
        <f>O92*H92</f>
        <v>0</v>
      </c>
      <c r="Q92" s="244">
        <v>0</v>
      </c>
      <c r="R92" s="244">
        <f>Q92*H92</f>
        <v>0</v>
      </c>
      <c r="S92" s="244">
        <v>0</v>
      </c>
      <c r="T92" s="245">
        <f>S92*H92</f>
        <v>0</v>
      </c>
      <c r="AR92" s="24" t="s">
        <v>690</v>
      </c>
      <c r="AT92" s="24" t="s">
        <v>140</v>
      </c>
      <c r="AU92" s="24" t="s">
        <v>81</v>
      </c>
      <c r="AY92" s="24" t="s">
        <v>138</v>
      </c>
      <c r="BE92" s="246">
        <f>IF(N92="základní",J92,0)</f>
        <v>0</v>
      </c>
      <c r="BF92" s="246">
        <f>IF(N92="snížená",J92,0)</f>
        <v>0</v>
      </c>
      <c r="BG92" s="246">
        <f>IF(N92="zákl. přenesená",J92,0)</f>
        <v>0</v>
      </c>
      <c r="BH92" s="246">
        <f>IF(N92="sníž. přenesená",J92,0)</f>
        <v>0</v>
      </c>
      <c r="BI92" s="246">
        <f>IF(N92="nulová",J92,0)</f>
        <v>0</v>
      </c>
      <c r="BJ92" s="24" t="s">
        <v>79</v>
      </c>
      <c r="BK92" s="246">
        <f>ROUND(I92*H92,2)</f>
        <v>0</v>
      </c>
      <c r="BL92" s="24" t="s">
        <v>690</v>
      </c>
      <c r="BM92" s="24" t="s">
        <v>724</v>
      </c>
    </row>
    <row r="93" s="11" customFormat="1" ht="29.88" customHeight="1">
      <c r="B93" s="219"/>
      <c r="C93" s="220"/>
      <c r="D93" s="221" t="s">
        <v>71</v>
      </c>
      <c r="E93" s="233" t="s">
        <v>725</v>
      </c>
      <c r="F93" s="233" t="s">
        <v>726</v>
      </c>
      <c r="G93" s="220"/>
      <c r="H93" s="220"/>
      <c r="I93" s="223"/>
      <c r="J93" s="234">
        <f>BK93</f>
        <v>0</v>
      </c>
      <c r="K93" s="220"/>
      <c r="L93" s="225"/>
      <c r="M93" s="226"/>
      <c r="N93" s="227"/>
      <c r="O93" s="227"/>
      <c r="P93" s="228">
        <f>SUM(P94:P95)</f>
        <v>0</v>
      </c>
      <c r="Q93" s="227"/>
      <c r="R93" s="228">
        <f>SUM(R94:R95)</f>
        <v>0</v>
      </c>
      <c r="S93" s="227"/>
      <c r="T93" s="229">
        <f>SUM(T94:T95)</f>
        <v>0</v>
      </c>
      <c r="AR93" s="230" t="s">
        <v>168</v>
      </c>
      <c r="AT93" s="231" t="s">
        <v>71</v>
      </c>
      <c r="AU93" s="231" t="s">
        <v>79</v>
      </c>
      <c r="AY93" s="230" t="s">
        <v>138</v>
      </c>
      <c r="BK93" s="232">
        <f>SUM(BK94:BK95)</f>
        <v>0</v>
      </c>
    </row>
    <row r="94" s="1" customFormat="1" ht="25.5" customHeight="1">
      <c r="B94" s="46"/>
      <c r="C94" s="235" t="s">
        <v>168</v>
      </c>
      <c r="D94" s="235" t="s">
        <v>140</v>
      </c>
      <c r="E94" s="236" t="s">
        <v>727</v>
      </c>
      <c r="F94" s="237" t="s">
        <v>728</v>
      </c>
      <c r="G94" s="238" t="s">
        <v>689</v>
      </c>
      <c r="H94" s="239">
        <v>1</v>
      </c>
      <c r="I94" s="240"/>
      <c r="J94" s="241">
        <f>ROUND(I94*H94,2)</f>
        <v>0</v>
      </c>
      <c r="K94" s="237" t="s">
        <v>21</v>
      </c>
      <c r="L94" s="72"/>
      <c r="M94" s="242" t="s">
        <v>21</v>
      </c>
      <c r="N94" s="243" t="s">
        <v>43</v>
      </c>
      <c r="O94" s="47"/>
      <c r="P94" s="244">
        <f>O94*H94</f>
        <v>0</v>
      </c>
      <c r="Q94" s="244">
        <v>0</v>
      </c>
      <c r="R94" s="244">
        <f>Q94*H94</f>
        <v>0</v>
      </c>
      <c r="S94" s="244">
        <v>0</v>
      </c>
      <c r="T94" s="245">
        <f>S94*H94</f>
        <v>0</v>
      </c>
      <c r="AR94" s="24" t="s">
        <v>690</v>
      </c>
      <c r="AT94" s="24" t="s">
        <v>140</v>
      </c>
      <c r="AU94" s="24" t="s">
        <v>81</v>
      </c>
      <c r="AY94" s="24" t="s">
        <v>138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79</v>
      </c>
      <c r="BK94" s="246">
        <f>ROUND(I94*H94,2)</f>
        <v>0</v>
      </c>
      <c r="BL94" s="24" t="s">
        <v>690</v>
      </c>
      <c r="BM94" s="24" t="s">
        <v>729</v>
      </c>
    </row>
    <row r="95" s="1" customFormat="1" ht="25.5" customHeight="1">
      <c r="B95" s="46"/>
      <c r="C95" s="235" t="s">
        <v>175</v>
      </c>
      <c r="D95" s="235" t="s">
        <v>140</v>
      </c>
      <c r="E95" s="236" t="s">
        <v>730</v>
      </c>
      <c r="F95" s="237" t="s">
        <v>731</v>
      </c>
      <c r="G95" s="238" t="s">
        <v>689</v>
      </c>
      <c r="H95" s="239">
        <v>1</v>
      </c>
      <c r="I95" s="240"/>
      <c r="J95" s="241">
        <f>ROUND(I95*H95,2)</f>
        <v>0</v>
      </c>
      <c r="K95" s="237" t="s">
        <v>21</v>
      </c>
      <c r="L95" s="72"/>
      <c r="M95" s="242" t="s">
        <v>21</v>
      </c>
      <c r="N95" s="243" t="s">
        <v>43</v>
      </c>
      <c r="O95" s="47"/>
      <c r="P95" s="244">
        <f>O95*H95</f>
        <v>0</v>
      </c>
      <c r="Q95" s="244">
        <v>0</v>
      </c>
      <c r="R95" s="244">
        <f>Q95*H95</f>
        <v>0</v>
      </c>
      <c r="S95" s="244">
        <v>0</v>
      </c>
      <c r="T95" s="245">
        <f>S95*H95</f>
        <v>0</v>
      </c>
      <c r="AR95" s="24" t="s">
        <v>690</v>
      </c>
      <c r="AT95" s="24" t="s">
        <v>140</v>
      </c>
      <c r="AU95" s="24" t="s">
        <v>81</v>
      </c>
      <c r="AY95" s="24" t="s">
        <v>138</v>
      </c>
      <c r="BE95" s="246">
        <f>IF(N95="základní",J95,0)</f>
        <v>0</v>
      </c>
      <c r="BF95" s="246">
        <f>IF(N95="snížená",J95,0)</f>
        <v>0</v>
      </c>
      <c r="BG95" s="246">
        <f>IF(N95="zákl. přenesená",J95,0)</f>
        <v>0</v>
      </c>
      <c r="BH95" s="246">
        <f>IF(N95="sníž. přenesená",J95,0)</f>
        <v>0</v>
      </c>
      <c r="BI95" s="246">
        <f>IF(N95="nulová",J95,0)</f>
        <v>0</v>
      </c>
      <c r="BJ95" s="24" t="s">
        <v>79</v>
      </c>
      <c r="BK95" s="246">
        <f>ROUND(I95*H95,2)</f>
        <v>0</v>
      </c>
      <c r="BL95" s="24" t="s">
        <v>690</v>
      </c>
      <c r="BM95" s="24" t="s">
        <v>732</v>
      </c>
    </row>
    <row r="96" s="11" customFormat="1" ht="29.88" customHeight="1">
      <c r="B96" s="219"/>
      <c r="C96" s="220"/>
      <c r="D96" s="221" t="s">
        <v>71</v>
      </c>
      <c r="E96" s="233" t="s">
        <v>733</v>
      </c>
      <c r="F96" s="233" t="s">
        <v>734</v>
      </c>
      <c r="G96" s="220"/>
      <c r="H96" s="220"/>
      <c r="I96" s="223"/>
      <c r="J96" s="234">
        <f>BK96</f>
        <v>0</v>
      </c>
      <c r="K96" s="220"/>
      <c r="L96" s="225"/>
      <c r="M96" s="226"/>
      <c r="N96" s="227"/>
      <c r="O96" s="227"/>
      <c r="P96" s="228">
        <f>P97</f>
        <v>0</v>
      </c>
      <c r="Q96" s="227"/>
      <c r="R96" s="228">
        <f>R97</f>
        <v>0</v>
      </c>
      <c r="S96" s="227"/>
      <c r="T96" s="229">
        <f>T97</f>
        <v>0</v>
      </c>
      <c r="AR96" s="230" t="s">
        <v>168</v>
      </c>
      <c r="AT96" s="231" t="s">
        <v>71</v>
      </c>
      <c r="AU96" s="231" t="s">
        <v>79</v>
      </c>
      <c r="AY96" s="230" t="s">
        <v>138</v>
      </c>
      <c r="BK96" s="232">
        <f>BK97</f>
        <v>0</v>
      </c>
    </row>
    <row r="97" s="1" customFormat="1" ht="16.5" customHeight="1">
      <c r="B97" s="46"/>
      <c r="C97" s="235" t="s">
        <v>180</v>
      </c>
      <c r="D97" s="235" t="s">
        <v>140</v>
      </c>
      <c r="E97" s="236" t="s">
        <v>735</v>
      </c>
      <c r="F97" s="237" t="s">
        <v>736</v>
      </c>
      <c r="G97" s="238" t="s">
        <v>689</v>
      </c>
      <c r="H97" s="239">
        <v>1</v>
      </c>
      <c r="I97" s="240"/>
      <c r="J97" s="241">
        <f>ROUND(I97*H97,2)</f>
        <v>0</v>
      </c>
      <c r="K97" s="237" t="s">
        <v>21</v>
      </c>
      <c r="L97" s="72"/>
      <c r="M97" s="242" t="s">
        <v>21</v>
      </c>
      <c r="N97" s="296" t="s">
        <v>43</v>
      </c>
      <c r="O97" s="294"/>
      <c r="P97" s="297">
        <f>O97*H97</f>
        <v>0</v>
      </c>
      <c r="Q97" s="297">
        <v>0</v>
      </c>
      <c r="R97" s="297">
        <f>Q97*H97</f>
        <v>0</v>
      </c>
      <c r="S97" s="297">
        <v>0</v>
      </c>
      <c r="T97" s="298">
        <f>S97*H97</f>
        <v>0</v>
      </c>
      <c r="AR97" s="24" t="s">
        <v>690</v>
      </c>
      <c r="AT97" s="24" t="s">
        <v>140</v>
      </c>
      <c r="AU97" s="24" t="s">
        <v>81</v>
      </c>
      <c r="AY97" s="24" t="s">
        <v>138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79</v>
      </c>
      <c r="BK97" s="246">
        <f>ROUND(I97*H97,2)</f>
        <v>0</v>
      </c>
      <c r="BL97" s="24" t="s">
        <v>690</v>
      </c>
      <c r="BM97" s="24" t="s">
        <v>737</v>
      </c>
    </row>
    <row r="98" s="1" customFormat="1" ht="6.96" customHeight="1">
      <c r="B98" s="67"/>
      <c r="C98" s="68"/>
      <c r="D98" s="68"/>
      <c r="E98" s="68"/>
      <c r="F98" s="68"/>
      <c r="G98" s="68"/>
      <c r="H98" s="68"/>
      <c r="I98" s="178"/>
      <c r="J98" s="68"/>
      <c r="K98" s="68"/>
      <c r="L98" s="72"/>
    </row>
  </sheetData>
  <sheetProtection sheet="1" autoFilter="0" formatColumns="0" formatRows="0" objects="1" scenarios="1" spinCount="100000" saltValue="nOlRIuiM1Pn+MtrbF1zg9YZnBbJYT89AQRIX3x4yfWrt/qj1C36A/fl8Ph6NHwjT8pZO1JG6kOavJu1gj7T2ZA==" hashValue="vAaUat2qfaLcNWqJ7H1Bfml11jwxyiY4TFLcR9K4N+3aj25+7OMLIUkPGvdr8EfWKSlDdfty9QuCKsXDBUE7rA==" algorithmName="SHA-512" password="CC35"/>
  <autoFilter ref="C85:K97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4:H74"/>
    <mergeCell ref="E76:H76"/>
    <mergeCell ref="E78:H78"/>
    <mergeCell ref="G1:H1"/>
    <mergeCell ref="L2:V2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302" customWidth="1"/>
    <col min="2" max="2" width="1.664063" style="302" customWidth="1"/>
    <col min="3" max="4" width="5" style="302" customWidth="1"/>
    <col min="5" max="5" width="11.67" style="302" customWidth="1"/>
    <col min="6" max="6" width="9.17" style="302" customWidth="1"/>
    <col min="7" max="7" width="5" style="302" customWidth="1"/>
    <col min="8" max="8" width="77.83" style="302" customWidth="1"/>
    <col min="9" max="10" width="20" style="302" customWidth="1"/>
    <col min="11" max="11" width="1.664063" style="302" customWidth="1"/>
  </cols>
  <sheetData>
    <row r="1" ht="37.5" customHeight="1"/>
    <row r="2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5" customFormat="1" ht="45" customHeight="1">
      <c r="B3" s="306"/>
      <c r="C3" s="307" t="s">
        <v>738</v>
      </c>
      <c r="D3" s="307"/>
      <c r="E3" s="307"/>
      <c r="F3" s="307"/>
      <c r="G3" s="307"/>
      <c r="H3" s="307"/>
      <c r="I3" s="307"/>
      <c r="J3" s="307"/>
      <c r="K3" s="308"/>
    </row>
    <row r="4" ht="25.5" customHeight="1">
      <c r="B4" s="309"/>
      <c r="C4" s="310" t="s">
        <v>739</v>
      </c>
      <c r="D4" s="310"/>
      <c r="E4" s="310"/>
      <c r="F4" s="310"/>
      <c r="G4" s="310"/>
      <c r="H4" s="310"/>
      <c r="I4" s="310"/>
      <c r="J4" s="310"/>
      <c r="K4" s="311"/>
    </row>
    <row r="5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ht="15" customHeight="1">
      <c r="B6" s="309"/>
      <c r="C6" s="313" t="s">
        <v>740</v>
      </c>
      <c r="D6" s="313"/>
      <c r="E6" s="313"/>
      <c r="F6" s="313"/>
      <c r="G6" s="313"/>
      <c r="H6" s="313"/>
      <c r="I6" s="313"/>
      <c r="J6" s="313"/>
      <c r="K6" s="311"/>
    </row>
    <row r="7" ht="15" customHeight="1">
      <c r="B7" s="314"/>
      <c r="C7" s="313" t="s">
        <v>741</v>
      </c>
      <c r="D7" s="313"/>
      <c r="E7" s="313"/>
      <c r="F7" s="313"/>
      <c r="G7" s="313"/>
      <c r="H7" s="313"/>
      <c r="I7" s="313"/>
      <c r="J7" s="313"/>
      <c r="K7" s="311"/>
    </row>
    <row r="8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ht="15" customHeight="1">
      <c r="B9" s="314"/>
      <c r="C9" s="313" t="s">
        <v>742</v>
      </c>
      <c r="D9" s="313"/>
      <c r="E9" s="313"/>
      <c r="F9" s="313"/>
      <c r="G9" s="313"/>
      <c r="H9" s="313"/>
      <c r="I9" s="313"/>
      <c r="J9" s="313"/>
      <c r="K9" s="311"/>
    </row>
    <row r="10" ht="15" customHeight="1">
      <c r="B10" s="314"/>
      <c r="C10" s="313"/>
      <c r="D10" s="313" t="s">
        <v>743</v>
      </c>
      <c r="E10" s="313"/>
      <c r="F10" s="313"/>
      <c r="G10" s="313"/>
      <c r="H10" s="313"/>
      <c r="I10" s="313"/>
      <c r="J10" s="313"/>
      <c r="K10" s="311"/>
    </row>
    <row r="11" ht="15" customHeight="1">
      <c r="B11" s="314"/>
      <c r="C11" s="315"/>
      <c r="D11" s="313" t="s">
        <v>744</v>
      </c>
      <c r="E11" s="313"/>
      <c r="F11" s="313"/>
      <c r="G11" s="313"/>
      <c r="H11" s="313"/>
      <c r="I11" s="313"/>
      <c r="J11" s="313"/>
      <c r="K11" s="311"/>
    </row>
    <row r="12" ht="12.75" customHeight="1">
      <c r="B12" s="314"/>
      <c r="C12" s="315"/>
      <c r="D12" s="315"/>
      <c r="E12" s="315"/>
      <c r="F12" s="315"/>
      <c r="G12" s="315"/>
      <c r="H12" s="315"/>
      <c r="I12" s="315"/>
      <c r="J12" s="315"/>
      <c r="K12" s="311"/>
    </row>
    <row r="13" ht="15" customHeight="1">
      <c r="B13" s="314"/>
      <c r="C13" s="315"/>
      <c r="D13" s="313" t="s">
        <v>745</v>
      </c>
      <c r="E13" s="313"/>
      <c r="F13" s="313"/>
      <c r="G13" s="313"/>
      <c r="H13" s="313"/>
      <c r="I13" s="313"/>
      <c r="J13" s="313"/>
      <c r="K13" s="311"/>
    </row>
    <row r="14" ht="15" customHeight="1">
      <c r="B14" s="314"/>
      <c r="C14" s="315"/>
      <c r="D14" s="313" t="s">
        <v>746</v>
      </c>
      <c r="E14" s="313"/>
      <c r="F14" s="313"/>
      <c r="G14" s="313"/>
      <c r="H14" s="313"/>
      <c r="I14" s="313"/>
      <c r="J14" s="313"/>
      <c r="K14" s="311"/>
    </row>
    <row r="15" ht="15" customHeight="1">
      <c r="B15" s="314"/>
      <c r="C15" s="315"/>
      <c r="D15" s="313" t="s">
        <v>747</v>
      </c>
      <c r="E15" s="313"/>
      <c r="F15" s="313"/>
      <c r="G15" s="313"/>
      <c r="H15" s="313"/>
      <c r="I15" s="313"/>
      <c r="J15" s="313"/>
      <c r="K15" s="311"/>
    </row>
    <row r="16" ht="15" customHeight="1">
      <c r="B16" s="314"/>
      <c r="C16" s="315"/>
      <c r="D16" s="315"/>
      <c r="E16" s="316" t="s">
        <v>78</v>
      </c>
      <c r="F16" s="313" t="s">
        <v>748</v>
      </c>
      <c r="G16" s="313"/>
      <c r="H16" s="313"/>
      <c r="I16" s="313"/>
      <c r="J16" s="313"/>
      <c r="K16" s="311"/>
    </row>
    <row r="17" ht="15" customHeight="1">
      <c r="B17" s="314"/>
      <c r="C17" s="315"/>
      <c r="D17" s="315"/>
      <c r="E17" s="316" t="s">
        <v>749</v>
      </c>
      <c r="F17" s="313" t="s">
        <v>750</v>
      </c>
      <c r="G17" s="313"/>
      <c r="H17" s="313"/>
      <c r="I17" s="313"/>
      <c r="J17" s="313"/>
      <c r="K17" s="311"/>
    </row>
    <row r="18" ht="15" customHeight="1">
      <c r="B18" s="314"/>
      <c r="C18" s="315"/>
      <c r="D18" s="315"/>
      <c r="E18" s="316" t="s">
        <v>751</v>
      </c>
      <c r="F18" s="313" t="s">
        <v>752</v>
      </c>
      <c r="G18" s="313"/>
      <c r="H18" s="313"/>
      <c r="I18" s="313"/>
      <c r="J18" s="313"/>
      <c r="K18" s="311"/>
    </row>
    <row r="19" ht="15" customHeight="1">
      <c r="B19" s="314"/>
      <c r="C19" s="315"/>
      <c r="D19" s="315"/>
      <c r="E19" s="316" t="s">
        <v>753</v>
      </c>
      <c r="F19" s="313" t="s">
        <v>754</v>
      </c>
      <c r="G19" s="313"/>
      <c r="H19" s="313"/>
      <c r="I19" s="313"/>
      <c r="J19" s="313"/>
      <c r="K19" s="311"/>
    </row>
    <row r="20" ht="15" customHeight="1">
      <c r="B20" s="314"/>
      <c r="C20" s="315"/>
      <c r="D20" s="315"/>
      <c r="E20" s="316" t="s">
        <v>755</v>
      </c>
      <c r="F20" s="313" t="s">
        <v>756</v>
      </c>
      <c r="G20" s="313"/>
      <c r="H20" s="313"/>
      <c r="I20" s="313"/>
      <c r="J20" s="313"/>
      <c r="K20" s="311"/>
    </row>
    <row r="21" ht="15" customHeight="1">
      <c r="B21" s="314"/>
      <c r="C21" s="315"/>
      <c r="D21" s="315"/>
      <c r="E21" s="316" t="s">
        <v>83</v>
      </c>
      <c r="F21" s="313" t="s">
        <v>757</v>
      </c>
      <c r="G21" s="313"/>
      <c r="H21" s="313"/>
      <c r="I21" s="313"/>
      <c r="J21" s="313"/>
      <c r="K21" s="311"/>
    </row>
    <row r="22" ht="12.75" customHeight="1">
      <c r="B22" s="314"/>
      <c r="C22" s="315"/>
      <c r="D22" s="315"/>
      <c r="E22" s="315"/>
      <c r="F22" s="315"/>
      <c r="G22" s="315"/>
      <c r="H22" s="315"/>
      <c r="I22" s="315"/>
      <c r="J22" s="315"/>
      <c r="K22" s="311"/>
    </row>
    <row r="23" ht="15" customHeight="1">
      <c r="B23" s="314"/>
      <c r="C23" s="313" t="s">
        <v>758</v>
      </c>
      <c r="D23" s="313"/>
      <c r="E23" s="313"/>
      <c r="F23" s="313"/>
      <c r="G23" s="313"/>
      <c r="H23" s="313"/>
      <c r="I23" s="313"/>
      <c r="J23" s="313"/>
      <c r="K23" s="311"/>
    </row>
    <row r="24" ht="15" customHeight="1">
      <c r="B24" s="314"/>
      <c r="C24" s="313" t="s">
        <v>759</v>
      </c>
      <c r="D24" s="313"/>
      <c r="E24" s="313"/>
      <c r="F24" s="313"/>
      <c r="G24" s="313"/>
      <c r="H24" s="313"/>
      <c r="I24" s="313"/>
      <c r="J24" s="313"/>
      <c r="K24" s="311"/>
    </row>
    <row r="25" ht="15" customHeight="1">
      <c r="B25" s="314"/>
      <c r="C25" s="313"/>
      <c r="D25" s="313" t="s">
        <v>760</v>
      </c>
      <c r="E25" s="313"/>
      <c r="F25" s="313"/>
      <c r="G25" s="313"/>
      <c r="H25" s="313"/>
      <c r="I25" s="313"/>
      <c r="J25" s="313"/>
      <c r="K25" s="311"/>
    </row>
    <row r="26" ht="15" customHeight="1">
      <c r="B26" s="314"/>
      <c r="C26" s="315"/>
      <c r="D26" s="313" t="s">
        <v>761</v>
      </c>
      <c r="E26" s="313"/>
      <c r="F26" s="313"/>
      <c r="G26" s="313"/>
      <c r="H26" s="313"/>
      <c r="I26" s="313"/>
      <c r="J26" s="313"/>
      <c r="K26" s="311"/>
    </row>
    <row r="27" ht="12.75" customHeight="1">
      <c r="B27" s="314"/>
      <c r="C27" s="315"/>
      <c r="D27" s="315"/>
      <c r="E27" s="315"/>
      <c r="F27" s="315"/>
      <c r="G27" s="315"/>
      <c r="H27" s="315"/>
      <c r="I27" s="315"/>
      <c r="J27" s="315"/>
      <c r="K27" s="311"/>
    </row>
    <row r="28" ht="15" customHeight="1">
      <c r="B28" s="314"/>
      <c r="C28" s="315"/>
      <c r="D28" s="313" t="s">
        <v>762</v>
      </c>
      <c r="E28" s="313"/>
      <c r="F28" s="313"/>
      <c r="G28" s="313"/>
      <c r="H28" s="313"/>
      <c r="I28" s="313"/>
      <c r="J28" s="313"/>
      <c r="K28" s="311"/>
    </row>
    <row r="29" ht="15" customHeight="1">
      <c r="B29" s="314"/>
      <c r="C29" s="315"/>
      <c r="D29" s="313" t="s">
        <v>763</v>
      </c>
      <c r="E29" s="313"/>
      <c r="F29" s="313"/>
      <c r="G29" s="313"/>
      <c r="H29" s="313"/>
      <c r="I29" s="313"/>
      <c r="J29" s="313"/>
      <c r="K29" s="311"/>
    </row>
    <row r="30" ht="12.75" customHeight="1">
      <c r="B30" s="314"/>
      <c r="C30" s="315"/>
      <c r="D30" s="315"/>
      <c r="E30" s="315"/>
      <c r="F30" s="315"/>
      <c r="G30" s="315"/>
      <c r="H30" s="315"/>
      <c r="I30" s="315"/>
      <c r="J30" s="315"/>
      <c r="K30" s="311"/>
    </row>
    <row r="31" ht="15" customHeight="1">
      <c r="B31" s="314"/>
      <c r="C31" s="315"/>
      <c r="D31" s="313" t="s">
        <v>764</v>
      </c>
      <c r="E31" s="313"/>
      <c r="F31" s="313"/>
      <c r="G31" s="313"/>
      <c r="H31" s="313"/>
      <c r="I31" s="313"/>
      <c r="J31" s="313"/>
      <c r="K31" s="311"/>
    </row>
    <row r="32" ht="15" customHeight="1">
      <c r="B32" s="314"/>
      <c r="C32" s="315"/>
      <c r="D32" s="313" t="s">
        <v>765</v>
      </c>
      <c r="E32" s="313"/>
      <c r="F32" s="313"/>
      <c r="G32" s="313"/>
      <c r="H32" s="313"/>
      <c r="I32" s="313"/>
      <c r="J32" s="313"/>
      <c r="K32" s="311"/>
    </row>
    <row r="33" ht="15" customHeight="1">
      <c r="B33" s="314"/>
      <c r="C33" s="315"/>
      <c r="D33" s="313" t="s">
        <v>766</v>
      </c>
      <c r="E33" s="313"/>
      <c r="F33" s="313"/>
      <c r="G33" s="313"/>
      <c r="H33" s="313"/>
      <c r="I33" s="313"/>
      <c r="J33" s="313"/>
      <c r="K33" s="311"/>
    </row>
    <row r="34" ht="15" customHeight="1">
      <c r="B34" s="314"/>
      <c r="C34" s="315"/>
      <c r="D34" s="313"/>
      <c r="E34" s="317" t="s">
        <v>123</v>
      </c>
      <c r="F34" s="313"/>
      <c r="G34" s="313" t="s">
        <v>767</v>
      </c>
      <c r="H34" s="313"/>
      <c r="I34" s="313"/>
      <c r="J34" s="313"/>
      <c r="K34" s="311"/>
    </row>
    <row r="35" ht="30.75" customHeight="1">
      <c r="B35" s="314"/>
      <c r="C35" s="315"/>
      <c r="D35" s="313"/>
      <c r="E35" s="317" t="s">
        <v>768</v>
      </c>
      <c r="F35" s="313"/>
      <c r="G35" s="313" t="s">
        <v>769</v>
      </c>
      <c r="H35" s="313"/>
      <c r="I35" s="313"/>
      <c r="J35" s="313"/>
      <c r="K35" s="311"/>
    </row>
    <row r="36" ht="15" customHeight="1">
      <c r="B36" s="314"/>
      <c r="C36" s="315"/>
      <c r="D36" s="313"/>
      <c r="E36" s="317" t="s">
        <v>53</v>
      </c>
      <c r="F36" s="313"/>
      <c r="G36" s="313" t="s">
        <v>770</v>
      </c>
      <c r="H36" s="313"/>
      <c r="I36" s="313"/>
      <c r="J36" s="313"/>
      <c r="K36" s="311"/>
    </row>
    <row r="37" ht="15" customHeight="1">
      <c r="B37" s="314"/>
      <c r="C37" s="315"/>
      <c r="D37" s="313"/>
      <c r="E37" s="317" t="s">
        <v>124</v>
      </c>
      <c r="F37" s="313"/>
      <c r="G37" s="313" t="s">
        <v>771</v>
      </c>
      <c r="H37" s="313"/>
      <c r="I37" s="313"/>
      <c r="J37" s="313"/>
      <c r="K37" s="311"/>
    </row>
    <row r="38" ht="15" customHeight="1">
      <c r="B38" s="314"/>
      <c r="C38" s="315"/>
      <c r="D38" s="313"/>
      <c r="E38" s="317" t="s">
        <v>125</v>
      </c>
      <c r="F38" s="313"/>
      <c r="G38" s="313" t="s">
        <v>772</v>
      </c>
      <c r="H38" s="313"/>
      <c r="I38" s="313"/>
      <c r="J38" s="313"/>
      <c r="K38" s="311"/>
    </row>
    <row r="39" ht="15" customHeight="1">
      <c r="B39" s="314"/>
      <c r="C39" s="315"/>
      <c r="D39" s="313"/>
      <c r="E39" s="317" t="s">
        <v>126</v>
      </c>
      <c r="F39" s="313"/>
      <c r="G39" s="313" t="s">
        <v>773</v>
      </c>
      <c r="H39" s="313"/>
      <c r="I39" s="313"/>
      <c r="J39" s="313"/>
      <c r="K39" s="311"/>
    </row>
    <row r="40" ht="15" customHeight="1">
      <c r="B40" s="314"/>
      <c r="C40" s="315"/>
      <c r="D40" s="313"/>
      <c r="E40" s="317" t="s">
        <v>774</v>
      </c>
      <c r="F40" s="313"/>
      <c r="G40" s="313" t="s">
        <v>775</v>
      </c>
      <c r="H40" s="313"/>
      <c r="I40" s="313"/>
      <c r="J40" s="313"/>
      <c r="K40" s="311"/>
    </row>
    <row r="41" ht="15" customHeight="1">
      <c r="B41" s="314"/>
      <c r="C41" s="315"/>
      <c r="D41" s="313"/>
      <c r="E41" s="317"/>
      <c r="F41" s="313"/>
      <c r="G41" s="313" t="s">
        <v>776</v>
      </c>
      <c r="H41" s="313"/>
      <c r="I41" s="313"/>
      <c r="J41" s="313"/>
      <c r="K41" s="311"/>
    </row>
    <row r="42" ht="15" customHeight="1">
      <c r="B42" s="314"/>
      <c r="C42" s="315"/>
      <c r="D42" s="313"/>
      <c r="E42" s="317" t="s">
        <v>777</v>
      </c>
      <c r="F42" s="313"/>
      <c r="G42" s="313" t="s">
        <v>778</v>
      </c>
      <c r="H42" s="313"/>
      <c r="I42" s="313"/>
      <c r="J42" s="313"/>
      <c r="K42" s="311"/>
    </row>
    <row r="43" ht="15" customHeight="1">
      <c r="B43" s="314"/>
      <c r="C43" s="315"/>
      <c r="D43" s="313"/>
      <c r="E43" s="317" t="s">
        <v>128</v>
      </c>
      <c r="F43" s="313"/>
      <c r="G43" s="313" t="s">
        <v>779</v>
      </c>
      <c r="H43" s="313"/>
      <c r="I43" s="313"/>
      <c r="J43" s="313"/>
      <c r="K43" s="311"/>
    </row>
    <row r="44" ht="12.75" customHeight="1">
      <c r="B44" s="314"/>
      <c r="C44" s="315"/>
      <c r="D44" s="313"/>
      <c r="E44" s="313"/>
      <c r="F44" s="313"/>
      <c r="G44" s="313"/>
      <c r="H44" s="313"/>
      <c r="I44" s="313"/>
      <c r="J44" s="313"/>
      <c r="K44" s="311"/>
    </row>
    <row r="45" ht="15" customHeight="1">
      <c r="B45" s="314"/>
      <c r="C45" s="315"/>
      <c r="D45" s="313" t="s">
        <v>780</v>
      </c>
      <c r="E45" s="313"/>
      <c r="F45" s="313"/>
      <c r="G45" s="313"/>
      <c r="H45" s="313"/>
      <c r="I45" s="313"/>
      <c r="J45" s="313"/>
      <c r="K45" s="311"/>
    </row>
    <row r="46" ht="15" customHeight="1">
      <c r="B46" s="314"/>
      <c r="C46" s="315"/>
      <c r="D46" s="315"/>
      <c r="E46" s="313" t="s">
        <v>781</v>
      </c>
      <c r="F46" s="313"/>
      <c r="G46" s="313"/>
      <c r="H46" s="313"/>
      <c r="I46" s="313"/>
      <c r="J46" s="313"/>
      <c r="K46" s="311"/>
    </row>
    <row r="47" ht="15" customHeight="1">
      <c r="B47" s="314"/>
      <c r="C47" s="315"/>
      <c r="D47" s="315"/>
      <c r="E47" s="313" t="s">
        <v>782</v>
      </c>
      <c r="F47" s="313"/>
      <c r="G47" s="313"/>
      <c r="H47" s="313"/>
      <c r="I47" s="313"/>
      <c r="J47" s="313"/>
      <c r="K47" s="311"/>
    </row>
    <row r="48" ht="15" customHeight="1">
      <c r="B48" s="314"/>
      <c r="C48" s="315"/>
      <c r="D48" s="315"/>
      <c r="E48" s="313" t="s">
        <v>783</v>
      </c>
      <c r="F48" s="313"/>
      <c r="G48" s="313"/>
      <c r="H48" s="313"/>
      <c r="I48" s="313"/>
      <c r="J48" s="313"/>
      <c r="K48" s="311"/>
    </row>
    <row r="49" ht="15" customHeight="1">
      <c r="B49" s="314"/>
      <c r="C49" s="315"/>
      <c r="D49" s="313" t="s">
        <v>784</v>
      </c>
      <c r="E49" s="313"/>
      <c r="F49" s="313"/>
      <c r="G49" s="313"/>
      <c r="H49" s="313"/>
      <c r="I49" s="313"/>
      <c r="J49" s="313"/>
      <c r="K49" s="311"/>
    </row>
    <row r="50" ht="25.5" customHeight="1">
      <c r="B50" s="309"/>
      <c r="C50" s="310" t="s">
        <v>785</v>
      </c>
      <c r="D50" s="310"/>
      <c r="E50" s="310"/>
      <c r="F50" s="310"/>
      <c r="G50" s="310"/>
      <c r="H50" s="310"/>
      <c r="I50" s="310"/>
      <c r="J50" s="310"/>
      <c r="K50" s="311"/>
    </row>
    <row r="51" ht="5.25" customHeight="1">
      <c r="B51" s="309"/>
      <c r="C51" s="312"/>
      <c r="D51" s="312"/>
      <c r="E51" s="312"/>
      <c r="F51" s="312"/>
      <c r="G51" s="312"/>
      <c r="H51" s="312"/>
      <c r="I51" s="312"/>
      <c r="J51" s="312"/>
      <c r="K51" s="311"/>
    </row>
    <row r="52" ht="15" customHeight="1">
      <c r="B52" s="309"/>
      <c r="C52" s="313" t="s">
        <v>786</v>
      </c>
      <c r="D52" s="313"/>
      <c r="E52" s="313"/>
      <c r="F52" s="313"/>
      <c r="G52" s="313"/>
      <c r="H52" s="313"/>
      <c r="I52" s="313"/>
      <c r="J52" s="313"/>
      <c r="K52" s="311"/>
    </row>
    <row r="53" ht="15" customHeight="1">
      <c r="B53" s="309"/>
      <c r="C53" s="313" t="s">
        <v>787</v>
      </c>
      <c r="D53" s="313"/>
      <c r="E53" s="313"/>
      <c r="F53" s="313"/>
      <c r="G53" s="313"/>
      <c r="H53" s="313"/>
      <c r="I53" s="313"/>
      <c r="J53" s="313"/>
      <c r="K53" s="311"/>
    </row>
    <row r="54" ht="12.75" customHeight="1">
      <c r="B54" s="309"/>
      <c r="C54" s="313"/>
      <c r="D54" s="313"/>
      <c r="E54" s="313"/>
      <c r="F54" s="313"/>
      <c r="G54" s="313"/>
      <c r="H54" s="313"/>
      <c r="I54" s="313"/>
      <c r="J54" s="313"/>
      <c r="K54" s="311"/>
    </row>
    <row r="55" ht="15" customHeight="1">
      <c r="B55" s="309"/>
      <c r="C55" s="313" t="s">
        <v>788</v>
      </c>
      <c r="D55" s="313"/>
      <c r="E55" s="313"/>
      <c r="F55" s="313"/>
      <c r="G55" s="313"/>
      <c r="H55" s="313"/>
      <c r="I55" s="313"/>
      <c r="J55" s="313"/>
      <c r="K55" s="311"/>
    </row>
    <row r="56" ht="15" customHeight="1">
      <c r="B56" s="309"/>
      <c r="C56" s="315"/>
      <c r="D56" s="313" t="s">
        <v>789</v>
      </c>
      <c r="E56" s="313"/>
      <c r="F56" s="313"/>
      <c r="G56" s="313"/>
      <c r="H56" s="313"/>
      <c r="I56" s="313"/>
      <c r="J56" s="313"/>
      <c r="K56" s="311"/>
    </row>
    <row r="57" ht="15" customHeight="1">
      <c r="B57" s="309"/>
      <c r="C57" s="315"/>
      <c r="D57" s="313" t="s">
        <v>790</v>
      </c>
      <c r="E57" s="313"/>
      <c r="F57" s="313"/>
      <c r="G57" s="313"/>
      <c r="H57" s="313"/>
      <c r="I57" s="313"/>
      <c r="J57" s="313"/>
      <c r="K57" s="311"/>
    </row>
    <row r="58" ht="15" customHeight="1">
      <c r="B58" s="309"/>
      <c r="C58" s="315"/>
      <c r="D58" s="313" t="s">
        <v>791</v>
      </c>
      <c r="E58" s="313"/>
      <c r="F58" s="313"/>
      <c r="G58" s="313"/>
      <c r="H58" s="313"/>
      <c r="I58" s="313"/>
      <c r="J58" s="313"/>
      <c r="K58" s="311"/>
    </row>
    <row r="59" ht="15" customHeight="1">
      <c r="B59" s="309"/>
      <c r="C59" s="315"/>
      <c r="D59" s="313" t="s">
        <v>792</v>
      </c>
      <c r="E59" s="313"/>
      <c r="F59" s="313"/>
      <c r="G59" s="313"/>
      <c r="H59" s="313"/>
      <c r="I59" s="313"/>
      <c r="J59" s="313"/>
      <c r="K59" s="311"/>
    </row>
    <row r="60" ht="15" customHeight="1">
      <c r="B60" s="309"/>
      <c r="C60" s="315"/>
      <c r="D60" s="318" t="s">
        <v>793</v>
      </c>
      <c r="E60" s="318"/>
      <c r="F60" s="318"/>
      <c r="G60" s="318"/>
      <c r="H60" s="318"/>
      <c r="I60" s="318"/>
      <c r="J60" s="318"/>
      <c r="K60" s="311"/>
    </row>
    <row r="61" ht="15" customHeight="1">
      <c r="B61" s="309"/>
      <c r="C61" s="315"/>
      <c r="D61" s="313" t="s">
        <v>794</v>
      </c>
      <c r="E61" s="313"/>
      <c r="F61" s="313"/>
      <c r="G61" s="313"/>
      <c r="H61" s="313"/>
      <c r="I61" s="313"/>
      <c r="J61" s="313"/>
      <c r="K61" s="311"/>
    </row>
    <row r="62" ht="12.75" customHeight="1">
      <c r="B62" s="309"/>
      <c r="C62" s="315"/>
      <c r="D62" s="315"/>
      <c r="E62" s="319"/>
      <c r="F62" s="315"/>
      <c r="G62" s="315"/>
      <c r="H62" s="315"/>
      <c r="I62" s="315"/>
      <c r="J62" s="315"/>
      <c r="K62" s="311"/>
    </row>
    <row r="63" ht="15" customHeight="1">
      <c r="B63" s="309"/>
      <c r="C63" s="315"/>
      <c r="D63" s="313" t="s">
        <v>795</v>
      </c>
      <c r="E63" s="313"/>
      <c r="F63" s="313"/>
      <c r="G63" s="313"/>
      <c r="H63" s="313"/>
      <c r="I63" s="313"/>
      <c r="J63" s="313"/>
      <c r="K63" s="311"/>
    </row>
    <row r="64" ht="15" customHeight="1">
      <c r="B64" s="309"/>
      <c r="C64" s="315"/>
      <c r="D64" s="318" t="s">
        <v>796</v>
      </c>
      <c r="E64" s="318"/>
      <c r="F64" s="318"/>
      <c r="G64" s="318"/>
      <c r="H64" s="318"/>
      <c r="I64" s="318"/>
      <c r="J64" s="318"/>
      <c r="K64" s="311"/>
    </row>
    <row r="65" ht="15" customHeight="1">
      <c r="B65" s="309"/>
      <c r="C65" s="315"/>
      <c r="D65" s="313" t="s">
        <v>797</v>
      </c>
      <c r="E65" s="313"/>
      <c r="F65" s="313"/>
      <c r="G65" s="313"/>
      <c r="H65" s="313"/>
      <c r="I65" s="313"/>
      <c r="J65" s="313"/>
      <c r="K65" s="311"/>
    </row>
    <row r="66" ht="15" customHeight="1">
      <c r="B66" s="309"/>
      <c r="C66" s="315"/>
      <c r="D66" s="313" t="s">
        <v>798</v>
      </c>
      <c r="E66" s="313"/>
      <c r="F66" s="313"/>
      <c r="G66" s="313"/>
      <c r="H66" s="313"/>
      <c r="I66" s="313"/>
      <c r="J66" s="313"/>
      <c r="K66" s="311"/>
    </row>
    <row r="67" ht="15" customHeight="1">
      <c r="B67" s="309"/>
      <c r="C67" s="315"/>
      <c r="D67" s="313" t="s">
        <v>799</v>
      </c>
      <c r="E67" s="313"/>
      <c r="F67" s="313"/>
      <c r="G67" s="313"/>
      <c r="H67" s="313"/>
      <c r="I67" s="313"/>
      <c r="J67" s="313"/>
      <c r="K67" s="311"/>
    </row>
    <row r="68" ht="15" customHeight="1">
      <c r="B68" s="309"/>
      <c r="C68" s="315"/>
      <c r="D68" s="313" t="s">
        <v>800</v>
      </c>
      <c r="E68" s="313"/>
      <c r="F68" s="313"/>
      <c r="G68" s="313"/>
      <c r="H68" s="313"/>
      <c r="I68" s="313"/>
      <c r="J68" s="313"/>
      <c r="K68" s="311"/>
    </row>
    <row r="69" ht="12.75" customHeight="1">
      <c r="B69" s="320"/>
      <c r="C69" s="321"/>
      <c r="D69" s="321"/>
      <c r="E69" s="321"/>
      <c r="F69" s="321"/>
      <c r="G69" s="321"/>
      <c r="H69" s="321"/>
      <c r="I69" s="321"/>
      <c r="J69" s="321"/>
      <c r="K69" s="322"/>
    </row>
    <row r="70" ht="18.75" customHeight="1">
      <c r="B70" s="323"/>
      <c r="C70" s="323"/>
      <c r="D70" s="323"/>
      <c r="E70" s="323"/>
      <c r="F70" s="323"/>
      <c r="G70" s="323"/>
      <c r="H70" s="323"/>
      <c r="I70" s="323"/>
      <c r="J70" s="323"/>
      <c r="K70" s="324"/>
    </row>
    <row r="71" ht="18.75" customHeight="1">
      <c r="B71" s="324"/>
      <c r="C71" s="324"/>
      <c r="D71" s="324"/>
      <c r="E71" s="324"/>
      <c r="F71" s="324"/>
      <c r="G71" s="324"/>
      <c r="H71" s="324"/>
      <c r="I71" s="324"/>
      <c r="J71" s="324"/>
      <c r="K71" s="324"/>
    </row>
    <row r="72" ht="7.5" customHeight="1">
      <c r="B72" s="325"/>
      <c r="C72" s="326"/>
      <c r="D72" s="326"/>
      <c r="E72" s="326"/>
      <c r="F72" s="326"/>
      <c r="G72" s="326"/>
      <c r="H72" s="326"/>
      <c r="I72" s="326"/>
      <c r="J72" s="326"/>
      <c r="K72" s="327"/>
    </row>
    <row r="73" ht="45" customHeight="1">
      <c r="B73" s="328"/>
      <c r="C73" s="329" t="s">
        <v>104</v>
      </c>
      <c r="D73" s="329"/>
      <c r="E73" s="329"/>
      <c r="F73" s="329"/>
      <c r="G73" s="329"/>
      <c r="H73" s="329"/>
      <c r="I73" s="329"/>
      <c r="J73" s="329"/>
      <c r="K73" s="330"/>
    </row>
    <row r="74" ht="17.25" customHeight="1">
      <c r="B74" s="328"/>
      <c r="C74" s="331" t="s">
        <v>801</v>
      </c>
      <c r="D74" s="331"/>
      <c r="E74" s="331"/>
      <c r="F74" s="331" t="s">
        <v>802</v>
      </c>
      <c r="G74" s="332"/>
      <c r="H74" s="331" t="s">
        <v>124</v>
      </c>
      <c r="I74" s="331" t="s">
        <v>57</v>
      </c>
      <c r="J74" s="331" t="s">
        <v>803</v>
      </c>
      <c r="K74" s="330"/>
    </row>
    <row r="75" ht="17.25" customHeight="1">
      <c r="B75" s="328"/>
      <c r="C75" s="333" t="s">
        <v>804</v>
      </c>
      <c r="D75" s="333"/>
      <c r="E75" s="333"/>
      <c r="F75" s="334" t="s">
        <v>805</v>
      </c>
      <c r="G75" s="335"/>
      <c r="H75" s="333"/>
      <c r="I75" s="333"/>
      <c r="J75" s="333" t="s">
        <v>806</v>
      </c>
      <c r="K75" s="330"/>
    </row>
    <row r="76" ht="5.25" customHeight="1">
      <c r="B76" s="328"/>
      <c r="C76" s="336"/>
      <c r="D76" s="336"/>
      <c r="E76" s="336"/>
      <c r="F76" s="336"/>
      <c r="G76" s="337"/>
      <c r="H76" s="336"/>
      <c r="I76" s="336"/>
      <c r="J76" s="336"/>
      <c r="K76" s="330"/>
    </row>
    <row r="77" ht="15" customHeight="1">
      <c r="B77" s="328"/>
      <c r="C77" s="317" t="s">
        <v>53</v>
      </c>
      <c r="D77" s="336"/>
      <c r="E77" s="336"/>
      <c r="F77" s="338" t="s">
        <v>807</v>
      </c>
      <c r="G77" s="337"/>
      <c r="H77" s="317" t="s">
        <v>808</v>
      </c>
      <c r="I77" s="317" t="s">
        <v>809</v>
      </c>
      <c r="J77" s="317">
        <v>20</v>
      </c>
      <c r="K77" s="330"/>
    </row>
    <row r="78" ht="15" customHeight="1">
      <c r="B78" s="328"/>
      <c r="C78" s="317" t="s">
        <v>810</v>
      </c>
      <c r="D78" s="317"/>
      <c r="E78" s="317"/>
      <c r="F78" s="338" t="s">
        <v>807</v>
      </c>
      <c r="G78" s="337"/>
      <c r="H78" s="317" t="s">
        <v>811</v>
      </c>
      <c r="I78" s="317" t="s">
        <v>809</v>
      </c>
      <c r="J78" s="317">
        <v>120</v>
      </c>
      <c r="K78" s="330"/>
    </row>
    <row r="79" ht="15" customHeight="1">
      <c r="B79" s="339"/>
      <c r="C79" s="317" t="s">
        <v>812</v>
      </c>
      <c r="D79" s="317"/>
      <c r="E79" s="317"/>
      <c r="F79" s="338" t="s">
        <v>813</v>
      </c>
      <c r="G79" s="337"/>
      <c r="H79" s="317" t="s">
        <v>814</v>
      </c>
      <c r="I79" s="317" t="s">
        <v>809</v>
      </c>
      <c r="J79" s="317">
        <v>50</v>
      </c>
      <c r="K79" s="330"/>
    </row>
    <row r="80" ht="15" customHeight="1">
      <c r="B80" s="339"/>
      <c r="C80" s="317" t="s">
        <v>815</v>
      </c>
      <c r="D80" s="317"/>
      <c r="E80" s="317"/>
      <c r="F80" s="338" t="s">
        <v>807</v>
      </c>
      <c r="G80" s="337"/>
      <c r="H80" s="317" t="s">
        <v>816</v>
      </c>
      <c r="I80" s="317" t="s">
        <v>817</v>
      </c>
      <c r="J80" s="317"/>
      <c r="K80" s="330"/>
    </row>
    <row r="81" ht="15" customHeight="1">
      <c r="B81" s="339"/>
      <c r="C81" s="340" t="s">
        <v>818</v>
      </c>
      <c r="D81" s="340"/>
      <c r="E81" s="340"/>
      <c r="F81" s="341" t="s">
        <v>813</v>
      </c>
      <c r="G81" s="340"/>
      <c r="H81" s="340" t="s">
        <v>819</v>
      </c>
      <c r="I81" s="340" t="s">
        <v>809</v>
      </c>
      <c r="J81" s="340">
        <v>15</v>
      </c>
      <c r="K81" s="330"/>
    </row>
    <row r="82" ht="15" customHeight="1">
      <c r="B82" s="339"/>
      <c r="C82" s="340" t="s">
        <v>820</v>
      </c>
      <c r="D82" s="340"/>
      <c r="E82" s="340"/>
      <c r="F82" s="341" t="s">
        <v>813</v>
      </c>
      <c r="G82" s="340"/>
      <c r="H82" s="340" t="s">
        <v>821</v>
      </c>
      <c r="I82" s="340" t="s">
        <v>809</v>
      </c>
      <c r="J82" s="340">
        <v>15</v>
      </c>
      <c r="K82" s="330"/>
    </row>
    <row r="83" ht="15" customHeight="1">
      <c r="B83" s="339"/>
      <c r="C83" s="340" t="s">
        <v>822</v>
      </c>
      <c r="D83" s="340"/>
      <c r="E83" s="340"/>
      <c r="F83" s="341" t="s">
        <v>813</v>
      </c>
      <c r="G83" s="340"/>
      <c r="H83" s="340" t="s">
        <v>823</v>
      </c>
      <c r="I83" s="340" t="s">
        <v>809</v>
      </c>
      <c r="J83" s="340">
        <v>20</v>
      </c>
      <c r="K83" s="330"/>
    </row>
    <row r="84" ht="15" customHeight="1">
      <c r="B84" s="339"/>
      <c r="C84" s="340" t="s">
        <v>824</v>
      </c>
      <c r="D84" s="340"/>
      <c r="E84" s="340"/>
      <c r="F84" s="341" t="s">
        <v>813</v>
      </c>
      <c r="G84" s="340"/>
      <c r="H84" s="340" t="s">
        <v>825</v>
      </c>
      <c r="I84" s="340" t="s">
        <v>809</v>
      </c>
      <c r="J84" s="340">
        <v>20</v>
      </c>
      <c r="K84" s="330"/>
    </row>
    <row r="85" ht="15" customHeight="1">
      <c r="B85" s="339"/>
      <c r="C85" s="317" t="s">
        <v>826</v>
      </c>
      <c r="D85" s="317"/>
      <c r="E85" s="317"/>
      <c r="F85" s="338" t="s">
        <v>813</v>
      </c>
      <c r="G85" s="337"/>
      <c r="H85" s="317" t="s">
        <v>827</v>
      </c>
      <c r="I85" s="317" t="s">
        <v>809</v>
      </c>
      <c r="J85" s="317">
        <v>50</v>
      </c>
      <c r="K85" s="330"/>
    </row>
    <row r="86" ht="15" customHeight="1">
      <c r="B86" s="339"/>
      <c r="C86" s="317" t="s">
        <v>828</v>
      </c>
      <c r="D86" s="317"/>
      <c r="E86" s="317"/>
      <c r="F86" s="338" t="s">
        <v>813</v>
      </c>
      <c r="G86" s="337"/>
      <c r="H86" s="317" t="s">
        <v>829</v>
      </c>
      <c r="I86" s="317" t="s">
        <v>809</v>
      </c>
      <c r="J86" s="317">
        <v>20</v>
      </c>
      <c r="K86" s="330"/>
    </row>
    <row r="87" ht="15" customHeight="1">
      <c r="B87" s="339"/>
      <c r="C87" s="317" t="s">
        <v>830</v>
      </c>
      <c r="D87" s="317"/>
      <c r="E87" s="317"/>
      <c r="F87" s="338" t="s">
        <v>813</v>
      </c>
      <c r="G87" s="337"/>
      <c r="H87" s="317" t="s">
        <v>831</v>
      </c>
      <c r="I87" s="317" t="s">
        <v>809</v>
      </c>
      <c r="J87" s="317">
        <v>20</v>
      </c>
      <c r="K87" s="330"/>
    </row>
    <row r="88" ht="15" customHeight="1">
      <c r="B88" s="339"/>
      <c r="C88" s="317" t="s">
        <v>832</v>
      </c>
      <c r="D88" s="317"/>
      <c r="E88" s="317"/>
      <c r="F88" s="338" t="s">
        <v>813</v>
      </c>
      <c r="G88" s="337"/>
      <c r="H88" s="317" t="s">
        <v>833</v>
      </c>
      <c r="I88" s="317" t="s">
        <v>809</v>
      </c>
      <c r="J88" s="317">
        <v>50</v>
      </c>
      <c r="K88" s="330"/>
    </row>
    <row r="89" ht="15" customHeight="1">
      <c r="B89" s="339"/>
      <c r="C89" s="317" t="s">
        <v>834</v>
      </c>
      <c r="D89" s="317"/>
      <c r="E89" s="317"/>
      <c r="F89" s="338" t="s">
        <v>813</v>
      </c>
      <c r="G89" s="337"/>
      <c r="H89" s="317" t="s">
        <v>834</v>
      </c>
      <c r="I89" s="317" t="s">
        <v>809</v>
      </c>
      <c r="J89" s="317">
        <v>50</v>
      </c>
      <c r="K89" s="330"/>
    </row>
    <row r="90" ht="15" customHeight="1">
      <c r="B90" s="339"/>
      <c r="C90" s="317" t="s">
        <v>129</v>
      </c>
      <c r="D90" s="317"/>
      <c r="E90" s="317"/>
      <c r="F90" s="338" t="s">
        <v>813</v>
      </c>
      <c r="G90" s="337"/>
      <c r="H90" s="317" t="s">
        <v>835</v>
      </c>
      <c r="I90" s="317" t="s">
        <v>809</v>
      </c>
      <c r="J90" s="317">
        <v>255</v>
      </c>
      <c r="K90" s="330"/>
    </row>
    <row r="91" ht="15" customHeight="1">
      <c r="B91" s="339"/>
      <c r="C91" s="317" t="s">
        <v>836</v>
      </c>
      <c r="D91" s="317"/>
      <c r="E91" s="317"/>
      <c r="F91" s="338" t="s">
        <v>807</v>
      </c>
      <c r="G91" s="337"/>
      <c r="H91" s="317" t="s">
        <v>837</v>
      </c>
      <c r="I91" s="317" t="s">
        <v>838</v>
      </c>
      <c r="J91" s="317"/>
      <c r="K91" s="330"/>
    </row>
    <row r="92" ht="15" customHeight="1">
      <c r="B92" s="339"/>
      <c r="C92" s="317" t="s">
        <v>839</v>
      </c>
      <c r="D92" s="317"/>
      <c r="E92" s="317"/>
      <c r="F92" s="338" t="s">
        <v>807</v>
      </c>
      <c r="G92" s="337"/>
      <c r="H92" s="317" t="s">
        <v>840</v>
      </c>
      <c r="I92" s="317" t="s">
        <v>841</v>
      </c>
      <c r="J92" s="317"/>
      <c r="K92" s="330"/>
    </row>
    <row r="93" ht="15" customHeight="1">
      <c r="B93" s="339"/>
      <c r="C93" s="317" t="s">
        <v>842</v>
      </c>
      <c r="D93" s="317"/>
      <c r="E93" s="317"/>
      <c r="F93" s="338" t="s">
        <v>807</v>
      </c>
      <c r="G93" s="337"/>
      <c r="H93" s="317" t="s">
        <v>842</v>
      </c>
      <c r="I93" s="317" t="s">
        <v>841</v>
      </c>
      <c r="J93" s="317"/>
      <c r="K93" s="330"/>
    </row>
    <row r="94" ht="15" customHeight="1">
      <c r="B94" s="339"/>
      <c r="C94" s="317" t="s">
        <v>38</v>
      </c>
      <c r="D94" s="317"/>
      <c r="E94" s="317"/>
      <c r="F94" s="338" t="s">
        <v>807</v>
      </c>
      <c r="G94" s="337"/>
      <c r="H94" s="317" t="s">
        <v>843</v>
      </c>
      <c r="I94" s="317" t="s">
        <v>841</v>
      </c>
      <c r="J94" s="317"/>
      <c r="K94" s="330"/>
    </row>
    <row r="95" ht="15" customHeight="1">
      <c r="B95" s="339"/>
      <c r="C95" s="317" t="s">
        <v>48</v>
      </c>
      <c r="D95" s="317"/>
      <c r="E95" s="317"/>
      <c r="F95" s="338" t="s">
        <v>807</v>
      </c>
      <c r="G95" s="337"/>
      <c r="H95" s="317" t="s">
        <v>844</v>
      </c>
      <c r="I95" s="317" t="s">
        <v>841</v>
      </c>
      <c r="J95" s="317"/>
      <c r="K95" s="330"/>
    </row>
    <row r="96" ht="15" customHeight="1">
      <c r="B96" s="342"/>
      <c r="C96" s="343"/>
      <c r="D96" s="343"/>
      <c r="E96" s="343"/>
      <c r="F96" s="343"/>
      <c r="G96" s="343"/>
      <c r="H96" s="343"/>
      <c r="I96" s="343"/>
      <c r="J96" s="343"/>
      <c r="K96" s="344"/>
    </row>
    <row r="97" ht="18.75" customHeight="1">
      <c r="B97" s="345"/>
      <c r="C97" s="346"/>
      <c r="D97" s="346"/>
      <c r="E97" s="346"/>
      <c r="F97" s="346"/>
      <c r="G97" s="346"/>
      <c r="H97" s="346"/>
      <c r="I97" s="346"/>
      <c r="J97" s="346"/>
      <c r="K97" s="345"/>
    </row>
    <row r="98" ht="18.75" customHeight="1">
      <c r="B98" s="324"/>
      <c r="C98" s="324"/>
      <c r="D98" s="324"/>
      <c r="E98" s="324"/>
      <c r="F98" s="324"/>
      <c r="G98" s="324"/>
      <c r="H98" s="324"/>
      <c r="I98" s="324"/>
      <c r="J98" s="324"/>
      <c r="K98" s="324"/>
    </row>
    <row r="99" ht="7.5" customHeight="1">
      <c r="B99" s="325"/>
      <c r="C99" s="326"/>
      <c r="D99" s="326"/>
      <c r="E99" s="326"/>
      <c r="F99" s="326"/>
      <c r="G99" s="326"/>
      <c r="H99" s="326"/>
      <c r="I99" s="326"/>
      <c r="J99" s="326"/>
      <c r="K99" s="327"/>
    </row>
    <row r="100" ht="45" customHeight="1">
      <c r="B100" s="328"/>
      <c r="C100" s="329" t="s">
        <v>845</v>
      </c>
      <c r="D100" s="329"/>
      <c r="E100" s="329"/>
      <c r="F100" s="329"/>
      <c r="G100" s="329"/>
      <c r="H100" s="329"/>
      <c r="I100" s="329"/>
      <c r="J100" s="329"/>
      <c r="K100" s="330"/>
    </row>
    <row r="101" ht="17.25" customHeight="1">
      <c r="B101" s="328"/>
      <c r="C101" s="331" t="s">
        <v>801</v>
      </c>
      <c r="D101" s="331"/>
      <c r="E101" s="331"/>
      <c r="F101" s="331" t="s">
        <v>802</v>
      </c>
      <c r="G101" s="332"/>
      <c r="H101" s="331" t="s">
        <v>124</v>
      </c>
      <c r="I101" s="331" t="s">
        <v>57</v>
      </c>
      <c r="J101" s="331" t="s">
        <v>803</v>
      </c>
      <c r="K101" s="330"/>
    </row>
    <row r="102" ht="17.25" customHeight="1">
      <c r="B102" s="328"/>
      <c r="C102" s="333" t="s">
        <v>804</v>
      </c>
      <c r="D102" s="333"/>
      <c r="E102" s="333"/>
      <c r="F102" s="334" t="s">
        <v>805</v>
      </c>
      <c r="G102" s="335"/>
      <c r="H102" s="333"/>
      <c r="I102" s="333"/>
      <c r="J102" s="333" t="s">
        <v>806</v>
      </c>
      <c r="K102" s="330"/>
    </row>
    <row r="103" ht="5.25" customHeight="1">
      <c r="B103" s="328"/>
      <c r="C103" s="331"/>
      <c r="D103" s="331"/>
      <c r="E103" s="331"/>
      <c r="F103" s="331"/>
      <c r="G103" s="347"/>
      <c r="H103" s="331"/>
      <c r="I103" s="331"/>
      <c r="J103" s="331"/>
      <c r="K103" s="330"/>
    </row>
    <row r="104" ht="15" customHeight="1">
      <c r="B104" s="328"/>
      <c r="C104" s="317" t="s">
        <v>53</v>
      </c>
      <c r="D104" s="336"/>
      <c r="E104" s="336"/>
      <c r="F104" s="338" t="s">
        <v>807</v>
      </c>
      <c r="G104" s="347"/>
      <c r="H104" s="317" t="s">
        <v>846</v>
      </c>
      <c r="I104" s="317" t="s">
        <v>809</v>
      </c>
      <c r="J104" s="317">
        <v>20</v>
      </c>
      <c r="K104" s="330"/>
    </row>
    <row r="105" ht="15" customHeight="1">
      <c r="B105" s="328"/>
      <c r="C105" s="317" t="s">
        <v>810</v>
      </c>
      <c r="D105" s="317"/>
      <c r="E105" s="317"/>
      <c r="F105" s="338" t="s">
        <v>807</v>
      </c>
      <c r="G105" s="317"/>
      <c r="H105" s="317" t="s">
        <v>846</v>
      </c>
      <c r="I105" s="317" t="s">
        <v>809</v>
      </c>
      <c r="J105" s="317">
        <v>120</v>
      </c>
      <c r="K105" s="330"/>
    </row>
    <row r="106" ht="15" customHeight="1">
      <c r="B106" s="339"/>
      <c r="C106" s="317" t="s">
        <v>812</v>
      </c>
      <c r="D106" s="317"/>
      <c r="E106" s="317"/>
      <c r="F106" s="338" t="s">
        <v>813</v>
      </c>
      <c r="G106" s="317"/>
      <c r="H106" s="317" t="s">
        <v>846</v>
      </c>
      <c r="I106" s="317" t="s">
        <v>809</v>
      </c>
      <c r="J106" s="317">
        <v>50</v>
      </c>
      <c r="K106" s="330"/>
    </row>
    <row r="107" ht="15" customHeight="1">
      <c r="B107" s="339"/>
      <c r="C107" s="317" t="s">
        <v>815</v>
      </c>
      <c r="D107" s="317"/>
      <c r="E107" s="317"/>
      <c r="F107" s="338" t="s">
        <v>807</v>
      </c>
      <c r="G107" s="317"/>
      <c r="H107" s="317" t="s">
        <v>846</v>
      </c>
      <c r="I107" s="317" t="s">
        <v>817</v>
      </c>
      <c r="J107" s="317"/>
      <c r="K107" s="330"/>
    </row>
    <row r="108" ht="15" customHeight="1">
      <c r="B108" s="339"/>
      <c r="C108" s="317" t="s">
        <v>826</v>
      </c>
      <c r="D108" s="317"/>
      <c r="E108" s="317"/>
      <c r="F108" s="338" t="s">
        <v>813</v>
      </c>
      <c r="G108" s="317"/>
      <c r="H108" s="317" t="s">
        <v>846</v>
      </c>
      <c r="I108" s="317" t="s">
        <v>809</v>
      </c>
      <c r="J108" s="317">
        <v>50</v>
      </c>
      <c r="K108" s="330"/>
    </row>
    <row r="109" ht="15" customHeight="1">
      <c r="B109" s="339"/>
      <c r="C109" s="317" t="s">
        <v>834</v>
      </c>
      <c r="D109" s="317"/>
      <c r="E109" s="317"/>
      <c r="F109" s="338" t="s">
        <v>813</v>
      </c>
      <c r="G109" s="317"/>
      <c r="H109" s="317" t="s">
        <v>846</v>
      </c>
      <c r="I109" s="317" t="s">
        <v>809</v>
      </c>
      <c r="J109" s="317">
        <v>50</v>
      </c>
      <c r="K109" s="330"/>
    </row>
    <row r="110" ht="15" customHeight="1">
      <c r="B110" s="339"/>
      <c r="C110" s="317" t="s">
        <v>832</v>
      </c>
      <c r="D110" s="317"/>
      <c r="E110" s="317"/>
      <c r="F110" s="338" t="s">
        <v>813</v>
      </c>
      <c r="G110" s="317"/>
      <c r="H110" s="317" t="s">
        <v>846</v>
      </c>
      <c r="I110" s="317" t="s">
        <v>809</v>
      </c>
      <c r="J110" s="317">
        <v>50</v>
      </c>
      <c r="K110" s="330"/>
    </row>
    <row r="111" ht="15" customHeight="1">
      <c r="B111" s="339"/>
      <c r="C111" s="317" t="s">
        <v>53</v>
      </c>
      <c r="D111" s="317"/>
      <c r="E111" s="317"/>
      <c r="F111" s="338" t="s">
        <v>807</v>
      </c>
      <c r="G111" s="317"/>
      <c r="H111" s="317" t="s">
        <v>847</v>
      </c>
      <c r="I111" s="317" t="s">
        <v>809</v>
      </c>
      <c r="J111" s="317">
        <v>20</v>
      </c>
      <c r="K111" s="330"/>
    </row>
    <row r="112" ht="15" customHeight="1">
      <c r="B112" s="339"/>
      <c r="C112" s="317" t="s">
        <v>848</v>
      </c>
      <c r="D112" s="317"/>
      <c r="E112" s="317"/>
      <c r="F112" s="338" t="s">
        <v>807</v>
      </c>
      <c r="G112" s="317"/>
      <c r="H112" s="317" t="s">
        <v>849</v>
      </c>
      <c r="I112" s="317" t="s">
        <v>809</v>
      </c>
      <c r="J112" s="317">
        <v>120</v>
      </c>
      <c r="K112" s="330"/>
    </row>
    <row r="113" ht="15" customHeight="1">
      <c r="B113" s="339"/>
      <c r="C113" s="317" t="s">
        <v>38</v>
      </c>
      <c r="D113" s="317"/>
      <c r="E113" s="317"/>
      <c r="F113" s="338" t="s">
        <v>807</v>
      </c>
      <c r="G113" s="317"/>
      <c r="H113" s="317" t="s">
        <v>850</v>
      </c>
      <c r="I113" s="317" t="s">
        <v>841</v>
      </c>
      <c r="J113" s="317"/>
      <c r="K113" s="330"/>
    </row>
    <row r="114" ht="15" customHeight="1">
      <c r="B114" s="339"/>
      <c r="C114" s="317" t="s">
        <v>48</v>
      </c>
      <c r="D114" s="317"/>
      <c r="E114" s="317"/>
      <c r="F114" s="338" t="s">
        <v>807</v>
      </c>
      <c r="G114" s="317"/>
      <c r="H114" s="317" t="s">
        <v>851</v>
      </c>
      <c r="I114" s="317" t="s">
        <v>841</v>
      </c>
      <c r="J114" s="317"/>
      <c r="K114" s="330"/>
    </row>
    <row r="115" ht="15" customHeight="1">
      <c r="B115" s="339"/>
      <c r="C115" s="317" t="s">
        <v>57</v>
      </c>
      <c r="D115" s="317"/>
      <c r="E115" s="317"/>
      <c r="F115" s="338" t="s">
        <v>807</v>
      </c>
      <c r="G115" s="317"/>
      <c r="H115" s="317" t="s">
        <v>852</v>
      </c>
      <c r="I115" s="317" t="s">
        <v>853</v>
      </c>
      <c r="J115" s="317"/>
      <c r="K115" s="330"/>
    </row>
    <row r="116" ht="15" customHeight="1">
      <c r="B116" s="342"/>
      <c r="C116" s="348"/>
      <c r="D116" s="348"/>
      <c r="E116" s="348"/>
      <c r="F116" s="348"/>
      <c r="G116" s="348"/>
      <c r="H116" s="348"/>
      <c r="I116" s="348"/>
      <c r="J116" s="348"/>
      <c r="K116" s="344"/>
    </row>
    <row r="117" ht="18.75" customHeight="1">
      <c r="B117" s="349"/>
      <c r="C117" s="313"/>
      <c r="D117" s="313"/>
      <c r="E117" s="313"/>
      <c r="F117" s="350"/>
      <c r="G117" s="313"/>
      <c r="H117" s="313"/>
      <c r="I117" s="313"/>
      <c r="J117" s="313"/>
      <c r="K117" s="349"/>
    </row>
    <row r="118" ht="18.75" customHeight="1">
      <c r="B118" s="324"/>
      <c r="C118" s="324"/>
      <c r="D118" s="324"/>
      <c r="E118" s="324"/>
      <c r="F118" s="324"/>
      <c r="G118" s="324"/>
      <c r="H118" s="324"/>
      <c r="I118" s="324"/>
      <c r="J118" s="324"/>
      <c r="K118" s="324"/>
    </row>
    <row r="119" ht="7.5" customHeight="1">
      <c r="B119" s="351"/>
      <c r="C119" s="352"/>
      <c r="D119" s="352"/>
      <c r="E119" s="352"/>
      <c r="F119" s="352"/>
      <c r="G119" s="352"/>
      <c r="H119" s="352"/>
      <c r="I119" s="352"/>
      <c r="J119" s="352"/>
      <c r="K119" s="353"/>
    </row>
    <row r="120" ht="45" customHeight="1">
      <c r="B120" s="354"/>
      <c r="C120" s="307" t="s">
        <v>854</v>
      </c>
      <c r="D120" s="307"/>
      <c r="E120" s="307"/>
      <c r="F120" s="307"/>
      <c r="G120" s="307"/>
      <c r="H120" s="307"/>
      <c r="I120" s="307"/>
      <c r="J120" s="307"/>
      <c r="K120" s="355"/>
    </row>
    <row r="121" ht="17.25" customHeight="1">
      <c r="B121" s="356"/>
      <c r="C121" s="331" t="s">
        <v>801</v>
      </c>
      <c r="D121" s="331"/>
      <c r="E121" s="331"/>
      <c r="F121" s="331" t="s">
        <v>802</v>
      </c>
      <c r="G121" s="332"/>
      <c r="H121" s="331" t="s">
        <v>124</v>
      </c>
      <c r="I121" s="331" t="s">
        <v>57</v>
      </c>
      <c r="J121" s="331" t="s">
        <v>803</v>
      </c>
      <c r="K121" s="357"/>
    </row>
    <row r="122" ht="17.25" customHeight="1">
      <c r="B122" s="356"/>
      <c r="C122" s="333" t="s">
        <v>804</v>
      </c>
      <c r="D122" s="333"/>
      <c r="E122" s="333"/>
      <c r="F122" s="334" t="s">
        <v>805</v>
      </c>
      <c r="G122" s="335"/>
      <c r="H122" s="333"/>
      <c r="I122" s="333"/>
      <c r="J122" s="333" t="s">
        <v>806</v>
      </c>
      <c r="K122" s="357"/>
    </row>
    <row r="123" ht="5.25" customHeight="1">
      <c r="B123" s="358"/>
      <c r="C123" s="336"/>
      <c r="D123" s="336"/>
      <c r="E123" s="336"/>
      <c r="F123" s="336"/>
      <c r="G123" s="317"/>
      <c r="H123" s="336"/>
      <c r="I123" s="336"/>
      <c r="J123" s="336"/>
      <c r="K123" s="359"/>
    </row>
    <row r="124" ht="15" customHeight="1">
      <c r="B124" s="358"/>
      <c r="C124" s="317" t="s">
        <v>810</v>
      </c>
      <c r="D124" s="336"/>
      <c r="E124" s="336"/>
      <c r="F124" s="338" t="s">
        <v>807</v>
      </c>
      <c r="G124" s="317"/>
      <c r="H124" s="317" t="s">
        <v>846</v>
      </c>
      <c r="I124" s="317" t="s">
        <v>809</v>
      </c>
      <c r="J124" s="317">
        <v>120</v>
      </c>
      <c r="K124" s="360"/>
    </row>
    <row r="125" ht="15" customHeight="1">
      <c r="B125" s="358"/>
      <c r="C125" s="317" t="s">
        <v>855</v>
      </c>
      <c r="D125" s="317"/>
      <c r="E125" s="317"/>
      <c r="F125" s="338" t="s">
        <v>807</v>
      </c>
      <c r="G125" s="317"/>
      <c r="H125" s="317" t="s">
        <v>856</v>
      </c>
      <c r="I125" s="317" t="s">
        <v>809</v>
      </c>
      <c r="J125" s="317" t="s">
        <v>857</v>
      </c>
      <c r="K125" s="360"/>
    </row>
    <row r="126" ht="15" customHeight="1">
      <c r="B126" s="358"/>
      <c r="C126" s="317" t="s">
        <v>83</v>
      </c>
      <c r="D126" s="317"/>
      <c r="E126" s="317"/>
      <c r="F126" s="338" t="s">
        <v>807</v>
      </c>
      <c r="G126" s="317"/>
      <c r="H126" s="317" t="s">
        <v>858</v>
      </c>
      <c r="I126" s="317" t="s">
        <v>809</v>
      </c>
      <c r="J126" s="317" t="s">
        <v>857</v>
      </c>
      <c r="K126" s="360"/>
    </row>
    <row r="127" ht="15" customHeight="1">
      <c r="B127" s="358"/>
      <c r="C127" s="317" t="s">
        <v>818</v>
      </c>
      <c r="D127" s="317"/>
      <c r="E127" s="317"/>
      <c r="F127" s="338" t="s">
        <v>813</v>
      </c>
      <c r="G127" s="317"/>
      <c r="H127" s="317" t="s">
        <v>819</v>
      </c>
      <c r="I127" s="317" t="s">
        <v>809</v>
      </c>
      <c r="J127" s="317">
        <v>15</v>
      </c>
      <c r="K127" s="360"/>
    </row>
    <row r="128" ht="15" customHeight="1">
      <c r="B128" s="358"/>
      <c r="C128" s="340" t="s">
        <v>820</v>
      </c>
      <c r="D128" s="340"/>
      <c r="E128" s="340"/>
      <c r="F128" s="341" t="s">
        <v>813</v>
      </c>
      <c r="G128" s="340"/>
      <c r="H128" s="340" t="s">
        <v>821</v>
      </c>
      <c r="I128" s="340" t="s">
        <v>809</v>
      </c>
      <c r="J128" s="340">
        <v>15</v>
      </c>
      <c r="K128" s="360"/>
    </row>
    <row r="129" ht="15" customHeight="1">
      <c r="B129" s="358"/>
      <c r="C129" s="340" t="s">
        <v>822</v>
      </c>
      <c r="D129" s="340"/>
      <c r="E129" s="340"/>
      <c r="F129" s="341" t="s">
        <v>813</v>
      </c>
      <c r="G129" s="340"/>
      <c r="H129" s="340" t="s">
        <v>823</v>
      </c>
      <c r="I129" s="340" t="s">
        <v>809</v>
      </c>
      <c r="J129" s="340">
        <v>20</v>
      </c>
      <c r="K129" s="360"/>
    </row>
    <row r="130" ht="15" customHeight="1">
      <c r="B130" s="358"/>
      <c r="C130" s="340" t="s">
        <v>824</v>
      </c>
      <c r="D130" s="340"/>
      <c r="E130" s="340"/>
      <c r="F130" s="341" t="s">
        <v>813</v>
      </c>
      <c r="G130" s="340"/>
      <c r="H130" s="340" t="s">
        <v>825</v>
      </c>
      <c r="I130" s="340" t="s">
        <v>809</v>
      </c>
      <c r="J130" s="340">
        <v>20</v>
      </c>
      <c r="K130" s="360"/>
    </row>
    <row r="131" ht="15" customHeight="1">
      <c r="B131" s="358"/>
      <c r="C131" s="317" t="s">
        <v>812</v>
      </c>
      <c r="D131" s="317"/>
      <c r="E131" s="317"/>
      <c r="F131" s="338" t="s">
        <v>813</v>
      </c>
      <c r="G131" s="317"/>
      <c r="H131" s="317" t="s">
        <v>846</v>
      </c>
      <c r="I131" s="317" t="s">
        <v>809</v>
      </c>
      <c r="J131" s="317">
        <v>50</v>
      </c>
      <c r="K131" s="360"/>
    </row>
    <row r="132" ht="15" customHeight="1">
      <c r="B132" s="358"/>
      <c r="C132" s="317" t="s">
        <v>826</v>
      </c>
      <c r="D132" s="317"/>
      <c r="E132" s="317"/>
      <c r="F132" s="338" t="s">
        <v>813</v>
      </c>
      <c r="G132" s="317"/>
      <c r="H132" s="317" t="s">
        <v>846</v>
      </c>
      <c r="I132" s="317" t="s">
        <v>809</v>
      </c>
      <c r="J132" s="317">
        <v>50</v>
      </c>
      <c r="K132" s="360"/>
    </row>
    <row r="133" ht="15" customHeight="1">
      <c r="B133" s="358"/>
      <c r="C133" s="317" t="s">
        <v>832</v>
      </c>
      <c r="D133" s="317"/>
      <c r="E133" s="317"/>
      <c r="F133" s="338" t="s">
        <v>813</v>
      </c>
      <c r="G133" s="317"/>
      <c r="H133" s="317" t="s">
        <v>846</v>
      </c>
      <c r="I133" s="317" t="s">
        <v>809</v>
      </c>
      <c r="J133" s="317">
        <v>50</v>
      </c>
      <c r="K133" s="360"/>
    </row>
    <row r="134" ht="15" customHeight="1">
      <c r="B134" s="358"/>
      <c r="C134" s="317" t="s">
        <v>834</v>
      </c>
      <c r="D134" s="317"/>
      <c r="E134" s="317"/>
      <c r="F134" s="338" t="s">
        <v>813</v>
      </c>
      <c r="G134" s="317"/>
      <c r="H134" s="317" t="s">
        <v>846</v>
      </c>
      <c r="I134" s="317" t="s">
        <v>809</v>
      </c>
      <c r="J134" s="317">
        <v>50</v>
      </c>
      <c r="K134" s="360"/>
    </row>
    <row r="135" ht="15" customHeight="1">
      <c r="B135" s="358"/>
      <c r="C135" s="317" t="s">
        <v>129</v>
      </c>
      <c r="D135" s="317"/>
      <c r="E135" s="317"/>
      <c r="F135" s="338" t="s">
        <v>813</v>
      </c>
      <c r="G135" s="317"/>
      <c r="H135" s="317" t="s">
        <v>859</v>
      </c>
      <c r="I135" s="317" t="s">
        <v>809</v>
      </c>
      <c r="J135" s="317">
        <v>255</v>
      </c>
      <c r="K135" s="360"/>
    </row>
    <row r="136" ht="15" customHeight="1">
      <c r="B136" s="358"/>
      <c r="C136" s="317" t="s">
        <v>836</v>
      </c>
      <c r="D136" s="317"/>
      <c r="E136" s="317"/>
      <c r="F136" s="338" t="s">
        <v>807</v>
      </c>
      <c r="G136" s="317"/>
      <c r="H136" s="317" t="s">
        <v>860</v>
      </c>
      <c r="I136" s="317" t="s">
        <v>838</v>
      </c>
      <c r="J136" s="317"/>
      <c r="K136" s="360"/>
    </row>
    <row r="137" ht="15" customHeight="1">
      <c r="B137" s="358"/>
      <c r="C137" s="317" t="s">
        <v>839</v>
      </c>
      <c r="D137" s="317"/>
      <c r="E137" s="317"/>
      <c r="F137" s="338" t="s">
        <v>807</v>
      </c>
      <c r="G137" s="317"/>
      <c r="H137" s="317" t="s">
        <v>861</v>
      </c>
      <c r="I137" s="317" t="s">
        <v>841</v>
      </c>
      <c r="J137" s="317"/>
      <c r="K137" s="360"/>
    </row>
    <row r="138" ht="15" customHeight="1">
      <c r="B138" s="358"/>
      <c r="C138" s="317" t="s">
        <v>842</v>
      </c>
      <c r="D138" s="317"/>
      <c r="E138" s="317"/>
      <c r="F138" s="338" t="s">
        <v>807</v>
      </c>
      <c r="G138" s="317"/>
      <c r="H138" s="317" t="s">
        <v>842</v>
      </c>
      <c r="I138" s="317" t="s">
        <v>841</v>
      </c>
      <c r="J138" s="317"/>
      <c r="K138" s="360"/>
    </row>
    <row r="139" ht="15" customHeight="1">
      <c r="B139" s="358"/>
      <c r="C139" s="317" t="s">
        <v>38</v>
      </c>
      <c r="D139" s="317"/>
      <c r="E139" s="317"/>
      <c r="F139" s="338" t="s">
        <v>807</v>
      </c>
      <c r="G139" s="317"/>
      <c r="H139" s="317" t="s">
        <v>862</v>
      </c>
      <c r="I139" s="317" t="s">
        <v>841</v>
      </c>
      <c r="J139" s="317"/>
      <c r="K139" s="360"/>
    </row>
    <row r="140" ht="15" customHeight="1">
      <c r="B140" s="358"/>
      <c r="C140" s="317" t="s">
        <v>863</v>
      </c>
      <c r="D140" s="317"/>
      <c r="E140" s="317"/>
      <c r="F140" s="338" t="s">
        <v>807</v>
      </c>
      <c r="G140" s="317"/>
      <c r="H140" s="317" t="s">
        <v>864</v>
      </c>
      <c r="I140" s="317" t="s">
        <v>841</v>
      </c>
      <c r="J140" s="317"/>
      <c r="K140" s="360"/>
    </row>
    <row r="141" ht="15" customHeight="1">
      <c r="B141" s="361"/>
      <c r="C141" s="362"/>
      <c r="D141" s="362"/>
      <c r="E141" s="362"/>
      <c r="F141" s="362"/>
      <c r="G141" s="362"/>
      <c r="H141" s="362"/>
      <c r="I141" s="362"/>
      <c r="J141" s="362"/>
      <c r="K141" s="363"/>
    </row>
    <row r="142" ht="18.75" customHeight="1">
      <c r="B142" s="313"/>
      <c r="C142" s="313"/>
      <c r="D142" s="313"/>
      <c r="E142" s="313"/>
      <c r="F142" s="350"/>
      <c r="G142" s="313"/>
      <c r="H142" s="313"/>
      <c r="I142" s="313"/>
      <c r="J142" s="313"/>
      <c r="K142" s="313"/>
    </row>
    <row r="143" ht="18.75" customHeight="1">
      <c r="B143" s="324"/>
      <c r="C143" s="324"/>
      <c r="D143" s="324"/>
      <c r="E143" s="324"/>
      <c r="F143" s="324"/>
      <c r="G143" s="324"/>
      <c r="H143" s="324"/>
      <c r="I143" s="324"/>
      <c r="J143" s="324"/>
      <c r="K143" s="324"/>
    </row>
    <row r="144" ht="7.5" customHeight="1">
      <c r="B144" s="325"/>
      <c r="C144" s="326"/>
      <c r="D144" s="326"/>
      <c r="E144" s="326"/>
      <c r="F144" s="326"/>
      <c r="G144" s="326"/>
      <c r="H144" s="326"/>
      <c r="I144" s="326"/>
      <c r="J144" s="326"/>
      <c r="K144" s="327"/>
    </row>
    <row r="145" ht="45" customHeight="1">
      <c r="B145" s="328"/>
      <c r="C145" s="329" t="s">
        <v>865</v>
      </c>
      <c r="D145" s="329"/>
      <c r="E145" s="329"/>
      <c r="F145" s="329"/>
      <c r="G145" s="329"/>
      <c r="H145" s="329"/>
      <c r="I145" s="329"/>
      <c r="J145" s="329"/>
      <c r="K145" s="330"/>
    </row>
    <row r="146" ht="17.25" customHeight="1">
      <c r="B146" s="328"/>
      <c r="C146" s="331" t="s">
        <v>801</v>
      </c>
      <c r="D146" s="331"/>
      <c r="E146" s="331"/>
      <c r="F146" s="331" t="s">
        <v>802</v>
      </c>
      <c r="G146" s="332"/>
      <c r="H146" s="331" t="s">
        <v>124</v>
      </c>
      <c r="I146" s="331" t="s">
        <v>57</v>
      </c>
      <c r="J146" s="331" t="s">
        <v>803</v>
      </c>
      <c r="K146" s="330"/>
    </row>
    <row r="147" ht="17.25" customHeight="1">
      <c r="B147" s="328"/>
      <c r="C147" s="333" t="s">
        <v>804</v>
      </c>
      <c r="D147" s="333"/>
      <c r="E147" s="333"/>
      <c r="F147" s="334" t="s">
        <v>805</v>
      </c>
      <c r="G147" s="335"/>
      <c r="H147" s="333"/>
      <c r="I147" s="333"/>
      <c r="J147" s="333" t="s">
        <v>806</v>
      </c>
      <c r="K147" s="330"/>
    </row>
    <row r="148" ht="5.25" customHeight="1">
      <c r="B148" s="339"/>
      <c r="C148" s="336"/>
      <c r="D148" s="336"/>
      <c r="E148" s="336"/>
      <c r="F148" s="336"/>
      <c r="G148" s="337"/>
      <c r="H148" s="336"/>
      <c r="I148" s="336"/>
      <c r="J148" s="336"/>
      <c r="K148" s="360"/>
    </row>
    <row r="149" ht="15" customHeight="1">
      <c r="B149" s="339"/>
      <c r="C149" s="364" t="s">
        <v>810</v>
      </c>
      <c r="D149" s="317"/>
      <c r="E149" s="317"/>
      <c r="F149" s="365" t="s">
        <v>807</v>
      </c>
      <c r="G149" s="317"/>
      <c r="H149" s="364" t="s">
        <v>846</v>
      </c>
      <c r="I149" s="364" t="s">
        <v>809</v>
      </c>
      <c r="J149" s="364">
        <v>120</v>
      </c>
      <c r="K149" s="360"/>
    </row>
    <row r="150" ht="15" customHeight="1">
      <c r="B150" s="339"/>
      <c r="C150" s="364" t="s">
        <v>855</v>
      </c>
      <c r="D150" s="317"/>
      <c r="E150" s="317"/>
      <c r="F150" s="365" t="s">
        <v>807</v>
      </c>
      <c r="G150" s="317"/>
      <c r="H150" s="364" t="s">
        <v>866</v>
      </c>
      <c r="I150" s="364" t="s">
        <v>809</v>
      </c>
      <c r="J150" s="364" t="s">
        <v>857</v>
      </c>
      <c r="K150" s="360"/>
    </row>
    <row r="151" ht="15" customHeight="1">
      <c r="B151" s="339"/>
      <c r="C151" s="364" t="s">
        <v>83</v>
      </c>
      <c r="D151" s="317"/>
      <c r="E151" s="317"/>
      <c r="F151" s="365" t="s">
        <v>807</v>
      </c>
      <c r="G151" s="317"/>
      <c r="H151" s="364" t="s">
        <v>867</v>
      </c>
      <c r="I151" s="364" t="s">
        <v>809</v>
      </c>
      <c r="J151" s="364" t="s">
        <v>857</v>
      </c>
      <c r="K151" s="360"/>
    </row>
    <row r="152" ht="15" customHeight="1">
      <c r="B152" s="339"/>
      <c r="C152" s="364" t="s">
        <v>812</v>
      </c>
      <c r="D152" s="317"/>
      <c r="E152" s="317"/>
      <c r="F152" s="365" t="s">
        <v>813</v>
      </c>
      <c r="G152" s="317"/>
      <c r="H152" s="364" t="s">
        <v>846</v>
      </c>
      <c r="I152" s="364" t="s">
        <v>809</v>
      </c>
      <c r="J152" s="364">
        <v>50</v>
      </c>
      <c r="K152" s="360"/>
    </row>
    <row r="153" ht="15" customHeight="1">
      <c r="B153" s="339"/>
      <c r="C153" s="364" t="s">
        <v>815</v>
      </c>
      <c r="D153" s="317"/>
      <c r="E153" s="317"/>
      <c r="F153" s="365" t="s">
        <v>807</v>
      </c>
      <c r="G153" s="317"/>
      <c r="H153" s="364" t="s">
        <v>846</v>
      </c>
      <c r="I153" s="364" t="s">
        <v>817</v>
      </c>
      <c r="J153" s="364"/>
      <c r="K153" s="360"/>
    </row>
    <row r="154" ht="15" customHeight="1">
      <c r="B154" s="339"/>
      <c r="C154" s="364" t="s">
        <v>826</v>
      </c>
      <c r="D154" s="317"/>
      <c r="E154" s="317"/>
      <c r="F154" s="365" t="s">
        <v>813</v>
      </c>
      <c r="G154" s="317"/>
      <c r="H154" s="364" t="s">
        <v>846</v>
      </c>
      <c r="I154" s="364" t="s">
        <v>809</v>
      </c>
      <c r="J154" s="364">
        <v>50</v>
      </c>
      <c r="K154" s="360"/>
    </row>
    <row r="155" ht="15" customHeight="1">
      <c r="B155" s="339"/>
      <c r="C155" s="364" t="s">
        <v>834</v>
      </c>
      <c r="D155" s="317"/>
      <c r="E155" s="317"/>
      <c r="F155" s="365" t="s">
        <v>813</v>
      </c>
      <c r="G155" s="317"/>
      <c r="H155" s="364" t="s">
        <v>846</v>
      </c>
      <c r="I155" s="364" t="s">
        <v>809</v>
      </c>
      <c r="J155" s="364">
        <v>50</v>
      </c>
      <c r="K155" s="360"/>
    </row>
    <row r="156" ht="15" customHeight="1">
      <c r="B156" s="339"/>
      <c r="C156" s="364" t="s">
        <v>832</v>
      </c>
      <c r="D156" s="317"/>
      <c r="E156" s="317"/>
      <c r="F156" s="365" t="s">
        <v>813</v>
      </c>
      <c r="G156" s="317"/>
      <c r="H156" s="364" t="s">
        <v>846</v>
      </c>
      <c r="I156" s="364" t="s">
        <v>809</v>
      </c>
      <c r="J156" s="364">
        <v>50</v>
      </c>
      <c r="K156" s="360"/>
    </row>
    <row r="157" ht="15" customHeight="1">
      <c r="B157" s="339"/>
      <c r="C157" s="364" t="s">
        <v>110</v>
      </c>
      <c r="D157" s="317"/>
      <c r="E157" s="317"/>
      <c r="F157" s="365" t="s">
        <v>807</v>
      </c>
      <c r="G157" s="317"/>
      <c r="H157" s="364" t="s">
        <v>868</v>
      </c>
      <c r="I157" s="364" t="s">
        <v>809</v>
      </c>
      <c r="J157" s="364" t="s">
        <v>869</v>
      </c>
      <c r="K157" s="360"/>
    </row>
    <row r="158" ht="15" customHeight="1">
      <c r="B158" s="339"/>
      <c r="C158" s="364" t="s">
        <v>870</v>
      </c>
      <c r="D158" s="317"/>
      <c r="E158" s="317"/>
      <c r="F158" s="365" t="s">
        <v>807</v>
      </c>
      <c r="G158" s="317"/>
      <c r="H158" s="364" t="s">
        <v>871</v>
      </c>
      <c r="I158" s="364" t="s">
        <v>841</v>
      </c>
      <c r="J158" s="364"/>
      <c r="K158" s="360"/>
    </row>
    <row r="159" ht="15" customHeight="1">
      <c r="B159" s="366"/>
      <c r="C159" s="348"/>
      <c r="D159" s="348"/>
      <c r="E159" s="348"/>
      <c r="F159" s="348"/>
      <c r="G159" s="348"/>
      <c r="H159" s="348"/>
      <c r="I159" s="348"/>
      <c r="J159" s="348"/>
      <c r="K159" s="367"/>
    </row>
    <row r="160" ht="18.75" customHeight="1">
      <c r="B160" s="313"/>
      <c r="C160" s="317"/>
      <c r="D160" s="317"/>
      <c r="E160" s="317"/>
      <c r="F160" s="338"/>
      <c r="G160" s="317"/>
      <c r="H160" s="317"/>
      <c r="I160" s="317"/>
      <c r="J160" s="317"/>
      <c r="K160" s="313"/>
    </row>
    <row r="161" ht="18.75" customHeight="1">
      <c r="B161" s="324"/>
      <c r="C161" s="324"/>
      <c r="D161" s="324"/>
      <c r="E161" s="324"/>
      <c r="F161" s="324"/>
      <c r="G161" s="324"/>
      <c r="H161" s="324"/>
      <c r="I161" s="324"/>
      <c r="J161" s="324"/>
      <c r="K161" s="324"/>
    </row>
    <row r="162" ht="7.5" customHeight="1">
      <c r="B162" s="303"/>
      <c r="C162" s="304"/>
      <c r="D162" s="304"/>
      <c r="E162" s="304"/>
      <c r="F162" s="304"/>
      <c r="G162" s="304"/>
      <c r="H162" s="304"/>
      <c r="I162" s="304"/>
      <c r="J162" s="304"/>
      <c r="K162" s="305"/>
    </row>
    <row r="163" ht="45" customHeight="1">
      <c r="B163" s="306"/>
      <c r="C163" s="307" t="s">
        <v>872</v>
      </c>
      <c r="D163" s="307"/>
      <c r="E163" s="307"/>
      <c r="F163" s="307"/>
      <c r="G163" s="307"/>
      <c r="H163" s="307"/>
      <c r="I163" s="307"/>
      <c r="J163" s="307"/>
      <c r="K163" s="308"/>
    </row>
    <row r="164" ht="17.25" customHeight="1">
      <c r="B164" s="306"/>
      <c r="C164" s="331" t="s">
        <v>801</v>
      </c>
      <c r="D164" s="331"/>
      <c r="E164" s="331"/>
      <c r="F164" s="331" t="s">
        <v>802</v>
      </c>
      <c r="G164" s="368"/>
      <c r="H164" s="369" t="s">
        <v>124</v>
      </c>
      <c r="I164" s="369" t="s">
        <v>57</v>
      </c>
      <c r="J164" s="331" t="s">
        <v>803</v>
      </c>
      <c r="K164" s="308"/>
    </row>
    <row r="165" ht="17.25" customHeight="1">
      <c r="B165" s="309"/>
      <c r="C165" s="333" t="s">
        <v>804</v>
      </c>
      <c r="D165" s="333"/>
      <c r="E165" s="333"/>
      <c r="F165" s="334" t="s">
        <v>805</v>
      </c>
      <c r="G165" s="370"/>
      <c r="H165" s="371"/>
      <c r="I165" s="371"/>
      <c r="J165" s="333" t="s">
        <v>806</v>
      </c>
      <c r="K165" s="311"/>
    </row>
    <row r="166" ht="5.25" customHeight="1">
      <c r="B166" s="339"/>
      <c r="C166" s="336"/>
      <c r="D166" s="336"/>
      <c r="E166" s="336"/>
      <c r="F166" s="336"/>
      <c r="G166" s="337"/>
      <c r="H166" s="336"/>
      <c r="I166" s="336"/>
      <c r="J166" s="336"/>
      <c r="K166" s="360"/>
    </row>
    <row r="167" ht="15" customHeight="1">
      <c r="B167" s="339"/>
      <c r="C167" s="317" t="s">
        <v>810</v>
      </c>
      <c r="D167" s="317"/>
      <c r="E167" s="317"/>
      <c r="F167" s="338" t="s">
        <v>807</v>
      </c>
      <c r="G167" s="317"/>
      <c r="H167" s="317" t="s">
        <v>846</v>
      </c>
      <c r="I167" s="317" t="s">
        <v>809</v>
      </c>
      <c r="J167" s="317">
        <v>120</v>
      </c>
      <c r="K167" s="360"/>
    </row>
    <row r="168" ht="15" customHeight="1">
      <c r="B168" s="339"/>
      <c r="C168" s="317" t="s">
        <v>855</v>
      </c>
      <c r="D168" s="317"/>
      <c r="E168" s="317"/>
      <c r="F168" s="338" t="s">
        <v>807</v>
      </c>
      <c r="G168" s="317"/>
      <c r="H168" s="317" t="s">
        <v>856</v>
      </c>
      <c r="I168" s="317" t="s">
        <v>809</v>
      </c>
      <c r="J168" s="317" t="s">
        <v>857</v>
      </c>
      <c r="K168" s="360"/>
    </row>
    <row r="169" ht="15" customHeight="1">
      <c r="B169" s="339"/>
      <c r="C169" s="317" t="s">
        <v>83</v>
      </c>
      <c r="D169" s="317"/>
      <c r="E169" s="317"/>
      <c r="F169" s="338" t="s">
        <v>807</v>
      </c>
      <c r="G169" s="317"/>
      <c r="H169" s="317" t="s">
        <v>873</v>
      </c>
      <c r="I169" s="317" t="s">
        <v>809</v>
      </c>
      <c r="J169" s="317" t="s">
        <v>857</v>
      </c>
      <c r="K169" s="360"/>
    </row>
    <row r="170" ht="15" customHeight="1">
      <c r="B170" s="339"/>
      <c r="C170" s="317" t="s">
        <v>812</v>
      </c>
      <c r="D170" s="317"/>
      <c r="E170" s="317"/>
      <c r="F170" s="338" t="s">
        <v>813</v>
      </c>
      <c r="G170" s="317"/>
      <c r="H170" s="317" t="s">
        <v>873</v>
      </c>
      <c r="I170" s="317" t="s">
        <v>809</v>
      </c>
      <c r="J170" s="317">
        <v>50</v>
      </c>
      <c r="K170" s="360"/>
    </row>
    <row r="171" ht="15" customHeight="1">
      <c r="B171" s="339"/>
      <c r="C171" s="317" t="s">
        <v>815</v>
      </c>
      <c r="D171" s="317"/>
      <c r="E171" s="317"/>
      <c r="F171" s="338" t="s">
        <v>807</v>
      </c>
      <c r="G171" s="317"/>
      <c r="H171" s="317" t="s">
        <v>873</v>
      </c>
      <c r="I171" s="317" t="s">
        <v>817</v>
      </c>
      <c r="J171" s="317"/>
      <c r="K171" s="360"/>
    </row>
    <row r="172" ht="15" customHeight="1">
      <c r="B172" s="339"/>
      <c r="C172" s="317" t="s">
        <v>826</v>
      </c>
      <c r="D172" s="317"/>
      <c r="E172" s="317"/>
      <c r="F172" s="338" t="s">
        <v>813</v>
      </c>
      <c r="G172" s="317"/>
      <c r="H172" s="317" t="s">
        <v>873</v>
      </c>
      <c r="I172" s="317" t="s">
        <v>809</v>
      </c>
      <c r="J172" s="317">
        <v>50</v>
      </c>
      <c r="K172" s="360"/>
    </row>
    <row r="173" ht="15" customHeight="1">
      <c r="B173" s="339"/>
      <c r="C173" s="317" t="s">
        <v>834</v>
      </c>
      <c r="D173" s="317"/>
      <c r="E173" s="317"/>
      <c r="F173" s="338" t="s">
        <v>813</v>
      </c>
      <c r="G173" s="317"/>
      <c r="H173" s="317" t="s">
        <v>873</v>
      </c>
      <c r="I173" s="317" t="s">
        <v>809</v>
      </c>
      <c r="J173" s="317">
        <v>50</v>
      </c>
      <c r="K173" s="360"/>
    </row>
    <row r="174" ht="15" customHeight="1">
      <c r="B174" s="339"/>
      <c r="C174" s="317" t="s">
        <v>832</v>
      </c>
      <c r="D174" s="317"/>
      <c r="E174" s="317"/>
      <c r="F174" s="338" t="s">
        <v>813</v>
      </c>
      <c r="G174" s="317"/>
      <c r="H174" s="317" t="s">
        <v>873</v>
      </c>
      <c r="I174" s="317" t="s">
        <v>809</v>
      </c>
      <c r="J174" s="317">
        <v>50</v>
      </c>
      <c r="K174" s="360"/>
    </row>
    <row r="175" ht="15" customHeight="1">
      <c r="B175" s="339"/>
      <c r="C175" s="317" t="s">
        <v>123</v>
      </c>
      <c r="D175" s="317"/>
      <c r="E175" s="317"/>
      <c r="F175" s="338" t="s">
        <v>807</v>
      </c>
      <c r="G175" s="317"/>
      <c r="H175" s="317" t="s">
        <v>874</v>
      </c>
      <c r="I175" s="317" t="s">
        <v>875</v>
      </c>
      <c r="J175" s="317"/>
      <c r="K175" s="360"/>
    </row>
    <row r="176" ht="15" customHeight="1">
      <c r="B176" s="339"/>
      <c r="C176" s="317" t="s">
        <v>57</v>
      </c>
      <c r="D176" s="317"/>
      <c r="E176" s="317"/>
      <c r="F176" s="338" t="s">
        <v>807</v>
      </c>
      <c r="G176" s="317"/>
      <c r="H176" s="317" t="s">
        <v>876</v>
      </c>
      <c r="I176" s="317" t="s">
        <v>877</v>
      </c>
      <c r="J176" s="317">
        <v>1</v>
      </c>
      <c r="K176" s="360"/>
    </row>
    <row r="177" ht="15" customHeight="1">
      <c r="B177" s="339"/>
      <c r="C177" s="317" t="s">
        <v>53</v>
      </c>
      <c r="D177" s="317"/>
      <c r="E177" s="317"/>
      <c r="F177" s="338" t="s">
        <v>807</v>
      </c>
      <c r="G177" s="317"/>
      <c r="H177" s="317" t="s">
        <v>878</v>
      </c>
      <c r="I177" s="317" t="s">
        <v>809</v>
      </c>
      <c r="J177" s="317">
        <v>20</v>
      </c>
      <c r="K177" s="360"/>
    </row>
    <row r="178" ht="15" customHeight="1">
      <c r="B178" s="339"/>
      <c r="C178" s="317" t="s">
        <v>124</v>
      </c>
      <c r="D178" s="317"/>
      <c r="E178" s="317"/>
      <c r="F178" s="338" t="s">
        <v>807</v>
      </c>
      <c r="G178" s="317"/>
      <c r="H178" s="317" t="s">
        <v>879</v>
      </c>
      <c r="I178" s="317" t="s">
        <v>809</v>
      </c>
      <c r="J178" s="317">
        <v>255</v>
      </c>
      <c r="K178" s="360"/>
    </row>
    <row r="179" ht="15" customHeight="1">
      <c r="B179" s="339"/>
      <c r="C179" s="317" t="s">
        <v>125</v>
      </c>
      <c r="D179" s="317"/>
      <c r="E179" s="317"/>
      <c r="F179" s="338" t="s">
        <v>807</v>
      </c>
      <c r="G179" s="317"/>
      <c r="H179" s="317" t="s">
        <v>772</v>
      </c>
      <c r="I179" s="317" t="s">
        <v>809</v>
      </c>
      <c r="J179" s="317">
        <v>10</v>
      </c>
      <c r="K179" s="360"/>
    </row>
    <row r="180" ht="15" customHeight="1">
      <c r="B180" s="339"/>
      <c r="C180" s="317" t="s">
        <v>126</v>
      </c>
      <c r="D180" s="317"/>
      <c r="E180" s="317"/>
      <c r="F180" s="338" t="s">
        <v>807</v>
      </c>
      <c r="G180" s="317"/>
      <c r="H180" s="317" t="s">
        <v>880</v>
      </c>
      <c r="I180" s="317" t="s">
        <v>841</v>
      </c>
      <c r="J180" s="317"/>
      <c r="K180" s="360"/>
    </row>
    <row r="181" ht="15" customHeight="1">
      <c r="B181" s="339"/>
      <c r="C181" s="317" t="s">
        <v>881</v>
      </c>
      <c r="D181" s="317"/>
      <c r="E181" s="317"/>
      <c r="F181" s="338" t="s">
        <v>807</v>
      </c>
      <c r="G181" s="317"/>
      <c r="H181" s="317" t="s">
        <v>882</v>
      </c>
      <c r="I181" s="317" t="s">
        <v>841</v>
      </c>
      <c r="J181" s="317"/>
      <c r="K181" s="360"/>
    </row>
    <row r="182" ht="15" customHeight="1">
      <c r="B182" s="339"/>
      <c r="C182" s="317" t="s">
        <v>870</v>
      </c>
      <c r="D182" s="317"/>
      <c r="E182" s="317"/>
      <c r="F182" s="338" t="s">
        <v>807</v>
      </c>
      <c r="G182" s="317"/>
      <c r="H182" s="317" t="s">
        <v>883</v>
      </c>
      <c r="I182" s="317" t="s">
        <v>841</v>
      </c>
      <c r="J182" s="317"/>
      <c r="K182" s="360"/>
    </row>
    <row r="183" ht="15" customHeight="1">
      <c r="B183" s="339"/>
      <c r="C183" s="317" t="s">
        <v>128</v>
      </c>
      <c r="D183" s="317"/>
      <c r="E183" s="317"/>
      <c r="F183" s="338" t="s">
        <v>813</v>
      </c>
      <c r="G183" s="317"/>
      <c r="H183" s="317" t="s">
        <v>884</v>
      </c>
      <c r="I183" s="317" t="s">
        <v>809</v>
      </c>
      <c r="J183" s="317">
        <v>50</v>
      </c>
      <c r="K183" s="360"/>
    </row>
    <row r="184" ht="15" customHeight="1">
      <c r="B184" s="339"/>
      <c r="C184" s="317" t="s">
        <v>885</v>
      </c>
      <c r="D184" s="317"/>
      <c r="E184" s="317"/>
      <c r="F184" s="338" t="s">
        <v>813</v>
      </c>
      <c r="G184" s="317"/>
      <c r="H184" s="317" t="s">
        <v>886</v>
      </c>
      <c r="I184" s="317" t="s">
        <v>887</v>
      </c>
      <c r="J184" s="317"/>
      <c r="K184" s="360"/>
    </row>
    <row r="185" ht="15" customHeight="1">
      <c r="B185" s="339"/>
      <c r="C185" s="317" t="s">
        <v>888</v>
      </c>
      <c r="D185" s="317"/>
      <c r="E185" s="317"/>
      <c r="F185" s="338" t="s">
        <v>813</v>
      </c>
      <c r="G185" s="317"/>
      <c r="H185" s="317" t="s">
        <v>889</v>
      </c>
      <c r="I185" s="317" t="s">
        <v>887</v>
      </c>
      <c r="J185" s="317"/>
      <c r="K185" s="360"/>
    </row>
    <row r="186" ht="15" customHeight="1">
      <c r="B186" s="339"/>
      <c r="C186" s="317" t="s">
        <v>890</v>
      </c>
      <c r="D186" s="317"/>
      <c r="E186" s="317"/>
      <c r="F186" s="338" t="s">
        <v>813</v>
      </c>
      <c r="G186" s="317"/>
      <c r="H186" s="317" t="s">
        <v>891</v>
      </c>
      <c r="I186" s="317" t="s">
        <v>887</v>
      </c>
      <c r="J186" s="317"/>
      <c r="K186" s="360"/>
    </row>
    <row r="187" ht="15" customHeight="1">
      <c r="B187" s="339"/>
      <c r="C187" s="372" t="s">
        <v>892</v>
      </c>
      <c r="D187" s="317"/>
      <c r="E187" s="317"/>
      <c r="F187" s="338" t="s">
        <v>813</v>
      </c>
      <c r="G187" s="317"/>
      <c r="H187" s="317" t="s">
        <v>893</v>
      </c>
      <c r="I187" s="317" t="s">
        <v>894</v>
      </c>
      <c r="J187" s="373" t="s">
        <v>895</v>
      </c>
      <c r="K187" s="360"/>
    </row>
    <row r="188" ht="15" customHeight="1">
      <c r="B188" s="339"/>
      <c r="C188" s="323" t="s">
        <v>42</v>
      </c>
      <c r="D188" s="317"/>
      <c r="E188" s="317"/>
      <c r="F188" s="338" t="s">
        <v>807</v>
      </c>
      <c r="G188" s="317"/>
      <c r="H188" s="313" t="s">
        <v>896</v>
      </c>
      <c r="I188" s="317" t="s">
        <v>897</v>
      </c>
      <c r="J188" s="317"/>
      <c r="K188" s="360"/>
    </row>
    <row r="189" ht="15" customHeight="1">
      <c r="B189" s="339"/>
      <c r="C189" s="323" t="s">
        <v>898</v>
      </c>
      <c r="D189" s="317"/>
      <c r="E189" s="317"/>
      <c r="F189" s="338" t="s">
        <v>807</v>
      </c>
      <c r="G189" s="317"/>
      <c r="H189" s="317" t="s">
        <v>899</v>
      </c>
      <c r="I189" s="317" t="s">
        <v>841</v>
      </c>
      <c r="J189" s="317"/>
      <c r="K189" s="360"/>
    </row>
    <row r="190" ht="15" customHeight="1">
      <c r="B190" s="339"/>
      <c r="C190" s="323" t="s">
        <v>900</v>
      </c>
      <c r="D190" s="317"/>
      <c r="E190" s="317"/>
      <c r="F190" s="338" t="s">
        <v>807</v>
      </c>
      <c r="G190" s="317"/>
      <c r="H190" s="317" t="s">
        <v>901</v>
      </c>
      <c r="I190" s="317" t="s">
        <v>841</v>
      </c>
      <c r="J190" s="317"/>
      <c r="K190" s="360"/>
    </row>
    <row r="191" ht="15" customHeight="1">
      <c r="B191" s="339"/>
      <c r="C191" s="323" t="s">
        <v>902</v>
      </c>
      <c r="D191" s="317"/>
      <c r="E191" s="317"/>
      <c r="F191" s="338" t="s">
        <v>813</v>
      </c>
      <c r="G191" s="317"/>
      <c r="H191" s="317" t="s">
        <v>903</v>
      </c>
      <c r="I191" s="317" t="s">
        <v>841</v>
      </c>
      <c r="J191" s="317"/>
      <c r="K191" s="360"/>
    </row>
    <row r="192" ht="15" customHeight="1">
      <c r="B192" s="366"/>
      <c r="C192" s="374"/>
      <c r="D192" s="348"/>
      <c r="E192" s="348"/>
      <c r="F192" s="348"/>
      <c r="G192" s="348"/>
      <c r="H192" s="348"/>
      <c r="I192" s="348"/>
      <c r="J192" s="348"/>
      <c r="K192" s="367"/>
    </row>
    <row r="193" ht="18.75" customHeight="1">
      <c r="B193" s="313"/>
      <c r="C193" s="317"/>
      <c r="D193" s="317"/>
      <c r="E193" s="317"/>
      <c r="F193" s="338"/>
      <c r="G193" s="317"/>
      <c r="H193" s="317"/>
      <c r="I193" s="317"/>
      <c r="J193" s="317"/>
      <c r="K193" s="313"/>
    </row>
    <row r="194" ht="18.75" customHeight="1">
      <c r="B194" s="313"/>
      <c r="C194" s="317"/>
      <c r="D194" s="317"/>
      <c r="E194" s="317"/>
      <c r="F194" s="338"/>
      <c r="G194" s="317"/>
      <c r="H194" s="317"/>
      <c r="I194" s="317"/>
      <c r="J194" s="317"/>
      <c r="K194" s="313"/>
    </row>
    <row r="195" ht="18.75" customHeight="1">
      <c r="B195" s="324"/>
      <c r="C195" s="324"/>
      <c r="D195" s="324"/>
      <c r="E195" s="324"/>
      <c r="F195" s="324"/>
      <c r="G195" s="324"/>
      <c r="H195" s="324"/>
      <c r="I195" s="324"/>
      <c r="J195" s="324"/>
      <c r="K195" s="324"/>
    </row>
    <row r="196" ht="13.5">
      <c r="B196" s="303"/>
      <c r="C196" s="304"/>
      <c r="D196" s="304"/>
      <c r="E196" s="304"/>
      <c r="F196" s="304"/>
      <c r="G196" s="304"/>
      <c r="H196" s="304"/>
      <c r="I196" s="304"/>
      <c r="J196" s="304"/>
      <c r="K196" s="305"/>
    </row>
    <row r="197" ht="21">
      <c r="B197" s="306"/>
      <c r="C197" s="307" t="s">
        <v>904</v>
      </c>
      <c r="D197" s="307"/>
      <c r="E197" s="307"/>
      <c r="F197" s="307"/>
      <c r="G197" s="307"/>
      <c r="H197" s="307"/>
      <c r="I197" s="307"/>
      <c r="J197" s="307"/>
      <c r="K197" s="308"/>
    </row>
    <row r="198" ht="25.5" customHeight="1">
      <c r="B198" s="306"/>
      <c r="C198" s="375" t="s">
        <v>905</v>
      </c>
      <c r="D198" s="375"/>
      <c r="E198" s="375"/>
      <c r="F198" s="375" t="s">
        <v>906</v>
      </c>
      <c r="G198" s="376"/>
      <c r="H198" s="375" t="s">
        <v>907</v>
      </c>
      <c r="I198" s="375"/>
      <c r="J198" s="375"/>
      <c r="K198" s="308"/>
    </row>
    <row r="199" ht="5.25" customHeight="1">
      <c r="B199" s="339"/>
      <c r="C199" s="336"/>
      <c r="D199" s="336"/>
      <c r="E199" s="336"/>
      <c r="F199" s="336"/>
      <c r="G199" s="317"/>
      <c r="H199" s="336"/>
      <c r="I199" s="336"/>
      <c r="J199" s="336"/>
      <c r="K199" s="360"/>
    </row>
    <row r="200" ht="15" customHeight="1">
      <c r="B200" s="339"/>
      <c r="C200" s="317" t="s">
        <v>897</v>
      </c>
      <c r="D200" s="317"/>
      <c r="E200" s="317"/>
      <c r="F200" s="338" t="s">
        <v>43</v>
      </c>
      <c r="G200" s="317"/>
      <c r="H200" s="317" t="s">
        <v>908</v>
      </c>
      <c r="I200" s="317"/>
      <c r="J200" s="317"/>
      <c r="K200" s="360"/>
    </row>
    <row r="201" ht="15" customHeight="1">
      <c r="B201" s="339"/>
      <c r="C201" s="345"/>
      <c r="D201" s="317"/>
      <c r="E201" s="317"/>
      <c r="F201" s="338" t="s">
        <v>44</v>
      </c>
      <c r="G201" s="317"/>
      <c r="H201" s="317" t="s">
        <v>909</v>
      </c>
      <c r="I201" s="317"/>
      <c r="J201" s="317"/>
      <c r="K201" s="360"/>
    </row>
    <row r="202" ht="15" customHeight="1">
      <c r="B202" s="339"/>
      <c r="C202" s="345"/>
      <c r="D202" s="317"/>
      <c r="E202" s="317"/>
      <c r="F202" s="338" t="s">
        <v>47</v>
      </c>
      <c r="G202" s="317"/>
      <c r="H202" s="317" t="s">
        <v>910</v>
      </c>
      <c r="I202" s="317"/>
      <c r="J202" s="317"/>
      <c r="K202" s="360"/>
    </row>
    <row r="203" ht="15" customHeight="1">
      <c r="B203" s="339"/>
      <c r="C203" s="317"/>
      <c r="D203" s="317"/>
      <c r="E203" s="317"/>
      <c r="F203" s="338" t="s">
        <v>45</v>
      </c>
      <c r="G203" s="317"/>
      <c r="H203" s="317" t="s">
        <v>911</v>
      </c>
      <c r="I203" s="317"/>
      <c r="J203" s="317"/>
      <c r="K203" s="360"/>
    </row>
    <row r="204" ht="15" customHeight="1">
      <c r="B204" s="339"/>
      <c r="C204" s="317"/>
      <c r="D204" s="317"/>
      <c r="E204" s="317"/>
      <c r="F204" s="338" t="s">
        <v>46</v>
      </c>
      <c r="G204" s="317"/>
      <c r="H204" s="317" t="s">
        <v>912</v>
      </c>
      <c r="I204" s="317"/>
      <c r="J204" s="317"/>
      <c r="K204" s="360"/>
    </row>
    <row r="205" ht="15" customHeight="1">
      <c r="B205" s="339"/>
      <c r="C205" s="317"/>
      <c r="D205" s="317"/>
      <c r="E205" s="317"/>
      <c r="F205" s="338"/>
      <c r="G205" s="317"/>
      <c r="H205" s="317"/>
      <c r="I205" s="317"/>
      <c r="J205" s="317"/>
      <c r="K205" s="360"/>
    </row>
    <row r="206" ht="15" customHeight="1">
      <c r="B206" s="339"/>
      <c r="C206" s="317" t="s">
        <v>853</v>
      </c>
      <c r="D206" s="317"/>
      <c r="E206" s="317"/>
      <c r="F206" s="338" t="s">
        <v>78</v>
      </c>
      <c r="G206" s="317"/>
      <c r="H206" s="317" t="s">
        <v>913</v>
      </c>
      <c r="I206" s="317"/>
      <c r="J206" s="317"/>
      <c r="K206" s="360"/>
    </row>
    <row r="207" ht="15" customHeight="1">
      <c r="B207" s="339"/>
      <c r="C207" s="345"/>
      <c r="D207" s="317"/>
      <c r="E207" s="317"/>
      <c r="F207" s="338" t="s">
        <v>751</v>
      </c>
      <c r="G207" s="317"/>
      <c r="H207" s="317" t="s">
        <v>752</v>
      </c>
      <c r="I207" s="317"/>
      <c r="J207" s="317"/>
      <c r="K207" s="360"/>
    </row>
    <row r="208" ht="15" customHeight="1">
      <c r="B208" s="339"/>
      <c r="C208" s="317"/>
      <c r="D208" s="317"/>
      <c r="E208" s="317"/>
      <c r="F208" s="338" t="s">
        <v>749</v>
      </c>
      <c r="G208" s="317"/>
      <c r="H208" s="317" t="s">
        <v>914</v>
      </c>
      <c r="I208" s="317"/>
      <c r="J208" s="317"/>
      <c r="K208" s="360"/>
    </row>
    <row r="209" ht="15" customHeight="1">
      <c r="B209" s="377"/>
      <c r="C209" s="345"/>
      <c r="D209" s="345"/>
      <c r="E209" s="345"/>
      <c r="F209" s="338" t="s">
        <v>753</v>
      </c>
      <c r="G209" s="323"/>
      <c r="H209" s="364" t="s">
        <v>754</v>
      </c>
      <c r="I209" s="364"/>
      <c r="J209" s="364"/>
      <c r="K209" s="378"/>
    </row>
    <row r="210" ht="15" customHeight="1">
      <c r="B210" s="377"/>
      <c r="C210" s="345"/>
      <c r="D210" s="345"/>
      <c r="E210" s="345"/>
      <c r="F210" s="338" t="s">
        <v>755</v>
      </c>
      <c r="G210" s="323"/>
      <c r="H210" s="364" t="s">
        <v>915</v>
      </c>
      <c r="I210" s="364"/>
      <c r="J210" s="364"/>
      <c r="K210" s="378"/>
    </row>
    <row r="211" ht="15" customHeight="1">
      <c r="B211" s="377"/>
      <c r="C211" s="345"/>
      <c r="D211" s="345"/>
      <c r="E211" s="345"/>
      <c r="F211" s="379"/>
      <c r="G211" s="323"/>
      <c r="H211" s="380"/>
      <c r="I211" s="380"/>
      <c r="J211" s="380"/>
      <c r="K211" s="378"/>
    </row>
    <row r="212" ht="15" customHeight="1">
      <c r="B212" s="377"/>
      <c r="C212" s="317" t="s">
        <v>877</v>
      </c>
      <c r="D212" s="345"/>
      <c r="E212" s="345"/>
      <c r="F212" s="338">
        <v>1</v>
      </c>
      <c r="G212" s="323"/>
      <c r="H212" s="364" t="s">
        <v>916</v>
      </c>
      <c r="I212" s="364"/>
      <c r="J212" s="364"/>
      <c r="K212" s="378"/>
    </row>
    <row r="213" ht="15" customHeight="1">
      <c r="B213" s="377"/>
      <c r="C213" s="345"/>
      <c r="D213" s="345"/>
      <c r="E213" s="345"/>
      <c r="F213" s="338">
        <v>2</v>
      </c>
      <c r="G213" s="323"/>
      <c r="H213" s="364" t="s">
        <v>917</v>
      </c>
      <c r="I213" s="364"/>
      <c r="J213" s="364"/>
      <c r="K213" s="378"/>
    </row>
    <row r="214" ht="15" customHeight="1">
      <c r="B214" s="377"/>
      <c r="C214" s="345"/>
      <c r="D214" s="345"/>
      <c r="E214" s="345"/>
      <c r="F214" s="338">
        <v>3</v>
      </c>
      <c r="G214" s="323"/>
      <c r="H214" s="364" t="s">
        <v>918</v>
      </c>
      <c r="I214" s="364"/>
      <c r="J214" s="364"/>
      <c r="K214" s="378"/>
    </row>
    <row r="215" ht="15" customHeight="1">
      <c r="B215" s="377"/>
      <c r="C215" s="345"/>
      <c r="D215" s="345"/>
      <c r="E215" s="345"/>
      <c r="F215" s="338">
        <v>4</v>
      </c>
      <c r="G215" s="323"/>
      <c r="H215" s="364" t="s">
        <v>919</v>
      </c>
      <c r="I215" s="364"/>
      <c r="J215" s="364"/>
      <c r="K215" s="378"/>
    </row>
    <row r="216" ht="12.75" customHeight="1">
      <c r="B216" s="381"/>
      <c r="C216" s="382"/>
      <c r="D216" s="382"/>
      <c r="E216" s="382"/>
      <c r="F216" s="382"/>
      <c r="G216" s="382"/>
      <c r="H216" s="382"/>
      <c r="I216" s="382"/>
      <c r="J216" s="382"/>
      <c r="K216" s="383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Rozpoctar02-PC\Rozpoctar02</dc:creator>
  <cp:lastModifiedBy>Rozpoctar02-PC\Rozpoctar02</cp:lastModifiedBy>
  <dcterms:created xsi:type="dcterms:W3CDTF">2019-02-19T14:21:47Z</dcterms:created>
  <dcterms:modified xsi:type="dcterms:W3CDTF">2019-02-19T14:21:58Z</dcterms:modified>
</cp:coreProperties>
</file>