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dusek\Desktop\2019ARCHIV\Byty_2019\Hladnovska119a_zadani\"/>
    </mc:Choice>
  </mc:AlternateContent>
  <bookViews>
    <workbookView xWindow="1452" yWindow="0" windowWidth="21588" windowHeight="9684"/>
  </bookViews>
  <sheets>
    <sheet name="Rekapitulace stavby" sheetId="1" r:id="rId1"/>
    <sheet name="01 - Byt č. 34A" sheetId="2" r:id="rId2"/>
    <sheet name="02 - Byt č. 38A" sheetId="3" r:id="rId3"/>
    <sheet name="03 - Byt č. 36A" sheetId="4" r:id="rId4"/>
    <sheet name="04 - Byt č. 10C" sheetId="5" r:id="rId5"/>
    <sheet name="05 - Byt. č.19C" sheetId="6" r:id="rId6"/>
  </sheets>
  <definedNames>
    <definedName name="_xlnm._FilterDatabase" localSheetId="1" hidden="1">'01 - Byt č. 34A'!$C$126:$K$228</definedName>
    <definedName name="_xlnm._FilterDatabase" localSheetId="2" hidden="1">'02 - Byt č. 38A'!$C$133:$K$377</definedName>
    <definedName name="_xlnm._FilterDatabase" localSheetId="3" hidden="1">'03 - Byt č. 36A'!$C$127:$K$275</definedName>
    <definedName name="_xlnm._FilterDatabase" localSheetId="4" hidden="1">'04 - Byt č. 10C'!$C$131:$K$301</definedName>
    <definedName name="_xlnm._FilterDatabase" localSheetId="5" hidden="1">'05 - Byt. č.19C'!$C$134:$K$398</definedName>
    <definedName name="_xlnm.Print_Titles" localSheetId="1">'01 - Byt č. 34A'!$126:$126</definedName>
    <definedName name="_xlnm.Print_Titles" localSheetId="2">'02 - Byt č. 38A'!$133:$133</definedName>
    <definedName name="_xlnm.Print_Titles" localSheetId="3">'03 - Byt č. 36A'!$127:$127</definedName>
    <definedName name="_xlnm.Print_Titles" localSheetId="4">'04 - Byt č. 10C'!$131:$131</definedName>
    <definedName name="_xlnm.Print_Titles" localSheetId="5">'05 - Byt. č.19C'!$134:$134</definedName>
    <definedName name="_xlnm.Print_Titles" localSheetId="0">'Rekapitulace stavby'!$92:$92</definedName>
    <definedName name="_xlnm.Print_Area" localSheetId="1">'01 - Byt č. 34A'!$C$4:$J$76,'01 - Byt č. 34A'!$C$82:$J$108,'01 - Byt č. 34A'!$C$114:$K$228</definedName>
    <definedName name="_xlnm.Print_Area" localSheetId="2">'02 - Byt č. 38A'!$C$4:$J$76,'02 - Byt č. 38A'!$C$82:$J$115,'02 - Byt č. 38A'!$C$121:$K$377</definedName>
    <definedName name="_xlnm.Print_Area" localSheetId="3">'03 - Byt č. 36A'!$C$4:$J$76,'03 - Byt č. 36A'!$C$82:$J$109,'03 - Byt č. 36A'!$C$115:$K$275</definedName>
    <definedName name="_xlnm.Print_Area" localSheetId="4">'04 - Byt č. 10C'!$C$4:$J$76,'04 - Byt č. 10C'!$C$82:$J$113,'04 - Byt č. 10C'!$C$119:$K$301</definedName>
    <definedName name="_xlnm.Print_Area" localSheetId="5">'05 - Byt. č.19C'!$C$4:$J$76,'05 - Byt. č.19C'!$C$82:$J$116,'05 - Byt. č.19C'!$C$122:$K$398</definedName>
    <definedName name="_xlnm.Print_Area" localSheetId="0">'Rekapitulace stavby'!$D$4:$AO$76,'Rekapitulace stavby'!$C$82:$AQ$100</definedName>
  </definedNames>
  <calcPr calcId="152511"/>
</workbook>
</file>

<file path=xl/calcChain.xml><?xml version="1.0" encoding="utf-8"?>
<calcChain xmlns="http://schemas.openxmlformats.org/spreadsheetml/2006/main">
  <c r="J37" i="6" l="1"/>
  <c r="J36" i="6"/>
  <c r="AY99" i="1" s="1"/>
  <c r="J35" i="6"/>
  <c r="AX99" i="1" s="1"/>
  <c r="BI398" i="6"/>
  <c r="BH398" i="6"/>
  <c r="BG398" i="6"/>
  <c r="BE398" i="6"/>
  <c r="T398" i="6"/>
  <c r="R398" i="6"/>
  <c r="P398" i="6"/>
  <c r="BK398" i="6"/>
  <c r="J398" i="6"/>
  <c r="BF398" i="6" s="1"/>
  <c r="BI392" i="6"/>
  <c r="BH392" i="6"/>
  <c r="BG392" i="6"/>
  <c r="BE392" i="6"/>
  <c r="T392" i="6"/>
  <c r="R392" i="6"/>
  <c r="P392" i="6"/>
  <c r="BK392" i="6"/>
  <c r="J392" i="6"/>
  <c r="BF392" i="6" s="1"/>
  <c r="BI390" i="6"/>
  <c r="BH390" i="6"/>
  <c r="BG390" i="6"/>
  <c r="BE390" i="6"/>
  <c r="T390" i="6"/>
  <c r="R390" i="6"/>
  <c r="P390" i="6"/>
  <c r="BK390" i="6"/>
  <c r="J390" i="6"/>
  <c r="BF390" i="6" s="1"/>
  <c r="BI388" i="6"/>
  <c r="BH388" i="6"/>
  <c r="BG388" i="6"/>
  <c r="BE388" i="6"/>
  <c r="T388" i="6"/>
  <c r="R388" i="6"/>
  <c r="P388" i="6"/>
  <c r="BK388" i="6"/>
  <c r="J388" i="6"/>
  <c r="BF388" i="6" s="1"/>
  <c r="BI386" i="6"/>
  <c r="BH386" i="6"/>
  <c r="BG386" i="6"/>
  <c r="BE386" i="6"/>
  <c r="T386" i="6"/>
  <c r="R386" i="6"/>
  <c r="P386" i="6"/>
  <c r="BK386" i="6"/>
  <c r="J386" i="6"/>
  <c r="BF386" i="6"/>
  <c r="BI385" i="6"/>
  <c r="BH385" i="6"/>
  <c r="BG385" i="6"/>
  <c r="BE385" i="6"/>
  <c r="T385" i="6"/>
  <c r="T382" i="6" s="1"/>
  <c r="R385" i="6"/>
  <c r="P385" i="6"/>
  <c r="BK385" i="6"/>
  <c r="J385" i="6"/>
  <c r="BF385" i="6" s="1"/>
  <c r="BI383" i="6"/>
  <c r="BH383" i="6"/>
  <c r="BG383" i="6"/>
  <c r="BE383" i="6"/>
  <c r="T383" i="6"/>
  <c r="R383" i="6"/>
  <c r="R382" i="6" s="1"/>
  <c r="P383" i="6"/>
  <c r="BK383" i="6"/>
  <c r="BK382" i="6" s="1"/>
  <c r="J382" i="6" s="1"/>
  <c r="J115" i="6" s="1"/>
  <c r="J383" i="6"/>
  <c r="BF383" i="6"/>
  <c r="BI381" i="6"/>
  <c r="BH381" i="6"/>
  <c r="BG381" i="6"/>
  <c r="BE381" i="6"/>
  <c r="T381" i="6"/>
  <c r="R381" i="6"/>
  <c r="P381" i="6"/>
  <c r="BK381" i="6"/>
  <c r="J381" i="6"/>
  <c r="BF381" i="6"/>
  <c r="BI380" i="6"/>
  <c r="BH380" i="6"/>
  <c r="BG380" i="6"/>
  <c r="BE380" i="6"/>
  <c r="T380" i="6"/>
  <c r="R380" i="6"/>
  <c r="P380" i="6"/>
  <c r="BK380" i="6"/>
  <c r="J380" i="6"/>
  <c r="BF380" i="6" s="1"/>
  <c r="BI378" i="6"/>
  <c r="BH378" i="6"/>
  <c r="BG378" i="6"/>
  <c r="BE378" i="6"/>
  <c r="T378" i="6"/>
  <c r="R378" i="6"/>
  <c r="P378" i="6"/>
  <c r="BK378" i="6"/>
  <c r="J378" i="6"/>
  <c r="BF378" i="6"/>
  <c r="BI376" i="6"/>
  <c r="BH376" i="6"/>
  <c r="BG376" i="6"/>
  <c r="BE376" i="6"/>
  <c r="T376" i="6"/>
  <c r="R376" i="6"/>
  <c r="P376" i="6"/>
  <c r="BK376" i="6"/>
  <c r="J376" i="6"/>
  <c r="BF376" i="6" s="1"/>
  <c r="BI375" i="6"/>
  <c r="BH375" i="6"/>
  <c r="BG375" i="6"/>
  <c r="BE375" i="6"/>
  <c r="T375" i="6"/>
  <c r="R375" i="6"/>
  <c r="P375" i="6"/>
  <c r="BK375" i="6"/>
  <c r="J375" i="6"/>
  <c r="BF375" i="6"/>
  <c r="BI370" i="6"/>
  <c r="BH370" i="6"/>
  <c r="BG370" i="6"/>
  <c r="BE370" i="6"/>
  <c r="T370" i="6"/>
  <c r="R370" i="6"/>
  <c r="P370" i="6"/>
  <c r="BK370" i="6"/>
  <c r="J370" i="6"/>
  <c r="BF370" i="6" s="1"/>
  <c r="BI369" i="6"/>
  <c r="BH369" i="6"/>
  <c r="BG369" i="6"/>
  <c r="BE369" i="6"/>
  <c r="T369" i="6"/>
  <c r="R369" i="6"/>
  <c r="R368" i="6" s="1"/>
  <c r="P369" i="6"/>
  <c r="BK369" i="6"/>
  <c r="BK368" i="6" s="1"/>
  <c r="J368" i="6" s="1"/>
  <c r="J114" i="6" s="1"/>
  <c r="J369" i="6"/>
  <c r="BF369" i="6"/>
  <c r="BI367" i="6"/>
  <c r="BH367" i="6"/>
  <c r="BG367" i="6"/>
  <c r="BE367" i="6"/>
  <c r="T367" i="6"/>
  <c r="R367" i="6"/>
  <c r="P367" i="6"/>
  <c r="BK367" i="6"/>
  <c r="J367" i="6"/>
  <c r="BF367" i="6"/>
  <c r="BI363" i="6"/>
  <c r="BH363" i="6"/>
  <c r="BG363" i="6"/>
  <c r="BE363" i="6"/>
  <c r="T363" i="6"/>
  <c r="R363" i="6"/>
  <c r="P363" i="6"/>
  <c r="BK363" i="6"/>
  <c r="J363" i="6"/>
  <c r="BF363" i="6" s="1"/>
  <c r="BI361" i="6"/>
  <c r="BH361" i="6"/>
  <c r="BG361" i="6"/>
  <c r="BE361" i="6"/>
  <c r="T361" i="6"/>
  <c r="R361" i="6"/>
  <c r="P361" i="6"/>
  <c r="BK361" i="6"/>
  <c r="J361" i="6"/>
  <c r="BF361" i="6"/>
  <c r="BI360" i="6"/>
  <c r="BH360" i="6"/>
  <c r="BG360" i="6"/>
  <c r="BE360" i="6"/>
  <c r="T360" i="6"/>
  <c r="R360" i="6"/>
  <c r="P360" i="6"/>
  <c r="BK360" i="6"/>
  <c r="J360" i="6"/>
  <c r="BF360" i="6" s="1"/>
  <c r="BI358" i="6"/>
  <c r="BH358" i="6"/>
  <c r="BG358" i="6"/>
  <c r="BE358" i="6"/>
  <c r="T358" i="6"/>
  <c r="R358" i="6"/>
  <c r="P358" i="6"/>
  <c r="BK358" i="6"/>
  <c r="J358" i="6"/>
  <c r="BF358" i="6"/>
  <c r="BI354" i="6"/>
  <c r="BH354" i="6"/>
  <c r="BG354" i="6"/>
  <c r="BE354" i="6"/>
  <c r="T354" i="6"/>
  <c r="T353" i="6" s="1"/>
  <c r="R354" i="6"/>
  <c r="R353" i="6"/>
  <c r="P354" i="6"/>
  <c r="BK354" i="6"/>
  <c r="BK353" i="6"/>
  <c r="J353" i="6"/>
  <c r="J113" i="6" s="1"/>
  <c r="J354" i="6"/>
  <c r="BF354" i="6"/>
  <c r="BI352" i="6"/>
  <c r="BH352" i="6"/>
  <c r="BG352" i="6"/>
  <c r="BE352" i="6"/>
  <c r="T352" i="6"/>
  <c r="R352" i="6"/>
  <c r="P352" i="6"/>
  <c r="BK352" i="6"/>
  <c r="J352" i="6"/>
  <c r="BF352" i="6" s="1"/>
  <c r="BI350" i="6"/>
  <c r="BH350" i="6"/>
  <c r="BG350" i="6"/>
  <c r="BE350" i="6"/>
  <c r="T350" i="6"/>
  <c r="R350" i="6"/>
  <c r="P350" i="6"/>
  <c r="BK350" i="6"/>
  <c r="J350" i="6"/>
  <c r="BF350" i="6"/>
  <c r="BI346" i="6"/>
  <c r="BH346" i="6"/>
  <c r="BG346" i="6"/>
  <c r="BE346" i="6"/>
  <c r="T346" i="6"/>
  <c r="R346" i="6"/>
  <c r="P346" i="6"/>
  <c r="BK346" i="6"/>
  <c r="J346" i="6"/>
  <c r="BF346" i="6" s="1"/>
  <c r="BI341" i="6"/>
  <c r="BH341" i="6"/>
  <c r="BG341" i="6"/>
  <c r="BE341" i="6"/>
  <c r="T341" i="6"/>
  <c r="R341" i="6"/>
  <c r="P341" i="6"/>
  <c r="BK341" i="6"/>
  <c r="J341" i="6"/>
  <c r="BF341" i="6"/>
  <c r="BI339" i="6"/>
  <c r="BH339" i="6"/>
  <c r="BG339" i="6"/>
  <c r="BE339" i="6"/>
  <c r="T339" i="6"/>
  <c r="R339" i="6"/>
  <c r="P339" i="6"/>
  <c r="BK339" i="6"/>
  <c r="J339" i="6"/>
  <c r="BF339" i="6" s="1"/>
  <c r="BI335" i="6"/>
  <c r="BH335" i="6"/>
  <c r="BG335" i="6"/>
  <c r="BE335" i="6"/>
  <c r="T335" i="6"/>
  <c r="R335" i="6"/>
  <c r="P335" i="6"/>
  <c r="BK335" i="6"/>
  <c r="J335" i="6"/>
  <c r="BF335" i="6"/>
  <c r="BI330" i="6"/>
  <c r="BH330" i="6"/>
  <c r="BG330" i="6"/>
  <c r="BE330" i="6"/>
  <c r="T330" i="6"/>
  <c r="R330" i="6"/>
  <c r="P330" i="6"/>
  <c r="BK330" i="6"/>
  <c r="J330" i="6"/>
  <c r="BF330" i="6" s="1"/>
  <c r="BI329" i="6"/>
  <c r="BH329" i="6"/>
  <c r="BG329" i="6"/>
  <c r="BE329" i="6"/>
  <c r="T329" i="6"/>
  <c r="R329" i="6"/>
  <c r="P329" i="6"/>
  <c r="BK329" i="6"/>
  <c r="J329" i="6"/>
  <c r="BF329" i="6"/>
  <c r="BI328" i="6"/>
  <c r="BH328" i="6"/>
  <c r="BG328" i="6"/>
  <c r="BE328" i="6"/>
  <c r="T328" i="6"/>
  <c r="R328" i="6"/>
  <c r="R327" i="6"/>
  <c r="P328" i="6"/>
  <c r="P327" i="6" s="1"/>
  <c r="BK328" i="6"/>
  <c r="BK327" i="6"/>
  <c r="J327" i="6"/>
  <c r="J112" i="6" s="1"/>
  <c r="J328" i="6"/>
  <c r="BF328" i="6" s="1"/>
  <c r="BI326" i="6"/>
  <c r="BH326" i="6"/>
  <c r="BG326" i="6"/>
  <c r="BE326" i="6"/>
  <c r="T326" i="6"/>
  <c r="R326" i="6"/>
  <c r="P326" i="6"/>
  <c r="BK326" i="6"/>
  <c r="J326" i="6"/>
  <c r="BF326" i="6" s="1"/>
  <c r="BI324" i="6"/>
  <c r="BH324" i="6"/>
  <c r="BG324" i="6"/>
  <c r="BE324" i="6"/>
  <c r="T324" i="6"/>
  <c r="R324" i="6"/>
  <c r="P324" i="6"/>
  <c r="BK324" i="6"/>
  <c r="J324" i="6"/>
  <c r="BF324" i="6"/>
  <c r="BI323" i="6"/>
  <c r="BH323" i="6"/>
  <c r="BG323" i="6"/>
  <c r="BE323" i="6"/>
  <c r="T323" i="6"/>
  <c r="R323" i="6"/>
  <c r="P323" i="6"/>
  <c r="BK323" i="6"/>
  <c r="J323" i="6"/>
  <c r="BF323" i="6" s="1"/>
  <c r="BI321" i="6"/>
  <c r="BH321" i="6"/>
  <c r="BG321" i="6"/>
  <c r="BE321" i="6"/>
  <c r="T321" i="6"/>
  <c r="R321" i="6"/>
  <c r="P321" i="6"/>
  <c r="BK321" i="6"/>
  <c r="J321" i="6"/>
  <c r="BF321" i="6"/>
  <c r="BI319" i="6"/>
  <c r="BH319" i="6"/>
  <c r="BG319" i="6"/>
  <c r="BE319" i="6"/>
  <c r="T319" i="6"/>
  <c r="R319" i="6"/>
  <c r="R318" i="6"/>
  <c r="P319" i="6"/>
  <c r="BK319" i="6"/>
  <c r="BK318" i="6"/>
  <c r="J318" i="6"/>
  <c r="J111" i="6" s="1"/>
  <c r="J319" i="6"/>
  <c r="BF319" i="6" s="1"/>
  <c r="BI317" i="6"/>
  <c r="BH317" i="6"/>
  <c r="BG317" i="6"/>
  <c r="BE317" i="6"/>
  <c r="T317" i="6"/>
  <c r="R317" i="6"/>
  <c r="P317" i="6"/>
  <c r="BK317" i="6"/>
  <c r="J317" i="6"/>
  <c r="BF317" i="6" s="1"/>
  <c r="BI316" i="6"/>
  <c r="BH316" i="6"/>
  <c r="BG316" i="6"/>
  <c r="BE316" i="6"/>
  <c r="T316" i="6"/>
  <c r="R316" i="6"/>
  <c r="P316" i="6"/>
  <c r="BK316" i="6"/>
  <c r="J316" i="6"/>
  <c r="BF316" i="6"/>
  <c r="BI315" i="6"/>
  <c r="BH315" i="6"/>
  <c r="BG315" i="6"/>
  <c r="BE315" i="6"/>
  <c r="T315" i="6"/>
  <c r="R315" i="6"/>
  <c r="P315" i="6"/>
  <c r="BK315" i="6"/>
  <c r="J315" i="6"/>
  <c r="BF315" i="6" s="1"/>
  <c r="BI314" i="6"/>
  <c r="BH314" i="6"/>
  <c r="BG314" i="6"/>
  <c r="BE314" i="6"/>
  <c r="T314" i="6"/>
  <c r="R314" i="6"/>
  <c r="P314" i="6"/>
  <c r="BK314" i="6"/>
  <c r="J314" i="6"/>
  <c r="BF314" i="6"/>
  <c r="BI313" i="6"/>
  <c r="BH313" i="6"/>
  <c r="BG313" i="6"/>
  <c r="BE313" i="6"/>
  <c r="T313" i="6"/>
  <c r="R313" i="6"/>
  <c r="P313" i="6"/>
  <c r="BK313" i="6"/>
  <c r="J313" i="6"/>
  <c r="BF313" i="6" s="1"/>
  <c r="BI312" i="6"/>
  <c r="BH312" i="6"/>
  <c r="BG312" i="6"/>
  <c r="BE312" i="6"/>
  <c r="T312" i="6"/>
  <c r="R312" i="6"/>
  <c r="P312" i="6"/>
  <c r="BK312" i="6"/>
  <c r="J312" i="6"/>
  <c r="BF312" i="6"/>
  <c r="BI311" i="6"/>
  <c r="BH311" i="6"/>
  <c r="BG311" i="6"/>
  <c r="BE311" i="6"/>
  <c r="T311" i="6"/>
  <c r="T310" i="6" s="1"/>
  <c r="R311" i="6"/>
  <c r="R310" i="6"/>
  <c r="P311" i="6"/>
  <c r="BK311" i="6"/>
  <c r="BK310" i="6"/>
  <c r="J310" i="6"/>
  <c r="J110" i="6" s="1"/>
  <c r="J311" i="6"/>
  <c r="BF311" i="6" s="1"/>
  <c r="BI309" i="6"/>
  <c r="BH309" i="6"/>
  <c r="BG309" i="6"/>
  <c r="BE309" i="6"/>
  <c r="T309" i="6"/>
  <c r="R309" i="6"/>
  <c r="P309" i="6"/>
  <c r="BK309" i="6"/>
  <c r="J309" i="6"/>
  <c r="BF309" i="6" s="1"/>
  <c r="BI308" i="6"/>
  <c r="BH308" i="6"/>
  <c r="BG308" i="6"/>
  <c r="BE308" i="6"/>
  <c r="T308" i="6"/>
  <c r="R308" i="6"/>
  <c r="P308" i="6"/>
  <c r="BK308" i="6"/>
  <c r="J308" i="6"/>
  <c r="BF308" i="6"/>
  <c r="BI307" i="6"/>
  <c r="BH307" i="6"/>
  <c r="BG307" i="6"/>
  <c r="BE307" i="6"/>
  <c r="T307" i="6"/>
  <c r="R307" i="6"/>
  <c r="R306" i="6"/>
  <c r="P307" i="6"/>
  <c r="P306" i="6" s="1"/>
  <c r="BK307" i="6"/>
  <c r="BK306" i="6"/>
  <c r="J306" i="6"/>
  <c r="J109" i="6" s="1"/>
  <c r="J307" i="6"/>
  <c r="BF307" i="6" s="1"/>
  <c r="BI305" i="6"/>
  <c r="BH305" i="6"/>
  <c r="BG305" i="6"/>
  <c r="BE305" i="6"/>
  <c r="T305" i="6"/>
  <c r="R305" i="6"/>
  <c r="P305" i="6"/>
  <c r="BK305" i="6"/>
  <c r="J305" i="6"/>
  <c r="BF305" i="6" s="1"/>
  <c r="BI304" i="6"/>
  <c r="BH304" i="6"/>
  <c r="BG304" i="6"/>
  <c r="BE304" i="6"/>
  <c r="T304" i="6"/>
  <c r="R304" i="6"/>
  <c r="P304" i="6"/>
  <c r="BK304" i="6"/>
  <c r="J304" i="6"/>
  <c r="BF304" i="6"/>
  <c r="BI303" i="6"/>
  <c r="BH303" i="6"/>
  <c r="BG303" i="6"/>
  <c r="BE303" i="6"/>
  <c r="T303" i="6"/>
  <c r="R303" i="6"/>
  <c r="P303" i="6"/>
  <c r="BK303" i="6"/>
  <c r="J303" i="6"/>
  <c r="BF303" i="6" s="1"/>
  <c r="BI302" i="6"/>
  <c r="BH302" i="6"/>
  <c r="BG302" i="6"/>
  <c r="BE302" i="6"/>
  <c r="T302" i="6"/>
  <c r="R302" i="6"/>
  <c r="P302" i="6"/>
  <c r="BK302" i="6"/>
  <c r="J302" i="6"/>
  <c r="BF302" i="6"/>
  <c r="BI301" i="6"/>
  <c r="BH301" i="6"/>
  <c r="BG301" i="6"/>
  <c r="BE301" i="6"/>
  <c r="T301" i="6"/>
  <c r="R301" i="6"/>
  <c r="P301" i="6"/>
  <c r="BK301" i="6"/>
  <c r="J301" i="6"/>
  <c r="BF301" i="6" s="1"/>
  <c r="BI300" i="6"/>
  <c r="BH300" i="6"/>
  <c r="BG300" i="6"/>
  <c r="BE300" i="6"/>
  <c r="T300" i="6"/>
  <c r="R300" i="6"/>
  <c r="P300" i="6"/>
  <c r="BK300" i="6"/>
  <c r="J300" i="6"/>
  <c r="BF300" i="6"/>
  <c r="BI299" i="6"/>
  <c r="BH299" i="6"/>
  <c r="BG299" i="6"/>
  <c r="BE299" i="6"/>
  <c r="T299" i="6"/>
  <c r="R299" i="6"/>
  <c r="P299" i="6"/>
  <c r="BK299" i="6"/>
  <c r="J299" i="6"/>
  <c r="BF299" i="6" s="1"/>
  <c r="BI298" i="6"/>
  <c r="BH298" i="6"/>
  <c r="BG298" i="6"/>
  <c r="BE298" i="6"/>
  <c r="T298" i="6"/>
  <c r="R298" i="6"/>
  <c r="P298" i="6"/>
  <c r="BK298" i="6"/>
  <c r="J298" i="6"/>
  <c r="BF298" i="6"/>
  <c r="BI297" i="6"/>
  <c r="BH297" i="6"/>
  <c r="BG297" i="6"/>
  <c r="BE297" i="6"/>
  <c r="T297" i="6"/>
  <c r="R297" i="6"/>
  <c r="P297" i="6"/>
  <c r="BK297" i="6"/>
  <c r="J297" i="6"/>
  <c r="BF297" i="6" s="1"/>
  <c r="BI296" i="6"/>
  <c r="BH296" i="6"/>
  <c r="BG296" i="6"/>
  <c r="BE296" i="6"/>
  <c r="T296" i="6"/>
  <c r="R296" i="6"/>
  <c r="P296" i="6"/>
  <c r="BK296" i="6"/>
  <c r="J296" i="6"/>
  <c r="BF296" i="6"/>
  <c r="BI295" i="6"/>
  <c r="BH295" i="6"/>
  <c r="BG295" i="6"/>
  <c r="BE295" i="6"/>
  <c r="T295" i="6"/>
  <c r="R295" i="6"/>
  <c r="P295" i="6"/>
  <c r="BK295" i="6"/>
  <c r="J295" i="6"/>
  <c r="BF295" i="6" s="1"/>
  <c r="BI294" i="6"/>
  <c r="BH294" i="6"/>
  <c r="BG294" i="6"/>
  <c r="BE294" i="6"/>
  <c r="T294" i="6"/>
  <c r="R294" i="6"/>
  <c r="P294" i="6"/>
  <c r="BK294" i="6"/>
  <c r="J294" i="6"/>
  <c r="BF294" i="6"/>
  <c r="BI293" i="6"/>
  <c r="BH293" i="6"/>
  <c r="BG293" i="6"/>
  <c r="BE293" i="6"/>
  <c r="T293" i="6"/>
  <c r="R293" i="6"/>
  <c r="P293" i="6"/>
  <c r="BK293" i="6"/>
  <c r="J293" i="6"/>
  <c r="BF293" i="6" s="1"/>
  <c r="BI292" i="6"/>
  <c r="BH292" i="6"/>
  <c r="BG292" i="6"/>
  <c r="BE292" i="6"/>
  <c r="T292" i="6"/>
  <c r="R292" i="6"/>
  <c r="P292" i="6"/>
  <c r="BK292" i="6"/>
  <c r="J292" i="6"/>
  <c r="BF292" i="6"/>
  <c r="BI291" i="6"/>
  <c r="BH291" i="6"/>
  <c r="BG291" i="6"/>
  <c r="BE291" i="6"/>
  <c r="T291" i="6"/>
  <c r="R291" i="6"/>
  <c r="P291" i="6"/>
  <c r="BK291" i="6"/>
  <c r="J291" i="6"/>
  <c r="BF291" i="6" s="1"/>
  <c r="BI290" i="6"/>
  <c r="BH290" i="6"/>
  <c r="BG290" i="6"/>
  <c r="BE290" i="6"/>
  <c r="T290" i="6"/>
  <c r="R290" i="6"/>
  <c r="P290" i="6"/>
  <c r="BK290" i="6"/>
  <c r="J290" i="6"/>
  <c r="BF290" i="6"/>
  <c r="BI289" i="6"/>
  <c r="BH289" i="6"/>
  <c r="BG289" i="6"/>
  <c r="BE289" i="6"/>
  <c r="T289" i="6"/>
  <c r="R289" i="6"/>
  <c r="P289" i="6"/>
  <c r="BK289" i="6"/>
  <c r="J289" i="6"/>
  <c r="BF289" i="6" s="1"/>
  <c r="BI288" i="6"/>
  <c r="BH288" i="6"/>
  <c r="BG288" i="6"/>
  <c r="BE288" i="6"/>
  <c r="T288" i="6"/>
  <c r="R288" i="6"/>
  <c r="P288" i="6"/>
  <c r="BK288" i="6"/>
  <c r="J288" i="6"/>
  <c r="BF288" i="6"/>
  <c r="BI287" i="6"/>
  <c r="BH287" i="6"/>
  <c r="BG287" i="6"/>
  <c r="BE287" i="6"/>
  <c r="T287" i="6"/>
  <c r="R287" i="6"/>
  <c r="P287" i="6"/>
  <c r="BK287" i="6"/>
  <c r="J287" i="6"/>
  <c r="BF287" i="6" s="1"/>
  <c r="BI286" i="6"/>
  <c r="BH286" i="6"/>
  <c r="BG286" i="6"/>
  <c r="BE286" i="6"/>
  <c r="T286" i="6"/>
  <c r="R286" i="6"/>
  <c r="P286" i="6"/>
  <c r="BK286" i="6"/>
  <c r="J286" i="6"/>
  <c r="BF286" i="6"/>
  <c r="BI285" i="6"/>
  <c r="BH285" i="6"/>
  <c r="BG285" i="6"/>
  <c r="BE285" i="6"/>
  <c r="T285" i="6"/>
  <c r="R285" i="6"/>
  <c r="P285" i="6"/>
  <c r="BK285" i="6"/>
  <c r="J285" i="6"/>
  <c r="BF285" i="6" s="1"/>
  <c r="BI284" i="6"/>
  <c r="BH284" i="6"/>
  <c r="BG284" i="6"/>
  <c r="BE284" i="6"/>
  <c r="T284" i="6"/>
  <c r="R284" i="6"/>
  <c r="P284" i="6"/>
  <c r="BK284" i="6"/>
  <c r="J284" i="6"/>
  <c r="BF284" i="6"/>
  <c r="BI283" i="6"/>
  <c r="BH283" i="6"/>
  <c r="BG283" i="6"/>
  <c r="BE283" i="6"/>
  <c r="T283" i="6"/>
  <c r="R283" i="6"/>
  <c r="P283" i="6"/>
  <c r="BK283" i="6"/>
  <c r="J283" i="6"/>
  <c r="BF283" i="6" s="1"/>
  <c r="BI282" i="6"/>
  <c r="BH282" i="6"/>
  <c r="BG282" i="6"/>
  <c r="BE282" i="6"/>
  <c r="T282" i="6"/>
  <c r="R282" i="6"/>
  <c r="P282" i="6"/>
  <c r="BK282" i="6"/>
  <c r="J282" i="6"/>
  <c r="BF282" i="6"/>
  <c r="BI281" i="6"/>
  <c r="BH281" i="6"/>
  <c r="BG281" i="6"/>
  <c r="BE281" i="6"/>
  <c r="T281" i="6"/>
  <c r="R281" i="6"/>
  <c r="P281" i="6"/>
  <c r="BK281" i="6"/>
  <c r="J281" i="6"/>
  <c r="BF281" i="6" s="1"/>
  <c r="BI280" i="6"/>
  <c r="BH280" i="6"/>
  <c r="BG280" i="6"/>
  <c r="BE280" i="6"/>
  <c r="T280" i="6"/>
  <c r="R280" i="6"/>
  <c r="P280" i="6"/>
  <c r="BK280" i="6"/>
  <c r="J280" i="6"/>
  <c r="BF280" i="6"/>
  <c r="BI279" i="6"/>
  <c r="BH279" i="6"/>
  <c r="BG279" i="6"/>
  <c r="BE279" i="6"/>
  <c r="T279" i="6"/>
  <c r="R279" i="6"/>
  <c r="P279" i="6"/>
  <c r="BK279" i="6"/>
  <c r="J279" i="6"/>
  <c r="BF279" i="6" s="1"/>
  <c r="BI278" i="6"/>
  <c r="BH278" i="6"/>
  <c r="BG278" i="6"/>
  <c r="BE278" i="6"/>
  <c r="T278" i="6"/>
  <c r="R278" i="6"/>
  <c r="P278" i="6"/>
  <c r="BK278" i="6"/>
  <c r="J278" i="6"/>
  <c r="BF278" i="6"/>
  <c r="BI277" i="6"/>
  <c r="BH277" i="6"/>
  <c r="BG277" i="6"/>
  <c r="BE277" i="6"/>
  <c r="T277" i="6"/>
  <c r="R277" i="6"/>
  <c r="P277" i="6"/>
  <c r="BK277" i="6"/>
  <c r="J277" i="6"/>
  <c r="BF277" i="6" s="1"/>
  <c r="BI276" i="6"/>
  <c r="BH276" i="6"/>
  <c r="BG276" i="6"/>
  <c r="BE276" i="6"/>
  <c r="T276" i="6"/>
  <c r="R276" i="6"/>
  <c r="P276" i="6"/>
  <c r="BK276" i="6"/>
  <c r="J276" i="6"/>
  <c r="BF276" i="6"/>
  <c r="BI275" i="6"/>
  <c r="BH275" i="6"/>
  <c r="BG275" i="6"/>
  <c r="BE275" i="6"/>
  <c r="T275" i="6"/>
  <c r="R275" i="6"/>
  <c r="P275" i="6"/>
  <c r="BK275" i="6"/>
  <c r="J275" i="6"/>
  <c r="BF275" i="6" s="1"/>
  <c r="BI274" i="6"/>
  <c r="BH274" i="6"/>
  <c r="BG274" i="6"/>
  <c r="BE274" i="6"/>
  <c r="T274" i="6"/>
  <c r="R274" i="6"/>
  <c r="P274" i="6"/>
  <c r="BK274" i="6"/>
  <c r="J274" i="6"/>
  <c r="BF274" i="6"/>
  <c r="BI273" i="6"/>
  <c r="BH273" i="6"/>
  <c r="BG273" i="6"/>
  <c r="BE273" i="6"/>
  <c r="T273" i="6"/>
  <c r="R273" i="6"/>
  <c r="P273" i="6"/>
  <c r="BK273" i="6"/>
  <c r="J273" i="6"/>
  <c r="BF273" i="6" s="1"/>
  <c r="BI272" i="6"/>
  <c r="BH272" i="6"/>
  <c r="BG272" i="6"/>
  <c r="BE272" i="6"/>
  <c r="T272" i="6"/>
  <c r="R272" i="6"/>
  <c r="P272" i="6"/>
  <c r="BK272" i="6"/>
  <c r="J272" i="6"/>
  <c r="BF272" i="6"/>
  <c r="BI271" i="6"/>
  <c r="BH271" i="6"/>
  <c r="BG271" i="6"/>
  <c r="BE271" i="6"/>
  <c r="T271" i="6"/>
  <c r="R271" i="6"/>
  <c r="P271" i="6"/>
  <c r="BK271" i="6"/>
  <c r="J271" i="6"/>
  <c r="BF271" i="6" s="1"/>
  <c r="BI270" i="6"/>
  <c r="BH270" i="6"/>
  <c r="BG270" i="6"/>
  <c r="BE270" i="6"/>
  <c r="T270" i="6"/>
  <c r="R270" i="6"/>
  <c r="P270" i="6"/>
  <c r="BK270" i="6"/>
  <c r="J270" i="6"/>
  <c r="BF270" i="6"/>
  <c r="BI269" i="6"/>
  <c r="BH269" i="6"/>
  <c r="BG269" i="6"/>
  <c r="BE269" i="6"/>
  <c r="T269" i="6"/>
  <c r="R269" i="6"/>
  <c r="P269" i="6"/>
  <c r="BK269" i="6"/>
  <c r="J269" i="6"/>
  <c r="BF269" i="6" s="1"/>
  <c r="BI268" i="6"/>
  <c r="BH268" i="6"/>
  <c r="BG268" i="6"/>
  <c r="BE268" i="6"/>
  <c r="T268" i="6"/>
  <c r="R268" i="6"/>
  <c r="P268" i="6"/>
  <c r="BK268" i="6"/>
  <c r="J268" i="6"/>
  <c r="BF268" i="6"/>
  <c r="BI267" i="6"/>
  <c r="BH267" i="6"/>
  <c r="BG267" i="6"/>
  <c r="BE267" i="6"/>
  <c r="T267" i="6"/>
  <c r="R267" i="6"/>
  <c r="P267" i="6"/>
  <c r="BK267" i="6"/>
  <c r="J267" i="6"/>
  <c r="BF267" i="6" s="1"/>
  <c r="BI266" i="6"/>
  <c r="BH266" i="6"/>
  <c r="BG266" i="6"/>
  <c r="BE266" i="6"/>
  <c r="T266" i="6"/>
  <c r="R266" i="6"/>
  <c r="P266" i="6"/>
  <c r="BK266" i="6"/>
  <c r="J266" i="6"/>
  <c r="BF266" i="6"/>
  <c r="BI265" i="6"/>
  <c r="BH265" i="6"/>
  <c r="BG265" i="6"/>
  <c r="BE265" i="6"/>
  <c r="T265" i="6"/>
  <c r="R265" i="6"/>
  <c r="P265" i="6"/>
  <c r="BK265" i="6"/>
  <c r="J265" i="6"/>
  <c r="BF265" i="6" s="1"/>
  <c r="BI264" i="6"/>
  <c r="BH264" i="6"/>
  <c r="BG264" i="6"/>
  <c r="BE264" i="6"/>
  <c r="T264" i="6"/>
  <c r="R264" i="6"/>
  <c r="P264" i="6"/>
  <c r="BK264" i="6"/>
  <c r="J264" i="6"/>
  <c r="BF264" i="6"/>
  <c r="BI263" i="6"/>
  <c r="BH263" i="6"/>
  <c r="BG263" i="6"/>
  <c r="BE263" i="6"/>
  <c r="T263" i="6"/>
  <c r="R263" i="6"/>
  <c r="P263" i="6"/>
  <c r="BK263" i="6"/>
  <c r="J263" i="6"/>
  <c r="BF263" i="6" s="1"/>
  <c r="BI262" i="6"/>
  <c r="BH262" i="6"/>
  <c r="BG262" i="6"/>
  <c r="BE262" i="6"/>
  <c r="T262" i="6"/>
  <c r="R262" i="6"/>
  <c r="P262" i="6"/>
  <c r="BK262" i="6"/>
  <c r="J262" i="6"/>
  <c r="BF262" i="6"/>
  <c r="BI261" i="6"/>
  <c r="BH261" i="6"/>
  <c r="BG261" i="6"/>
  <c r="BE261" i="6"/>
  <c r="T261" i="6"/>
  <c r="R261" i="6"/>
  <c r="P261" i="6"/>
  <c r="BK261" i="6"/>
  <c r="J261" i="6"/>
  <c r="BF261" i="6" s="1"/>
  <c r="BI260" i="6"/>
  <c r="BH260" i="6"/>
  <c r="BG260" i="6"/>
  <c r="BE260" i="6"/>
  <c r="T260" i="6"/>
  <c r="R260" i="6"/>
  <c r="P260" i="6"/>
  <c r="BK260" i="6"/>
  <c r="J260" i="6"/>
  <c r="BF260" i="6"/>
  <c r="BI259" i="6"/>
  <c r="BH259" i="6"/>
  <c r="BG259" i="6"/>
  <c r="BE259" i="6"/>
  <c r="T259" i="6"/>
  <c r="R259" i="6"/>
  <c r="P259" i="6"/>
  <c r="BK259" i="6"/>
  <c r="J259" i="6"/>
  <c r="BF259" i="6" s="1"/>
  <c r="BI258" i="6"/>
  <c r="BH258" i="6"/>
  <c r="BG258" i="6"/>
  <c r="BE258" i="6"/>
  <c r="T258" i="6"/>
  <c r="R258" i="6"/>
  <c r="P258" i="6"/>
  <c r="BK258" i="6"/>
  <c r="J258" i="6"/>
  <c r="BF258" i="6"/>
  <c r="BI257" i="6"/>
  <c r="BH257" i="6"/>
  <c r="BG257" i="6"/>
  <c r="BE257" i="6"/>
  <c r="T257" i="6"/>
  <c r="R257" i="6"/>
  <c r="R256" i="6"/>
  <c r="P257" i="6"/>
  <c r="BK257" i="6"/>
  <c r="BK256" i="6"/>
  <c r="J256" i="6"/>
  <c r="J108" i="6" s="1"/>
  <c r="J257" i="6"/>
  <c r="BF257" i="6" s="1"/>
  <c r="BI255" i="6"/>
  <c r="BH255" i="6"/>
  <c r="BG255" i="6"/>
  <c r="BE255" i="6"/>
  <c r="T255" i="6"/>
  <c r="R255" i="6"/>
  <c r="P255" i="6"/>
  <c r="BK255" i="6"/>
  <c r="J255" i="6"/>
  <c r="BF255" i="6" s="1"/>
  <c r="BI254" i="6"/>
  <c r="BH254" i="6"/>
  <c r="BG254" i="6"/>
  <c r="BE254" i="6"/>
  <c r="T254" i="6"/>
  <c r="R254" i="6"/>
  <c r="P254" i="6"/>
  <c r="BK254" i="6"/>
  <c r="J254" i="6"/>
  <c r="BF254" i="6"/>
  <c r="BI253" i="6"/>
  <c r="BH253" i="6"/>
  <c r="BG253" i="6"/>
  <c r="BE253" i="6"/>
  <c r="T253" i="6"/>
  <c r="R253" i="6"/>
  <c r="P253" i="6"/>
  <c r="BK253" i="6"/>
  <c r="J253" i="6"/>
  <c r="BF253" i="6" s="1"/>
  <c r="BI252" i="6"/>
  <c r="BH252" i="6"/>
  <c r="BG252" i="6"/>
  <c r="BE252" i="6"/>
  <c r="T252" i="6"/>
  <c r="R252" i="6"/>
  <c r="P252" i="6"/>
  <c r="BK252" i="6"/>
  <c r="J252" i="6"/>
  <c r="BF252" i="6"/>
  <c r="BI251" i="6"/>
  <c r="BH251" i="6"/>
  <c r="BG251" i="6"/>
  <c r="BE251" i="6"/>
  <c r="T251" i="6"/>
  <c r="R251" i="6"/>
  <c r="P251" i="6"/>
  <c r="BK251" i="6"/>
  <c r="J251" i="6"/>
  <c r="BF251" i="6" s="1"/>
  <c r="BI250" i="6"/>
  <c r="BH250" i="6"/>
  <c r="BG250" i="6"/>
  <c r="BE250" i="6"/>
  <c r="T250" i="6"/>
  <c r="R250" i="6"/>
  <c r="P250" i="6"/>
  <c r="BK250" i="6"/>
  <c r="J250" i="6"/>
  <c r="BF250" i="6"/>
  <c r="BI249" i="6"/>
  <c r="BH249" i="6"/>
  <c r="BG249" i="6"/>
  <c r="BE249" i="6"/>
  <c r="T249" i="6"/>
  <c r="R249" i="6"/>
  <c r="P249" i="6"/>
  <c r="BK249" i="6"/>
  <c r="J249" i="6"/>
  <c r="BF249" i="6" s="1"/>
  <c r="BI248" i="6"/>
  <c r="BH248" i="6"/>
  <c r="BG248" i="6"/>
  <c r="BE248" i="6"/>
  <c r="T248" i="6"/>
  <c r="R248" i="6"/>
  <c r="P248" i="6"/>
  <c r="BK248" i="6"/>
  <c r="J248" i="6"/>
  <c r="BF248" i="6"/>
  <c r="BI247" i="6"/>
  <c r="BH247" i="6"/>
  <c r="BG247" i="6"/>
  <c r="BE247" i="6"/>
  <c r="T247" i="6"/>
  <c r="R247" i="6"/>
  <c r="P247" i="6"/>
  <c r="BK247" i="6"/>
  <c r="J247" i="6"/>
  <c r="BF247" i="6" s="1"/>
  <c r="BI246" i="6"/>
  <c r="BH246" i="6"/>
  <c r="BG246" i="6"/>
  <c r="BE246" i="6"/>
  <c r="T246" i="6"/>
  <c r="R246" i="6"/>
  <c r="P246" i="6"/>
  <c r="BK246" i="6"/>
  <c r="J246" i="6"/>
  <c r="BF246" i="6"/>
  <c r="BI245" i="6"/>
  <c r="BH245" i="6"/>
  <c r="BG245" i="6"/>
  <c r="BE245" i="6"/>
  <c r="T245" i="6"/>
  <c r="R245" i="6"/>
  <c r="P245" i="6"/>
  <c r="BK245" i="6"/>
  <c r="J245" i="6"/>
  <c r="BF245" i="6" s="1"/>
  <c r="BI244" i="6"/>
  <c r="BH244" i="6"/>
  <c r="BG244" i="6"/>
  <c r="BE244" i="6"/>
  <c r="T244" i="6"/>
  <c r="R244" i="6"/>
  <c r="P244" i="6"/>
  <c r="BK244" i="6"/>
  <c r="J244" i="6"/>
  <c r="BF244" i="6"/>
  <c r="BI243" i="6"/>
  <c r="BH243" i="6"/>
  <c r="BG243" i="6"/>
  <c r="BE243" i="6"/>
  <c r="T243" i="6"/>
  <c r="R243" i="6"/>
  <c r="P243" i="6"/>
  <c r="BK243" i="6"/>
  <c r="J243" i="6"/>
  <c r="BF243" i="6" s="1"/>
  <c r="BI242" i="6"/>
  <c r="BH242" i="6"/>
  <c r="BG242" i="6"/>
  <c r="BE242" i="6"/>
  <c r="T242" i="6"/>
  <c r="R242" i="6"/>
  <c r="P242" i="6"/>
  <c r="BK242" i="6"/>
  <c r="J242" i="6"/>
  <c r="BF242" i="6"/>
  <c r="BI241" i="6"/>
  <c r="BH241" i="6"/>
  <c r="BG241" i="6"/>
  <c r="BE241" i="6"/>
  <c r="T241" i="6"/>
  <c r="R241" i="6"/>
  <c r="P241" i="6"/>
  <c r="BK241" i="6"/>
  <c r="J241" i="6"/>
  <c r="BF241" i="6" s="1"/>
  <c r="BI240" i="6"/>
  <c r="BH240" i="6"/>
  <c r="BG240" i="6"/>
  <c r="BE240" i="6"/>
  <c r="T240" i="6"/>
  <c r="R240" i="6"/>
  <c r="P240" i="6"/>
  <c r="BK240" i="6"/>
  <c r="J240" i="6"/>
  <c r="BF240" i="6"/>
  <c r="BI239" i="6"/>
  <c r="BH239" i="6"/>
  <c r="BG239" i="6"/>
  <c r="BE239" i="6"/>
  <c r="T239" i="6"/>
  <c r="R239" i="6"/>
  <c r="P239" i="6"/>
  <c r="BK239" i="6"/>
  <c r="J239" i="6"/>
  <c r="BF239" i="6" s="1"/>
  <c r="BI238" i="6"/>
  <c r="BH238" i="6"/>
  <c r="BG238" i="6"/>
  <c r="BE238" i="6"/>
  <c r="T238" i="6"/>
  <c r="R238" i="6"/>
  <c r="P238" i="6"/>
  <c r="BK238" i="6"/>
  <c r="J238" i="6"/>
  <c r="BF238" i="6"/>
  <c r="BI237" i="6"/>
  <c r="BH237" i="6"/>
  <c r="BG237" i="6"/>
  <c r="BE237" i="6"/>
  <c r="T237" i="6"/>
  <c r="R237" i="6"/>
  <c r="P237" i="6"/>
  <c r="BK237" i="6"/>
  <c r="J237" i="6"/>
  <c r="BF237" i="6" s="1"/>
  <c r="BI236" i="6"/>
  <c r="BH236" i="6"/>
  <c r="BG236" i="6"/>
  <c r="BE236" i="6"/>
  <c r="T236" i="6"/>
  <c r="R236" i="6"/>
  <c r="P236" i="6"/>
  <c r="BK236" i="6"/>
  <c r="J236" i="6"/>
  <c r="BF236" i="6"/>
  <c r="BI235" i="6"/>
  <c r="BH235" i="6"/>
  <c r="BG235" i="6"/>
  <c r="BE235" i="6"/>
  <c r="T235" i="6"/>
  <c r="R235" i="6"/>
  <c r="P235" i="6"/>
  <c r="BK235" i="6"/>
  <c r="J235" i="6"/>
  <c r="BF235" i="6" s="1"/>
  <c r="BI234" i="6"/>
  <c r="BH234" i="6"/>
  <c r="BG234" i="6"/>
  <c r="BE234" i="6"/>
  <c r="T234" i="6"/>
  <c r="R234" i="6"/>
  <c r="P234" i="6"/>
  <c r="P231" i="6" s="1"/>
  <c r="BK234" i="6"/>
  <c r="J234" i="6"/>
  <c r="BF234" i="6"/>
  <c r="BI233" i="6"/>
  <c r="BH233" i="6"/>
  <c r="BG233" i="6"/>
  <c r="BE233" i="6"/>
  <c r="T233" i="6"/>
  <c r="T231" i="6" s="1"/>
  <c r="R233" i="6"/>
  <c r="P233" i="6"/>
  <c r="BK233" i="6"/>
  <c r="J233" i="6"/>
  <c r="BF233" i="6" s="1"/>
  <c r="BI232" i="6"/>
  <c r="BH232" i="6"/>
  <c r="BG232" i="6"/>
  <c r="BE232" i="6"/>
  <c r="T232" i="6"/>
  <c r="R232" i="6"/>
  <c r="R231" i="6" s="1"/>
  <c r="P232" i="6"/>
  <c r="BK232" i="6"/>
  <c r="BK231" i="6" s="1"/>
  <c r="J231" i="6" s="1"/>
  <c r="J107" i="6" s="1"/>
  <c r="J232" i="6"/>
  <c r="BF232" i="6"/>
  <c r="BI230" i="6"/>
  <c r="BH230" i="6"/>
  <c r="BG230" i="6"/>
  <c r="BE230" i="6"/>
  <c r="T230" i="6"/>
  <c r="R230" i="6"/>
  <c r="P230" i="6"/>
  <c r="BK230" i="6"/>
  <c r="J230" i="6"/>
  <c r="BF230" i="6"/>
  <c r="BI229" i="6"/>
  <c r="BH229" i="6"/>
  <c r="BG229" i="6"/>
  <c r="BE229" i="6"/>
  <c r="T229" i="6"/>
  <c r="R229" i="6"/>
  <c r="P229" i="6"/>
  <c r="BK229" i="6"/>
  <c r="J229" i="6"/>
  <c r="BF229" i="6" s="1"/>
  <c r="BI228" i="6"/>
  <c r="BH228" i="6"/>
  <c r="BG228" i="6"/>
  <c r="BE228" i="6"/>
  <c r="T228" i="6"/>
  <c r="R228" i="6"/>
  <c r="P228" i="6"/>
  <c r="BK228" i="6"/>
  <c r="J228" i="6"/>
  <c r="BF228" i="6"/>
  <c r="BI227" i="6"/>
  <c r="BH227" i="6"/>
  <c r="BG227" i="6"/>
  <c r="BE227" i="6"/>
  <c r="T227" i="6"/>
  <c r="R227" i="6"/>
  <c r="P227" i="6"/>
  <c r="BK227" i="6"/>
  <c r="J227" i="6"/>
  <c r="BF227" i="6" s="1"/>
  <c r="BI226" i="6"/>
  <c r="BH226" i="6"/>
  <c r="BG226" i="6"/>
  <c r="BE226" i="6"/>
  <c r="T226" i="6"/>
  <c r="R226" i="6"/>
  <c r="P226" i="6"/>
  <c r="BK226" i="6"/>
  <c r="J226" i="6"/>
  <c r="BF226" i="6"/>
  <c r="BI225" i="6"/>
  <c r="BH225" i="6"/>
  <c r="BG225" i="6"/>
  <c r="BE225" i="6"/>
  <c r="T225" i="6"/>
  <c r="R225" i="6"/>
  <c r="P225" i="6"/>
  <c r="BK225" i="6"/>
  <c r="J225" i="6"/>
  <c r="BF225" i="6" s="1"/>
  <c r="BI224" i="6"/>
  <c r="BH224" i="6"/>
  <c r="BG224" i="6"/>
  <c r="BE224" i="6"/>
  <c r="T224" i="6"/>
  <c r="R224" i="6"/>
  <c r="P224" i="6"/>
  <c r="BK224" i="6"/>
  <c r="J224" i="6"/>
  <c r="BF224" i="6"/>
  <c r="BI223" i="6"/>
  <c r="BH223" i="6"/>
  <c r="BG223" i="6"/>
  <c r="BE223" i="6"/>
  <c r="T223" i="6"/>
  <c r="R223" i="6"/>
  <c r="P223" i="6"/>
  <c r="BK223" i="6"/>
  <c r="J223" i="6"/>
  <c r="BF223" i="6" s="1"/>
  <c r="BI222" i="6"/>
  <c r="BH222" i="6"/>
  <c r="BG222" i="6"/>
  <c r="BE222" i="6"/>
  <c r="T222" i="6"/>
  <c r="R222" i="6"/>
  <c r="P222" i="6"/>
  <c r="BK222" i="6"/>
  <c r="J222" i="6"/>
  <c r="BF222" i="6"/>
  <c r="BI221" i="6"/>
  <c r="BH221" i="6"/>
  <c r="BG221" i="6"/>
  <c r="BE221" i="6"/>
  <c r="T221" i="6"/>
  <c r="R221" i="6"/>
  <c r="P221" i="6"/>
  <c r="BK221" i="6"/>
  <c r="J221" i="6"/>
  <c r="BF221" i="6" s="1"/>
  <c r="BI220" i="6"/>
  <c r="BH220" i="6"/>
  <c r="BG220" i="6"/>
  <c r="BE220" i="6"/>
  <c r="T220" i="6"/>
  <c r="R220" i="6"/>
  <c r="P220" i="6"/>
  <c r="BK220" i="6"/>
  <c r="J220" i="6"/>
  <c r="BF220" i="6"/>
  <c r="BI219" i="6"/>
  <c r="F37" i="6" s="1"/>
  <c r="BD99" i="1" s="1"/>
  <c r="BH219" i="6"/>
  <c r="BG219" i="6"/>
  <c r="BE219" i="6"/>
  <c r="T219" i="6"/>
  <c r="T215" i="6" s="1"/>
  <c r="R219" i="6"/>
  <c r="P219" i="6"/>
  <c r="BK219" i="6"/>
  <c r="J219" i="6"/>
  <c r="BF219" i="6" s="1"/>
  <c r="BI218" i="6"/>
  <c r="BH218" i="6"/>
  <c r="BG218" i="6"/>
  <c r="BE218" i="6"/>
  <c r="T218" i="6"/>
  <c r="R218" i="6"/>
  <c r="P218" i="6"/>
  <c r="BK218" i="6"/>
  <c r="J218" i="6"/>
  <c r="BF218" i="6"/>
  <c r="BI217" i="6"/>
  <c r="BH217" i="6"/>
  <c r="BG217" i="6"/>
  <c r="BE217" i="6"/>
  <c r="T217" i="6"/>
  <c r="R217" i="6"/>
  <c r="P217" i="6"/>
  <c r="BK217" i="6"/>
  <c r="J217" i="6"/>
  <c r="BF217" i="6" s="1"/>
  <c r="BI216" i="6"/>
  <c r="BH216" i="6"/>
  <c r="BG216" i="6"/>
  <c r="BE216" i="6"/>
  <c r="T216" i="6"/>
  <c r="R216" i="6"/>
  <c r="R215" i="6" s="1"/>
  <c r="P216" i="6"/>
  <c r="P215" i="6"/>
  <c r="BK216" i="6"/>
  <c r="J216" i="6"/>
  <c r="BF216" i="6" s="1"/>
  <c r="BI214" i="6"/>
  <c r="BH214" i="6"/>
  <c r="BG214" i="6"/>
  <c r="BE214" i="6"/>
  <c r="T214" i="6"/>
  <c r="R214" i="6"/>
  <c r="P214" i="6"/>
  <c r="BK214" i="6"/>
  <c r="J214" i="6"/>
  <c r="BF214" i="6"/>
  <c r="BI213" i="6"/>
  <c r="BH213" i="6"/>
  <c r="BG213" i="6"/>
  <c r="BE213" i="6"/>
  <c r="T213" i="6"/>
  <c r="R213" i="6"/>
  <c r="P213" i="6"/>
  <c r="BK213" i="6"/>
  <c r="J213" i="6"/>
  <c r="BF213" i="6"/>
  <c r="BI212" i="6"/>
  <c r="BH212" i="6"/>
  <c r="BG212" i="6"/>
  <c r="BE212" i="6"/>
  <c r="T212" i="6"/>
  <c r="R212" i="6"/>
  <c r="P212" i="6"/>
  <c r="BK212" i="6"/>
  <c r="J212" i="6"/>
  <c r="BF212" i="6"/>
  <c r="BI211" i="6"/>
  <c r="BH211" i="6"/>
  <c r="BG211" i="6"/>
  <c r="BE211" i="6"/>
  <c r="T211" i="6"/>
  <c r="R211" i="6"/>
  <c r="P211" i="6"/>
  <c r="BK211" i="6"/>
  <c r="J211" i="6"/>
  <c r="BF211" i="6"/>
  <c r="BI210" i="6"/>
  <c r="BH210" i="6"/>
  <c r="BG210" i="6"/>
  <c r="BE210" i="6"/>
  <c r="T210" i="6"/>
  <c r="R210" i="6"/>
  <c r="P210" i="6"/>
  <c r="BK210" i="6"/>
  <c r="J210" i="6"/>
  <c r="BF210" i="6"/>
  <c r="BI209" i="6"/>
  <c r="BH209" i="6"/>
  <c r="BG209" i="6"/>
  <c r="BE209" i="6"/>
  <c r="T209" i="6"/>
  <c r="R209" i="6"/>
  <c r="P209" i="6"/>
  <c r="BK209" i="6"/>
  <c r="J209" i="6"/>
  <c r="BF209" i="6"/>
  <c r="BI208" i="6"/>
  <c r="BH208" i="6"/>
  <c r="BG208" i="6"/>
  <c r="BE208" i="6"/>
  <c r="T208" i="6"/>
  <c r="R208" i="6"/>
  <c r="P208" i="6"/>
  <c r="BK208" i="6"/>
  <c r="J208" i="6"/>
  <c r="BF208" i="6"/>
  <c r="BI207" i="6"/>
  <c r="BH207" i="6"/>
  <c r="BG207" i="6"/>
  <c r="BE207" i="6"/>
  <c r="T207" i="6"/>
  <c r="R207" i="6"/>
  <c r="P207" i="6"/>
  <c r="BK207" i="6"/>
  <c r="J207" i="6"/>
  <c r="BF207" i="6"/>
  <c r="BI206" i="6"/>
  <c r="BH206" i="6"/>
  <c r="BG206" i="6"/>
  <c r="BE206" i="6"/>
  <c r="T206" i="6"/>
  <c r="R206" i="6"/>
  <c r="P206" i="6"/>
  <c r="BK206" i="6"/>
  <c r="J206" i="6"/>
  <c r="BF206" i="6"/>
  <c r="BI205" i="6"/>
  <c r="BH205" i="6"/>
  <c r="BG205" i="6"/>
  <c r="BE205" i="6"/>
  <c r="T205" i="6"/>
  <c r="R205" i="6"/>
  <c r="P205" i="6"/>
  <c r="BK205" i="6"/>
  <c r="J205" i="6"/>
  <c r="BF205" i="6"/>
  <c r="BI204" i="6"/>
  <c r="BH204" i="6"/>
  <c r="BG204" i="6"/>
  <c r="BE204" i="6"/>
  <c r="T204" i="6"/>
  <c r="R204" i="6"/>
  <c r="P204" i="6"/>
  <c r="BK204" i="6"/>
  <c r="J204" i="6"/>
  <c r="BF204" i="6"/>
  <c r="BI203" i="6"/>
  <c r="BH203" i="6"/>
  <c r="BG203" i="6"/>
  <c r="BE203" i="6"/>
  <c r="T203" i="6"/>
  <c r="R203" i="6"/>
  <c r="P203" i="6"/>
  <c r="BK203" i="6"/>
  <c r="J203" i="6"/>
  <c r="BF203" i="6"/>
  <c r="BI202" i="6"/>
  <c r="BH202" i="6"/>
  <c r="BG202" i="6"/>
  <c r="BE202" i="6"/>
  <c r="T202" i="6"/>
  <c r="T201" i="6"/>
  <c r="R202" i="6"/>
  <c r="R201" i="6"/>
  <c r="P202" i="6"/>
  <c r="P201" i="6"/>
  <c r="BK202" i="6"/>
  <c r="BK201" i="6"/>
  <c r="J201" i="6" s="1"/>
  <c r="J105" i="6" s="1"/>
  <c r="J202" i="6"/>
  <c r="BF202" i="6"/>
  <c r="BI200" i="6"/>
  <c r="BH200" i="6"/>
  <c r="BG200" i="6"/>
  <c r="BE200" i="6"/>
  <c r="T200" i="6"/>
  <c r="R200" i="6"/>
  <c r="P200" i="6"/>
  <c r="BK200" i="6"/>
  <c r="J200" i="6"/>
  <c r="BF200" i="6"/>
  <c r="BI196" i="6"/>
  <c r="BH196" i="6"/>
  <c r="BG196" i="6"/>
  <c r="BE196" i="6"/>
  <c r="T196" i="6"/>
  <c r="R196" i="6"/>
  <c r="P196" i="6"/>
  <c r="BK196" i="6"/>
  <c r="J196" i="6"/>
  <c r="BF196" i="6" s="1"/>
  <c r="BI193" i="6"/>
  <c r="BH193" i="6"/>
  <c r="BG193" i="6"/>
  <c r="BE193" i="6"/>
  <c r="T193" i="6"/>
  <c r="R193" i="6"/>
  <c r="P193" i="6"/>
  <c r="BK193" i="6"/>
  <c r="J193" i="6"/>
  <c r="BF193" i="6"/>
  <c r="BI191" i="6"/>
  <c r="BH191" i="6"/>
  <c r="BG191" i="6"/>
  <c r="BE191" i="6"/>
  <c r="T191" i="6"/>
  <c r="T190" i="6" s="1"/>
  <c r="R191" i="6"/>
  <c r="R190" i="6" s="1"/>
  <c r="R189" i="6" s="1"/>
  <c r="P191" i="6"/>
  <c r="P190" i="6"/>
  <c r="BK191" i="6"/>
  <c r="BK190" i="6" s="1"/>
  <c r="J191" i="6"/>
  <c r="BF191" i="6"/>
  <c r="BI188" i="6"/>
  <c r="BH188" i="6"/>
  <c r="BG188" i="6"/>
  <c r="BE188" i="6"/>
  <c r="T188" i="6"/>
  <c r="T187" i="6"/>
  <c r="R188" i="6"/>
  <c r="R187" i="6"/>
  <c r="P188" i="6"/>
  <c r="P187" i="6"/>
  <c r="BK188" i="6"/>
  <c r="BK187" i="6"/>
  <c r="J187" i="6" s="1"/>
  <c r="J102" i="6" s="1"/>
  <c r="J188" i="6"/>
  <c r="BF188" i="6" s="1"/>
  <c r="BI186" i="6"/>
  <c r="BH186" i="6"/>
  <c r="BG186" i="6"/>
  <c r="BE186" i="6"/>
  <c r="T186" i="6"/>
  <c r="R186" i="6"/>
  <c r="P186" i="6"/>
  <c r="BK186" i="6"/>
  <c r="J186" i="6"/>
  <c r="BF186" i="6"/>
  <c r="BI184" i="6"/>
  <c r="BH184" i="6"/>
  <c r="BG184" i="6"/>
  <c r="BE184" i="6"/>
  <c r="T184" i="6"/>
  <c r="R184" i="6"/>
  <c r="P184" i="6"/>
  <c r="BK184" i="6"/>
  <c r="J184" i="6"/>
  <c r="BF184" i="6"/>
  <c r="BI183" i="6"/>
  <c r="BH183" i="6"/>
  <c r="BG183" i="6"/>
  <c r="BE183" i="6"/>
  <c r="T183" i="6"/>
  <c r="R183" i="6"/>
  <c r="P183" i="6"/>
  <c r="BK183" i="6"/>
  <c r="J183" i="6"/>
  <c r="BF183" i="6"/>
  <c r="BI182" i="6"/>
  <c r="BH182" i="6"/>
  <c r="BG182" i="6"/>
  <c r="BE182" i="6"/>
  <c r="T182" i="6"/>
  <c r="T181" i="6"/>
  <c r="R182" i="6"/>
  <c r="R181" i="6"/>
  <c r="P182" i="6"/>
  <c r="P181" i="6"/>
  <c r="BK182" i="6"/>
  <c r="BK181" i="6"/>
  <c r="J181" i="6" s="1"/>
  <c r="J101" i="6" s="1"/>
  <c r="J182" i="6"/>
  <c r="BF182" i="6" s="1"/>
  <c r="BI177" i="6"/>
  <c r="BH177" i="6"/>
  <c r="BG177" i="6"/>
  <c r="BE177" i="6"/>
  <c r="T177" i="6"/>
  <c r="R177" i="6"/>
  <c r="P177" i="6"/>
  <c r="BK177" i="6"/>
  <c r="J177" i="6"/>
  <c r="BF177" i="6"/>
  <c r="BI172" i="6"/>
  <c r="BH172" i="6"/>
  <c r="BG172" i="6"/>
  <c r="BE172" i="6"/>
  <c r="T172" i="6"/>
  <c r="R172" i="6"/>
  <c r="P172" i="6"/>
  <c r="BK172" i="6"/>
  <c r="J172" i="6"/>
  <c r="BF172" i="6"/>
  <c r="BI170" i="6"/>
  <c r="BH170" i="6"/>
  <c r="BG170" i="6"/>
  <c r="BE170" i="6"/>
  <c r="T170" i="6"/>
  <c r="R170" i="6"/>
  <c r="P170" i="6"/>
  <c r="BK170" i="6"/>
  <c r="J170" i="6"/>
  <c r="BF170" i="6"/>
  <c r="BI168" i="6"/>
  <c r="BH168" i="6"/>
  <c r="BG168" i="6"/>
  <c r="BE168" i="6"/>
  <c r="T168" i="6"/>
  <c r="R168" i="6"/>
  <c r="P168" i="6"/>
  <c r="BK168" i="6"/>
  <c r="J168" i="6"/>
  <c r="BF168" i="6"/>
  <c r="BI167" i="6"/>
  <c r="BH167" i="6"/>
  <c r="BG167" i="6"/>
  <c r="BE167" i="6"/>
  <c r="T167" i="6"/>
  <c r="R167" i="6"/>
  <c r="P167" i="6"/>
  <c r="BK167" i="6"/>
  <c r="J167" i="6"/>
  <c r="BF167" i="6"/>
  <c r="BI165" i="6"/>
  <c r="BH165" i="6"/>
  <c r="BG165" i="6"/>
  <c r="BE165" i="6"/>
  <c r="T165" i="6"/>
  <c r="R165" i="6"/>
  <c r="P165" i="6"/>
  <c r="BK165" i="6"/>
  <c r="J165" i="6"/>
  <c r="BF165" i="6"/>
  <c r="BI164" i="6"/>
  <c r="BH164" i="6"/>
  <c r="BG164" i="6"/>
  <c r="BE164" i="6"/>
  <c r="T164" i="6"/>
  <c r="T163" i="6"/>
  <c r="R164" i="6"/>
  <c r="R163" i="6"/>
  <c r="P164" i="6"/>
  <c r="P163" i="6"/>
  <c r="BK164" i="6"/>
  <c r="BK163" i="6"/>
  <c r="J163" i="6" s="1"/>
  <c r="J100" i="6" s="1"/>
  <c r="J164" i="6"/>
  <c r="BF164" i="6" s="1"/>
  <c r="BI162" i="6"/>
  <c r="BH162" i="6"/>
  <c r="BG162" i="6"/>
  <c r="BE162" i="6"/>
  <c r="T162" i="6"/>
  <c r="R162" i="6"/>
  <c r="P162" i="6"/>
  <c r="BK162" i="6"/>
  <c r="J162" i="6"/>
  <c r="BF162" i="6"/>
  <c r="BI160" i="6"/>
  <c r="BH160" i="6"/>
  <c r="BG160" i="6"/>
  <c r="BE160" i="6"/>
  <c r="T160" i="6"/>
  <c r="R160" i="6"/>
  <c r="P160" i="6"/>
  <c r="BK160" i="6"/>
  <c r="J160" i="6"/>
  <c r="BF160" i="6"/>
  <c r="BI156" i="6"/>
  <c r="BH156" i="6"/>
  <c r="BG156" i="6"/>
  <c r="BE156" i="6"/>
  <c r="T156" i="6"/>
  <c r="R156" i="6"/>
  <c r="P156" i="6"/>
  <c r="BK156" i="6"/>
  <c r="J156" i="6"/>
  <c r="BF156" i="6"/>
  <c r="BI154" i="6"/>
  <c r="BH154" i="6"/>
  <c r="BG154" i="6"/>
  <c r="BE154" i="6"/>
  <c r="T154" i="6"/>
  <c r="R154" i="6"/>
  <c r="P154" i="6"/>
  <c r="BK154" i="6"/>
  <c r="J154" i="6"/>
  <c r="BF154" i="6"/>
  <c r="BI152" i="6"/>
  <c r="BH152" i="6"/>
  <c r="BG152" i="6"/>
  <c r="BE152" i="6"/>
  <c r="T152" i="6"/>
  <c r="R152" i="6"/>
  <c r="P152" i="6"/>
  <c r="BK152" i="6"/>
  <c r="J152" i="6"/>
  <c r="BF152" i="6"/>
  <c r="BI151" i="6"/>
  <c r="BH151" i="6"/>
  <c r="BG151" i="6"/>
  <c r="BE151" i="6"/>
  <c r="T151" i="6"/>
  <c r="R151" i="6"/>
  <c r="P151" i="6"/>
  <c r="BK151" i="6"/>
  <c r="J151" i="6"/>
  <c r="BF151" i="6"/>
  <c r="BI149" i="6"/>
  <c r="BH149" i="6"/>
  <c r="BG149" i="6"/>
  <c r="BE149" i="6"/>
  <c r="T149" i="6"/>
  <c r="R149" i="6"/>
  <c r="P149" i="6"/>
  <c r="BK149" i="6"/>
  <c r="J149" i="6"/>
  <c r="BF149" i="6"/>
  <c r="BI147" i="6"/>
  <c r="BH147" i="6"/>
  <c r="BG147" i="6"/>
  <c r="BE147" i="6"/>
  <c r="T147" i="6"/>
  <c r="R147" i="6"/>
  <c r="P147" i="6"/>
  <c r="BK147" i="6"/>
  <c r="J147" i="6"/>
  <c r="BF147" i="6"/>
  <c r="BI145" i="6"/>
  <c r="BH145" i="6"/>
  <c r="BG145" i="6"/>
  <c r="BE145" i="6"/>
  <c r="T145" i="6"/>
  <c r="T144" i="6"/>
  <c r="R145" i="6"/>
  <c r="R144" i="6"/>
  <c r="P145" i="6"/>
  <c r="P144" i="6"/>
  <c r="BK145" i="6"/>
  <c r="BK144" i="6"/>
  <c r="J144" i="6" s="1"/>
  <c r="J99" i="6" s="1"/>
  <c r="J145" i="6"/>
  <c r="BF145" i="6" s="1"/>
  <c r="BI142" i="6"/>
  <c r="BH142" i="6"/>
  <c r="BG142" i="6"/>
  <c r="BE142" i="6"/>
  <c r="T142" i="6"/>
  <c r="R142" i="6"/>
  <c r="P142" i="6"/>
  <c r="BK142" i="6"/>
  <c r="J142" i="6"/>
  <c r="BF142" i="6"/>
  <c r="BI140" i="6"/>
  <c r="BH140" i="6"/>
  <c r="BG140" i="6"/>
  <c r="BE140" i="6"/>
  <c r="T140" i="6"/>
  <c r="R140" i="6"/>
  <c r="P140" i="6"/>
  <c r="BK140" i="6"/>
  <c r="J140" i="6"/>
  <c r="BF140" i="6"/>
  <c r="BI138" i="6"/>
  <c r="BH138" i="6"/>
  <c r="F36" i="6" s="1"/>
  <c r="BC99" i="1" s="1"/>
  <c r="BG138" i="6"/>
  <c r="F35" i="6"/>
  <c r="BB99" i="1" s="1"/>
  <c r="BE138" i="6"/>
  <c r="F33" i="6" s="1"/>
  <c r="AZ99" i="1" s="1"/>
  <c r="T138" i="6"/>
  <c r="T137" i="6"/>
  <c r="T136" i="6" s="1"/>
  <c r="R138" i="6"/>
  <c r="R137" i="6"/>
  <c r="R136" i="6" s="1"/>
  <c r="R135" i="6" s="1"/>
  <c r="P138" i="6"/>
  <c r="P137" i="6"/>
  <c r="P136" i="6" s="1"/>
  <c r="BK138" i="6"/>
  <c r="BK137" i="6" s="1"/>
  <c r="J138" i="6"/>
  <c r="BF138" i="6" s="1"/>
  <c r="F129" i="6"/>
  <c r="E127" i="6"/>
  <c r="F89" i="6"/>
  <c r="E87" i="6"/>
  <c r="J24" i="6"/>
  <c r="E24" i="6"/>
  <c r="J132" i="6" s="1"/>
  <c r="J23" i="6"/>
  <c r="J21" i="6"/>
  <c r="E21" i="6"/>
  <c r="J131" i="6"/>
  <c r="J91" i="6"/>
  <c r="J20" i="6"/>
  <c r="J18" i="6"/>
  <c r="E18" i="6"/>
  <c r="F132" i="6"/>
  <c r="F92" i="6"/>
  <c r="J17" i="6"/>
  <c r="J15" i="6"/>
  <c r="E15" i="6"/>
  <c r="J14" i="6"/>
  <c r="J12" i="6"/>
  <c r="E7" i="6"/>
  <c r="E125" i="6"/>
  <c r="E85" i="6"/>
  <c r="J37" i="5"/>
  <c r="J36" i="5"/>
  <c r="AY98" i="1"/>
  <c r="J35" i="5"/>
  <c r="AX98" i="1" s="1"/>
  <c r="BI301" i="5"/>
  <c r="BH301" i="5"/>
  <c r="BG301" i="5"/>
  <c r="BE301" i="5"/>
  <c r="T301" i="5"/>
  <c r="R301" i="5"/>
  <c r="P301" i="5"/>
  <c r="BK301" i="5"/>
  <c r="J301" i="5"/>
  <c r="BF301" i="5"/>
  <c r="BI295" i="5"/>
  <c r="BH295" i="5"/>
  <c r="BG295" i="5"/>
  <c r="BE295" i="5"/>
  <c r="T295" i="5"/>
  <c r="R295" i="5"/>
  <c r="P295" i="5"/>
  <c r="BK295" i="5"/>
  <c r="BK291" i="5" s="1"/>
  <c r="J291" i="5" s="1"/>
  <c r="J112" i="5" s="1"/>
  <c r="J295" i="5"/>
  <c r="BF295" i="5" s="1"/>
  <c r="BI293" i="5"/>
  <c r="BH293" i="5"/>
  <c r="BG293" i="5"/>
  <c r="BE293" i="5"/>
  <c r="T293" i="5"/>
  <c r="R293" i="5"/>
  <c r="P293" i="5"/>
  <c r="BK293" i="5"/>
  <c r="J293" i="5"/>
  <c r="BF293" i="5"/>
  <c r="BI292" i="5"/>
  <c r="BH292" i="5"/>
  <c r="BG292" i="5"/>
  <c r="BE292" i="5"/>
  <c r="T292" i="5"/>
  <c r="T291" i="5" s="1"/>
  <c r="R292" i="5"/>
  <c r="P292" i="5"/>
  <c r="P291" i="5" s="1"/>
  <c r="BK292" i="5"/>
  <c r="J292" i="5"/>
  <c r="BF292" i="5"/>
  <c r="BI290" i="5"/>
  <c r="BH290" i="5"/>
  <c r="BG290" i="5"/>
  <c r="BE290" i="5"/>
  <c r="T290" i="5"/>
  <c r="R290" i="5"/>
  <c r="P290" i="5"/>
  <c r="BK290" i="5"/>
  <c r="BK277" i="5" s="1"/>
  <c r="J277" i="5" s="1"/>
  <c r="J111" i="5" s="1"/>
  <c r="J290" i="5"/>
  <c r="BF290" i="5" s="1"/>
  <c r="BI289" i="5"/>
  <c r="BH289" i="5"/>
  <c r="BG289" i="5"/>
  <c r="BE289" i="5"/>
  <c r="T289" i="5"/>
  <c r="R289" i="5"/>
  <c r="P289" i="5"/>
  <c r="BK289" i="5"/>
  <c r="J289" i="5"/>
  <c r="BF289" i="5"/>
  <c r="BI287" i="5"/>
  <c r="BH287" i="5"/>
  <c r="BG287" i="5"/>
  <c r="BE287" i="5"/>
  <c r="T287" i="5"/>
  <c r="R287" i="5"/>
  <c r="P287" i="5"/>
  <c r="BK287" i="5"/>
  <c r="J287" i="5"/>
  <c r="BF287" i="5" s="1"/>
  <c r="BI285" i="5"/>
  <c r="BH285" i="5"/>
  <c r="BG285" i="5"/>
  <c r="BE285" i="5"/>
  <c r="T285" i="5"/>
  <c r="R285" i="5"/>
  <c r="P285" i="5"/>
  <c r="BK285" i="5"/>
  <c r="J285" i="5"/>
  <c r="BF285" i="5"/>
  <c r="BI284" i="5"/>
  <c r="BH284" i="5"/>
  <c r="BG284" i="5"/>
  <c r="BE284" i="5"/>
  <c r="T284" i="5"/>
  <c r="R284" i="5"/>
  <c r="P284" i="5"/>
  <c r="BK284" i="5"/>
  <c r="J284" i="5"/>
  <c r="BF284" i="5" s="1"/>
  <c r="BI279" i="5"/>
  <c r="BH279" i="5"/>
  <c r="BG279" i="5"/>
  <c r="BE279" i="5"/>
  <c r="T279" i="5"/>
  <c r="R279" i="5"/>
  <c r="P279" i="5"/>
  <c r="BK279" i="5"/>
  <c r="J279" i="5"/>
  <c r="BF279" i="5"/>
  <c r="BI278" i="5"/>
  <c r="BH278" i="5"/>
  <c r="BG278" i="5"/>
  <c r="BE278" i="5"/>
  <c r="T278" i="5"/>
  <c r="T277" i="5" s="1"/>
  <c r="R278" i="5"/>
  <c r="R277" i="5"/>
  <c r="P278" i="5"/>
  <c r="P277" i="5" s="1"/>
  <c r="BK278" i="5"/>
  <c r="J278" i="5"/>
  <c r="BF278" i="5"/>
  <c r="BI276" i="5"/>
  <c r="BH276" i="5"/>
  <c r="BG276" i="5"/>
  <c r="BE276" i="5"/>
  <c r="T276" i="5"/>
  <c r="R276" i="5"/>
  <c r="P276" i="5"/>
  <c r="BK276" i="5"/>
  <c r="J276" i="5"/>
  <c r="BF276" i="5" s="1"/>
  <c r="BI275" i="5"/>
  <c r="BH275" i="5"/>
  <c r="BG275" i="5"/>
  <c r="BE275" i="5"/>
  <c r="T275" i="5"/>
  <c r="R275" i="5"/>
  <c r="P275" i="5"/>
  <c r="BK275" i="5"/>
  <c r="J275" i="5"/>
  <c r="BF275" i="5"/>
  <c r="BI273" i="5"/>
  <c r="BH273" i="5"/>
  <c r="BG273" i="5"/>
  <c r="BE273" i="5"/>
  <c r="T273" i="5"/>
  <c r="R273" i="5"/>
  <c r="P273" i="5"/>
  <c r="BK273" i="5"/>
  <c r="J273" i="5"/>
  <c r="BF273" i="5" s="1"/>
  <c r="BI271" i="5"/>
  <c r="BH271" i="5"/>
  <c r="BG271" i="5"/>
  <c r="BE271" i="5"/>
  <c r="T271" i="5"/>
  <c r="T270" i="5"/>
  <c r="R271" i="5"/>
  <c r="R270" i="5" s="1"/>
  <c r="P271" i="5"/>
  <c r="P270" i="5"/>
  <c r="BK271" i="5"/>
  <c r="BK270" i="5" s="1"/>
  <c r="J270" i="5" s="1"/>
  <c r="J110" i="5" s="1"/>
  <c r="J271" i="5"/>
  <c r="BF271" i="5" s="1"/>
  <c r="BI269" i="5"/>
  <c r="BH269" i="5"/>
  <c r="BG269" i="5"/>
  <c r="BE269" i="5"/>
  <c r="T269" i="5"/>
  <c r="R269" i="5"/>
  <c r="P269" i="5"/>
  <c r="BK269" i="5"/>
  <c r="J269" i="5"/>
  <c r="BF269" i="5"/>
  <c r="BI267" i="5"/>
  <c r="BH267" i="5"/>
  <c r="BG267" i="5"/>
  <c r="BE267" i="5"/>
  <c r="T267" i="5"/>
  <c r="R267" i="5"/>
  <c r="P267" i="5"/>
  <c r="BK267" i="5"/>
  <c r="J267" i="5"/>
  <c r="BF267" i="5" s="1"/>
  <c r="BI263" i="5"/>
  <c r="BH263" i="5"/>
  <c r="BG263" i="5"/>
  <c r="BE263" i="5"/>
  <c r="T263" i="5"/>
  <c r="R263" i="5"/>
  <c r="P263" i="5"/>
  <c r="BK263" i="5"/>
  <c r="J263" i="5"/>
  <c r="BF263" i="5"/>
  <c r="BI259" i="5"/>
  <c r="BH259" i="5"/>
  <c r="BG259" i="5"/>
  <c r="BE259" i="5"/>
  <c r="T259" i="5"/>
  <c r="R259" i="5"/>
  <c r="P259" i="5"/>
  <c r="BK259" i="5"/>
  <c r="J259" i="5"/>
  <c r="BF259" i="5" s="1"/>
  <c r="BI257" i="5"/>
  <c r="BH257" i="5"/>
  <c r="BG257" i="5"/>
  <c r="BE257" i="5"/>
  <c r="T257" i="5"/>
  <c r="R257" i="5"/>
  <c r="P257" i="5"/>
  <c r="BK257" i="5"/>
  <c r="J257" i="5"/>
  <c r="BF257" i="5"/>
  <c r="BI253" i="5"/>
  <c r="BH253" i="5"/>
  <c r="BG253" i="5"/>
  <c r="BE253" i="5"/>
  <c r="T253" i="5"/>
  <c r="R253" i="5"/>
  <c r="P253" i="5"/>
  <c r="BK253" i="5"/>
  <c r="J253" i="5"/>
  <c r="BF253" i="5" s="1"/>
  <c r="BI249" i="5"/>
  <c r="BH249" i="5"/>
  <c r="BG249" i="5"/>
  <c r="BE249" i="5"/>
  <c r="T249" i="5"/>
  <c r="R249" i="5"/>
  <c r="P249" i="5"/>
  <c r="BK249" i="5"/>
  <c r="J249" i="5"/>
  <c r="BF249" i="5"/>
  <c r="BI248" i="5"/>
  <c r="BH248" i="5"/>
  <c r="BG248" i="5"/>
  <c r="BE248" i="5"/>
  <c r="T248" i="5"/>
  <c r="R248" i="5"/>
  <c r="P248" i="5"/>
  <c r="BK248" i="5"/>
  <c r="J248" i="5"/>
  <c r="BF248" i="5" s="1"/>
  <c r="BI247" i="5"/>
  <c r="BH247" i="5"/>
  <c r="BG247" i="5"/>
  <c r="BE247" i="5"/>
  <c r="T247" i="5"/>
  <c r="T246" i="5"/>
  <c r="R247" i="5"/>
  <c r="R246" i="5" s="1"/>
  <c r="P247" i="5"/>
  <c r="P246" i="5"/>
  <c r="BK247" i="5"/>
  <c r="J247" i="5"/>
  <c r="BF247" i="5" s="1"/>
  <c r="BI245" i="5"/>
  <c r="BH245" i="5"/>
  <c r="BG245" i="5"/>
  <c r="BE245" i="5"/>
  <c r="T245" i="5"/>
  <c r="R245" i="5"/>
  <c r="P245" i="5"/>
  <c r="BK245" i="5"/>
  <c r="J245" i="5"/>
  <c r="BF245" i="5"/>
  <c r="BI244" i="5"/>
  <c r="BH244" i="5"/>
  <c r="BG244" i="5"/>
  <c r="BE244" i="5"/>
  <c r="T244" i="5"/>
  <c r="R244" i="5"/>
  <c r="P244" i="5"/>
  <c r="BK244" i="5"/>
  <c r="J244" i="5"/>
  <c r="BF244" i="5" s="1"/>
  <c r="BI243" i="5"/>
  <c r="BH243" i="5"/>
  <c r="BG243" i="5"/>
  <c r="BE243" i="5"/>
  <c r="T243" i="5"/>
  <c r="R243" i="5"/>
  <c r="P243" i="5"/>
  <c r="BK243" i="5"/>
  <c r="J243" i="5"/>
  <c r="BF243" i="5"/>
  <c r="BI242" i="5"/>
  <c r="BH242" i="5"/>
  <c r="BG242" i="5"/>
  <c r="BE242" i="5"/>
  <c r="T242" i="5"/>
  <c r="R242" i="5"/>
  <c r="P242" i="5"/>
  <c r="BK242" i="5"/>
  <c r="J242" i="5"/>
  <c r="BF242" i="5" s="1"/>
  <c r="BI241" i="5"/>
  <c r="BH241" i="5"/>
  <c r="BG241" i="5"/>
  <c r="BE241" i="5"/>
  <c r="T241" i="5"/>
  <c r="T240" i="5"/>
  <c r="R241" i="5"/>
  <c r="R240" i="5" s="1"/>
  <c r="P241" i="5"/>
  <c r="P240" i="5"/>
  <c r="BK241" i="5"/>
  <c r="BK240" i="5" s="1"/>
  <c r="J240" i="5" s="1"/>
  <c r="J108" i="5" s="1"/>
  <c r="J241" i="5"/>
  <c r="BF241" i="5" s="1"/>
  <c r="BI239" i="5"/>
  <c r="BH239" i="5"/>
  <c r="BG239" i="5"/>
  <c r="BE239" i="5"/>
  <c r="T239" i="5"/>
  <c r="R239" i="5"/>
  <c r="P239" i="5"/>
  <c r="BK239" i="5"/>
  <c r="J239" i="5"/>
  <c r="BF239" i="5"/>
  <c r="BI238" i="5"/>
  <c r="BH238" i="5"/>
  <c r="BG238" i="5"/>
  <c r="BE238" i="5"/>
  <c r="T238" i="5"/>
  <c r="R238" i="5"/>
  <c r="P238" i="5"/>
  <c r="BK238" i="5"/>
  <c r="J238" i="5"/>
  <c r="BF238" i="5" s="1"/>
  <c r="BI237" i="5"/>
  <c r="BH237" i="5"/>
  <c r="BG237" i="5"/>
  <c r="BE237" i="5"/>
  <c r="T237" i="5"/>
  <c r="T236" i="5"/>
  <c r="R237" i="5"/>
  <c r="R236" i="5" s="1"/>
  <c r="P237" i="5"/>
  <c r="P236" i="5"/>
  <c r="BK237" i="5"/>
  <c r="J237" i="5"/>
  <c r="BF237" i="5" s="1"/>
  <c r="BI235" i="5"/>
  <c r="BH235" i="5"/>
  <c r="BG235" i="5"/>
  <c r="BE235" i="5"/>
  <c r="T235" i="5"/>
  <c r="R235" i="5"/>
  <c r="P235" i="5"/>
  <c r="BK235" i="5"/>
  <c r="J235" i="5"/>
  <c r="BF235" i="5"/>
  <c r="BI234" i="5"/>
  <c r="BH234" i="5"/>
  <c r="BG234" i="5"/>
  <c r="BE234" i="5"/>
  <c r="T234" i="5"/>
  <c r="R234" i="5"/>
  <c r="P234" i="5"/>
  <c r="BK234" i="5"/>
  <c r="J234" i="5"/>
  <c r="BF234" i="5" s="1"/>
  <c r="BI233" i="5"/>
  <c r="BH233" i="5"/>
  <c r="BG233" i="5"/>
  <c r="BE233" i="5"/>
  <c r="T233" i="5"/>
  <c r="R233" i="5"/>
  <c r="P233" i="5"/>
  <c r="BK233" i="5"/>
  <c r="J233" i="5"/>
  <c r="BF233" i="5"/>
  <c r="BI232" i="5"/>
  <c r="BH232" i="5"/>
  <c r="BG232" i="5"/>
  <c r="BE232" i="5"/>
  <c r="T232" i="5"/>
  <c r="R232" i="5"/>
  <c r="P232" i="5"/>
  <c r="BK232" i="5"/>
  <c r="J232" i="5"/>
  <c r="BF232" i="5" s="1"/>
  <c r="BI231" i="5"/>
  <c r="BH231" i="5"/>
  <c r="BG231" i="5"/>
  <c r="BE231" i="5"/>
  <c r="T231" i="5"/>
  <c r="R231" i="5"/>
  <c r="P231" i="5"/>
  <c r="BK231" i="5"/>
  <c r="J231" i="5"/>
  <c r="BF231" i="5"/>
  <c r="BI230" i="5"/>
  <c r="BH230" i="5"/>
  <c r="BG230" i="5"/>
  <c r="BE230" i="5"/>
  <c r="T230" i="5"/>
  <c r="R230" i="5"/>
  <c r="P230" i="5"/>
  <c r="BK230" i="5"/>
  <c r="J230" i="5"/>
  <c r="BF230" i="5" s="1"/>
  <c r="BI229" i="5"/>
  <c r="BH229" i="5"/>
  <c r="BG229" i="5"/>
  <c r="BE229" i="5"/>
  <c r="T229" i="5"/>
  <c r="R229" i="5"/>
  <c r="P229" i="5"/>
  <c r="BK229" i="5"/>
  <c r="J229" i="5"/>
  <c r="BF229" i="5"/>
  <c r="BI228" i="5"/>
  <c r="BH228" i="5"/>
  <c r="BG228" i="5"/>
  <c r="BE228" i="5"/>
  <c r="T228" i="5"/>
  <c r="R228" i="5"/>
  <c r="P228" i="5"/>
  <c r="BK228" i="5"/>
  <c r="J228" i="5"/>
  <c r="BF228" i="5" s="1"/>
  <c r="BI227" i="5"/>
  <c r="BH227" i="5"/>
  <c r="BG227" i="5"/>
  <c r="BE227" i="5"/>
  <c r="T227" i="5"/>
  <c r="R227" i="5"/>
  <c r="P227" i="5"/>
  <c r="BK227" i="5"/>
  <c r="J227" i="5"/>
  <c r="BF227" i="5"/>
  <c r="BI226" i="5"/>
  <c r="BH226" i="5"/>
  <c r="BG226" i="5"/>
  <c r="BE226" i="5"/>
  <c r="T226" i="5"/>
  <c r="R226" i="5"/>
  <c r="P226" i="5"/>
  <c r="BK226" i="5"/>
  <c r="J226" i="5"/>
  <c r="BF226" i="5" s="1"/>
  <c r="BI225" i="5"/>
  <c r="BH225" i="5"/>
  <c r="BG225" i="5"/>
  <c r="BE225" i="5"/>
  <c r="T225" i="5"/>
  <c r="R225" i="5"/>
  <c r="P225" i="5"/>
  <c r="BK225" i="5"/>
  <c r="J225" i="5"/>
  <c r="BF225" i="5"/>
  <c r="BI224" i="5"/>
  <c r="BH224" i="5"/>
  <c r="BG224" i="5"/>
  <c r="BE224" i="5"/>
  <c r="T224" i="5"/>
  <c r="R224" i="5"/>
  <c r="P224" i="5"/>
  <c r="BK224" i="5"/>
  <c r="J224" i="5"/>
  <c r="BF224" i="5" s="1"/>
  <c r="BI223" i="5"/>
  <c r="BH223" i="5"/>
  <c r="BG223" i="5"/>
  <c r="BE223" i="5"/>
  <c r="T223" i="5"/>
  <c r="R223" i="5"/>
  <c r="P223" i="5"/>
  <c r="BK223" i="5"/>
  <c r="J223" i="5"/>
  <c r="BF223" i="5"/>
  <c r="BI222" i="5"/>
  <c r="BH222" i="5"/>
  <c r="BG222" i="5"/>
  <c r="BE222" i="5"/>
  <c r="T222" i="5"/>
  <c r="R222" i="5"/>
  <c r="P222" i="5"/>
  <c r="BK222" i="5"/>
  <c r="J222" i="5"/>
  <c r="BF222" i="5" s="1"/>
  <c r="BI221" i="5"/>
  <c r="BH221" i="5"/>
  <c r="BG221" i="5"/>
  <c r="BE221" i="5"/>
  <c r="T221" i="5"/>
  <c r="R221" i="5"/>
  <c r="P221" i="5"/>
  <c r="BK221" i="5"/>
  <c r="J221" i="5"/>
  <c r="BF221" i="5"/>
  <c r="BI220" i="5"/>
  <c r="BH220" i="5"/>
  <c r="BG220" i="5"/>
  <c r="BE220" i="5"/>
  <c r="T220" i="5"/>
  <c r="R220" i="5"/>
  <c r="P220" i="5"/>
  <c r="BK220" i="5"/>
  <c r="J220" i="5"/>
  <c r="BF220" i="5" s="1"/>
  <c r="BI219" i="5"/>
  <c r="BH219" i="5"/>
  <c r="BG219" i="5"/>
  <c r="BE219" i="5"/>
  <c r="T219" i="5"/>
  <c r="R219" i="5"/>
  <c r="P219" i="5"/>
  <c r="BK219" i="5"/>
  <c r="J219" i="5"/>
  <c r="BF219" i="5"/>
  <c r="BI218" i="5"/>
  <c r="BH218" i="5"/>
  <c r="BG218" i="5"/>
  <c r="BE218" i="5"/>
  <c r="T218" i="5"/>
  <c r="R218" i="5"/>
  <c r="P218" i="5"/>
  <c r="BK218" i="5"/>
  <c r="J218" i="5"/>
  <c r="BF218" i="5" s="1"/>
  <c r="BI217" i="5"/>
  <c r="BH217" i="5"/>
  <c r="BG217" i="5"/>
  <c r="BE217" i="5"/>
  <c r="T217" i="5"/>
  <c r="R217" i="5"/>
  <c r="P217" i="5"/>
  <c r="BK217" i="5"/>
  <c r="J217" i="5"/>
  <c r="BF217" i="5"/>
  <c r="BI216" i="5"/>
  <c r="BH216" i="5"/>
  <c r="BG216" i="5"/>
  <c r="BE216" i="5"/>
  <c r="T216" i="5"/>
  <c r="R216" i="5"/>
  <c r="P216" i="5"/>
  <c r="BK216" i="5"/>
  <c r="J216" i="5"/>
  <c r="BF216" i="5" s="1"/>
  <c r="BI215" i="5"/>
  <c r="BH215" i="5"/>
  <c r="BG215" i="5"/>
  <c r="BE215" i="5"/>
  <c r="T215" i="5"/>
  <c r="R215" i="5"/>
  <c r="P215" i="5"/>
  <c r="BK215" i="5"/>
  <c r="J215" i="5"/>
  <c r="BF215" i="5"/>
  <c r="BI214" i="5"/>
  <c r="BH214" i="5"/>
  <c r="BG214" i="5"/>
  <c r="BE214" i="5"/>
  <c r="T214" i="5"/>
  <c r="R214" i="5"/>
  <c r="P214" i="5"/>
  <c r="BK214" i="5"/>
  <c r="J214" i="5"/>
  <c r="BF214" i="5" s="1"/>
  <c r="BI213" i="5"/>
  <c r="BH213" i="5"/>
  <c r="BG213" i="5"/>
  <c r="BE213" i="5"/>
  <c r="T213" i="5"/>
  <c r="R213" i="5"/>
  <c r="P213" i="5"/>
  <c r="BK213" i="5"/>
  <c r="J213" i="5"/>
  <c r="BF213" i="5"/>
  <c r="BI212" i="5"/>
  <c r="BH212" i="5"/>
  <c r="BG212" i="5"/>
  <c r="BE212" i="5"/>
  <c r="T212" i="5"/>
  <c r="R212" i="5"/>
  <c r="P212" i="5"/>
  <c r="BK212" i="5"/>
  <c r="J212" i="5"/>
  <c r="BF212" i="5" s="1"/>
  <c r="BI211" i="5"/>
  <c r="BH211" i="5"/>
  <c r="BG211" i="5"/>
  <c r="BE211" i="5"/>
  <c r="T211" i="5"/>
  <c r="R211" i="5"/>
  <c r="P211" i="5"/>
  <c r="BK211" i="5"/>
  <c r="J211" i="5"/>
  <c r="BF211" i="5"/>
  <c r="BI210" i="5"/>
  <c r="BH210" i="5"/>
  <c r="BG210" i="5"/>
  <c r="BE210" i="5"/>
  <c r="T210" i="5"/>
  <c r="R210" i="5"/>
  <c r="P210" i="5"/>
  <c r="BK210" i="5"/>
  <c r="J210" i="5"/>
  <c r="BF210" i="5" s="1"/>
  <c r="BI209" i="5"/>
  <c r="BH209" i="5"/>
  <c r="BG209" i="5"/>
  <c r="BE209" i="5"/>
  <c r="T209" i="5"/>
  <c r="R209" i="5"/>
  <c r="P209" i="5"/>
  <c r="BK209" i="5"/>
  <c r="J209" i="5"/>
  <c r="BF209" i="5"/>
  <c r="BI208" i="5"/>
  <c r="BH208" i="5"/>
  <c r="BG208" i="5"/>
  <c r="BE208" i="5"/>
  <c r="T208" i="5"/>
  <c r="R208" i="5"/>
  <c r="P208" i="5"/>
  <c r="BK208" i="5"/>
  <c r="J208" i="5"/>
  <c r="BF208" i="5" s="1"/>
  <c r="BI207" i="5"/>
  <c r="BH207" i="5"/>
  <c r="BG207" i="5"/>
  <c r="BE207" i="5"/>
  <c r="T207" i="5"/>
  <c r="R207" i="5"/>
  <c r="P207" i="5"/>
  <c r="BK207" i="5"/>
  <c r="J207" i="5"/>
  <c r="BF207" i="5"/>
  <c r="BI206" i="5"/>
  <c r="BH206" i="5"/>
  <c r="BG206" i="5"/>
  <c r="BE206" i="5"/>
  <c r="T206" i="5"/>
  <c r="R206" i="5"/>
  <c r="P206" i="5"/>
  <c r="BK206" i="5"/>
  <c r="J206" i="5"/>
  <c r="BF206" i="5" s="1"/>
  <c r="BI205" i="5"/>
  <c r="BH205" i="5"/>
  <c r="BG205" i="5"/>
  <c r="BE205" i="5"/>
  <c r="T205" i="5"/>
  <c r="R205" i="5"/>
  <c r="P205" i="5"/>
  <c r="BK205" i="5"/>
  <c r="J205" i="5"/>
  <c r="BF205" i="5"/>
  <c r="BI204" i="5"/>
  <c r="BH204" i="5"/>
  <c r="BG204" i="5"/>
  <c r="BE204" i="5"/>
  <c r="T204" i="5"/>
  <c r="R204" i="5"/>
  <c r="P204" i="5"/>
  <c r="BK204" i="5"/>
  <c r="J204" i="5"/>
  <c r="BF204" i="5" s="1"/>
  <c r="BI203" i="5"/>
  <c r="BH203" i="5"/>
  <c r="BG203" i="5"/>
  <c r="BE203" i="5"/>
  <c r="T203" i="5"/>
  <c r="R203" i="5"/>
  <c r="P203" i="5"/>
  <c r="BK203" i="5"/>
  <c r="J203" i="5"/>
  <c r="BF203" i="5"/>
  <c r="BI202" i="5"/>
  <c r="BH202" i="5"/>
  <c r="BG202" i="5"/>
  <c r="BE202" i="5"/>
  <c r="T202" i="5"/>
  <c r="R202" i="5"/>
  <c r="P202" i="5"/>
  <c r="BK202" i="5"/>
  <c r="J202" i="5"/>
  <c r="BF202" i="5" s="1"/>
  <c r="BI201" i="5"/>
  <c r="BH201" i="5"/>
  <c r="BG201" i="5"/>
  <c r="BE201" i="5"/>
  <c r="T201" i="5"/>
  <c r="R201" i="5"/>
  <c r="P201" i="5"/>
  <c r="BK201" i="5"/>
  <c r="J201" i="5"/>
  <c r="BF201" i="5"/>
  <c r="BI200" i="5"/>
  <c r="BH200" i="5"/>
  <c r="BG200" i="5"/>
  <c r="BE200" i="5"/>
  <c r="T200" i="5"/>
  <c r="R200" i="5"/>
  <c r="P200" i="5"/>
  <c r="BK200" i="5"/>
  <c r="J200" i="5"/>
  <c r="BF200" i="5" s="1"/>
  <c r="BI199" i="5"/>
  <c r="BH199" i="5"/>
  <c r="BG199" i="5"/>
  <c r="BE199" i="5"/>
  <c r="T199" i="5"/>
  <c r="R199" i="5"/>
  <c r="P199" i="5"/>
  <c r="BK199" i="5"/>
  <c r="J199" i="5"/>
  <c r="BF199" i="5"/>
  <c r="BI198" i="5"/>
  <c r="BH198" i="5"/>
  <c r="BG198" i="5"/>
  <c r="BE198" i="5"/>
  <c r="T198" i="5"/>
  <c r="R198" i="5"/>
  <c r="P198" i="5"/>
  <c r="BK198" i="5"/>
  <c r="J198" i="5"/>
  <c r="BF198" i="5" s="1"/>
  <c r="BI197" i="5"/>
  <c r="BH197" i="5"/>
  <c r="BG197" i="5"/>
  <c r="BE197" i="5"/>
  <c r="T197" i="5"/>
  <c r="R197" i="5"/>
  <c r="P197" i="5"/>
  <c r="BK197" i="5"/>
  <c r="J197" i="5"/>
  <c r="BF197" i="5"/>
  <c r="BI196" i="5"/>
  <c r="BH196" i="5"/>
  <c r="BG196" i="5"/>
  <c r="BE196" i="5"/>
  <c r="T196" i="5"/>
  <c r="R196" i="5"/>
  <c r="P196" i="5"/>
  <c r="BK196" i="5"/>
  <c r="J196" i="5"/>
  <c r="BF196" i="5" s="1"/>
  <c r="BI195" i="5"/>
  <c r="BH195" i="5"/>
  <c r="BG195" i="5"/>
  <c r="BE195" i="5"/>
  <c r="T195" i="5"/>
  <c r="R195" i="5"/>
  <c r="P195" i="5"/>
  <c r="BK195" i="5"/>
  <c r="J195" i="5"/>
  <c r="BF195" i="5"/>
  <c r="BI194" i="5"/>
  <c r="BH194" i="5"/>
  <c r="BG194" i="5"/>
  <c r="BE194" i="5"/>
  <c r="T194" i="5"/>
  <c r="R194" i="5"/>
  <c r="P194" i="5"/>
  <c r="BK194" i="5"/>
  <c r="J194" i="5"/>
  <c r="BF194" i="5" s="1"/>
  <c r="BI193" i="5"/>
  <c r="BH193" i="5"/>
  <c r="BG193" i="5"/>
  <c r="BE193" i="5"/>
  <c r="T193" i="5"/>
  <c r="T192" i="5"/>
  <c r="R193" i="5"/>
  <c r="P193" i="5"/>
  <c r="P192" i="5"/>
  <c r="BK193" i="5"/>
  <c r="BK192" i="5" s="1"/>
  <c r="J192" i="5" s="1"/>
  <c r="J106" i="5" s="1"/>
  <c r="J193" i="5"/>
  <c r="BF193" i="5" s="1"/>
  <c r="BI191" i="5"/>
  <c r="BH191" i="5"/>
  <c r="BG191" i="5"/>
  <c r="BE191" i="5"/>
  <c r="T191" i="5"/>
  <c r="R191" i="5"/>
  <c r="P191" i="5"/>
  <c r="BK191" i="5"/>
  <c r="J191" i="5"/>
  <c r="BF191" i="5"/>
  <c r="BI190" i="5"/>
  <c r="BH190" i="5"/>
  <c r="BG190" i="5"/>
  <c r="BE190" i="5"/>
  <c r="T190" i="5"/>
  <c r="R190" i="5"/>
  <c r="P190" i="5"/>
  <c r="BK190" i="5"/>
  <c r="J190" i="5"/>
  <c r="BF190" i="5" s="1"/>
  <c r="BI189" i="5"/>
  <c r="BH189" i="5"/>
  <c r="BG189" i="5"/>
  <c r="BE189" i="5"/>
  <c r="T189" i="5"/>
  <c r="T188" i="5"/>
  <c r="R189" i="5"/>
  <c r="R188" i="5" s="1"/>
  <c r="P189" i="5"/>
  <c r="P188" i="5"/>
  <c r="BK189" i="5"/>
  <c r="J189" i="5"/>
  <c r="BF189" i="5" s="1"/>
  <c r="BI187" i="5"/>
  <c r="BH187" i="5"/>
  <c r="BG187" i="5"/>
  <c r="BE187" i="5"/>
  <c r="T187" i="5"/>
  <c r="R187" i="5"/>
  <c r="P187" i="5"/>
  <c r="BK187" i="5"/>
  <c r="J187" i="5"/>
  <c r="BF187" i="5"/>
  <c r="BI186" i="5"/>
  <c r="BH186" i="5"/>
  <c r="BG186" i="5"/>
  <c r="BE186" i="5"/>
  <c r="T186" i="5"/>
  <c r="T185" i="5" s="1"/>
  <c r="R186" i="5"/>
  <c r="P186" i="5"/>
  <c r="P185" i="5"/>
  <c r="P184" i="5" s="1"/>
  <c r="BK186" i="5"/>
  <c r="BK185" i="5" s="1"/>
  <c r="J185" i="5"/>
  <c r="J104" i="5" s="1"/>
  <c r="J186" i="5"/>
  <c r="BF186" i="5"/>
  <c r="BI183" i="5"/>
  <c r="BH183" i="5"/>
  <c r="BG183" i="5"/>
  <c r="BE183" i="5"/>
  <c r="T183" i="5"/>
  <c r="T182" i="5"/>
  <c r="R183" i="5"/>
  <c r="R182" i="5" s="1"/>
  <c r="P183" i="5"/>
  <c r="P182" i="5"/>
  <c r="BK183" i="5"/>
  <c r="BK182" i="5" s="1"/>
  <c r="J182" i="5" s="1"/>
  <c r="J102" i="5" s="1"/>
  <c r="J183" i="5"/>
  <c r="BF183" i="5" s="1"/>
  <c r="BI181" i="5"/>
  <c r="BH181" i="5"/>
  <c r="BG181" i="5"/>
  <c r="BE181" i="5"/>
  <c r="T181" i="5"/>
  <c r="R181" i="5"/>
  <c r="P181" i="5"/>
  <c r="BK181" i="5"/>
  <c r="J181" i="5"/>
  <c r="BF181" i="5"/>
  <c r="BI179" i="5"/>
  <c r="BH179" i="5"/>
  <c r="BG179" i="5"/>
  <c r="BE179" i="5"/>
  <c r="T179" i="5"/>
  <c r="R179" i="5"/>
  <c r="P179" i="5"/>
  <c r="BK179" i="5"/>
  <c r="J179" i="5"/>
  <c r="BF179" i="5" s="1"/>
  <c r="BI178" i="5"/>
  <c r="BH178" i="5"/>
  <c r="BG178" i="5"/>
  <c r="BE178" i="5"/>
  <c r="T178" i="5"/>
  <c r="R178" i="5"/>
  <c r="P178" i="5"/>
  <c r="BK178" i="5"/>
  <c r="J178" i="5"/>
  <c r="BF178" i="5"/>
  <c r="BI177" i="5"/>
  <c r="BH177" i="5"/>
  <c r="BG177" i="5"/>
  <c r="BE177" i="5"/>
  <c r="T177" i="5"/>
  <c r="T176" i="5" s="1"/>
  <c r="R177" i="5"/>
  <c r="R176" i="5"/>
  <c r="P177" i="5"/>
  <c r="P176" i="5" s="1"/>
  <c r="BK177" i="5"/>
  <c r="BK176" i="5"/>
  <c r="J176" i="5" s="1"/>
  <c r="J177" i="5"/>
  <c r="BF177" i="5" s="1"/>
  <c r="J101" i="5"/>
  <c r="BI173" i="5"/>
  <c r="BH173" i="5"/>
  <c r="BG173" i="5"/>
  <c r="BE173" i="5"/>
  <c r="T173" i="5"/>
  <c r="R173" i="5"/>
  <c r="P173" i="5"/>
  <c r="BK173" i="5"/>
  <c r="J173" i="5"/>
  <c r="BF173" i="5" s="1"/>
  <c r="BI168" i="5"/>
  <c r="BH168" i="5"/>
  <c r="BG168" i="5"/>
  <c r="BE168" i="5"/>
  <c r="T168" i="5"/>
  <c r="R168" i="5"/>
  <c r="P168" i="5"/>
  <c r="BK168" i="5"/>
  <c r="J168" i="5"/>
  <c r="BF168" i="5"/>
  <c r="BI166" i="5"/>
  <c r="BH166" i="5"/>
  <c r="BG166" i="5"/>
  <c r="BE166" i="5"/>
  <c r="T166" i="5"/>
  <c r="R166" i="5"/>
  <c r="P166" i="5"/>
  <c r="BK166" i="5"/>
  <c r="J166" i="5"/>
  <c r="BF166" i="5" s="1"/>
  <c r="BI165" i="5"/>
  <c r="BH165" i="5"/>
  <c r="BG165" i="5"/>
  <c r="BE165" i="5"/>
  <c r="T165" i="5"/>
  <c r="R165" i="5"/>
  <c r="P165" i="5"/>
  <c r="BK165" i="5"/>
  <c r="J165" i="5"/>
  <c r="BF165" i="5"/>
  <c r="BI164" i="5"/>
  <c r="BH164" i="5"/>
  <c r="BG164" i="5"/>
  <c r="BE164" i="5"/>
  <c r="T164" i="5"/>
  <c r="R164" i="5"/>
  <c r="P164" i="5"/>
  <c r="BK164" i="5"/>
  <c r="J164" i="5"/>
  <c r="BF164" i="5" s="1"/>
  <c r="BI161" i="5"/>
  <c r="BH161" i="5"/>
  <c r="BG161" i="5"/>
  <c r="BE161" i="5"/>
  <c r="T161" i="5"/>
  <c r="T160" i="5"/>
  <c r="R161" i="5"/>
  <c r="P161" i="5"/>
  <c r="P160" i="5"/>
  <c r="BK161" i="5"/>
  <c r="J161" i="5"/>
  <c r="BF161" i="5" s="1"/>
  <c r="BI156" i="5"/>
  <c r="BH156" i="5"/>
  <c r="BG156" i="5"/>
  <c r="BE156" i="5"/>
  <c r="T156" i="5"/>
  <c r="R156" i="5"/>
  <c r="P156" i="5"/>
  <c r="BK156" i="5"/>
  <c r="J156" i="5"/>
  <c r="BF156" i="5"/>
  <c r="BI152" i="5"/>
  <c r="BH152" i="5"/>
  <c r="BG152" i="5"/>
  <c r="BE152" i="5"/>
  <c r="T152" i="5"/>
  <c r="R152" i="5"/>
  <c r="P152" i="5"/>
  <c r="BK152" i="5"/>
  <c r="J152" i="5"/>
  <c r="BF152" i="5" s="1"/>
  <c r="BI149" i="5"/>
  <c r="BH149" i="5"/>
  <c r="BG149" i="5"/>
  <c r="BE149" i="5"/>
  <c r="T149" i="5"/>
  <c r="R149" i="5"/>
  <c r="P149" i="5"/>
  <c r="BK149" i="5"/>
  <c r="J149" i="5"/>
  <c r="BF149" i="5"/>
  <c r="BI146" i="5"/>
  <c r="BH146" i="5"/>
  <c r="BG146" i="5"/>
  <c r="BE146" i="5"/>
  <c r="T146" i="5"/>
  <c r="R146" i="5"/>
  <c r="P146" i="5"/>
  <c r="BK146" i="5"/>
  <c r="J146" i="5"/>
  <c r="BF146" i="5" s="1"/>
  <c r="BI144" i="5"/>
  <c r="BH144" i="5"/>
  <c r="BG144" i="5"/>
  <c r="BE144" i="5"/>
  <c r="T144" i="5"/>
  <c r="R144" i="5"/>
  <c r="P144" i="5"/>
  <c r="BK144" i="5"/>
  <c r="J144" i="5"/>
  <c r="BF144" i="5"/>
  <c r="BI142" i="5"/>
  <c r="BH142" i="5"/>
  <c r="BG142" i="5"/>
  <c r="BE142" i="5"/>
  <c r="T142" i="5"/>
  <c r="R142" i="5"/>
  <c r="P142" i="5"/>
  <c r="BK142" i="5"/>
  <c r="J142" i="5"/>
  <c r="BF142" i="5" s="1"/>
  <c r="BI138" i="5"/>
  <c r="BH138" i="5"/>
  <c r="BG138" i="5"/>
  <c r="BE138" i="5"/>
  <c r="T138" i="5"/>
  <c r="T137" i="5"/>
  <c r="R138" i="5"/>
  <c r="P138" i="5"/>
  <c r="P137" i="5"/>
  <c r="BK138" i="5"/>
  <c r="J138" i="5"/>
  <c r="BF138" i="5" s="1"/>
  <c r="BI135" i="5"/>
  <c r="F37" i="5"/>
  <c r="BD98" i="1" s="1"/>
  <c r="BH135" i="5"/>
  <c r="BG135" i="5"/>
  <c r="F35" i="5" s="1"/>
  <c r="BB98" i="1" s="1"/>
  <c r="BE135" i="5"/>
  <c r="T135" i="5"/>
  <c r="T134" i="5" s="1"/>
  <c r="T133" i="5" s="1"/>
  <c r="R135" i="5"/>
  <c r="R134" i="5" s="1"/>
  <c r="P135" i="5"/>
  <c r="P134" i="5" s="1"/>
  <c r="BK135" i="5"/>
  <c r="BK134" i="5" s="1"/>
  <c r="J134" i="5" s="1"/>
  <c r="J98" i="5" s="1"/>
  <c r="J135" i="5"/>
  <c r="BF135" i="5" s="1"/>
  <c r="F126" i="5"/>
  <c r="E124" i="5"/>
  <c r="F89" i="5"/>
  <c r="E87" i="5"/>
  <c r="J24" i="5"/>
  <c r="E24" i="5"/>
  <c r="J129" i="5" s="1"/>
  <c r="J92" i="5"/>
  <c r="J23" i="5"/>
  <c r="J21" i="5"/>
  <c r="E21" i="5"/>
  <c r="J128" i="5"/>
  <c r="J91" i="5"/>
  <c r="J20" i="5"/>
  <c r="J18" i="5"/>
  <c r="E18" i="5"/>
  <c r="J17" i="5"/>
  <c r="J15" i="5"/>
  <c r="E15" i="5"/>
  <c r="F128" i="5" s="1"/>
  <c r="J14" i="5"/>
  <c r="J12" i="5"/>
  <c r="J126" i="5" s="1"/>
  <c r="E7" i="5"/>
  <c r="J37" i="4"/>
  <c r="J36" i="4"/>
  <c r="AY97" i="1" s="1"/>
  <c r="J35" i="4"/>
  <c r="AX97" i="1" s="1"/>
  <c r="BI275" i="4"/>
  <c r="BH275" i="4"/>
  <c r="BG275" i="4"/>
  <c r="BE275" i="4"/>
  <c r="T275" i="4"/>
  <c r="R275" i="4"/>
  <c r="P275" i="4"/>
  <c r="BK275" i="4"/>
  <c r="J275" i="4"/>
  <c r="BF275" i="4" s="1"/>
  <c r="BI267" i="4"/>
  <c r="BH267" i="4"/>
  <c r="BG267" i="4"/>
  <c r="BE267" i="4"/>
  <c r="T267" i="4"/>
  <c r="R267" i="4"/>
  <c r="P267" i="4"/>
  <c r="BK267" i="4"/>
  <c r="J267" i="4"/>
  <c r="BF267" i="4" s="1"/>
  <c r="BI265" i="4"/>
  <c r="BH265" i="4"/>
  <c r="BG265" i="4"/>
  <c r="BE265" i="4"/>
  <c r="T265" i="4"/>
  <c r="R265" i="4"/>
  <c r="P265" i="4"/>
  <c r="BK265" i="4"/>
  <c r="J265" i="4"/>
  <c r="BF265" i="4" s="1"/>
  <c r="BI264" i="4"/>
  <c r="BH264" i="4"/>
  <c r="BG264" i="4"/>
  <c r="BE264" i="4"/>
  <c r="T264" i="4"/>
  <c r="R264" i="4"/>
  <c r="P264" i="4"/>
  <c r="BK264" i="4"/>
  <c r="J264" i="4"/>
  <c r="BF264" i="4" s="1"/>
  <c r="BI259" i="4"/>
  <c r="BH259" i="4"/>
  <c r="BG259" i="4"/>
  <c r="BE259" i="4"/>
  <c r="T259" i="4"/>
  <c r="R259" i="4"/>
  <c r="P259" i="4"/>
  <c r="BK259" i="4"/>
  <c r="J259" i="4"/>
  <c r="BF259" i="4" s="1"/>
  <c r="BI258" i="4"/>
  <c r="BH258" i="4"/>
  <c r="BG258" i="4"/>
  <c r="BE258" i="4"/>
  <c r="T258" i="4"/>
  <c r="T257" i="4" s="1"/>
  <c r="R258" i="4"/>
  <c r="R257" i="4" s="1"/>
  <c r="P258" i="4"/>
  <c r="BK258" i="4"/>
  <c r="BK257" i="4" s="1"/>
  <c r="J257" i="4" s="1"/>
  <c r="J108" i="4" s="1"/>
  <c r="J258" i="4"/>
  <c r="BF258" i="4"/>
  <c r="BI256" i="4"/>
  <c r="BH256" i="4"/>
  <c r="BG256" i="4"/>
  <c r="BE256" i="4"/>
  <c r="T256" i="4"/>
  <c r="R256" i="4"/>
  <c r="P256" i="4"/>
  <c r="BK256" i="4"/>
  <c r="J256" i="4"/>
  <c r="BF256" i="4" s="1"/>
  <c r="BI255" i="4"/>
  <c r="BH255" i="4"/>
  <c r="BG255" i="4"/>
  <c r="BE255" i="4"/>
  <c r="T255" i="4"/>
  <c r="R255" i="4"/>
  <c r="P255" i="4"/>
  <c r="BK255" i="4"/>
  <c r="J255" i="4"/>
  <c r="BF255" i="4" s="1"/>
  <c r="BI253" i="4"/>
  <c r="BH253" i="4"/>
  <c r="BG253" i="4"/>
  <c r="BE253" i="4"/>
  <c r="T253" i="4"/>
  <c r="R253" i="4"/>
  <c r="P253" i="4"/>
  <c r="BK253" i="4"/>
  <c r="J253" i="4"/>
  <c r="BF253" i="4" s="1"/>
  <c r="BI251" i="4"/>
  <c r="BH251" i="4"/>
  <c r="BG251" i="4"/>
  <c r="BE251" i="4"/>
  <c r="T251" i="4"/>
  <c r="R251" i="4"/>
  <c r="P251" i="4"/>
  <c r="BK251" i="4"/>
  <c r="J251" i="4"/>
  <c r="BF251" i="4" s="1"/>
  <c r="BI250" i="4"/>
  <c r="BH250" i="4"/>
  <c r="BG250" i="4"/>
  <c r="BE250" i="4"/>
  <c r="T250" i="4"/>
  <c r="R250" i="4"/>
  <c r="P250" i="4"/>
  <c r="BK250" i="4"/>
  <c r="J250" i="4"/>
  <c r="BF250" i="4" s="1"/>
  <c r="BI245" i="4"/>
  <c r="BH245" i="4"/>
  <c r="BG245" i="4"/>
  <c r="BE245" i="4"/>
  <c r="T245" i="4"/>
  <c r="R245" i="4"/>
  <c r="P245" i="4"/>
  <c r="BK245" i="4"/>
  <c r="J245" i="4"/>
  <c r="BF245" i="4" s="1"/>
  <c r="BI244" i="4"/>
  <c r="BH244" i="4"/>
  <c r="BG244" i="4"/>
  <c r="BE244" i="4"/>
  <c r="T244" i="4"/>
  <c r="T243" i="4" s="1"/>
  <c r="R244" i="4"/>
  <c r="R243" i="4" s="1"/>
  <c r="P244" i="4"/>
  <c r="BK244" i="4"/>
  <c r="BK243" i="4" s="1"/>
  <c r="J243" i="4" s="1"/>
  <c r="J107" i="4" s="1"/>
  <c r="J244" i="4"/>
  <c r="BF244" i="4"/>
  <c r="BI242" i="4"/>
  <c r="BH242" i="4"/>
  <c r="BG242" i="4"/>
  <c r="BE242" i="4"/>
  <c r="T242" i="4"/>
  <c r="R242" i="4"/>
  <c r="P242" i="4"/>
  <c r="BK242" i="4"/>
  <c r="J242" i="4"/>
  <c r="BF242" i="4" s="1"/>
  <c r="BI240" i="4"/>
  <c r="BH240" i="4"/>
  <c r="BG240" i="4"/>
  <c r="BE240" i="4"/>
  <c r="T240" i="4"/>
  <c r="R240" i="4"/>
  <c r="P240" i="4"/>
  <c r="BK240" i="4"/>
  <c r="J240" i="4"/>
  <c r="BF240" i="4" s="1"/>
  <c r="BI234" i="4"/>
  <c r="BH234" i="4"/>
  <c r="BG234" i="4"/>
  <c r="BE234" i="4"/>
  <c r="T234" i="4"/>
  <c r="R234" i="4"/>
  <c r="P234" i="4"/>
  <c r="BK234" i="4"/>
  <c r="J234" i="4"/>
  <c r="BF234" i="4" s="1"/>
  <c r="BI229" i="4"/>
  <c r="BH229" i="4"/>
  <c r="BG229" i="4"/>
  <c r="BE229" i="4"/>
  <c r="T229" i="4"/>
  <c r="R229" i="4"/>
  <c r="P229" i="4"/>
  <c r="BK229" i="4"/>
  <c r="J229" i="4"/>
  <c r="BF229" i="4" s="1"/>
  <c r="BI227" i="4"/>
  <c r="BH227" i="4"/>
  <c r="BG227" i="4"/>
  <c r="BE227" i="4"/>
  <c r="T227" i="4"/>
  <c r="R227" i="4"/>
  <c r="P227" i="4"/>
  <c r="BK227" i="4"/>
  <c r="J227" i="4"/>
  <c r="BF227" i="4" s="1"/>
  <c r="BI221" i="4"/>
  <c r="BH221" i="4"/>
  <c r="BG221" i="4"/>
  <c r="BE221" i="4"/>
  <c r="T221" i="4"/>
  <c r="R221" i="4"/>
  <c r="P221" i="4"/>
  <c r="BK221" i="4"/>
  <c r="J221" i="4"/>
  <c r="BF221" i="4" s="1"/>
  <c r="BI216" i="4"/>
  <c r="BH216" i="4"/>
  <c r="BG216" i="4"/>
  <c r="BE216" i="4"/>
  <c r="T216" i="4"/>
  <c r="R216" i="4"/>
  <c r="P216" i="4"/>
  <c r="BK216" i="4"/>
  <c r="J216" i="4"/>
  <c r="BF216" i="4" s="1"/>
  <c r="BI215" i="4"/>
  <c r="BH215" i="4"/>
  <c r="BG215" i="4"/>
  <c r="BE215" i="4"/>
  <c r="T215" i="4"/>
  <c r="T213" i="4" s="1"/>
  <c r="R215" i="4"/>
  <c r="P215" i="4"/>
  <c r="BK215" i="4"/>
  <c r="J215" i="4"/>
  <c r="BF215" i="4" s="1"/>
  <c r="BI214" i="4"/>
  <c r="BH214" i="4"/>
  <c r="BG214" i="4"/>
  <c r="BE214" i="4"/>
  <c r="T214" i="4"/>
  <c r="R214" i="4"/>
  <c r="R213" i="4" s="1"/>
  <c r="P214" i="4"/>
  <c r="BK214" i="4"/>
  <c r="BK213" i="4" s="1"/>
  <c r="J213" i="4" s="1"/>
  <c r="J106" i="4" s="1"/>
  <c r="J214" i="4"/>
  <c r="BF214" i="4"/>
  <c r="BI212" i="4"/>
  <c r="BH212" i="4"/>
  <c r="BG212" i="4"/>
  <c r="BE212" i="4"/>
  <c r="T212" i="4"/>
  <c r="R212" i="4"/>
  <c r="P212" i="4"/>
  <c r="P207" i="4" s="1"/>
  <c r="BK212" i="4"/>
  <c r="J212" i="4"/>
  <c r="BF212" i="4"/>
  <c r="BI210" i="4"/>
  <c r="BH210" i="4"/>
  <c r="BG210" i="4"/>
  <c r="BE210" i="4"/>
  <c r="T210" i="4"/>
  <c r="T207" i="4" s="1"/>
  <c r="R210" i="4"/>
  <c r="P210" i="4"/>
  <c r="BK210" i="4"/>
  <c r="J210" i="4"/>
  <c r="BF210" i="4" s="1"/>
  <c r="BI208" i="4"/>
  <c r="BH208" i="4"/>
  <c r="BG208" i="4"/>
  <c r="BE208" i="4"/>
  <c r="T208" i="4"/>
  <c r="R208" i="4"/>
  <c r="R207" i="4" s="1"/>
  <c r="P208" i="4"/>
  <c r="BK208" i="4"/>
  <c r="BK207" i="4" s="1"/>
  <c r="J207" i="4" s="1"/>
  <c r="J105" i="4" s="1"/>
  <c r="J208" i="4"/>
  <c r="BF208" i="4"/>
  <c r="BI206" i="4"/>
  <c r="BH206" i="4"/>
  <c r="BG206" i="4"/>
  <c r="BE206" i="4"/>
  <c r="T206" i="4"/>
  <c r="R206" i="4"/>
  <c r="P206" i="4"/>
  <c r="BK206" i="4"/>
  <c r="J206" i="4"/>
  <c r="BF206" i="4"/>
  <c r="BI205" i="4"/>
  <c r="BH205" i="4"/>
  <c r="BG205" i="4"/>
  <c r="BE205" i="4"/>
  <c r="T205" i="4"/>
  <c r="R205" i="4"/>
  <c r="R202" i="4" s="1"/>
  <c r="P205" i="4"/>
  <c r="BK205" i="4"/>
  <c r="J205" i="4"/>
  <c r="BF205" i="4" s="1"/>
  <c r="BI204" i="4"/>
  <c r="BH204" i="4"/>
  <c r="BG204" i="4"/>
  <c r="BE204" i="4"/>
  <c r="T204" i="4"/>
  <c r="R204" i="4"/>
  <c r="P204" i="4"/>
  <c r="BK204" i="4"/>
  <c r="BK202" i="4" s="1"/>
  <c r="J202" i="4" s="1"/>
  <c r="J104" i="4" s="1"/>
  <c r="J204" i="4"/>
  <c r="BF204" i="4"/>
  <c r="BI203" i="4"/>
  <c r="BH203" i="4"/>
  <c r="BG203" i="4"/>
  <c r="BE203" i="4"/>
  <c r="T203" i="4"/>
  <c r="R203" i="4"/>
  <c r="P203" i="4"/>
  <c r="P202" i="4" s="1"/>
  <c r="BK203" i="4"/>
  <c r="J203" i="4"/>
  <c r="BF203" i="4" s="1"/>
  <c r="BI201" i="4"/>
  <c r="BH201" i="4"/>
  <c r="BG201" i="4"/>
  <c r="BE201" i="4"/>
  <c r="T201" i="4"/>
  <c r="R201" i="4"/>
  <c r="P201" i="4"/>
  <c r="BK201" i="4"/>
  <c r="J201" i="4"/>
  <c r="BF201" i="4" s="1"/>
  <c r="BI200" i="4"/>
  <c r="BH200" i="4"/>
  <c r="BG200" i="4"/>
  <c r="BE200" i="4"/>
  <c r="T200" i="4"/>
  <c r="R200" i="4"/>
  <c r="P200" i="4"/>
  <c r="BK200" i="4"/>
  <c r="J200" i="4"/>
  <c r="BF200" i="4"/>
  <c r="BI199" i="4"/>
  <c r="BH199" i="4"/>
  <c r="BG199" i="4"/>
  <c r="BE199" i="4"/>
  <c r="T199" i="4"/>
  <c r="R199" i="4"/>
  <c r="P199" i="4"/>
  <c r="BK199" i="4"/>
  <c r="J199" i="4"/>
  <c r="BF199" i="4" s="1"/>
  <c r="BI198" i="4"/>
  <c r="BH198" i="4"/>
  <c r="BG198" i="4"/>
  <c r="BE198" i="4"/>
  <c r="T198" i="4"/>
  <c r="R198" i="4"/>
  <c r="P198" i="4"/>
  <c r="BK198" i="4"/>
  <c r="J198" i="4"/>
  <c r="BF198" i="4"/>
  <c r="BI197" i="4"/>
  <c r="BH197" i="4"/>
  <c r="BG197" i="4"/>
  <c r="BE197" i="4"/>
  <c r="T197" i="4"/>
  <c r="R197" i="4"/>
  <c r="P197" i="4"/>
  <c r="BK197" i="4"/>
  <c r="J197" i="4"/>
  <c r="BF197" i="4" s="1"/>
  <c r="BI196" i="4"/>
  <c r="BH196" i="4"/>
  <c r="BG196" i="4"/>
  <c r="BE196" i="4"/>
  <c r="T196" i="4"/>
  <c r="R196" i="4"/>
  <c r="P196" i="4"/>
  <c r="BK196" i="4"/>
  <c r="J196" i="4"/>
  <c r="BF196" i="4"/>
  <c r="BI195" i="4"/>
  <c r="BH195" i="4"/>
  <c r="BG195" i="4"/>
  <c r="BE195" i="4"/>
  <c r="T195" i="4"/>
  <c r="R195" i="4"/>
  <c r="P195" i="4"/>
  <c r="BK195" i="4"/>
  <c r="J195" i="4"/>
  <c r="BF195" i="4" s="1"/>
  <c r="BI194" i="4"/>
  <c r="BH194" i="4"/>
  <c r="BG194" i="4"/>
  <c r="BE194" i="4"/>
  <c r="T194" i="4"/>
  <c r="R194" i="4"/>
  <c r="P194" i="4"/>
  <c r="BK194" i="4"/>
  <c r="J194" i="4"/>
  <c r="BF194" i="4"/>
  <c r="BI193" i="4"/>
  <c r="BH193" i="4"/>
  <c r="BG193" i="4"/>
  <c r="BE193" i="4"/>
  <c r="T193" i="4"/>
  <c r="R193" i="4"/>
  <c r="P193" i="4"/>
  <c r="BK193" i="4"/>
  <c r="J193" i="4"/>
  <c r="BF193" i="4" s="1"/>
  <c r="BI192" i="4"/>
  <c r="BH192" i="4"/>
  <c r="BG192" i="4"/>
  <c r="BE192" i="4"/>
  <c r="T192" i="4"/>
  <c r="R192" i="4"/>
  <c r="P192" i="4"/>
  <c r="BK192" i="4"/>
  <c r="J192" i="4"/>
  <c r="BF192" i="4"/>
  <c r="BI191" i="4"/>
  <c r="BH191" i="4"/>
  <c r="BG191" i="4"/>
  <c r="BE191" i="4"/>
  <c r="T191" i="4"/>
  <c r="R191" i="4"/>
  <c r="P191" i="4"/>
  <c r="BK191" i="4"/>
  <c r="J191" i="4"/>
  <c r="BF191" i="4" s="1"/>
  <c r="BI190" i="4"/>
  <c r="BH190" i="4"/>
  <c r="BG190" i="4"/>
  <c r="BE190" i="4"/>
  <c r="T190" i="4"/>
  <c r="R190" i="4"/>
  <c r="P190" i="4"/>
  <c r="BK190" i="4"/>
  <c r="J190" i="4"/>
  <c r="BF190" i="4"/>
  <c r="BI189" i="4"/>
  <c r="BH189" i="4"/>
  <c r="BG189" i="4"/>
  <c r="BE189" i="4"/>
  <c r="T189" i="4"/>
  <c r="R189" i="4"/>
  <c r="P189" i="4"/>
  <c r="BK189" i="4"/>
  <c r="J189" i="4"/>
  <c r="BF189" i="4" s="1"/>
  <c r="BI188" i="4"/>
  <c r="BH188" i="4"/>
  <c r="BG188" i="4"/>
  <c r="BE188" i="4"/>
  <c r="T188" i="4"/>
  <c r="R188" i="4"/>
  <c r="P188" i="4"/>
  <c r="BK188" i="4"/>
  <c r="J188" i="4"/>
  <c r="BF188" i="4"/>
  <c r="BI187" i="4"/>
  <c r="BH187" i="4"/>
  <c r="BG187" i="4"/>
  <c r="BE187" i="4"/>
  <c r="T187" i="4"/>
  <c r="R187" i="4"/>
  <c r="P187" i="4"/>
  <c r="BK187" i="4"/>
  <c r="J187" i="4"/>
  <c r="BF187" i="4" s="1"/>
  <c r="BI186" i="4"/>
  <c r="BH186" i="4"/>
  <c r="BG186" i="4"/>
  <c r="BE186" i="4"/>
  <c r="T186" i="4"/>
  <c r="R186" i="4"/>
  <c r="P186" i="4"/>
  <c r="BK186" i="4"/>
  <c r="J186" i="4"/>
  <c r="BF186" i="4"/>
  <c r="BI185" i="4"/>
  <c r="BH185" i="4"/>
  <c r="BG185" i="4"/>
  <c r="BE185" i="4"/>
  <c r="T185" i="4"/>
  <c r="R185" i="4"/>
  <c r="P185" i="4"/>
  <c r="BK185" i="4"/>
  <c r="J185" i="4"/>
  <c r="BF185" i="4" s="1"/>
  <c r="BI184" i="4"/>
  <c r="BH184" i="4"/>
  <c r="BG184" i="4"/>
  <c r="BE184" i="4"/>
  <c r="T184" i="4"/>
  <c r="R184" i="4"/>
  <c r="P184" i="4"/>
  <c r="BK184" i="4"/>
  <c r="J184" i="4"/>
  <c r="BF184" i="4"/>
  <c r="BI183" i="4"/>
  <c r="BH183" i="4"/>
  <c r="BG183" i="4"/>
  <c r="BE183" i="4"/>
  <c r="T183" i="4"/>
  <c r="R183" i="4"/>
  <c r="P183" i="4"/>
  <c r="BK183" i="4"/>
  <c r="J183" i="4"/>
  <c r="BF183" i="4" s="1"/>
  <c r="BI182" i="4"/>
  <c r="BH182" i="4"/>
  <c r="BG182" i="4"/>
  <c r="BE182" i="4"/>
  <c r="T182" i="4"/>
  <c r="R182" i="4"/>
  <c r="P182" i="4"/>
  <c r="BK182" i="4"/>
  <c r="J182" i="4"/>
  <c r="BF182" i="4"/>
  <c r="BI181" i="4"/>
  <c r="BH181" i="4"/>
  <c r="BG181" i="4"/>
  <c r="BE181" i="4"/>
  <c r="T181" i="4"/>
  <c r="R181" i="4"/>
  <c r="P181" i="4"/>
  <c r="BK181" i="4"/>
  <c r="J181" i="4"/>
  <c r="BF181" i="4" s="1"/>
  <c r="BI180" i="4"/>
  <c r="BH180" i="4"/>
  <c r="BG180" i="4"/>
  <c r="BE180" i="4"/>
  <c r="T180" i="4"/>
  <c r="R180" i="4"/>
  <c r="P180" i="4"/>
  <c r="BK180" i="4"/>
  <c r="J180" i="4"/>
  <c r="BF180" i="4"/>
  <c r="BI179" i="4"/>
  <c r="BH179" i="4"/>
  <c r="BG179" i="4"/>
  <c r="BE179" i="4"/>
  <c r="T179" i="4"/>
  <c r="R179" i="4"/>
  <c r="P179" i="4"/>
  <c r="BK179" i="4"/>
  <c r="J179" i="4"/>
  <c r="BF179" i="4" s="1"/>
  <c r="BI178" i="4"/>
  <c r="BH178" i="4"/>
  <c r="BG178" i="4"/>
  <c r="BE178" i="4"/>
  <c r="T178" i="4"/>
  <c r="R178" i="4"/>
  <c r="P178" i="4"/>
  <c r="BK178" i="4"/>
  <c r="J178" i="4"/>
  <c r="BF178" i="4"/>
  <c r="BI177" i="4"/>
  <c r="BH177" i="4"/>
  <c r="BG177" i="4"/>
  <c r="BE177" i="4"/>
  <c r="T177" i="4"/>
  <c r="R177" i="4"/>
  <c r="P177" i="4"/>
  <c r="BK177" i="4"/>
  <c r="J177" i="4"/>
  <c r="BF177" i="4" s="1"/>
  <c r="BI176" i="4"/>
  <c r="BH176" i="4"/>
  <c r="BG176" i="4"/>
  <c r="BE176" i="4"/>
  <c r="T176" i="4"/>
  <c r="R176" i="4"/>
  <c r="P176" i="4"/>
  <c r="BK176" i="4"/>
  <c r="J176" i="4"/>
  <c r="BF176" i="4"/>
  <c r="BI175" i="4"/>
  <c r="BH175" i="4"/>
  <c r="BG175" i="4"/>
  <c r="BE175" i="4"/>
  <c r="T175" i="4"/>
  <c r="R175" i="4"/>
  <c r="P175" i="4"/>
  <c r="BK175" i="4"/>
  <c r="J175" i="4"/>
  <c r="BF175" i="4" s="1"/>
  <c r="BI174" i="4"/>
  <c r="BH174" i="4"/>
  <c r="BG174" i="4"/>
  <c r="BE174" i="4"/>
  <c r="T174" i="4"/>
  <c r="R174" i="4"/>
  <c r="P174" i="4"/>
  <c r="BK174" i="4"/>
  <c r="J174" i="4"/>
  <c r="BF174" i="4"/>
  <c r="BI173" i="4"/>
  <c r="BH173" i="4"/>
  <c r="BG173" i="4"/>
  <c r="BE173" i="4"/>
  <c r="T173" i="4"/>
  <c r="R173" i="4"/>
  <c r="P173" i="4"/>
  <c r="BK173" i="4"/>
  <c r="J173" i="4"/>
  <c r="BF173" i="4" s="1"/>
  <c r="BI172" i="4"/>
  <c r="BH172" i="4"/>
  <c r="BG172" i="4"/>
  <c r="BE172" i="4"/>
  <c r="T172" i="4"/>
  <c r="R172" i="4"/>
  <c r="P172" i="4"/>
  <c r="BK172" i="4"/>
  <c r="J172" i="4"/>
  <c r="BF172" i="4"/>
  <c r="BI171" i="4"/>
  <c r="BH171" i="4"/>
  <c r="BG171" i="4"/>
  <c r="BE171" i="4"/>
  <c r="T171" i="4"/>
  <c r="R171" i="4"/>
  <c r="P171" i="4"/>
  <c r="BK171" i="4"/>
  <c r="J171" i="4"/>
  <c r="BF171" i="4" s="1"/>
  <c r="BI170" i="4"/>
  <c r="BH170" i="4"/>
  <c r="BG170" i="4"/>
  <c r="BE170" i="4"/>
  <c r="T170" i="4"/>
  <c r="R170" i="4"/>
  <c r="P170" i="4"/>
  <c r="BK170" i="4"/>
  <c r="J170" i="4"/>
  <c r="BF170" i="4"/>
  <c r="BI169" i="4"/>
  <c r="BH169" i="4"/>
  <c r="BG169" i="4"/>
  <c r="BE169" i="4"/>
  <c r="T169" i="4"/>
  <c r="R169" i="4"/>
  <c r="P169" i="4"/>
  <c r="BK169" i="4"/>
  <c r="J169" i="4"/>
  <c r="BF169" i="4" s="1"/>
  <c r="BI168" i="4"/>
  <c r="BH168" i="4"/>
  <c r="BG168" i="4"/>
  <c r="BE168" i="4"/>
  <c r="T168" i="4"/>
  <c r="R168" i="4"/>
  <c r="P168" i="4"/>
  <c r="BK168" i="4"/>
  <c r="J168" i="4"/>
  <c r="BF168" i="4"/>
  <c r="BI167" i="4"/>
  <c r="BH167" i="4"/>
  <c r="BG167" i="4"/>
  <c r="BE167" i="4"/>
  <c r="T167" i="4"/>
  <c r="R167" i="4"/>
  <c r="P167" i="4"/>
  <c r="BK167" i="4"/>
  <c r="J167" i="4"/>
  <c r="BF167" i="4" s="1"/>
  <c r="BI166" i="4"/>
  <c r="BH166" i="4"/>
  <c r="BG166" i="4"/>
  <c r="BE166" i="4"/>
  <c r="T166" i="4"/>
  <c r="R166" i="4"/>
  <c r="P166" i="4"/>
  <c r="BK166" i="4"/>
  <c r="J166" i="4"/>
  <c r="BF166" i="4"/>
  <c r="BI165" i="4"/>
  <c r="BH165" i="4"/>
  <c r="BG165" i="4"/>
  <c r="BE165" i="4"/>
  <c r="T165" i="4"/>
  <c r="R165" i="4"/>
  <c r="P165" i="4"/>
  <c r="BK165" i="4"/>
  <c r="J165" i="4"/>
  <c r="BF165" i="4" s="1"/>
  <c r="BI164" i="4"/>
  <c r="BH164" i="4"/>
  <c r="BG164" i="4"/>
  <c r="BE164" i="4"/>
  <c r="T164" i="4"/>
  <c r="R164" i="4"/>
  <c r="P164" i="4"/>
  <c r="BK164" i="4"/>
  <c r="J164" i="4"/>
  <c r="BF164" i="4"/>
  <c r="BI163" i="4"/>
  <c r="BH163" i="4"/>
  <c r="BG163" i="4"/>
  <c r="BE163" i="4"/>
  <c r="T163" i="4"/>
  <c r="R163" i="4"/>
  <c r="R160" i="4" s="1"/>
  <c r="P163" i="4"/>
  <c r="BK163" i="4"/>
  <c r="J163" i="4"/>
  <c r="BF163" i="4" s="1"/>
  <c r="BI162" i="4"/>
  <c r="BH162" i="4"/>
  <c r="BG162" i="4"/>
  <c r="BE162" i="4"/>
  <c r="T162" i="4"/>
  <c r="R162" i="4"/>
  <c r="P162" i="4"/>
  <c r="P160" i="4" s="1"/>
  <c r="BK162" i="4"/>
  <c r="J162" i="4"/>
  <c r="BF162" i="4"/>
  <c r="BI161" i="4"/>
  <c r="BH161" i="4"/>
  <c r="BG161" i="4"/>
  <c r="BE161" i="4"/>
  <c r="T161" i="4"/>
  <c r="T160" i="4" s="1"/>
  <c r="R161" i="4"/>
  <c r="R159" i="4"/>
  <c r="P161" i="4"/>
  <c r="BK161" i="4"/>
  <c r="J161" i="4"/>
  <c r="BF161" i="4"/>
  <c r="BI158" i="4"/>
  <c r="BH158" i="4"/>
  <c r="BG158" i="4"/>
  <c r="BE158" i="4"/>
  <c r="T158" i="4"/>
  <c r="T157" i="4"/>
  <c r="R158" i="4"/>
  <c r="R157" i="4" s="1"/>
  <c r="P158" i="4"/>
  <c r="P157" i="4"/>
  <c r="BK158" i="4"/>
  <c r="BK157" i="4" s="1"/>
  <c r="J157" i="4" s="1"/>
  <c r="J101" i="4" s="1"/>
  <c r="J158" i="4"/>
  <c r="BF158" i="4"/>
  <c r="BI156" i="4"/>
  <c r="BH156" i="4"/>
  <c r="BG156" i="4"/>
  <c r="BE156" i="4"/>
  <c r="T156" i="4"/>
  <c r="R156" i="4"/>
  <c r="P156" i="4"/>
  <c r="BK156" i="4"/>
  <c r="J156" i="4"/>
  <c r="BF156" i="4"/>
  <c r="BI154" i="4"/>
  <c r="BH154" i="4"/>
  <c r="BG154" i="4"/>
  <c r="BE154" i="4"/>
  <c r="T154" i="4"/>
  <c r="R154" i="4"/>
  <c r="R151" i="4" s="1"/>
  <c r="P154" i="4"/>
  <c r="BK154" i="4"/>
  <c r="J154" i="4"/>
  <c r="BF154" i="4"/>
  <c r="BI153" i="4"/>
  <c r="BH153" i="4"/>
  <c r="BG153" i="4"/>
  <c r="BE153" i="4"/>
  <c r="T153" i="4"/>
  <c r="R153" i="4"/>
  <c r="P153" i="4"/>
  <c r="BK153" i="4"/>
  <c r="BK151" i="4" s="1"/>
  <c r="J151" i="4" s="1"/>
  <c r="J100" i="4" s="1"/>
  <c r="J153" i="4"/>
  <c r="BF153" i="4"/>
  <c r="BI152" i="4"/>
  <c r="BH152" i="4"/>
  <c r="BG152" i="4"/>
  <c r="BE152" i="4"/>
  <c r="T152" i="4"/>
  <c r="T151" i="4"/>
  <c r="R152" i="4"/>
  <c r="P152" i="4"/>
  <c r="P151" i="4"/>
  <c r="BK152" i="4"/>
  <c r="J152" i="4"/>
  <c r="BF152" i="4" s="1"/>
  <c r="BI150" i="4"/>
  <c r="BH150" i="4"/>
  <c r="BG150" i="4"/>
  <c r="BE150" i="4"/>
  <c r="T150" i="4"/>
  <c r="R150" i="4"/>
  <c r="R144" i="4" s="1"/>
  <c r="P150" i="4"/>
  <c r="BK150" i="4"/>
  <c r="J150" i="4"/>
  <c r="BF150" i="4"/>
  <c r="BI146" i="4"/>
  <c r="BH146" i="4"/>
  <c r="BG146" i="4"/>
  <c r="BE146" i="4"/>
  <c r="T146" i="4"/>
  <c r="R146" i="4"/>
  <c r="P146" i="4"/>
  <c r="BK146" i="4"/>
  <c r="BK144" i="4" s="1"/>
  <c r="J144" i="4" s="1"/>
  <c r="J99" i="4" s="1"/>
  <c r="J146" i="4"/>
  <c r="BF146" i="4"/>
  <c r="BI145" i="4"/>
  <c r="BH145" i="4"/>
  <c r="BG145" i="4"/>
  <c r="BE145" i="4"/>
  <c r="T145" i="4"/>
  <c r="T144" i="4"/>
  <c r="R145" i="4"/>
  <c r="P145" i="4"/>
  <c r="P144" i="4"/>
  <c r="BK145" i="4"/>
  <c r="J145" i="4"/>
  <c r="BF145" i="4" s="1"/>
  <c r="BI138" i="4"/>
  <c r="BH138" i="4"/>
  <c r="BG138" i="4"/>
  <c r="BE138" i="4"/>
  <c r="T138" i="4"/>
  <c r="R138" i="4"/>
  <c r="P138" i="4"/>
  <c r="BK138" i="4"/>
  <c r="J138" i="4"/>
  <c r="BF138" i="4"/>
  <c r="BI137" i="4"/>
  <c r="BH137" i="4"/>
  <c r="BG137" i="4"/>
  <c r="BE137" i="4"/>
  <c r="T137" i="4"/>
  <c r="R137" i="4"/>
  <c r="P137" i="4"/>
  <c r="BK137" i="4"/>
  <c r="J137" i="4"/>
  <c r="BF137" i="4"/>
  <c r="BI133" i="4"/>
  <c r="BH133" i="4"/>
  <c r="BG133" i="4"/>
  <c r="BE133" i="4"/>
  <c r="T133" i="4"/>
  <c r="R133" i="4"/>
  <c r="P133" i="4"/>
  <c r="BK133" i="4"/>
  <c r="J133" i="4"/>
  <c r="BF133" i="4"/>
  <c r="BI131" i="4"/>
  <c r="BH131" i="4"/>
  <c r="BG131" i="4"/>
  <c r="BE131" i="4"/>
  <c r="T131" i="4"/>
  <c r="T130" i="4" s="1"/>
  <c r="R131" i="4"/>
  <c r="R130" i="4"/>
  <c r="P131" i="4"/>
  <c r="P130" i="4" s="1"/>
  <c r="P129" i="4" s="1"/>
  <c r="BK131" i="4"/>
  <c r="BK130" i="4" s="1"/>
  <c r="J131" i="4"/>
  <c r="BF131" i="4"/>
  <c r="F122" i="4"/>
  <c r="E120" i="4"/>
  <c r="F89" i="4"/>
  <c r="E87" i="4"/>
  <c r="J24" i="4"/>
  <c r="E24" i="4"/>
  <c r="J23" i="4"/>
  <c r="J21" i="4"/>
  <c r="E21" i="4"/>
  <c r="J124" i="4"/>
  <c r="J91" i="4"/>
  <c r="J20" i="4"/>
  <c r="J18" i="4"/>
  <c r="E18" i="4"/>
  <c r="F125" i="4"/>
  <c r="F92" i="4"/>
  <c r="J17" i="4"/>
  <c r="J15" i="4"/>
  <c r="E15" i="4"/>
  <c r="J14" i="4"/>
  <c r="J12" i="4"/>
  <c r="J89" i="4" s="1"/>
  <c r="J122" i="4"/>
  <c r="E7" i="4"/>
  <c r="E118" i="4"/>
  <c r="E85" i="4"/>
  <c r="J37" i="3"/>
  <c r="J36" i="3"/>
  <c r="AY96" i="1"/>
  <c r="J35" i="3"/>
  <c r="AX96" i="1" s="1"/>
  <c r="BI377" i="3"/>
  <c r="BH377" i="3"/>
  <c r="BG377" i="3"/>
  <c r="BE377" i="3"/>
  <c r="T377" i="3"/>
  <c r="R377" i="3"/>
  <c r="P377" i="3"/>
  <c r="BK377" i="3"/>
  <c r="J377" i="3"/>
  <c r="BF377" i="3"/>
  <c r="BI369" i="3"/>
  <c r="BH369" i="3"/>
  <c r="BG369" i="3"/>
  <c r="BE369" i="3"/>
  <c r="T369" i="3"/>
  <c r="R369" i="3"/>
  <c r="P369" i="3"/>
  <c r="BK369" i="3"/>
  <c r="BK365" i="3" s="1"/>
  <c r="J365" i="3" s="1"/>
  <c r="J114" i="3" s="1"/>
  <c r="J369" i="3"/>
  <c r="BF369" i="3" s="1"/>
  <c r="BI367" i="3"/>
  <c r="BH367" i="3"/>
  <c r="BG367" i="3"/>
  <c r="BE367" i="3"/>
  <c r="T367" i="3"/>
  <c r="R367" i="3"/>
  <c r="R365" i="3" s="1"/>
  <c r="P367" i="3"/>
  <c r="BK367" i="3"/>
  <c r="J367" i="3"/>
  <c r="BF367" i="3"/>
  <c r="BI366" i="3"/>
  <c r="BH366" i="3"/>
  <c r="BG366" i="3"/>
  <c r="BE366" i="3"/>
  <c r="T366" i="3"/>
  <c r="T365" i="3" s="1"/>
  <c r="R366" i="3"/>
  <c r="P366" i="3"/>
  <c r="P365" i="3" s="1"/>
  <c r="BK366" i="3"/>
  <c r="J366" i="3"/>
  <c r="BF366" i="3"/>
  <c r="BI364" i="3"/>
  <c r="BH364" i="3"/>
  <c r="BG364" i="3"/>
  <c r="BE364" i="3"/>
  <c r="T364" i="3"/>
  <c r="R364" i="3"/>
  <c r="P364" i="3"/>
  <c r="BK364" i="3"/>
  <c r="J364" i="3"/>
  <c r="BF364" i="3" s="1"/>
  <c r="BI363" i="3"/>
  <c r="BH363" i="3"/>
  <c r="BG363" i="3"/>
  <c r="BE363" i="3"/>
  <c r="T363" i="3"/>
  <c r="R363" i="3"/>
  <c r="P363" i="3"/>
  <c r="BK363" i="3"/>
  <c r="J363" i="3"/>
  <c r="BF363" i="3"/>
  <c r="BI361" i="3"/>
  <c r="BH361" i="3"/>
  <c r="BG361" i="3"/>
  <c r="BE361" i="3"/>
  <c r="T361" i="3"/>
  <c r="R361" i="3"/>
  <c r="P361" i="3"/>
  <c r="BK361" i="3"/>
  <c r="J361" i="3"/>
  <c r="BF361" i="3" s="1"/>
  <c r="BI359" i="3"/>
  <c r="BH359" i="3"/>
  <c r="BG359" i="3"/>
  <c r="BE359" i="3"/>
  <c r="T359" i="3"/>
  <c r="R359" i="3"/>
  <c r="P359" i="3"/>
  <c r="BK359" i="3"/>
  <c r="J359" i="3"/>
  <c r="BF359" i="3"/>
  <c r="BI358" i="3"/>
  <c r="BH358" i="3"/>
  <c r="BG358" i="3"/>
  <c r="BE358" i="3"/>
  <c r="T358" i="3"/>
  <c r="R358" i="3"/>
  <c r="P358" i="3"/>
  <c r="BK358" i="3"/>
  <c r="BK351" i="3" s="1"/>
  <c r="J351" i="3" s="1"/>
  <c r="J358" i="3"/>
  <c r="BF358" i="3" s="1"/>
  <c r="BI353" i="3"/>
  <c r="BH353" i="3"/>
  <c r="BG353" i="3"/>
  <c r="BE353" i="3"/>
  <c r="T353" i="3"/>
  <c r="R353" i="3"/>
  <c r="R351" i="3" s="1"/>
  <c r="P353" i="3"/>
  <c r="BK353" i="3"/>
  <c r="J353" i="3"/>
  <c r="BF353" i="3"/>
  <c r="BI352" i="3"/>
  <c r="BH352" i="3"/>
  <c r="BG352" i="3"/>
  <c r="BE352" i="3"/>
  <c r="T352" i="3"/>
  <c r="T351" i="3" s="1"/>
  <c r="R352" i="3"/>
  <c r="P352" i="3"/>
  <c r="BK352" i="3"/>
  <c r="J352" i="3"/>
  <c r="BF352" i="3" s="1"/>
  <c r="J113" i="3"/>
  <c r="BI350" i="3"/>
  <c r="BH350" i="3"/>
  <c r="BG350" i="3"/>
  <c r="BE350" i="3"/>
  <c r="T350" i="3"/>
  <c r="R350" i="3"/>
  <c r="P350" i="3"/>
  <c r="BK350" i="3"/>
  <c r="J350" i="3"/>
  <c r="BF350" i="3" s="1"/>
  <c r="BI346" i="3"/>
  <c r="BH346" i="3"/>
  <c r="BG346" i="3"/>
  <c r="BE346" i="3"/>
  <c r="T346" i="3"/>
  <c r="R346" i="3"/>
  <c r="P346" i="3"/>
  <c r="BK346" i="3"/>
  <c r="J346" i="3"/>
  <c r="BF346" i="3"/>
  <c r="BI344" i="3"/>
  <c r="BH344" i="3"/>
  <c r="BG344" i="3"/>
  <c r="BE344" i="3"/>
  <c r="T344" i="3"/>
  <c r="R344" i="3"/>
  <c r="P344" i="3"/>
  <c r="BK344" i="3"/>
  <c r="J344" i="3"/>
  <c r="BF344" i="3" s="1"/>
  <c r="BI343" i="3"/>
  <c r="BH343" i="3"/>
  <c r="BG343" i="3"/>
  <c r="BE343" i="3"/>
  <c r="T343" i="3"/>
  <c r="R343" i="3"/>
  <c r="P343" i="3"/>
  <c r="BK343" i="3"/>
  <c r="J343" i="3"/>
  <c r="BF343" i="3"/>
  <c r="BI341" i="3"/>
  <c r="BH341" i="3"/>
  <c r="BG341" i="3"/>
  <c r="BE341" i="3"/>
  <c r="T341" i="3"/>
  <c r="R341" i="3"/>
  <c r="P341" i="3"/>
  <c r="BK341" i="3"/>
  <c r="J341" i="3"/>
  <c r="BF341" i="3" s="1"/>
  <c r="BI338" i="3"/>
  <c r="BH338" i="3"/>
  <c r="BG338" i="3"/>
  <c r="BE338" i="3"/>
  <c r="T338" i="3"/>
  <c r="T337" i="3"/>
  <c r="R338" i="3"/>
  <c r="R337" i="3" s="1"/>
  <c r="P338" i="3"/>
  <c r="P337" i="3"/>
  <c r="BK338" i="3"/>
  <c r="J338" i="3"/>
  <c r="BF338" i="3" s="1"/>
  <c r="BI336" i="3"/>
  <c r="BH336" i="3"/>
  <c r="BG336" i="3"/>
  <c r="BE336" i="3"/>
  <c r="T336" i="3"/>
  <c r="R336" i="3"/>
  <c r="P336" i="3"/>
  <c r="BK336" i="3"/>
  <c r="J336" i="3"/>
  <c r="BF336" i="3"/>
  <c r="BI334" i="3"/>
  <c r="BH334" i="3"/>
  <c r="BG334" i="3"/>
  <c r="BE334" i="3"/>
  <c r="T334" i="3"/>
  <c r="R334" i="3"/>
  <c r="P334" i="3"/>
  <c r="BK334" i="3"/>
  <c r="J334" i="3"/>
  <c r="BF334" i="3" s="1"/>
  <c r="BI328" i="3"/>
  <c r="BH328" i="3"/>
  <c r="BG328" i="3"/>
  <c r="BE328" i="3"/>
  <c r="T328" i="3"/>
  <c r="R328" i="3"/>
  <c r="P328" i="3"/>
  <c r="BK328" i="3"/>
  <c r="J328" i="3"/>
  <c r="BF328" i="3"/>
  <c r="BI321" i="3"/>
  <c r="BH321" i="3"/>
  <c r="BG321" i="3"/>
  <c r="BE321" i="3"/>
  <c r="T321" i="3"/>
  <c r="R321" i="3"/>
  <c r="P321" i="3"/>
  <c r="BK321" i="3"/>
  <c r="J321" i="3"/>
  <c r="BF321" i="3" s="1"/>
  <c r="BI319" i="3"/>
  <c r="BH319" i="3"/>
  <c r="BG319" i="3"/>
  <c r="BE319" i="3"/>
  <c r="T319" i="3"/>
  <c r="R319" i="3"/>
  <c r="P319" i="3"/>
  <c r="BK319" i="3"/>
  <c r="J319" i="3"/>
  <c r="BF319" i="3"/>
  <c r="BI313" i="3"/>
  <c r="BH313" i="3"/>
  <c r="BG313" i="3"/>
  <c r="BE313" i="3"/>
  <c r="T313" i="3"/>
  <c r="R313" i="3"/>
  <c r="P313" i="3"/>
  <c r="BK313" i="3"/>
  <c r="J313" i="3"/>
  <c r="BF313" i="3" s="1"/>
  <c r="BI306" i="3"/>
  <c r="BH306" i="3"/>
  <c r="BG306" i="3"/>
  <c r="BE306" i="3"/>
  <c r="T306" i="3"/>
  <c r="R306" i="3"/>
  <c r="P306" i="3"/>
  <c r="BK306" i="3"/>
  <c r="J306" i="3"/>
  <c r="BF306" i="3"/>
  <c r="BI305" i="3"/>
  <c r="BH305" i="3"/>
  <c r="BG305" i="3"/>
  <c r="BE305" i="3"/>
  <c r="T305" i="3"/>
  <c r="R305" i="3"/>
  <c r="P305" i="3"/>
  <c r="BK305" i="3"/>
  <c r="J305" i="3"/>
  <c r="BF305" i="3" s="1"/>
  <c r="BI304" i="3"/>
  <c r="BH304" i="3"/>
  <c r="BG304" i="3"/>
  <c r="BE304" i="3"/>
  <c r="T304" i="3"/>
  <c r="T303" i="3"/>
  <c r="R304" i="3"/>
  <c r="P304" i="3"/>
  <c r="P303" i="3"/>
  <c r="BK304" i="3"/>
  <c r="BK303" i="3" s="1"/>
  <c r="J303" i="3" s="1"/>
  <c r="J111" i="3" s="1"/>
  <c r="J304" i="3"/>
  <c r="BF304" i="3" s="1"/>
  <c r="BI302" i="3"/>
  <c r="BH302" i="3"/>
  <c r="BG302" i="3"/>
  <c r="BE302" i="3"/>
  <c r="T302" i="3"/>
  <c r="R302" i="3"/>
  <c r="P302" i="3"/>
  <c r="BK302" i="3"/>
  <c r="J302" i="3"/>
  <c r="BF302" i="3"/>
  <c r="BI299" i="3"/>
  <c r="BH299" i="3"/>
  <c r="BG299" i="3"/>
  <c r="BE299" i="3"/>
  <c r="T299" i="3"/>
  <c r="R299" i="3"/>
  <c r="P299" i="3"/>
  <c r="BK299" i="3"/>
  <c r="J299" i="3"/>
  <c r="BF299" i="3" s="1"/>
  <c r="BI298" i="3"/>
  <c r="BH298" i="3"/>
  <c r="BG298" i="3"/>
  <c r="BE298" i="3"/>
  <c r="T298" i="3"/>
  <c r="R298" i="3"/>
  <c r="P298" i="3"/>
  <c r="BK298" i="3"/>
  <c r="J298" i="3"/>
  <c r="BF298" i="3"/>
  <c r="BI296" i="3"/>
  <c r="BH296" i="3"/>
  <c r="BG296" i="3"/>
  <c r="BE296" i="3"/>
  <c r="T296" i="3"/>
  <c r="R296" i="3"/>
  <c r="P296" i="3"/>
  <c r="BK296" i="3"/>
  <c r="J296" i="3"/>
  <c r="BF296" i="3" s="1"/>
  <c r="BI294" i="3"/>
  <c r="BH294" i="3"/>
  <c r="BG294" i="3"/>
  <c r="BE294" i="3"/>
  <c r="T294" i="3"/>
  <c r="T293" i="3"/>
  <c r="R294" i="3"/>
  <c r="R293" i="3" s="1"/>
  <c r="P294" i="3"/>
  <c r="P293" i="3"/>
  <c r="BK294" i="3"/>
  <c r="J294" i="3"/>
  <c r="BF294" i="3" s="1"/>
  <c r="BI292" i="3"/>
  <c r="BH292" i="3"/>
  <c r="BG292" i="3"/>
  <c r="BE292" i="3"/>
  <c r="T292" i="3"/>
  <c r="R292" i="3"/>
  <c r="R288" i="3" s="1"/>
  <c r="P292" i="3"/>
  <c r="BK292" i="3"/>
  <c r="J292" i="3"/>
  <c r="BF292" i="3"/>
  <c r="BI291" i="3"/>
  <c r="BH291" i="3"/>
  <c r="BG291" i="3"/>
  <c r="BE291" i="3"/>
  <c r="T291" i="3"/>
  <c r="R291" i="3"/>
  <c r="P291" i="3"/>
  <c r="BK291" i="3"/>
  <c r="BK288" i="3" s="1"/>
  <c r="J288" i="3" s="1"/>
  <c r="J109" i="3" s="1"/>
  <c r="J291" i="3"/>
  <c r="BF291" i="3" s="1"/>
  <c r="BI290" i="3"/>
  <c r="BH290" i="3"/>
  <c r="BG290" i="3"/>
  <c r="BE290" i="3"/>
  <c r="T290" i="3"/>
  <c r="R290" i="3"/>
  <c r="P290" i="3"/>
  <c r="BK290" i="3"/>
  <c r="J290" i="3"/>
  <c r="BF290" i="3"/>
  <c r="BI289" i="3"/>
  <c r="BH289" i="3"/>
  <c r="BG289" i="3"/>
  <c r="BE289" i="3"/>
  <c r="T289" i="3"/>
  <c r="T288" i="3" s="1"/>
  <c r="R289" i="3"/>
  <c r="P289" i="3"/>
  <c r="P288" i="3" s="1"/>
  <c r="BK289" i="3"/>
  <c r="J289" i="3"/>
  <c r="BF289" i="3"/>
  <c r="BI287" i="3"/>
  <c r="BH287" i="3"/>
  <c r="BG287" i="3"/>
  <c r="BE287" i="3"/>
  <c r="T287" i="3"/>
  <c r="R287" i="3"/>
  <c r="P287" i="3"/>
  <c r="BK287" i="3"/>
  <c r="J287" i="3"/>
  <c r="BF287" i="3" s="1"/>
  <c r="BI286" i="3"/>
  <c r="BH286" i="3"/>
  <c r="BG286" i="3"/>
  <c r="BE286" i="3"/>
  <c r="T286" i="3"/>
  <c r="R286" i="3"/>
  <c r="P286" i="3"/>
  <c r="BK286" i="3"/>
  <c r="J286" i="3"/>
  <c r="BF286" i="3"/>
  <c r="BI285" i="3"/>
  <c r="BH285" i="3"/>
  <c r="BG285" i="3"/>
  <c r="BE285" i="3"/>
  <c r="T285" i="3"/>
  <c r="R285" i="3"/>
  <c r="P285" i="3"/>
  <c r="BK285" i="3"/>
  <c r="J285" i="3"/>
  <c r="BF285" i="3" s="1"/>
  <c r="BI284" i="3"/>
  <c r="BH284" i="3"/>
  <c r="BG284" i="3"/>
  <c r="BE284" i="3"/>
  <c r="T284" i="3"/>
  <c r="R284" i="3"/>
  <c r="P284" i="3"/>
  <c r="BK284" i="3"/>
  <c r="J284" i="3"/>
  <c r="BF284" i="3"/>
  <c r="BI283" i="3"/>
  <c r="BH283" i="3"/>
  <c r="BG283" i="3"/>
  <c r="BE283" i="3"/>
  <c r="T283" i="3"/>
  <c r="R283" i="3"/>
  <c r="P283" i="3"/>
  <c r="BK283" i="3"/>
  <c r="J283" i="3"/>
  <c r="BF283" i="3" s="1"/>
  <c r="BI282" i="3"/>
  <c r="BH282" i="3"/>
  <c r="BG282" i="3"/>
  <c r="BE282" i="3"/>
  <c r="T282" i="3"/>
  <c r="R282" i="3"/>
  <c r="P282" i="3"/>
  <c r="BK282" i="3"/>
  <c r="J282" i="3"/>
  <c r="BF282" i="3"/>
  <c r="BI281" i="3"/>
  <c r="BH281" i="3"/>
  <c r="BG281" i="3"/>
  <c r="BE281" i="3"/>
  <c r="T281" i="3"/>
  <c r="R281" i="3"/>
  <c r="P281" i="3"/>
  <c r="BK281" i="3"/>
  <c r="J281" i="3"/>
  <c r="BF281" i="3" s="1"/>
  <c r="BI280" i="3"/>
  <c r="BH280" i="3"/>
  <c r="BG280" i="3"/>
  <c r="BE280" i="3"/>
  <c r="T280" i="3"/>
  <c r="R280" i="3"/>
  <c r="P280" i="3"/>
  <c r="BK280" i="3"/>
  <c r="J280" i="3"/>
  <c r="BF280" i="3"/>
  <c r="BI279" i="3"/>
  <c r="BH279" i="3"/>
  <c r="BG279" i="3"/>
  <c r="BE279" i="3"/>
  <c r="T279" i="3"/>
  <c r="R279" i="3"/>
  <c r="P279" i="3"/>
  <c r="BK279" i="3"/>
  <c r="J279" i="3"/>
  <c r="BF279" i="3" s="1"/>
  <c r="BI278" i="3"/>
  <c r="BH278" i="3"/>
  <c r="BG278" i="3"/>
  <c r="BE278" i="3"/>
  <c r="T278" i="3"/>
  <c r="R278" i="3"/>
  <c r="P278" i="3"/>
  <c r="BK278" i="3"/>
  <c r="J278" i="3"/>
  <c r="BF278" i="3"/>
  <c r="BI277" i="3"/>
  <c r="BH277" i="3"/>
  <c r="BG277" i="3"/>
  <c r="BE277" i="3"/>
  <c r="T277" i="3"/>
  <c r="R277" i="3"/>
  <c r="P277" i="3"/>
  <c r="BK277" i="3"/>
  <c r="J277" i="3"/>
  <c r="BF277" i="3" s="1"/>
  <c r="BI276" i="3"/>
  <c r="BH276" i="3"/>
  <c r="BG276" i="3"/>
  <c r="BE276" i="3"/>
  <c r="T276" i="3"/>
  <c r="R276" i="3"/>
  <c r="P276" i="3"/>
  <c r="BK276" i="3"/>
  <c r="J276" i="3"/>
  <c r="BF276" i="3"/>
  <c r="BI275" i="3"/>
  <c r="BH275" i="3"/>
  <c r="BG275" i="3"/>
  <c r="BE275" i="3"/>
  <c r="T275" i="3"/>
  <c r="R275" i="3"/>
  <c r="P275" i="3"/>
  <c r="BK275" i="3"/>
  <c r="J275" i="3"/>
  <c r="BF275" i="3" s="1"/>
  <c r="BI274" i="3"/>
  <c r="BH274" i="3"/>
  <c r="BG274" i="3"/>
  <c r="BE274" i="3"/>
  <c r="T274" i="3"/>
  <c r="R274" i="3"/>
  <c r="P274" i="3"/>
  <c r="BK274" i="3"/>
  <c r="J274" i="3"/>
  <c r="BF274" i="3"/>
  <c r="BI273" i="3"/>
  <c r="BH273" i="3"/>
  <c r="BG273" i="3"/>
  <c r="BE273" i="3"/>
  <c r="T273" i="3"/>
  <c r="R273" i="3"/>
  <c r="P273" i="3"/>
  <c r="BK273" i="3"/>
  <c r="J273" i="3"/>
  <c r="BF273" i="3" s="1"/>
  <c r="BI272" i="3"/>
  <c r="BH272" i="3"/>
  <c r="BG272" i="3"/>
  <c r="BE272" i="3"/>
  <c r="T272" i="3"/>
  <c r="R272" i="3"/>
  <c r="P272" i="3"/>
  <c r="BK272" i="3"/>
  <c r="J272" i="3"/>
  <c r="BF272" i="3"/>
  <c r="BI271" i="3"/>
  <c r="BH271" i="3"/>
  <c r="BG271" i="3"/>
  <c r="BE271" i="3"/>
  <c r="T271" i="3"/>
  <c r="R271" i="3"/>
  <c r="P271" i="3"/>
  <c r="BK271" i="3"/>
  <c r="J271" i="3"/>
  <c r="BF271" i="3" s="1"/>
  <c r="BI270" i="3"/>
  <c r="BH270" i="3"/>
  <c r="BG270" i="3"/>
  <c r="BE270" i="3"/>
  <c r="T270" i="3"/>
  <c r="R270" i="3"/>
  <c r="P270" i="3"/>
  <c r="BK270" i="3"/>
  <c r="J270" i="3"/>
  <c r="BF270" i="3"/>
  <c r="BI269" i="3"/>
  <c r="BH269" i="3"/>
  <c r="BG269" i="3"/>
  <c r="BE269" i="3"/>
  <c r="T269" i="3"/>
  <c r="R269" i="3"/>
  <c r="P269" i="3"/>
  <c r="BK269" i="3"/>
  <c r="J269" i="3"/>
  <c r="BF269" i="3" s="1"/>
  <c r="BI268" i="3"/>
  <c r="BH268" i="3"/>
  <c r="BG268" i="3"/>
  <c r="BE268" i="3"/>
  <c r="T268" i="3"/>
  <c r="R268" i="3"/>
  <c r="P268" i="3"/>
  <c r="BK268" i="3"/>
  <c r="J268" i="3"/>
  <c r="BF268" i="3"/>
  <c r="BI267" i="3"/>
  <c r="BH267" i="3"/>
  <c r="BG267" i="3"/>
  <c r="BE267" i="3"/>
  <c r="T267" i="3"/>
  <c r="R267" i="3"/>
  <c r="P267" i="3"/>
  <c r="BK267" i="3"/>
  <c r="J267" i="3"/>
  <c r="BF267" i="3" s="1"/>
  <c r="BI266" i="3"/>
  <c r="BH266" i="3"/>
  <c r="BG266" i="3"/>
  <c r="BE266" i="3"/>
  <c r="T266" i="3"/>
  <c r="R266" i="3"/>
  <c r="P266" i="3"/>
  <c r="BK266" i="3"/>
  <c r="J266" i="3"/>
  <c r="BF266" i="3"/>
  <c r="BI265" i="3"/>
  <c r="BH265" i="3"/>
  <c r="BG265" i="3"/>
  <c r="BE265" i="3"/>
  <c r="T265" i="3"/>
  <c r="R265" i="3"/>
  <c r="P265" i="3"/>
  <c r="BK265" i="3"/>
  <c r="J265" i="3"/>
  <c r="BF265" i="3" s="1"/>
  <c r="BI264" i="3"/>
  <c r="BH264" i="3"/>
  <c r="BG264" i="3"/>
  <c r="BE264" i="3"/>
  <c r="T264" i="3"/>
  <c r="R264" i="3"/>
  <c r="P264" i="3"/>
  <c r="BK264" i="3"/>
  <c r="J264" i="3"/>
  <c r="BF264" i="3"/>
  <c r="BI263" i="3"/>
  <c r="BH263" i="3"/>
  <c r="BG263" i="3"/>
  <c r="BE263" i="3"/>
  <c r="T263" i="3"/>
  <c r="R263" i="3"/>
  <c r="P263" i="3"/>
  <c r="BK263" i="3"/>
  <c r="J263" i="3"/>
  <c r="BF263" i="3" s="1"/>
  <c r="BI262" i="3"/>
  <c r="BH262" i="3"/>
  <c r="BG262" i="3"/>
  <c r="BE262" i="3"/>
  <c r="T262" i="3"/>
  <c r="R262" i="3"/>
  <c r="P262" i="3"/>
  <c r="BK262" i="3"/>
  <c r="J262" i="3"/>
  <c r="BF262" i="3"/>
  <c r="BI261" i="3"/>
  <c r="BH261" i="3"/>
  <c r="BG261" i="3"/>
  <c r="BE261" i="3"/>
  <c r="T261" i="3"/>
  <c r="R261" i="3"/>
  <c r="P261" i="3"/>
  <c r="BK261" i="3"/>
  <c r="J261" i="3"/>
  <c r="BF261" i="3" s="1"/>
  <c r="BI260" i="3"/>
  <c r="BH260" i="3"/>
  <c r="BG260" i="3"/>
  <c r="BE260" i="3"/>
  <c r="T260" i="3"/>
  <c r="R260" i="3"/>
  <c r="P260" i="3"/>
  <c r="BK260" i="3"/>
  <c r="J260" i="3"/>
  <c r="BF260" i="3"/>
  <c r="BI259" i="3"/>
  <c r="BH259" i="3"/>
  <c r="BG259" i="3"/>
  <c r="BE259" i="3"/>
  <c r="T259" i="3"/>
  <c r="R259" i="3"/>
  <c r="P259" i="3"/>
  <c r="BK259" i="3"/>
  <c r="J259" i="3"/>
  <c r="BF259" i="3" s="1"/>
  <c r="BI258" i="3"/>
  <c r="BH258" i="3"/>
  <c r="BG258" i="3"/>
  <c r="BE258" i="3"/>
  <c r="T258" i="3"/>
  <c r="R258" i="3"/>
  <c r="P258" i="3"/>
  <c r="BK258" i="3"/>
  <c r="J258" i="3"/>
  <c r="BF258" i="3"/>
  <c r="BI257" i="3"/>
  <c r="BH257" i="3"/>
  <c r="BG257" i="3"/>
  <c r="BE257" i="3"/>
  <c r="T257" i="3"/>
  <c r="R257" i="3"/>
  <c r="P257" i="3"/>
  <c r="BK257" i="3"/>
  <c r="J257" i="3"/>
  <c r="BF257" i="3" s="1"/>
  <c r="BI256" i="3"/>
  <c r="BH256" i="3"/>
  <c r="BG256" i="3"/>
  <c r="BE256" i="3"/>
  <c r="T256" i="3"/>
  <c r="R256" i="3"/>
  <c r="P256" i="3"/>
  <c r="BK256" i="3"/>
  <c r="J256" i="3"/>
  <c r="BF256" i="3"/>
  <c r="BI255" i="3"/>
  <c r="BH255" i="3"/>
  <c r="BG255" i="3"/>
  <c r="BE255" i="3"/>
  <c r="T255" i="3"/>
  <c r="R255" i="3"/>
  <c r="P255" i="3"/>
  <c r="BK255" i="3"/>
  <c r="J255" i="3"/>
  <c r="BF255" i="3" s="1"/>
  <c r="BI254" i="3"/>
  <c r="BH254" i="3"/>
  <c r="BG254" i="3"/>
  <c r="BE254" i="3"/>
  <c r="T254" i="3"/>
  <c r="R254" i="3"/>
  <c r="P254" i="3"/>
  <c r="BK254" i="3"/>
  <c r="J254" i="3"/>
  <c r="BF254" i="3"/>
  <c r="BI253" i="3"/>
  <c r="BH253" i="3"/>
  <c r="BG253" i="3"/>
  <c r="BE253" i="3"/>
  <c r="T253" i="3"/>
  <c r="R253" i="3"/>
  <c r="P253" i="3"/>
  <c r="BK253" i="3"/>
  <c r="J253" i="3"/>
  <c r="BF253" i="3" s="1"/>
  <c r="BI252" i="3"/>
  <c r="BH252" i="3"/>
  <c r="BG252" i="3"/>
  <c r="BE252" i="3"/>
  <c r="T252" i="3"/>
  <c r="R252" i="3"/>
  <c r="P252" i="3"/>
  <c r="BK252" i="3"/>
  <c r="J252" i="3"/>
  <c r="BF252" i="3"/>
  <c r="BI251" i="3"/>
  <c r="BH251" i="3"/>
  <c r="BG251" i="3"/>
  <c r="BE251" i="3"/>
  <c r="T251" i="3"/>
  <c r="R251" i="3"/>
  <c r="P251" i="3"/>
  <c r="BK251" i="3"/>
  <c r="J251" i="3"/>
  <c r="BF251" i="3" s="1"/>
  <c r="BI250" i="3"/>
  <c r="BH250" i="3"/>
  <c r="BG250" i="3"/>
  <c r="BE250" i="3"/>
  <c r="T250" i="3"/>
  <c r="R250" i="3"/>
  <c r="P250" i="3"/>
  <c r="BK250" i="3"/>
  <c r="J250" i="3"/>
  <c r="BF250" i="3"/>
  <c r="BI249" i="3"/>
  <c r="BH249" i="3"/>
  <c r="BG249" i="3"/>
  <c r="BE249" i="3"/>
  <c r="T249" i="3"/>
  <c r="R249" i="3"/>
  <c r="P249" i="3"/>
  <c r="BK249" i="3"/>
  <c r="J249" i="3"/>
  <c r="BF249" i="3" s="1"/>
  <c r="BI248" i="3"/>
  <c r="BH248" i="3"/>
  <c r="BG248" i="3"/>
  <c r="BE248" i="3"/>
  <c r="T248" i="3"/>
  <c r="R248" i="3"/>
  <c r="P248" i="3"/>
  <c r="BK248" i="3"/>
  <c r="J248" i="3"/>
  <c r="BF248" i="3"/>
  <c r="BI247" i="3"/>
  <c r="BH247" i="3"/>
  <c r="BG247" i="3"/>
  <c r="BE247" i="3"/>
  <c r="T247" i="3"/>
  <c r="R247" i="3"/>
  <c r="P247" i="3"/>
  <c r="BK247" i="3"/>
  <c r="J247" i="3"/>
  <c r="BF247" i="3" s="1"/>
  <c r="BI246" i="3"/>
  <c r="BH246" i="3"/>
  <c r="BG246" i="3"/>
  <c r="BE246" i="3"/>
  <c r="T246" i="3"/>
  <c r="R246" i="3"/>
  <c r="P246" i="3"/>
  <c r="BK246" i="3"/>
  <c r="J246" i="3"/>
  <c r="BF246" i="3"/>
  <c r="BI245" i="3"/>
  <c r="BH245" i="3"/>
  <c r="BG245" i="3"/>
  <c r="BE245" i="3"/>
  <c r="T245" i="3"/>
  <c r="R245" i="3"/>
  <c r="P245" i="3"/>
  <c r="BK245" i="3"/>
  <c r="J245" i="3"/>
  <c r="BF245" i="3" s="1"/>
  <c r="BI244" i="3"/>
  <c r="BH244" i="3"/>
  <c r="BG244" i="3"/>
  <c r="BE244" i="3"/>
  <c r="T244" i="3"/>
  <c r="R244" i="3"/>
  <c r="R242" i="3" s="1"/>
  <c r="P244" i="3"/>
  <c r="BK244" i="3"/>
  <c r="J244" i="3"/>
  <c r="BF244" i="3"/>
  <c r="BI243" i="3"/>
  <c r="BH243" i="3"/>
  <c r="BG243" i="3"/>
  <c r="BE243" i="3"/>
  <c r="T243" i="3"/>
  <c r="T242" i="3" s="1"/>
  <c r="R243" i="3"/>
  <c r="P243" i="3"/>
  <c r="P242" i="3" s="1"/>
  <c r="BK243" i="3"/>
  <c r="BK242" i="3"/>
  <c r="J242" i="3" s="1"/>
  <c r="J108" i="3" s="1"/>
  <c r="J243" i="3"/>
  <c r="BF243" i="3" s="1"/>
  <c r="BI241" i="3"/>
  <c r="BH241" i="3"/>
  <c r="BG241" i="3"/>
  <c r="BE241" i="3"/>
  <c r="T241" i="3"/>
  <c r="R241" i="3"/>
  <c r="P241" i="3"/>
  <c r="BK241" i="3"/>
  <c r="J241" i="3"/>
  <c r="BF241" i="3" s="1"/>
  <c r="BI240" i="3"/>
  <c r="BH240" i="3"/>
  <c r="BG240" i="3"/>
  <c r="BE240" i="3"/>
  <c r="T240" i="3"/>
  <c r="R240" i="3"/>
  <c r="P240" i="3"/>
  <c r="BK240" i="3"/>
  <c r="J240" i="3"/>
  <c r="BF240" i="3"/>
  <c r="BI239" i="3"/>
  <c r="BH239" i="3"/>
  <c r="BG239" i="3"/>
  <c r="BE239" i="3"/>
  <c r="T239" i="3"/>
  <c r="R239" i="3"/>
  <c r="P239" i="3"/>
  <c r="BK239" i="3"/>
  <c r="J239" i="3"/>
  <c r="BF239" i="3" s="1"/>
  <c r="BI238" i="3"/>
  <c r="BH238" i="3"/>
  <c r="BG238" i="3"/>
  <c r="BE238" i="3"/>
  <c r="T238" i="3"/>
  <c r="R238" i="3"/>
  <c r="P238" i="3"/>
  <c r="BK238" i="3"/>
  <c r="J238" i="3"/>
  <c r="BF238" i="3"/>
  <c r="BI237" i="3"/>
  <c r="BH237" i="3"/>
  <c r="BG237" i="3"/>
  <c r="BE237" i="3"/>
  <c r="T237" i="3"/>
  <c r="R237" i="3"/>
  <c r="P237" i="3"/>
  <c r="BK237" i="3"/>
  <c r="J237" i="3"/>
  <c r="BF237" i="3" s="1"/>
  <c r="BI236" i="3"/>
  <c r="BH236" i="3"/>
  <c r="BG236" i="3"/>
  <c r="BE236" i="3"/>
  <c r="T236" i="3"/>
  <c r="R236" i="3"/>
  <c r="P236" i="3"/>
  <c r="BK236" i="3"/>
  <c r="J236" i="3"/>
  <c r="BF236" i="3"/>
  <c r="BI235" i="3"/>
  <c r="BH235" i="3"/>
  <c r="BG235" i="3"/>
  <c r="BE235" i="3"/>
  <c r="T235" i="3"/>
  <c r="R235" i="3"/>
  <c r="P235" i="3"/>
  <c r="BK235" i="3"/>
  <c r="J235" i="3"/>
  <c r="BF235" i="3" s="1"/>
  <c r="BI234" i="3"/>
  <c r="BH234" i="3"/>
  <c r="BG234" i="3"/>
  <c r="BE234" i="3"/>
  <c r="T234" i="3"/>
  <c r="R234" i="3"/>
  <c r="P234" i="3"/>
  <c r="BK234" i="3"/>
  <c r="J234" i="3"/>
  <c r="BF234" i="3"/>
  <c r="BI233" i="3"/>
  <c r="BH233" i="3"/>
  <c r="BG233" i="3"/>
  <c r="BE233" i="3"/>
  <c r="T233" i="3"/>
  <c r="R233" i="3"/>
  <c r="P233" i="3"/>
  <c r="BK233" i="3"/>
  <c r="J233" i="3"/>
  <c r="BF233" i="3" s="1"/>
  <c r="BI232" i="3"/>
  <c r="BH232" i="3"/>
  <c r="BG232" i="3"/>
  <c r="BE232" i="3"/>
  <c r="T232" i="3"/>
  <c r="R232" i="3"/>
  <c r="P232" i="3"/>
  <c r="BK232" i="3"/>
  <c r="J232" i="3"/>
  <c r="BF232" i="3"/>
  <c r="BI231" i="3"/>
  <c r="BH231" i="3"/>
  <c r="BG231" i="3"/>
  <c r="BE231" i="3"/>
  <c r="T231" i="3"/>
  <c r="R231" i="3"/>
  <c r="P231" i="3"/>
  <c r="BK231" i="3"/>
  <c r="J231" i="3"/>
  <c r="BF231" i="3" s="1"/>
  <c r="BI230" i="3"/>
  <c r="BH230" i="3"/>
  <c r="BG230" i="3"/>
  <c r="BE230" i="3"/>
  <c r="T230" i="3"/>
  <c r="R230" i="3"/>
  <c r="P230" i="3"/>
  <c r="BK230" i="3"/>
  <c r="J230" i="3"/>
  <c r="BF230" i="3"/>
  <c r="BI229" i="3"/>
  <c r="BH229" i="3"/>
  <c r="BG229" i="3"/>
  <c r="BE229" i="3"/>
  <c r="T229" i="3"/>
  <c r="R229" i="3"/>
  <c r="P229" i="3"/>
  <c r="BK229" i="3"/>
  <c r="J229" i="3"/>
  <c r="BF229" i="3" s="1"/>
  <c r="BI228" i="3"/>
  <c r="BH228" i="3"/>
  <c r="BG228" i="3"/>
  <c r="BE228" i="3"/>
  <c r="T228" i="3"/>
  <c r="R228" i="3"/>
  <c r="P228" i="3"/>
  <c r="BK228" i="3"/>
  <c r="J228" i="3"/>
  <c r="BF228" i="3"/>
  <c r="BI227" i="3"/>
  <c r="BH227" i="3"/>
  <c r="BG227" i="3"/>
  <c r="BE227" i="3"/>
  <c r="T227" i="3"/>
  <c r="R227" i="3"/>
  <c r="P227" i="3"/>
  <c r="BK227" i="3"/>
  <c r="J227" i="3"/>
  <c r="BF227" i="3" s="1"/>
  <c r="BI226" i="3"/>
  <c r="BH226" i="3"/>
  <c r="BG226" i="3"/>
  <c r="BE226" i="3"/>
  <c r="T226" i="3"/>
  <c r="R226" i="3"/>
  <c r="P226" i="3"/>
  <c r="BK226" i="3"/>
  <c r="J226" i="3"/>
  <c r="BF226" i="3"/>
  <c r="BI225" i="3"/>
  <c r="BH225" i="3"/>
  <c r="BG225" i="3"/>
  <c r="BE225" i="3"/>
  <c r="T225" i="3"/>
  <c r="R225" i="3"/>
  <c r="P225" i="3"/>
  <c r="BK225" i="3"/>
  <c r="J225" i="3"/>
  <c r="BF225" i="3" s="1"/>
  <c r="BI224" i="3"/>
  <c r="BH224" i="3"/>
  <c r="BG224" i="3"/>
  <c r="BE224" i="3"/>
  <c r="T224" i="3"/>
  <c r="R224" i="3"/>
  <c r="P224" i="3"/>
  <c r="BK224" i="3"/>
  <c r="J224" i="3"/>
  <c r="BF224" i="3"/>
  <c r="BI223" i="3"/>
  <c r="BH223" i="3"/>
  <c r="BG223" i="3"/>
  <c r="BE223" i="3"/>
  <c r="T223" i="3"/>
  <c r="R223" i="3"/>
  <c r="P223" i="3"/>
  <c r="BK223" i="3"/>
  <c r="J223" i="3"/>
  <c r="BF223" i="3" s="1"/>
  <c r="BI222" i="3"/>
  <c r="BH222" i="3"/>
  <c r="BG222" i="3"/>
  <c r="BE222" i="3"/>
  <c r="T222" i="3"/>
  <c r="R222" i="3"/>
  <c r="R218" i="3" s="1"/>
  <c r="P222" i="3"/>
  <c r="BK222" i="3"/>
  <c r="J222" i="3"/>
  <c r="BF222" i="3"/>
  <c r="BI221" i="3"/>
  <c r="BH221" i="3"/>
  <c r="BG221" i="3"/>
  <c r="BE221" i="3"/>
  <c r="T221" i="3"/>
  <c r="R221" i="3"/>
  <c r="P221" i="3"/>
  <c r="BK221" i="3"/>
  <c r="BK218" i="3" s="1"/>
  <c r="J218" i="3" s="1"/>
  <c r="J107" i="3" s="1"/>
  <c r="J221" i="3"/>
  <c r="BF221" i="3" s="1"/>
  <c r="BI220" i="3"/>
  <c r="BH220" i="3"/>
  <c r="BG220" i="3"/>
  <c r="BE220" i="3"/>
  <c r="T220" i="3"/>
  <c r="R220" i="3"/>
  <c r="P220" i="3"/>
  <c r="BK220" i="3"/>
  <c r="J220" i="3"/>
  <c r="BF220" i="3"/>
  <c r="BI219" i="3"/>
  <c r="BH219" i="3"/>
  <c r="BG219" i="3"/>
  <c r="BE219" i="3"/>
  <c r="T219" i="3"/>
  <c r="T218" i="3" s="1"/>
  <c r="R219" i="3"/>
  <c r="P219" i="3"/>
  <c r="P218" i="3" s="1"/>
  <c r="BK219" i="3"/>
  <c r="J219" i="3"/>
  <c r="BF219" i="3" s="1"/>
  <c r="BI217" i="3"/>
  <c r="BH217" i="3"/>
  <c r="BG217" i="3"/>
  <c r="BE217" i="3"/>
  <c r="T217" i="3"/>
  <c r="R217" i="3"/>
  <c r="P217" i="3"/>
  <c r="BK217" i="3"/>
  <c r="J217" i="3"/>
  <c r="BF217" i="3" s="1"/>
  <c r="BI216" i="3"/>
  <c r="BH216" i="3"/>
  <c r="BG216" i="3"/>
  <c r="BE216" i="3"/>
  <c r="T216" i="3"/>
  <c r="R216" i="3"/>
  <c r="P216" i="3"/>
  <c r="BK216" i="3"/>
  <c r="J216" i="3"/>
  <c r="BF216" i="3"/>
  <c r="BI215" i="3"/>
  <c r="BH215" i="3"/>
  <c r="BG215" i="3"/>
  <c r="BE215" i="3"/>
  <c r="T215" i="3"/>
  <c r="R215" i="3"/>
  <c r="P215" i="3"/>
  <c r="BK215" i="3"/>
  <c r="J215" i="3"/>
  <c r="BF215" i="3" s="1"/>
  <c r="BI214" i="3"/>
  <c r="BH214" i="3"/>
  <c r="BG214" i="3"/>
  <c r="BE214" i="3"/>
  <c r="T214" i="3"/>
  <c r="R214" i="3"/>
  <c r="P214" i="3"/>
  <c r="BK214" i="3"/>
  <c r="J214" i="3"/>
  <c r="BF214" i="3"/>
  <c r="BI213" i="3"/>
  <c r="BH213" i="3"/>
  <c r="BG213" i="3"/>
  <c r="BE213" i="3"/>
  <c r="T213" i="3"/>
  <c r="R213" i="3"/>
  <c r="P213" i="3"/>
  <c r="BK213" i="3"/>
  <c r="J213" i="3"/>
  <c r="BF213" i="3" s="1"/>
  <c r="BI212" i="3"/>
  <c r="BH212" i="3"/>
  <c r="BG212" i="3"/>
  <c r="BE212" i="3"/>
  <c r="T212" i="3"/>
  <c r="R212" i="3"/>
  <c r="P212" i="3"/>
  <c r="BK212" i="3"/>
  <c r="J212" i="3"/>
  <c r="BF212" i="3"/>
  <c r="BI211" i="3"/>
  <c r="BH211" i="3"/>
  <c r="BG211" i="3"/>
  <c r="BE211" i="3"/>
  <c r="T211" i="3"/>
  <c r="R211" i="3"/>
  <c r="P211" i="3"/>
  <c r="BK211" i="3"/>
  <c r="BK202" i="3" s="1"/>
  <c r="J202" i="3" s="1"/>
  <c r="J106" i="3" s="1"/>
  <c r="J211" i="3"/>
  <c r="BF211" i="3" s="1"/>
  <c r="BI210" i="3"/>
  <c r="BH210" i="3"/>
  <c r="BG210" i="3"/>
  <c r="BE210" i="3"/>
  <c r="T210" i="3"/>
  <c r="R210" i="3"/>
  <c r="P210" i="3"/>
  <c r="BK210" i="3"/>
  <c r="J210" i="3"/>
  <c r="BF210" i="3"/>
  <c r="BI209" i="3"/>
  <c r="BH209" i="3"/>
  <c r="BG209" i="3"/>
  <c r="BE209" i="3"/>
  <c r="T209" i="3"/>
  <c r="R209" i="3"/>
  <c r="P209" i="3"/>
  <c r="BK209" i="3"/>
  <c r="J209" i="3"/>
  <c r="BF209" i="3" s="1"/>
  <c r="BI208" i="3"/>
  <c r="BH208" i="3"/>
  <c r="BG208" i="3"/>
  <c r="BE208" i="3"/>
  <c r="T208" i="3"/>
  <c r="R208" i="3"/>
  <c r="P208" i="3"/>
  <c r="BK208" i="3"/>
  <c r="J208" i="3"/>
  <c r="BF208" i="3"/>
  <c r="BI207" i="3"/>
  <c r="BH207" i="3"/>
  <c r="BG207" i="3"/>
  <c r="BE207" i="3"/>
  <c r="T207" i="3"/>
  <c r="R207" i="3"/>
  <c r="P207" i="3"/>
  <c r="BK207" i="3"/>
  <c r="J207" i="3"/>
  <c r="BF207" i="3" s="1"/>
  <c r="BI206" i="3"/>
  <c r="BH206" i="3"/>
  <c r="BG206" i="3"/>
  <c r="BE206" i="3"/>
  <c r="T206" i="3"/>
  <c r="R206" i="3"/>
  <c r="P206" i="3"/>
  <c r="BK206" i="3"/>
  <c r="J206" i="3"/>
  <c r="BF206" i="3"/>
  <c r="BI205" i="3"/>
  <c r="BH205" i="3"/>
  <c r="BG205" i="3"/>
  <c r="BE205" i="3"/>
  <c r="T205" i="3"/>
  <c r="R205" i="3"/>
  <c r="P205" i="3"/>
  <c r="BK205" i="3"/>
  <c r="J205" i="3"/>
  <c r="BF205" i="3" s="1"/>
  <c r="BI204" i="3"/>
  <c r="BH204" i="3"/>
  <c r="BG204" i="3"/>
  <c r="BE204" i="3"/>
  <c r="T204" i="3"/>
  <c r="R204" i="3"/>
  <c r="R202" i="3" s="1"/>
  <c r="P204" i="3"/>
  <c r="BK204" i="3"/>
  <c r="J204" i="3"/>
  <c r="BF204" i="3"/>
  <c r="BI203" i="3"/>
  <c r="BH203" i="3"/>
  <c r="BG203" i="3"/>
  <c r="BE203" i="3"/>
  <c r="T203" i="3"/>
  <c r="T202" i="3" s="1"/>
  <c r="R203" i="3"/>
  <c r="P203" i="3"/>
  <c r="P202" i="3" s="1"/>
  <c r="BK203" i="3"/>
  <c r="J203" i="3"/>
  <c r="BF203" i="3" s="1"/>
  <c r="BI201" i="3"/>
  <c r="BH201" i="3"/>
  <c r="BG201" i="3"/>
  <c r="BE201" i="3"/>
  <c r="T201" i="3"/>
  <c r="R201" i="3"/>
  <c r="P201" i="3"/>
  <c r="BK201" i="3"/>
  <c r="J201" i="3"/>
  <c r="BF201" i="3" s="1"/>
  <c r="BI200" i="3"/>
  <c r="BH200" i="3"/>
  <c r="BG200" i="3"/>
  <c r="BE200" i="3"/>
  <c r="T200" i="3"/>
  <c r="R200" i="3"/>
  <c r="P200" i="3"/>
  <c r="BK200" i="3"/>
  <c r="J200" i="3"/>
  <c r="BF200" i="3"/>
  <c r="BI199" i="3"/>
  <c r="BH199" i="3"/>
  <c r="BG199" i="3"/>
  <c r="BE199" i="3"/>
  <c r="T199" i="3"/>
  <c r="R199" i="3"/>
  <c r="P199" i="3"/>
  <c r="BK199" i="3"/>
  <c r="J199" i="3"/>
  <c r="BF199" i="3" s="1"/>
  <c r="BI198" i="3"/>
  <c r="BH198" i="3"/>
  <c r="BG198" i="3"/>
  <c r="BE198" i="3"/>
  <c r="T198" i="3"/>
  <c r="R198" i="3"/>
  <c r="P198" i="3"/>
  <c r="BK198" i="3"/>
  <c r="J198" i="3"/>
  <c r="BF198" i="3"/>
  <c r="BI197" i="3"/>
  <c r="BH197" i="3"/>
  <c r="BG197" i="3"/>
  <c r="BE197" i="3"/>
  <c r="T197" i="3"/>
  <c r="R197" i="3"/>
  <c r="P197" i="3"/>
  <c r="BK197" i="3"/>
  <c r="J197" i="3"/>
  <c r="BF197" i="3" s="1"/>
  <c r="BI196" i="3"/>
  <c r="BH196" i="3"/>
  <c r="BG196" i="3"/>
  <c r="BE196" i="3"/>
  <c r="T196" i="3"/>
  <c r="R196" i="3"/>
  <c r="P196" i="3"/>
  <c r="BK196" i="3"/>
  <c r="J196" i="3"/>
  <c r="BF196" i="3"/>
  <c r="BI195" i="3"/>
  <c r="BH195" i="3"/>
  <c r="BG195" i="3"/>
  <c r="BE195" i="3"/>
  <c r="T195" i="3"/>
  <c r="R195" i="3"/>
  <c r="P195" i="3"/>
  <c r="BK195" i="3"/>
  <c r="J195" i="3"/>
  <c r="BF195" i="3" s="1"/>
  <c r="BI194" i="3"/>
  <c r="BH194" i="3"/>
  <c r="BG194" i="3"/>
  <c r="BE194" i="3"/>
  <c r="T194" i="3"/>
  <c r="R194" i="3"/>
  <c r="P194" i="3"/>
  <c r="BK194" i="3"/>
  <c r="J194" i="3"/>
  <c r="BF194" i="3"/>
  <c r="BI193" i="3"/>
  <c r="BH193" i="3"/>
  <c r="BG193" i="3"/>
  <c r="BE193" i="3"/>
  <c r="T193" i="3"/>
  <c r="R193" i="3"/>
  <c r="P193" i="3"/>
  <c r="BK193" i="3"/>
  <c r="J193" i="3"/>
  <c r="BF193" i="3" s="1"/>
  <c r="BI192" i="3"/>
  <c r="BH192" i="3"/>
  <c r="BG192" i="3"/>
  <c r="BE192" i="3"/>
  <c r="T192" i="3"/>
  <c r="R192" i="3"/>
  <c r="P192" i="3"/>
  <c r="BK192" i="3"/>
  <c r="J192" i="3"/>
  <c r="BF192" i="3"/>
  <c r="BI191" i="3"/>
  <c r="BH191" i="3"/>
  <c r="BG191" i="3"/>
  <c r="BE191" i="3"/>
  <c r="T191" i="3"/>
  <c r="R191" i="3"/>
  <c r="P191" i="3"/>
  <c r="BK191" i="3"/>
  <c r="J191" i="3"/>
  <c r="BF191" i="3" s="1"/>
  <c r="BI190" i="3"/>
  <c r="BH190" i="3"/>
  <c r="BG190" i="3"/>
  <c r="BE190" i="3"/>
  <c r="T190" i="3"/>
  <c r="R190" i="3"/>
  <c r="R188" i="3" s="1"/>
  <c r="P190" i="3"/>
  <c r="BK190" i="3"/>
  <c r="J190" i="3"/>
  <c r="BF190" i="3"/>
  <c r="BI189" i="3"/>
  <c r="BH189" i="3"/>
  <c r="BG189" i="3"/>
  <c r="BE189" i="3"/>
  <c r="T189" i="3"/>
  <c r="T188" i="3" s="1"/>
  <c r="R189" i="3"/>
  <c r="P189" i="3"/>
  <c r="P188" i="3" s="1"/>
  <c r="BK189" i="3"/>
  <c r="BK188" i="3"/>
  <c r="J188" i="3" s="1"/>
  <c r="J105" i="3" s="1"/>
  <c r="J189" i="3"/>
  <c r="BF189" i="3" s="1"/>
  <c r="BI187" i="3"/>
  <c r="BH187" i="3"/>
  <c r="BG187" i="3"/>
  <c r="BE187" i="3"/>
  <c r="T187" i="3"/>
  <c r="R187" i="3"/>
  <c r="P187" i="3"/>
  <c r="BK187" i="3"/>
  <c r="J187" i="3"/>
  <c r="BF187" i="3" s="1"/>
  <c r="BI183" i="3"/>
  <c r="BH183" i="3"/>
  <c r="BG183" i="3"/>
  <c r="BE183" i="3"/>
  <c r="T183" i="3"/>
  <c r="R183" i="3"/>
  <c r="P183" i="3"/>
  <c r="BK183" i="3"/>
  <c r="J183" i="3"/>
  <c r="BF183" i="3"/>
  <c r="BI181" i="3"/>
  <c r="BH181" i="3"/>
  <c r="BG181" i="3"/>
  <c r="BE181" i="3"/>
  <c r="T181" i="3"/>
  <c r="R181" i="3"/>
  <c r="P181" i="3"/>
  <c r="BK181" i="3"/>
  <c r="J181" i="3"/>
  <c r="BF181" i="3" s="1"/>
  <c r="BI179" i="3"/>
  <c r="BH179" i="3"/>
  <c r="BG179" i="3"/>
  <c r="BE179" i="3"/>
  <c r="T179" i="3"/>
  <c r="T178" i="3"/>
  <c r="T177" i="3" s="1"/>
  <c r="R179" i="3"/>
  <c r="R178" i="3" s="1"/>
  <c r="P179" i="3"/>
  <c r="P178" i="3" s="1"/>
  <c r="BK179" i="3"/>
  <c r="BK178" i="3" s="1"/>
  <c r="J179" i="3"/>
  <c r="BF179" i="3" s="1"/>
  <c r="BI176" i="3"/>
  <c r="BH176" i="3"/>
  <c r="BG176" i="3"/>
  <c r="BE176" i="3"/>
  <c r="T176" i="3"/>
  <c r="T175" i="3" s="1"/>
  <c r="R176" i="3"/>
  <c r="R175" i="3"/>
  <c r="P176" i="3"/>
  <c r="P175" i="3" s="1"/>
  <c r="BK176" i="3"/>
  <c r="BK175" i="3"/>
  <c r="J175" i="3" s="1"/>
  <c r="J176" i="3"/>
  <c r="BF176" i="3" s="1"/>
  <c r="J102" i="3"/>
  <c r="BI174" i="3"/>
  <c r="BH174" i="3"/>
  <c r="BG174" i="3"/>
  <c r="BE174" i="3"/>
  <c r="T174" i="3"/>
  <c r="R174" i="3"/>
  <c r="P174" i="3"/>
  <c r="BK174" i="3"/>
  <c r="J174" i="3"/>
  <c r="BF174" i="3" s="1"/>
  <c r="BI172" i="3"/>
  <c r="BH172" i="3"/>
  <c r="BG172" i="3"/>
  <c r="BE172" i="3"/>
  <c r="T172" i="3"/>
  <c r="R172" i="3"/>
  <c r="P172" i="3"/>
  <c r="BK172" i="3"/>
  <c r="J172" i="3"/>
  <c r="BF172" i="3"/>
  <c r="BI171" i="3"/>
  <c r="BH171" i="3"/>
  <c r="BG171" i="3"/>
  <c r="BE171" i="3"/>
  <c r="T171" i="3"/>
  <c r="R171" i="3"/>
  <c r="P171" i="3"/>
  <c r="BK171" i="3"/>
  <c r="J171" i="3"/>
  <c r="BF171" i="3" s="1"/>
  <c r="BI170" i="3"/>
  <c r="BH170" i="3"/>
  <c r="BG170" i="3"/>
  <c r="BE170" i="3"/>
  <c r="T170" i="3"/>
  <c r="T169" i="3"/>
  <c r="R170" i="3"/>
  <c r="R169" i="3" s="1"/>
  <c r="P170" i="3"/>
  <c r="P169" i="3"/>
  <c r="BK170" i="3"/>
  <c r="J170" i="3"/>
  <c r="BF170" i="3" s="1"/>
  <c r="BI166" i="3"/>
  <c r="BH166" i="3"/>
  <c r="BG166" i="3"/>
  <c r="BE166" i="3"/>
  <c r="T166" i="3"/>
  <c r="R166" i="3"/>
  <c r="P166" i="3"/>
  <c r="BK166" i="3"/>
  <c r="J166" i="3"/>
  <c r="BF166" i="3"/>
  <c r="BI162" i="3"/>
  <c r="BH162" i="3"/>
  <c r="BG162" i="3"/>
  <c r="BE162" i="3"/>
  <c r="T162" i="3"/>
  <c r="R162" i="3"/>
  <c r="P162" i="3"/>
  <c r="BK162" i="3"/>
  <c r="J162" i="3"/>
  <c r="BF162" i="3" s="1"/>
  <c r="BI160" i="3"/>
  <c r="BH160" i="3"/>
  <c r="BG160" i="3"/>
  <c r="BE160" i="3"/>
  <c r="T160" i="3"/>
  <c r="R160" i="3"/>
  <c r="P160" i="3"/>
  <c r="BK160" i="3"/>
  <c r="J160" i="3"/>
  <c r="BF160" i="3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R151" i="3" s="1"/>
  <c r="P156" i="3"/>
  <c r="BK156" i="3"/>
  <c r="J156" i="3"/>
  <c r="BF156" i="3"/>
  <c r="BI152" i="3"/>
  <c r="BH152" i="3"/>
  <c r="BG152" i="3"/>
  <c r="BE152" i="3"/>
  <c r="T152" i="3"/>
  <c r="T151" i="3" s="1"/>
  <c r="R152" i="3"/>
  <c r="P152" i="3"/>
  <c r="P151" i="3" s="1"/>
  <c r="BK152" i="3"/>
  <c r="BK151" i="3"/>
  <c r="J151" i="3" s="1"/>
  <c r="J100" i="3" s="1"/>
  <c r="J152" i="3"/>
  <c r="BF152" i="3" s="1"/>
  <c r="BI150" i="3"/>
  <c r="BH150" i="3"/>
  <c r="BG150" i="3"/>
  <c r="BE150" i="3"/>
  <c r="T150" i="3"/>
  <c r="R150" i="3"/>
  <c r="P150" i="3"/>
  <c r="BK150" i="3"/>
  <c r="J150" i="3"/>
  <c r="BF150" i="3" s="1"/>
  <c r="BI148" i="3"/>
  <c r="BH148" i="3"/>
  <c r="BG148" i="3"/>
  <c r="BE148" i="3"/>
  <c r="T148" i="3"/>
  <c r="R148" i="3"/>
  <c r="P148" i="3"/>
  <c r="BK148" i="3"/>
  <c r="J148" i="3"/>
  <c r="BF148" i="3"/>
  <c r="BI146" i="3"/>
  <c r="BH146" i="3"/>
  <c r="BG146" i="3"/>
  <c r="BE146" i="3"/>
  <c r="T146" i="3"/>
  <c r="R146" i="3"/>
  <c r="P146" i="3"/>
  <c r="BK146" i="3"/>
  <c r="J146" i="3"/>
  <c r="BF146" i="3" s="1"/>
  <c r="BI144" i="3"/>
  <c r="BH144" i="3"/>
  <c r="BG144" i="3"/>
  <c r="BE144" i="3"/>
  <c r="T144" i="3"/>
  <c r="R144" i="3"/>
  <c r="R141" i="3" s="1"/>
  <c r="P144" i="3"/>
  <c r="BK144" i="3"/>
  <c r="J144" i="3"/>
  <c r="BF144" i="3"/>
  <c r="BI142" i="3"/>
  <c r="BH142" i="3"/>
  <c r="BG142" i="3"/>
  <c r="BE142" i="3"/>
  <c r="T142" i="3"/>
  <c r="T141" i="3" s="1"/>
  <c r="R142" i="3"/>
  <c r="P142" i="3"/>
  <c r="P141" i="3" s="1"/>
  <c r="BK142" i="3"/>
  <c r="BK141" i="3"/>
  <c r="J141" i="3" s="1"/>
  <c r="J142" i="3"/>
  <c r="BF142" i="3" s="1"/>
  <c r="J99" i="3"/>
  <c r="BI139" i="3"/>
  <c r="BH139" i="3"/>
  <c r="BG139" i="3"/>
  <c r="BE139" i="3"/>
  <c r="T139" i="3"/>
  <c r="R139" i="3"/>
  <c r="P139" i="3"/>
  <c r="BK139" i="3"/>
  <c r="J139" i="3"/>
  <c r="BF139" i="3" s="1"/>
  <c r="BI137" i="3"/>
  <c r="F37" i="3"/>
  <c r="BD96" i="1" s="1"/>
  <c r="BH137" i="3"/>
  <c r="F36" i="3" s="1"/>
  <c r="BC96" i="1" s="1"/>
  <c r="BG137" i="3"/>
  <c r="F35" i="3" s="1"/>
  <c r="BB96" i="1" s="1"/>
  <c r="BE137" i="3"/>
  <c r="T137" i="3"/>
  <c r="T136" i="3" s="1"/>
  <c r="R137" i="3"/>
  <c r="R136" i="3" s="1"/>
  <c r="P137" i="3"/>
  <c r="P136" i="3" s="1"/>
  <c r="BK137" i="3"/>
  <c r="J137" i="3"/>
  <c r="BF137" i="3" s="1"/>
  <c r="F34" i="3" s="1"/>
  <c r="BA96" i="1" s="1"/>
  <c r="F128" i="3"/>
  <c r="E126" i="3"/>
  <c r="F89" i="3"/>
  <c r="E87" i="3"/>
  <c r="J24" i="3"/>
  <c r="E24" i="3"/>
  <c r="J131" i="3" s="1"/>
  <c r="J92" i="3"/>
  <c r="J23" i="3"/>
  <c r="J21" i="3"/>
  <c r="E21" i="3"/>
  <c r="J130" i="3"/>
  <c r="J91" i="3"/>
  <c r="J20" i="3"/>
  <c r="J18" i="3"/>
  <c r="E18" i="3"/>
  <c r="J17" i="3"/>
  <c r="J15" i="3"/>
  <c r="E15" i="3"/>
  <c r="F130" i="3" s="1"/>
  <c r="J14" i="3"/>
  <c r="J12" i="3"/>
  <c r="J128" i="3" s="1"/>
  <c r="E7" i="3"/>
  <c r="J37" i="2"/>
  <c r="J36" i="2"/>
  <c r="AY95" i="1" s="1"/>
  <c r="J35" i="2"/>
  <c r="AX95" i="1" s="1"/>
  <c r="BI228" i="2"/>
  <c r="BH228" i="2"/>
  <c r="BG228" i="2"/>
  <c r="BE228" i="2"/>
  <c r="T228" i="2"/>
  <c r="R228" i="2"/>
  <c r="P228" i="2"/>
  <c r="BK228" i="2"/>
  <c r="J228" i="2"/>
  <c r="BF228" i="2" s="1"/>
  <c r="BI220" i="2"/>
  <c r="BH220" i="2"/>
  <c r="BG220" i="2"/>
  <c r="BE220" i="2"/>
  <c r="T220" i="2"/>
  <c r="R220" i="2"/>
  <c r="P220" i="2"/>
  <c r="BK220" i="2"/>
  <c r="J220" i="2"/>
  <c r="BF220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T210" i="2" s="1"/>
  <c r="R211" i="2"/>
  <c r="R210" i="2" s="1"/>
  <c r="P211" i="2"/>
  <c r="P210" i="2" s="1"/>
  <c r="BK211" i="2"/>
  <c r="BK210" i="2" s="1"/>
  <c r="J210" i="2" s="1"/>
  <c r="J107" i="2" s="1"/>
  <c r="J211" i="2"/>
  <c r="BF211" i="2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6" i="2"/>
  <c r="BH206" i="2"/>
  <c r="BG206" i="2"/>
  <c r="BE206" i="2"/>
  <c r="T206" i="2"/>
  <c r="R206" i="2"/>
  <c r="P206" i="2"/>
  <c r="BK206" i="2"/>
  <c r="J206" i="2"/>
  <c r="BF206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BK203" i="2"/>
  <c r="J203" i="2"/>
  <c r="BF203" i="2" s="1"/>
  <c r="BI198" i="2"/>
  <c r="BH198" i="2"/>
  <c r="BG198" i="2"/>
  <c r="BE198" i="2"/>
  <c r="T198" i="2"/>
  <c r="R198" i="2"/>
  <c r="P198" i="2"/>
  <c r="BK198" i="2"/>
  <c r="J198" i="2"/>
  <c r="BF198" i="2" s="1"/>
  <c r="BI197" i="2"/>
  <c r="BH197" i="2"/>
  <c r="BG197" i="2"/>
  <c r="BE197" i="2"/>
  <c r="T197" i="2"/>
  <c r="T196" i="2" s="1"/>
  <c r="R197" i="2"/>
  <c r="R196" i="2" s="1"/>
  <c r="P197" i="2"/>
  <c r="P196" i="2" s="1"/>
  <c r="BK197" i="2"/>
  <c r="BK196" i="2" s="1"/>
  <c r="J196" i="2" s="1"/>
  <c r="J106" i="2" s="1"/>
  <c r="J197" i="2"/>
  <c r="BF197" i="2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T193" i="2" s="1"/>
  <c r="R194" i="2"/>
  <c r="R193" i="2" s="1"/>
  <c r="P194" i="2"/>
  <c r="BK194" i="2"/>
  <c r="BK193" i="2" s="1"/>
  <c r="J193" i="2" s="1"/>
  <c r="J105" i="2" s="1"/>
  <c r="J194" i="2"/>
  <c r="BF194" i="2" s="1"/>
  <c r="BI192" i="2"/>
  <c r="BH192" i="2"/>
  <c r="BG192" i="2"/>
  <c r="BE192" i="2"/>
  <c r="T192" i="2"/>
  <c r="R192" i="2"/>
  <c r="P192" i="2"/>
  <c r="BK192" i="2"/>
  <c r="J192" i="2"/>
  <c r="BF192" i="2" s="1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 s="1"/>
  <c r="BI189" i="2"/>
  <c r="BH189" i="2"/>
  <c r="BG189" i="2"/>
  <c r="BE189" i="2"/>
  <c r="T189" i="2"/>
  <c r="R189" i="2"/>
  <c r="P189" i="2"/>
  <c r="BK189" i="2"/>
  <c r="J189" i="2"/>
  <c r="BF189" i="2"/>
  <c r="BI188" i="2"/>
  <c r="BH188" i="2"/>
  <c r="BG188" i="2"/>
  <c r="BE188" i="2"/>
  <c r="T188" i="2"/>
  <c r="R188" i="2"/>
  <c r="P188" i="2"/>
  <c r="BK188" i="2"/>
  <c r="J188" i="2"/>
  <c r="BF188" i="2" s="1"/>
  <c r="BI187" i="2"/>
  <c r="BH187" i="2"/>
  <c r="BG187" i="2"/>
  <c r="BE187" i="2"/>
  <c r="T187" i="2"/>
  <c r="R187" i="2"/>
  <c r="P187" i="2"/>
  <c r="BK187" i="2"/>
  <c r="J187" i="2"/>
  <c r="BF187" i="2"/>
  <c r="BI186" i="2"/>
  <c r="BH186" i="2"/>
  <c r="BG186" i="2"/>
  <c r="BE186" i="2"/>
  <c r="T186" i="2"/>
  <c r="R186" i="2"/>
  <c r="P186" i="2"/>
  <c r="BK186" i="2"/>
  <c r="J186" i="2"/>
  <c r="BF186" i="2" s="1"/>
  <c r="BI185" i="2"/>
  <c r="BH185" i="2"/>
  <c r="BG185" i="2"/>
  <c r="BE185" i="2"/>
  <c r="T185" i="2"/>
  <c r="R185" i="2"/>
  <c r="P185" i="2"/>
  <c r="BK185" i="2"/>
  <c r="J185" i="2"/>
  <c r="BF185" i="2"/>
  <c r="BI184" i="2"/>
  <c r="BH184" i="2"/>
  <c r="BG184" i="2"/>
  <c r="BE184" i="2"/>
  <c r="T184" i="2"/>
  <c r="R184" i="2"/>
  <c r="P184" i="2"/>
  <c r="BK184" i="2"/>
  <c r="J184" i="2"/>
  <c r="BF184" i="2" s="1"/>
  <c r="BI183" i="2"/>
  <c r="BH183" i="2"/>
  <c r="BG183" i="2"/>
  <c r="BE183" i="2"/>
  <c r="T183" i="2"/>
  <c r="R183" i="2"/>
  <c r="P183" i="2"/>
  <c r="BK183" i="2"/>
  <c r="J183" i="2"/>
  <c r="BF183" i="2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E179" i="2"/>
  <c r="T179" i="2"/>
  <c r="R179" i="2"/>
  <c r="P179" i="2"/>
  <c r="BK179" i="2"/>
  <c r="J179" i="2"/>
  <c r="BF179" i="2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E177" i="2"/>
  <c r="T177" i="2"/>
  <c r="R177" i="2"/>
  <c r="P177" i="2"/>
  <c r="BK177" i="2"/>
  <c r="J177" i="2"/>
  <c r="BF177" i="2"/>
  <c r="BI176" i="2"/>
  <c r="BH176" i="2"/>
  <c r="BG176" i="2"/>
  <c r="BE176" i="2"/>
  <c r="T176" i="2"/>
  <c r="R176" i="2"/>
  <c r="P176" i="2"/>
  <c r="BK176" i="2"/>
  <c r="J176" i="2"/>
  <c r="BF176" i="2" s="1"/>
  <c r="BI175" i="2"/>
  <c r="BH175" i="2"/>
  <c r="BG175" i="2"/>
  <c r="BE175" i="2"/>
  <c r="T175" i="2"/>
  <c r="R175" i="2"/>
  <c r="P175" i="2"/>
  <c r="BK175" i="2"/>
  <c r="J175" i="2"/>
  <c r="BF175" i="2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/>
  <c r="BI170" i="2"/>
  <c r="BH170" i="2"/>
  <c r="BG170" i="2"/>
  <c r="BE170" i="2"/>
  <c r="T170" i="2"/>
  <c r="R170" i="2"/>
  <c r="P170" i="2"/>
  <c r="BK170" i="2"/>
  <c r="J170" i="2"/>
  <c r="BF170" i="2" s="1"/>
  <c r="BI169" i="2"/>
  <c r="BH169" i="2"/>
  <c r="BG169" i="2"/>
  <c r="BE169" i="2"/>
  <c r="T169" i="2"/>
  <c r="R169" i="2"/>
  <c r="P169" i="2"/>
  <c r="BK169" i="2"/>
  <c r="J169" i="2"/>
  <c r="BF169" i="2"/>
  <c r="BI168" i="2"/>
  <c r="BH168" i="2"/>
  <c r="BG168" i="2"/>
  <c r="BE168" i="2"/>
  <c r="T168" i="2"/>
  <c r="R168" i="2"/>
  <c r="P168" i="2"/>
  <c r="BK168" i="2"/>
  <c r="J168" i="2"/>
  <c r="BF168" i="2" s="1"/>
  <c r="BI167" i="2"/>
  <c r="BH167" i="2"/>
  <c r="BG167" i="2"/>
  <c r="BE167" i="2"/>
  <c r="T167" i="2"/>
  <c r="R167" i="2"/>
  <c r="P167" i="2"/>
  <c r="BK167" i="2"/>
  <c r="J167" i="2"/>
  <c r="BF167" i="2"/>
  <c r="BI166" i="2"/>
  <c r="BH166" i="2"/>
  <c r="BG166" i="2"/>
  <c r="BE166" i="2"/>
  <c r="T166" i="2"/>
  <c r="R166" i="2"/>
  <c r="P166" i="2"/>
  <c r="BK166" i="2"/>
  <c r="J166" i="2"/>
  <c r="BF166" i="2" s="1"/>
  <c r="BI165" i="2"/>
  <c r="BH165" i="2"/>
  <c r="BG165" i="2"/>
  <c r="BE165" i="2"/>
  <c r="T165" i="2"/>
  <c r="R165" i="2"/>
  <c r="P165" i="2"/>
  <c r="BK165" i="2"/>
  <c r="J165" i="2"/>
  <c r="BF165" i="2"/>
  <c r="BI164" i="2"/>
  <c r="BH164" i="2"/>
  <c r="BG164" i="2"/>
  <c r="BE164" i="2"/>
  <c r="T164" i="2"/>
  <c r="R164" i="2"/>
  <c r="R161" i="2" s="1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BK161" i="2" s="1"/>
  <c r="J161" i="2" s="1"/>
  <c r="J104" i="2" s="1"/>
  <c r="J163" i="2"/>
  <c r="BF163" i="2"/>
  <c r="BI162" i="2"/>
  <c r="BH162" i="2"/>
  <c r="BG162" i="2"/>
  <c r="BE162" i="2"/>
  <c r="T162" i="2"/>
  <c r="R162" i="2"/>
  <c r="P162" i="2"/>
  <c r="BK162" i="2"/>
  <c r="J162" i="2"/>
  <c r="BF162" i="2" s="1"/>
  <c r="BI160" i="2"/>
  <c r="BH160" i="2"/>
  <c r="BG160" i="2"/>
  <c r="BE160" i="2"/>
  <c r="T160" i="2"/>
  <c r="T159" i="2" s="1"/>
  <c r="R160" i="2"/>
  <c r="R159" i="2"/>
  <c r="P160" i="2"/>
  <c r="P159" i="2"/>
  <c r="BK160" i="2"/>
  <c r="BK159" i="2" s="1"/>
  <c r="J159" i="2" s="1"/>
  <c r="BK158" i="2"/>
  <c r="J158" i="2" s="1"/>
  <c r="J102" i="2" s="1"/>
  <c r="J160" i="2"/>
  <c r="BF160" i="2"/>
  <c r="J103" i="2"/>
  <c r="BI157" i="2"/>
  <c r="BH157" i="2"/>
  <c r="BG157" i="2"/>
  <c r="BE157" i="2"/>
  <c r="T157" i="2"/>
  <c r="T156" i="2"/>
  <c r="R157" i="2"/>
  <c r="R156" i="2" s="1"/>
  <c r="P157" i="2"/>
  <c r="P156" i="2"/>
  <c r="BK157" i="2"/>
  <c r="BK156" i="2" s="1"/>
  <c r="J156" i="2" s="1"/>
  <c r="J101" i="2" s="1"/>
  <c r="J157" i="2"/>
  <c r="BF157" i="2"/>
  <c r="BI155" i="2"/>
  <c r="BH155" i="2"/>
  <c r="BG155" i="2"/>
  <c r="BE155" i="2"/>
  <c r="T155" i="2"/>
  <c r="R155" i="2"/>
  <c r="P155" i="2"/>
  <c r="BK155" i="2"/>
  <c r="J155" i="2"/>
  <c r="BF155" i="2"/>
  <c r="BI153" i="2"/>
  <c r="BH153" i="2"/>
  <c r="BG153" i="2"/>
  <c r="BE153" i="2"/>
  <c r="T153" i="2"/>
  <c r="R153" i="2"/>
  <c r="R150" i="2" s="1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BK150" i="2" s="1"/>
  <c r="J150" i="2" s="1"/>
  <c r="J100" i="2" s="1"/>
  <c r="J152" i="2"/>
  <c r="BF152" i="2"/>
  <c r="BI151" i="2"/>
  <c r="BH151" i="2"/>
  <c r="BG151" i="2"/>
  <c r="BE151" i="2"/>
  <c r="T151" i="2"/>
  <c r="R151" i="2"/>
  <c r="P151" i="2"/>
  <c r="BK151" i="2"/>
  <c r="J151" i="2"/>
  <c r="BF151" i="2" s="1"/>
  <c r="BI149" i="2"/>
  <c r="BH149" i="2"/>
  <c r="BG149" i="2"/>
  <c r="BE149" i="2"/>
  <c r="T149" i="2"/>
  <c r="R149" i="2"/>
  <c r="R143" i="2" s="1"/>
  <c r="P149" i="2"/>
  <c r="BK149" i="2"/>
  <c r="J149" i="2"/>
  <c r="BF149" i="2" s="1"/>
  <c r="BI145" i="2"/>
  <c r="BH145" i="2"/>
  <c r="BG145" i="2"/>
  <c r="BE145" i="2"/>
  <c r="T145" i="2"/>
  <c r="R145" i="2"/>
  <c r="P145" i="2"/>
  <c r="BK145" i="2"/>
  <c r="BK143" i="2" s="1"/>
  <c r="J145" i="2"/>
  <c r="BF145" i="2"/>
  <c r="BI144" i="2"/>
  <c r="BH144" i="2"/>
  <c r="BG144" i="2"/>
  <c r="BE144" i="2"/>
  <c r="T144" i="2"/>
  <c r="T143" i="2" s="1"/>
  <c r="R144" i="2"/>
  <c r="P144" i="2"/>
  <c r="P143" i="2"/>
  <c r="BK144" i="2"/>
  <c r="J143" i="2"/>
  <c r="J99" i="2" s="1"/>
  <c r="J144" i="2"/>
  <c r="BF144" i="2" s="1"/>
  <c r="BI137" i="2"/>
  <c r="BH137" i="2"/>
  <c r="BG137" i="2"/>
  <c r="BE137" i="2"/>
  <c r="T137" i="2"/>
  <c r="R137" i="2"/>
  <c r="P137" i="2"/>
  <c r="BK137" i="2"/>
  <c r="J137" i="2"/>
  <c r="BF137" i="2" s="1"/>
  <c r="BI136" i="2"/>
  <c r="BH136" i="2"/>
  <c r="BG136" i="2"/>
  <c r="BE136" i="2"/>
  <c r="T136" i="2"/>
  <c r="R136" i="2"/>
  <c r="P136" i="2"/>
  <c r="BK136" i="2"/>
  <c r="J136" i="2"/>
  <c r="BF136" i="2"/>
  <c r="BI132" i="2"/>
  <c r="BH132" i="2"/>
  <c r="BG132" i="2"/>
  <c r="BE132" i="2"/>
  <c r="T132" i="2"/>
  <c r="R132" i="2"/>
  <c r="P132" i="2"/>
  <c r="BK132" i="2"/>
  <c r="J132" i="2"/>
  <c r="BF132" i="2" s="1"/>
  <c r="J34" i="2" s="1"/>
  <c r="AW95" i="1" s="1"/>
  <c r="BI130" i="2"/>
  <c r="BH130" i="2"/>
  <c r="F36" i="2" s="1"/>
  <c r="BC95" i="1" s="1"/>
  <c r="BG130" i="2"/>
  <c r="F35" i="2"/>
  <c r="BB95" i="1" s="1"/>
  <c r="BE130" i="2"/>
  <c r="J33" i="2"/>
  <c r="AV95" i="1" s="1"/>
  <c r="T130" i="2"/>
  <c r="T129" i="2" s="1"/>
  <c r="R130" i="2"/>
  <c r="R129" i="2" s="1"/>
  <c r="R128" i="2" s="1"/>
  <c r="P130" i="2"/>
  <c r="P129" i="2" s="1"/>
  <c r="BK130" i="2"/>
  <c r="BK129" i="2" s="1"/>
  <c r="J129" i="2" s="1"/>
  <c r="BK128" i="2"/>
  <c r="BK127" i="2" s="1"/>
  <c r="J127" i="2" s="1"/>
  <c r="J96" i="2" s="1"/>
  <c r="J130" i="2"/>
  <c r="BF130" i="2"/>
  <c r="J98" i="2"/>
  <c r="F121" i="2"/>
  <c r="E119" i="2"/>
  <c r="F89" i="2"/>
  <c r="E87" i="2"/>
  <c r="J24" i="2"/>
  <c r="E24" i="2"/>
  <c r="J23" i="2"/>
  <c r="J21" i="2"/>
  <c r="E21" i="2"/>
  <c r="J123" i="2"/>
  <c r="J91" i="2"/>
  <c r="J20" i="2"/>
  <c r="J18" i="2"/>
  <c r="E18" i="2"/>
  <c r="F124" i="2" s="1"/>
  <c r="F92" i="2"/>
  <c r="J17" i="2"/>
  <c r="J15" i="2"/>
  <c r="E15" i="2"/>
  <c r="F91" i="2" s="1"/>
  <c r="F123" i="2"/>
  <c r="J14" i="2"/>
  <c r="J12" i="2"/>
  <c r="J89" i="2" s="1"/>
  <c r="J121" i="2"/>
  <c r="E7" i="2"/>
  <c r="E117" i="2" s="1"/>
  <c r="E85" i="2"/>
  <c r="AS94" i="1"/>
  <c r="L90" i="1"/>
  <c r="AM90" i="1"/>
  <c r="AM89" i="1"/>
  <c r="L89" i="1"/>
  <c r="AM87" i="1"/>
  <c r="L87" i="1"/>
  <c r="L85" i="1"/>
  <c r="L84" i="1"/>
  <c r="BB94" i="1" l="1"/>
  <c r="AT95" i="1"/>
  <c r="T128" i="2"/>
  <c r="J178" i="3"/>
  <c r="J104" i="3" s="1"/>
  <c r="F91" i="4"/>
  <c r="F124" i="4"/>
  <c r="J30" i="2"/>
  <c r="P150" i="2"/>
  <c r="P128" i="2" s="1"/>
  <c r="P127" i="2" s="1"/>
  <c r="AU95" i="1" s="1"/>
  <c r="R158" i="2"/>
  <c r="R127" i="2" s="1"/>
  <c r="T161" i="2"/>
  <c r="P193" i="2"/>
  <c r="F131" i="3"/>
  <c r="F92" i="3"/>
  <c r="BK136" i="3"/>
  <c r="R135" i="3"/>
  <c r="J33" i="3"/>
  <c r="AV96" i="1" s="1"/>
  <c r="F33" i="3"/>
  <c r="AZ96" i="1" s="1"/>
  <c r="P177" i="3"/>
  <c r="R129" i="4"/>
  <c r="R128" i="4" s="1"/>
  <c r="J34" i="4"/>
  <c r="AW97" i="1" s="1"/>
  <c r="J33" i="4"/>
  <c r="AV97" i="1" s="1"/>
  <c r="AT97" i="1" s="1"/>
  <c r="J34" i="5"/>
  <c r="AW98" i="1" s="1"/>
  <c r="F34" i="5"/>
  <c r="BA98" i="1" s="1"/>
  <c r="R291" i="5"/>
  <c r="J124" i="2"/>
  <c r="J92" i="2"/>
  <c r="F37" i="2"/>
  <c r="BD95" i="1" s="1"/>
  <c r="BD94" i="1" s="1"/>
  <c r="W33" i="1" s="1"/>
  <c r="J34" i="3"/>
  <c r="AW96" i="1" s="1"/>
  <c r="F35" i="4"/>
  <c r="BB97" i="1" s="1"/>
  <c r="F34" i="2"/>
  <c r="BA95" i="1" s="1"/>
  <c r="J128" i="2"/>
  <c r="J97" i="2" s="1"/>
  <c r="F33" i="2"/>
  <c r="AZ95" i="1" s="1"/>
  <c r="T150" i="2"/>
  <c r="T158" i="2"/>
  <c r="P161" i="2"/>
  <c r="P158" i="2" s="1"/>
  <c r="E124" i="3"/>
  <c r="E85" i="3"/>
  <c r="P135" i="3"/>
  <c r="P134" i="3" s="1"/>
  <c r="AU96" i="1" s="1"/>
  <c r="T135" i="3"/>
  <c r="T134" i="3" s="1"/>
  <c r="BK169" i="3"/>
  <c r="J169" i="3" s="1"/>
  <c r="J101" i="3" s="1"/>
  <c r="BK293" i="3"/>
  <c r="J293" i="3" s="1"/>
  <c r="J110" i="3" s="1"/>
  <c r="R303" i="3"/>
  <c r="R177" i="3" s="1"/>
  <c r="BK337" i="3"/>
  <c r="J337" i="3" s="1"/>
  <c r="J112" i="3" s="1"/>
  <c r="J130" i="4"/>
  <c r="J98" i="4" s="1"/>
  <c r="BK129" i="4"/>
  <c r="T129" i="4"/>
  <c r="J89" i="3"/>
  <c r="F91" i="3"/>
  <c r="P351" i="3"/>
  <c r="J125" i="4"/>
  <c r="J92" i="4"/>
  <c r="F36" i="4"/>
  <c r="BC97" i="1" s="1"/>
  <c r="BC94" i="1" s="1"/>
  <c r="F37" i="4"/>
  <c r="BD97" i="1" s="1"/>
  <c r="BK160" i="4"/>
  <c r="E85" i="5"/>
  <c r="E122" i="5"/>
  <c r="P133" i="5"/>
  <c r="P132" i="5" s="1"/>
  <c r="AU98" i="1" s="1"/>
  <c r="R137" i="5"/>
  <c r="R160" i="5"/>
  <c r="R133" i="5" s="1"/>
  <c r="R185" i="5"/>
  <c r="BK246" i="5"/>
  <c r="J246" i="5" s="1"/>
  <c r="J109" i="5" s="1"/>
  <c r="J89" i="6"/>
  <c r="J129" i="6"/>
  <c r="F34" i="4"/>
  <c r="BA97" i="1" s="1"/>
  <c r="F33" i="4"/>
  <c r="AZ97" i="1" s="1"/>
  <c r="T202" i="4"/>
  <c r="T159" i="4" s="1"/>
  <c r="P213" i="4"/>
  <c r="P159" i="4" s="1"/>
  <c r="P128" i="4" s="1"/>
  <c r="AU97" i="1" s="1"/>
  <c r="P243" i="4"/>
  <c r="P257" i="4"/>
  <c r="F36" i="5"/>
  <c r="BC98" i="1" s="1"/>
  <c r="BK137" i="5"/>
  <c r="J137" i="5" s="1"/>
  <c r="J99" i="5" s="1"/>
  <c r="BK160" i="5"/>
  <c r="J160" i="5" s="1"/>
  <c r="J100" i="5" s="1"/>
  <c r="T184" i="5"/>
  <c r="T132" i="5" s="1"/>
  <c r="BK188" i="5"/>
  <c r="J188" i="5" s="1"/>
  <c r="J105" i="5" s="1"/>
  <c r="BK236" i="5"/>
  <c r="J236" i="5" s="1"/>
  <c r="J107" i="5" s="1"/>
  <c r="F34" i="6"/>
  <c r="BA99" i="1" s="1"/>
  <c r="J34" i="6"/>
  <c r="AW99" i="1" s="1"/>
  <c r="F92" i="5"/>
  <c r="F129" i="5"/>
  <c r="F33" i="5"/>
  <c r="AZ98" i="1" s="1"/>
  <c r="J33" i="5"/>
  <c r="AV98" i="1" s="1"/>
  <c r="R192" i="5"/>
  <c r="F91" i="6"/>
  <c r="F131" i="6"/>
  <c r="J137" i="6"/>
  <c r="J98" i="6" s="1"/>
  <c r="BK136" i="6"/>
  <c r="BK189" i="6"/>
  <c r="J189" i="6" s="1"/>
  <c r="J103" i="6" s="1"/>
  <c r="J190" i="6"/>
  <c r="J104" i="6" s="1"/>
  <c r="J33" i="6"/>
  <c r="AV99" i="1" s="1"/>
  <c r="T256" i="6"/>
  <c r="T189" i="6" s="1"/>
  <c r="T135" i="6" s="1"/>
  <c r="T306" i="6"/>
  <c r="P310" i="6"/>
  <c r="T318" i="6"/>
  <c r="P353" i="6"/>
  <c r="J89" i="5"/>
  <c r="F91" i="5"/>
  <c r="J92" i="6"/>
  <c r="P256" i="6"/>
  <c r="P189" i="6" s="1"/>
  <c r="P135" i="6" s="1"/>
  <c r="AU99" i="1" s="1"/>
  <c r="P318" i="6"/>
  <c r="P382" i="6"/>
  <c r="BK215" i="6"/>
  <c r="J215" i="6" s="1"/>
  <c r="J106" i="6" s="1"/>
  <c r="T327" i="6"/>
  <c r="T368" i="6"/>
  <c r="P368" i="6"/>
  <c r="AY94" i="1" l="1"/>
  <c r="W32" i="1"/>
  <c r="AU94" i="1"/>
  <c r="BK135" i="3"/>
  <c r="J136" i="3"/>
  <c r="J98" i="3" s="1"/>
  <c r="T127" i="2"/>
  <c r="AT99" i="1"/>
  <c r="BK135" i="6"/>
  <c r="J135" i="6" s="1"/>
  <c r="J136" i="6"/>
  <c r="J97" i="6" s="1"/>
  <c r="BK133" i="5"/>
  <c r="BK184" i="5"/>
  <c r="J184" i="5" s="1"/>
  <c r="J103" i="5" s="1"/>
  <c r="BK128" i="4"/>
  <c r="J128" i="4" s="1"/>
  <c r="J129" i="4"/>
  <c r="J97" i="4" s="1"/>
  <c r="J160" i="4"/>
  <c r="J103" i="4" s="1"/>
  <c r="BK159" i="4"/>
  <c r="J159" i="4" s="1"/>
  <c r="J102" i="4" s="1"/>
  <c r="T128" i="4"/>
  <c r="BA94" i="1"/>
  <c r="BK177" i="3"/>
  <c r="J177" i="3" s="1"/>
  <c r="J103" i="3" s="1"/>
  <c r="W31" i="1"/>
  <c r="AX94" i="1"/>
  <c r="AT98" i="1"/>
  <c r="R184" i="5"/>
  <c r="R132" i="5" s="1"/>
  <c r="AZ94" i="1"/>
  <c r="AT96" i="1"/>
  <c r="R134" i="3"/>
  <c r="AG95" i="1"/>
  <c r="J39" i="2"/>
  <c r="AW94" i="1" l="1"/>
  <c r="AK30" i="1" s="1"/>
  <c r="W30" i="1"/>
  <c r="J96" i="6"/>
  <c r="J30" i="6"/>
  <c r="J135" i="3"/>
  <c r="J97" i="3" s="1"/>
  <c r="BK134" i="3"/>
  <c r="J134" i="3" s="1"/>
  <c r="J96" i="4"/>
  <c r="J30" i="4"/>
  <c r="W29" i="1"/>
  <c r="AV94" i="1"/>
  <c r="AN95" i="1"/>
  <c r="J133" i="5"/>
  <c r="J97" i="5" s="1"/>
  <c r="BK132" i="5"/>
  <c r="J132" i="5" s="1"/>
  <c r="AT94" i="1" l="1"/>
  <c r="AK29" i="1"/>
  <c r="AG97" i="1"/>
  <c r="AN97" i="1" s="1"/>
  <c r="J39" i="4"/>
  <c r="AG99" i="1"/>
  <c r="AN99" i="1" s="1"/>
  <c r="J39" i="6"/>
  <c r="J30" i="5"/>
  <c r="J96" i="5"/>
  <c r="J96" i="3"/>
  <c r="J30" i="3"/>
  <c r="AG98" i="1" l="1"/>
  <c r="AN98" i="1" s="1"/>
  <c r="J39" i="5"/>
  <c r="AG96" i="1"/>
  <c r="J39" i="3"/>
  <c r="AN96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<sst xmlns="http://schemas.openxmlformats.org/spreadsheetml/2006/main" count="12268" uniqueCount="1371">
  <si>
    <t>Export Komplet</t>
  </si>
  <si>
    <t/>
  </si>
  <si>
    <t>2.0</t>
  </si>
  <si>
    <t>ZAMOK</t>
  </si>
  <si>
    <t>False</t>
  </si>
  <si>
    <t>{cb9d0dc6-42e9-4117-9578-38d9b21a6c6b}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</si>
  <si>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</si>
  <si>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</si>
  <si>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</si>
  <si>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</si>
  <si>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</si>
  <si>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</si>
  <si>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</si>
  <si>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</si>
  <si>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0227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</si>
  <si>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</si>
  <si>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</si>
  <si>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volných bytů 34A, 36A, 38A, 10C a 19C v domě Hladnovská 757/119a, Ostrava - Muglinov</t>
  </si>
  <si>
    <t>KSO:</t>
  </si>
  <si>
    <t>CC-CZ:</t>
  </si>
  <si>
    <t>Místo:</t>
  </si>
  <si>
    <t xml:space="preserve"> </t>
  </si>
  <si>
    <t>Datum:</t>
  </si>
  <si>
    <t>27.2.2019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</si>
  <si>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</si>
  <si>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</si>
  <si>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</si>
  <si>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</si>
  <si>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</si>
  <si>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</si>
  <si>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</si>
  <si>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</si>
  <si>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</si>
  <si>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</si>
  <si>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</si>
  <si>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</si>
  <si>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</si>
  <si>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</si>
  <si>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</si>
  <si>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</si>
  <si>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</si>
  <si>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</si>
  <si>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</si>
  <si>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</si>
  <si>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</si>
  <si>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</si>
  <si>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</si>
  <si>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</si>
  <si>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</si>
  <si>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</si>
  <si>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</si>
  <si>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</si>
  <si>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</si>
  <si>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</si>
  <si>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</si>
  <si>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</si>
  <si>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</si>
  <si>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</si>
  <si>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</si>
  <si>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</si>
  <si>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</si>
  <si>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</si>
  <si>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</si>
  <si>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</si>
  <si>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</si>
  <si>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</si>
  <si>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</si>
  <si>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</si>
  <si>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</si>
  <si>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</si>
  <si>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</si>
  <si>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</si>
  <si>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</si>
  <si>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</si>
  <si>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</si>
  <si>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</si>
  <si>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</si>
  <si>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</si>
  <si>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</si>
  <si>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Byt č. 34A</t>
  </si>
  <si>
    <t>STA</t>
  </si>
  <si>
    <t>1</t>
  </si>
  <si>
    <t>{7305a542-cab8-4e44-b6cd-2595960c6014}</t>
  </si>
  <si>
    <t>02</t>
  </si>
  <si>
    <t>Byt č. 38A</t>
  </si>
  <si>
    <t>{9721364d-9174-4a4b-8e7f-a61871ce37d0}</t>
  </si>
  <si>
    <t>03</t>
  </si>
  <si>
    <t>Byt č. 36A</t>
  </si>
  <si>
    <t>{131ba30a-e69f-4bd8-83e2-803e0a81f321}</t>
  </si>
  <si>
    <t>04</t>
  </si>
  <si>
    <t>Byt č. 10C</t>
  </si>
  <si>
    <t>{ac61bb50-011c-443a-bd18-09af4e03c49d}</t>
  </si>
  <si>
    <t>05</t>
  </si>
  <si>
    <t>Byt. č.19C</t>
  </si>
  <si>
    <t>{9c5623d8-cefc-4260-8251-aa1ac996f7a5}</t>
  </si>
  <si>
    <t>KRYCÍ LIST SOUPISU PRACÍ</t>
  </si>
  <si>
    <t>Objekt:</t>
  </si>
  <si>
    <t>01 - Byt č. 34A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</si>
  <si>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</si>
  <si>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</si>
  <si>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</si>
  <si>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</si>
  <si>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</si>
  <si>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</si>
  <si>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</si>
  <si>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</si>
  <si>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</si>
  <si>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</si>
  <si>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</si>
  <si>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</si>
  <si>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741 - Elektroinstalace - silnoproud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</si>
  <si>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</si>
  <si>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</si>
  <si>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</si>
  <si>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</si>
  <si>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</si>
  <si>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</si>
  <si>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</si>
  <si>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</si>
  <si>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</si>
  <si>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</si>
  <si>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</si>
  <si>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</si>
  <si>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</si>
  <si>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</si>
  <si>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</si>
  <si>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</si>
  <si>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</si>
  <si>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</si>
  <si>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</si>
  <si>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</si>
  <si>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</si>
  <si>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</si>
  <si>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611131121</t>
  </si>
  <si>
    <t>Penetrační disperzní nátěr vnitřních stropů nanášený ručně</t>
  </si>
  <si>
    <t>m2</t>
  </si>
  <si>
    <t>CS ÚRS 2019 01</t>
  </si>
  <si>
    <t>4</t>
  </si>
  <si>
    <t>2</t>
  </si>
  <si>
    <t>-154953349</t>
  </si>
  <si>
    <t>VV</t>
  </si>
  <si>
    <t>44,88*0,1</t>
  </si>
  <si>
    <t>611325421</t>
  </si>
  <si>
    <t>Oprava vnitřní vápenocementové štukové omítky stropů v rozsahu plochy do 10%</t>
  </si>
  <si>
    <t>-1971360991</t>
  </si>
  <si>
    <t>(4,3+1,5)*2,85</t>
  </si>
  <si>
    <t>(5,1+1,9)*4,05</t>
  </si>
  <si>
    <t>Součet</t>
  </si>
  <si>
    <t>3</t>
  </si>
  <si>
    <t>612131121</t>
  </si>
  <si>
    <t>Penetrační disperzní nátěr vnitřních stěn nanášený ručně</t>
  </si>
  <si>
    <t>-1544149198</t>
  </si>
  <si>
    <t>612311131</t>
  </si>
  <si>
    <t>Potažení vnitřních stěn vápenným štukem tloušťky do 3 mm</t>
  </si>
  <si>
    <t>-732159125</t>
  </si>
  <si>
    <t>po tapetách</t>
  </si>
  <si>
    <t>"chodba"(3,0+1,5+3,0)*2,7-0,8*2,0*2</t>
  </si>
  <si>
    <t>"pokoj"(4,3+4,3)*2,7</t>
  </si>
  <si>
    <t>"kuchyň"(4,35+5,1)*2,7</t>
  </si>
  <si>
    <t>9</t>
  </si>
  <si>
    <t>Ostatní konstrukce a práce, bourání</t>
  </si>
  <si>
    <t>5</t>
  </si>
  <si>
    <t>949101111</t>
  </si>
  <si>
    <t>Lešení pomocné pro objekty pozemních staveb s lešeňovou podlahou v do 1,9 m zatížení do 150 kg/m2</t>
  </si>
  <si>
    <t>-269125775</t>
  </si>
  <si>
    <t>952901111</t>
  </si>
  <si>
    <t>Vyčištění budov bytové a občanské výstavby při výšce podlaží do 4 m</t>
  </si>
  <si>
    <t>207795288</t>
  </si>
  <si>
    <t>7</t>
  </si>
  <si>
    <t>9529020R</t>
  </si>
  <si>
    <t>Provedení úklidu společných prostor 1x denně</t>
  </si>
  <si>
    <t>den</t>
  </si>
  <si>
    <t>-614176612</t>
  </si>
  <si>
    <t>997</t>
  </si>
  <si>
    <t>Přesun sutě</t>
  </si>
  <si>
    <t>8</t>
  </si>
  <si>
    <t>997013211</t>
  </si>
  <si>
    <t>Vnitrostaveništní doprava suti a vybouraných hmot pro budovy v do 6 m ručně</t>
  </si>
  <si>
    <t>t</t>
  </si>
  <si>
    <t>-1671540353</t>
  </si>
  <si>
    <t>997013501</t>
  </si>
  <si>
    <t>Odvoz suti a vybouraných hmot na skládku nebo meziskládku do 1 km se složením</t>
  </si>
  <si>
    <t>-981823589</t>
  </si>
  <si>
    <t>10</t>
  </si>
  <si>
    <t>997013509</t>
  </si>
  <si>
    <t>Příplatek k odvozu suti a vybouraných hmot na skládku ZKD 1 km přes 1 km</t>
  </si>
  <si>
    <t>1942396096</t>
  </si>
  <si>
    <t>0,016*9 'Přepočtené koeficientem množství</t>
  </si>
  <si>
    <t>11</t>
  </si>
  <si>
    <t>997013831</t>
  </si>
  <si>
    <t>Poplatek za uložení na skládce (skládkovné) stavebního odpadu směsného kód odpadu 170 904</t>
  </si>
  <si>
    <t>1743455659</t>
  </si>
  <si>
    <t>998</t>
  </si>
  <si>
    <t>Přesun hmot</t>
  </si>
  <si>
    <t>12</t>
  </si>
  <si>
    <t>998011001</t>
  </si>
  <si>
    <t>Přesun hmot pro budovy zděné v do 6 m</t>
  </si>
  <si>
    <t>991728749</t>
  </si>
  <si>
    <t>PSV</t>
  </si>
  <si>
    <t>Práce a dodávky PSV</t>
  </si>
  <si>
    <t>721</t>
  </si>
  <si>
    <t>Zdravotechnika - vnitřní kanalizace</t>
  </si>
  <si>
    <t>13</t>
  </si>
  <si>
    <t>72111R</t>
  </si>
  <si>
    <t>Oprava napojení WC na odpadní stoupačku</t>
  </si>
  <si>
    <t>kpl</t>
  </si>
  <si>
    <t>16</t>
  </si>
  <si>
    <t>-1559522366</t>
  </si>
  <si>
    <t>741</t>
  </si>
  <si>
    <t>Elektroinstalace - silnoproud</t>
  </si>
  <si>
    <t>14</t>
  </si>
  <si>
    <t>21011</t>
  </si>
  <si>
    <t>Revize elektroinstalace a odběrného místa pro připojení elektroměru</t>
  </si>
  <si>
    <t>-137778147</t>
  </si>
  <si>
    <t>741110511</t>
  </si>
  <si>
    <t>Montáž lišta a kanálek vkládací šířky do 60 mm s víčkem</t>
  </si>
  <si>
    <t>m</t>
  </si>
  <si>
    <t>-367282763</t>
  </si>
  <si>
    <t>M</t>
  </si>
  <si>
    <t>34571011</t>
  </si>
  <si>
    <t>lišta elektroinstalační vkládací 24 x 22</t>
  </si>
  <si>
    <t>32</t>
  </si>
  <si>
    <t>1103379944</t>
  </si>
  <si>
    <t>17</t>
  </si>
  <si>
    <t>741112011</t>
  </si>
  <si>
    <t>Montáž krabice nástěnná plastová kruhová</t>
  </si>
  <si>
    <t>kus</t>
  </si>
  <si>
    <t>369985787</t>
  </si>
  <si>
    <t>18</t>
  </si>
  <si>
    <t>34572R</t>
  </si>
  <si>
    <t>krabice univerzální rozvodná KU 68</t>
  </si>
  <si>
    <t>-1786095154</t>
  </si>
  <si>
    <t>19</t>
  </si>
  <si>
    <t>34572aR</t>
  </si>
  <si>
    <t>krabice přístrojová KPR 68</t>
  </si>
  <si>
    <t>-552799591</t>
  </si>
  <si>
    <t>20</t>
  </si>
  <si>
    <t>741112071</t>
  </si>
  <si>
    <t>Montáž krabice přístrojová lištová plast jednoduchá</t>
  </si>
  <si>
    <t>1001622008</t>
  </si>
  <si>
    <t>34571R</t>
  </si>
  <si>
    <t>krabice lištová LK80x28</t>
  </si>
  <si>
    <t>-819656149</t>
  </si>
  <si>
    <t>22</t>
  </si>
  <si>
    <t>59030651</t>
  </si>
  <si>
    <t>hmoždinka natloukací plastová 6x35mm</t>
  </si>
  <si>
    <t>-903219305</t>
  </si>
  <si>
    <t>23</t>
  </si>
  <si>
    <t>741122211</t>
  </si>
  <si>
    <t>Montáž kabel Cu plný kulatý žíla 3x1,5 až 6 mm2 uložený volně nebo v liště (CYKY)</t>
  </si>
  <si>
    <t>-1275197326</t>
  </si>
  <si>
    <t>24</t>
  </si>
  <si>
    <t>34111036</t>
  </si>
  <si>
    <t>kabel silový s Cu jádrem 1 kV 3x2,5mm2 (CYKY 3Jx2,5)</t>
  </si>
  <si>
    <t>1261700401</t>
  </si>
  <si>
    <t>25</t>
  </si>
  <si>
    <t>74121R</t>
  </si>
  <si>
    <t>D+M bytová rozvodnice</t>
  </si>
  <si>
    <t>-2050159656</t>
  </si>
  <si>
    <t>26</t>
  </si>
  <si>
    <t>741310001</t>
  </si>
  <si>
    <t>Montáž vypínač nástěnný 1-jednopólový prostředí normální</t>
  </si>
  <si>
    <t>477525135</t>
  </si>
  <si>
    <t>27</t>
  </si>
  <si>
    <t>34535</t>
  </si>
  <si>
    <t>vypínač  ABB č.1</t>
  </si>
  <si>
    <t>1020695327</t>
  </si>
  <si>
    <t>28</t>
  </si>
  <si>
    <t>741310003</t>
  </si>
  <si>
    <t>Montáž vypínač nástěnný 2-dvoupólový prostředí normální</t>
  </si>
  <si>
    <t>-931676559</t>
  </si>
  <si>
    <t>29</t>
  </si>
  <si>
    <t>34536</t>
  </si>
  <si>
    <t>vypínač  ABB č.5</t>
  </si>
  <si>
    <t>356728023</t>
  </si>
  <si>
    <t>30</t>
  </si>
  <si>
    <t>741310003a</t>
  </si>
  <si>
    <t>Montáž vypínač nástěnný (vypínač sporákový)</t>
  </si>
  <si>
    <t>1670540019</t>
  </si>
  <si>
    <t>31</t>
  </si>
  <si>
    <t>34537</t>
  </si>
  <si>
    <t>vypínač  ABB sporákový (kryt, doutnavka, rám, strojek)</t>
  </si>
  <si>
    <t>-434443661</t>
  </si>
  <si>
    <t>741313003</t>
  </si>
  <si>
    <t>Montáž zásuvka (polo)zapuštěná bezšroubové připojení 2x(2P+PE) dvojnásobná</t>
  </si>
  <si>
    <t>-1281346772</t>
  </si>
  <si>
    <t>33</t>
  </si>
  <si>
    <t>34555100</t>
  </si>
  <si>
    <t>zásuvka 1násobná 16A 3553-01289 bílá</t>
  </si>
  <si>
    <t>-1287207913</t>
  </si>
  <si>
    <t>34</t>
  </si>
  <si>
    <t>34555120</t>
  </si>
  <si>
    <t>zásuvka 2násobná 16A 3553-01289 bílá</t>
  </si>
  <si>
    <t>-281869598</t>
  </si>
  <si>
    <t>35</t>
  </si>
  <si>
    <t>3455512a</t>
  </si>
  <si>
    <t>zásuvka 2násobná natočená</t>
  </si>
  <si>
    <t>2043854348</t>
  </si>
  <si>
    <t>36</t>
  </si>
  <si>
    <t>741320105</t>
  </si>
  <si>
    <t>Montáž jistič jednopólový nn do 25 A ve skříni</t>
  </si>
  <si>
    <t>-1491356907</t>
  </si>
  <si>
    <t>37</t>
  </si>
  <si>
    <t>35822111</t>
  </si>
  <si>
    <t>jistič 1pólový 16A/1/B</t>
  </si>
  <si>
    <t>-184524676</t>
  </si>
  <si>
    <t>38</t>
  </si>
  <si>
    <t>35822109</t>
  </si>
  <si>
    <t>jistič 1pólový 10A/1/B</t>
  </si>
  <si>
    <t>2001530976</t>
  </si>
  <si>
    <t>39</t>
  </si>
  <si>
    <t>35822401</t>
  </si>
  <si>
    <t>jistič 3pólový-charakteristika B 16A</t>
  </si>
  <si>
    <t>1284168697</t>
  </si>
  <si>
    <t>40</t>
  </si>
  <si>
    <t>741321003</t>
  </si>
  <si>
    <t>Montáž proudových chráničů dvoupólových nn do 25 A ve skříni</t>
  </si>
  <si>
    <t>1930549433</t>
  </si>
  <si>
    <t>41</t>
  </si>
  <si>
    <t>35889</t>
  </si>
  <si>
    <t>chránič proudový OEZ 25A/4/030</t>
  </si>
  <si>
    <t>1404208722</t>
  </si>
  <si>
    <t>42</t>
  </si>
  <si>
    <t>741950000</t>
  </si>
  <si>
    <t>Demontáž původní elektroinstalace vč. odvozu a likvidace (lišty, zásuvky, vypínač atd...)</t>
  </si>
  <si>
    <t>219772049</t>
  </si>
  <si>
    <t>43</t>
  </si>
  <si>
    <t>741950001</t>
  </si>
  <si>
    <t>Stavební práce pro elektroinstalaci (sekání, prostupy, atd....)</t>
  </si>
  <si>
    <t>1983827842</t>
  </si>
  <si>
    <t>44</t>
  </si>
  <si>
    <t>998741201</t>
  </si>
  <si>
    <t>Přesun hmot procentní pro silnoproud v objektech v do 6 m</t>
  </si>
  <si>
    <t>%</t>
  </si>
  <si>
    <t>-748431655</t>
  </si>
  <si>
    <t>766</t>
  </si>
  <si>
    <t>Konstrukce truhlářské</t>
  </si>
  <si>
    <t>45</t>
  </si>
  <si>
    <t>76641R</t>
  </si>
  <si>
    <t>Demontáž garnýží, rolet a polic</t>
  </si>
  <si>
    <t>-1840475071</t>
  </si>
  <si>
    <t>46</t>
  </si>
  <si>
    <t>998766201</t>
  </si>
  <si>
    <t>Přesun hmot procentní pro konstrukce truhlářské v objektech v do 6 m</t>
  </si>
  <si>
    <t>-669319853</t>
  </si>
  <si>
    <t>783</t>
  </si>
  <si>
    <t>Dokončovací práce - nátěry</t>
  </si>
  <si>
    <t>47</t>
  </si>
  <si>
    <t>783306801</t>
  </si>
  <si>
    <t>Odstranění nátěru ze zámečnických konstrukcí obroušením</t>
  </si>
  <si>
    <t>-1328891557</t>
  </si>
  <si>
    <t>48</t>
  </si>
  <si>
    <t>783315101</t>
  </si>
  <si>
    <t>Mezinátěr jednonásobný syntetický standardní zámečnických konstrukcí</t>
  </si>
  <si>
    <t>1921838074</t>
  </si>
  <si>
    <t>"zárubeň 6 "(2,0*2+0,6)*0,2</t>
  </si>
  <si>
    <t>"zárubeň 80"(2,0*2+0,8)*0,2*3</t>
  </si>
  <si>
    <t>"ostatní"2</t>
  </si>
  <si>
    <t>49</t>
  </si>
  <si>
    <t>783317101</t>
  </si>
  <si>
    <t>Krycí jednonásobný syntetický standardní nátěr zámečnických konstrukcí</t>
  </si>
  <si>
    <t>1150132736</t>
  </si>
  <si>
    <t>50</t>
  </si>
  <si>
    <t>783601315</t>
  </si>
  <si>
    <t>Odmaštění deskových otopných těles vodou ředitelným odmašťovačem před provedením nátěru</t>
  </si>
  <si>
    <t>1933751124</t>
  </si>
  <si>
    <t>(2,0+1,5)*1</t>
  </si>
  <si>
    <t>51</t>
  </si>
  <si>
    <t>783601713</t>
  </si>
  <si>
    <t>Odmaštění vodou ředitelným odmašťovačem potrubí DN do 50 mm</t>
  </si>
  <si>
    <t>-196950173</t>
  </si>
  <si>
    <t>2,7+1,0+1,0+0,5+6</t>
  </si>
  <si>
    <t>52</t>
  </si>
  <si>
    <t>783617127</t>
  </si>
  <si>
    <t>Krycí dvojnásobný syntetický nátěr deskových otopných těles</t>
  </si>
  <si>
    <t>1467272435</t>
  </si>
  <si>
    <t>53</t>
  </si>
  <si>
    <t>783617611</t>
  </si>
  <si>
    <t>Krycí dvojnásobný syntetický nátěr potrubí DN do 50 mm</t>
  </si>
  <si>
    <t>-1549538380</t>
  </si>
  <si>
    <t>784</t>
  </si>
  <si>
    <t>Dokončovací práce - malby a tapety</t>
  </si>
  <si>
    <t>54</t>
  </si>
  <si>
    <t>784121031</t>
  </si>
  <si>
    <t>Mydlení podkladu v místnostech výšky do 3,80 m</t>
  </si>
  <si>
    <t>574265148</t>
  </si>
  <si>
    <t>55</t>
  </si>
  <si>
    <t>784131013</t>
  </si>
  <si>
    <t>Odstranění lepených tapet s makulaturou ze stěn výšky do 3,80 m</t>
  </si>
  <si>
    <t>1053282320</t>
  </si>
  <si>
    <t>56</t>
  </si>
  <si>
    <t>784171101</t>
  </si>
  <si>
    <t>Zakrytí vnitřních podlah včetně pozdějšího odkrytí</t>
  </si>
  <si>
    <t>-828279713</t>
  </si>
  <si>
    <t>57</t>
  </si>
  <si>
    <t>58124842</t>
  </si>
  <si>
    <t>fólie pro malířské potřeby zakrývací tl 7µ 4x5m</t>
  </si>
  <si>
    <t>657037283</t>
  </si>
  <si>
    <t>44,88*1,05 'Přepočtené koeficientem množství</t>
  </si>
  <si>
    <t>58</t>
  </si>
  <si>
    <t>784181101</t>
  </si>
  <si>
    <t>Základní akrylátová jednonásobná penetrace podkladu v místnostech výšky do 3,80m</t>
  </si>
  <si>
    <t>-562132565</t>
  </si>
  <si>
    <t>"kuchyň"(5,1+4,05)*2*2,7+5,1*4,05</t>
  </si>
  <si>
    <t>(0,6+0,1+0,6)*2,7</t>
  </si>
  <si>
    <t>"pokoj"(4,3+2,85)*2*2,7+4,3*2,85</t>
  </si>
  <si>
    <t>"chodba"(3,0+1,5)*2*2,7+3,0*1,5</t>
  </si>
  <si>
    <t>(1,75+1,9)*2*2,7+1,75*1,9</t>
  </si>
  <si>
    <t>"soc. zař."(2,25+1,21+0,9+0,53+0,1+1,28+1,5+1,95)*0,7+2,3*1,95-0,7*0,9</t>
  </si>
  <si>
    <t>59</t>
  </si>
  <si>
    <t>784221101</t>
  </si>
  <si>
    <t>Dvojnásobné bílé malby ze směsí za sucha dobře otěruvzdorných v místnostech do 3,80 m</t>
  </si>
  <si>
    <t>2128382556</t>
  </si>
  <si>
    <t>02 - Byt č. 38A</t>
  </si>
  <si>
    <t xml:space="preserve">    3 - Svislé a kompletní konstrukce</t>
  </si>
  <si>
    <t xml:space="preserve">    711 - Izolace proti vodě, vlhkosti a plynům</t>
  </si>
  <si>
    <t xml:space="preserve">    722 - Zdravotechnika - vnitřní vodovod</t>
  </si>
  <si>
    <t xml:space="preserve">    725 - Zdravotechnika - zařizovací předměty</t>
  </si>
  <si>
    <t xml:space="preserve">    771 - Podlahy z dlaždic</t>
  </si>
  <si>
    <t xml:space="preserve">    776 - Podlahy povlakové</t>
  </si>
  <si>
    <t xml:space="preserve">    781 - Dokončovací práce - obklady</t>
  </si>
  <si>
    <t>Svislé a kompletní konstrukce</t>
  </si>
  <si>
    <t>340236212</t>
  </si>
  <si>
    <t>Zazdívka otvorů v příčkách nebo stěnách plochy do 0,09 m2 cihlami plnými tl přes 100 mm</t>
  </si>
  <si>
    <t>-1338274399</t>
  </si>
  <si>
    <t>"ZTI"2</t>
  </si>
  <si>
    <t>346244357</t>
  </si>
  <si>
    <t>Obezdívka koupelnových van ploch zaoblených tl 75 mm z pórobetonových přesných tvárnic</t>
  </si>
  <si>
    <t>-1675968393</t>
  </si>
  <si>
    <t>"sprch.kout"(0,9+0,9+1,4)*0,1</t>
  </si>
  <si>
    <t>-1474344195</t>
  </si>
  <si>
    <t>18,74</t>
  </si>
  <si>
    <t>612135001</t>
  </si>
  <si>
    <t>Vyrovnání podkladu vnitřních stěn maltou vápenocementovou tl do 10 mm</t>
  </si>
  <si>
    <t>-718620140</t>
  </si>
  <si>
    <t>"pod obklad"18,74</t>
  </si>
  <si>
    <t>612325221</t>
  </si>
  <si>
    <t>Vápenocementová štuková omítka malých ploch do 0,09 m2 na stěnách</t>
  </si>
  <si>
    <t>184508763</t>
  </si>
  <si>
    <t>632450132</t>
  </si>
  <si>
    <t>Vyrovnávací cementový potěr tl do 30 mm ze suchých směsí provedený v ploše</t>
  </si>
  <si>
    <t>1077571996</t>
  </si>
  <si>
    <t>"podlaha soc. zař."1,21*1,0+1,5*1,95-0,25*1,1</t>
  </si>
  <si>
    <t>632459173</t>
  </si>
  <si>
    <t>Příplatek k potěrům tl do 30 mm za plochu do 5 m2</t>
  </si>
  <si>
    <t>-556479982</t>
  </si>
  <si>
    <t>-2091013241</t>
  </si>
  <si>
    <t>1485462999</t>
  </si>
  <si>
    <t>962031132</t>
  </si>
  <si>
    <t>Bourání příček z cihel pálených na MVC tl do 100 mm</t>
  </si>
  <si>
    <t>-1784285574</t>
  </si>
  <si>
    <t>"obezdění vany"1,5*0,6</t>
  </si>
  <si>
    <t>976071111</t>
  </si>
  <si>
    <t>Vybourání kovových madel a zábradlí</t>
  </si>
  <si>
    <t>-1797046362</t>
  </si>
  <si>
    <t>"madla"0,5*3</t>
  </si>
  <si>
    <t>978013191</t>
  </si>
  <si>
    <t>Otlučení (osekání) vnitřní vápenné nebo vápenocementové omítky stěn v rozsahu do 100 %</t>
  </si>
  <si>
    <t>1689504540</t>
  </si>
  <si>
    <t>"soc. zařízeni"2,25*2</t>
  </si>
  <si>
    <t>(1,21+0,9+0,53+0,1+1,28+1,5+1,95)*0,5</t>
  </si>
  <si>
    <t>978059541</t>
  </si>
  <si>
    <t>Odsekání a odebrání obkladů stěn z vnitřních obkládaček plochy přes 1 m2</t>
  </si>
  <si>
    <t>754675629</t>
  </si>
  <si>
    <t>"soc. zař."(1,21+0,9+0,53+0,1+1,28+1,5+1,95)*1,5</t>
  </si>
  <si>
    <t>-73429158</t>
  </si>
  <si>
    <t>1893590113</t>
  </si>
  <si>
    <t>-1824013429</t>
  </si>
  <si>
    <t>1,557*9 'Přepočtené koeficientem množství</t>
  </si>
  <si>
    <t>-679855452</t>
  </si>
  <si>
    <t>-2090364711</t>
  </si>
  <si>
    <t>711</t>
  </si>
  <si>
    <t>Izolace proti vodě, vlhkosti a plynům</t>
  </si>
  <si>
    <t>711111051</t>
  </si>
  <si>
    <t>Provedení izolace proti zemní vlhkosti vodorovné za studena 2x nátěr tekutou elastickou hydroizolací</t>
  </si>
  <si>
    <t>384595188</t>
  </si>
  <si>
    <t>"soc. zařízení"1,21*1,0+1,5*1,95-0,25*1,1</t>
  </si>
  <si>
    <t>711112051</t>
  </si>
  <si>
    <t>Provedení izolace proti zemní vlhkosti svislé za studena 2x nátěr tekutou elastickou hydroizolací</t>
  </si>
  <si>
    <t>-598004062</t>
  </si>
  <si>
    <t>"sprch. kout"(0,9+1,5)*2</t>
  </si>
  <si>
    <t>24551040</t>
  </si>
  <si>
    <t>stěrka hydroizolační dvousložková cemento-polymerová pod dlažbu</t>
  </si>
  <si>
    <t>kg</t>
  </si>
  <si>
    <t>1311047672</t>
  </si>
  <si>
    <t>3,86*1,5</t>
  </si>
  <si>
    <t>4,8*1,65</t>
  </si>
  <si>
    <t>998711201</t>
  </si>
  <si>
    <t>Přesun hmot procentní pro izolace proti vodě, vlhkosti a plynům v objektech v do 6 m</t>
  </si>
  <si>
    <t>-511720698</t>
  </si>
  <si>
    <t>721171803</t>
  </si>
  <si>
    <t>Demontáž potrubí z PVC do D 75</t>
  </si>
  <si>
    <t>1225019218</t>
  </si>
  <si>
    <t>721171808</t>
  </si>
  <si>
    <t>Demontáž potrubí z PVC do D 114</t>
  </si>
  <si>
    <t>422288590</t>
  </si>
  <si>
    <t>721171912</t>
  </si>
  <si>
    <t>Potrubí z PP propojení potrubí DN 40</t>
  </si>
  <si>
    <t>-146783792</t>
  </si>
  <si>
    <t>721171913</t>
  </si>
  <si>
    <t>Potrubí z PP propojení potrubí DN 50</t>
  </si>
  <si>
    <t>555790496</t>
  </si>
  <si>
    <t>721171915</t>
  </si>
  <si>
    <t>Potrubí z PP propojení potrubí DN 110</t>
  </si>
  <si>
    <t>658476409</t>
  </si>
  <si>
    <t>721174042</t>
  </si>
  <si>
    <t>Potrubí kanalizační z PP připojovací DN 40</t>
  </si>
  <si>
    <t>517085914</t>
  </si>
  <si>
    <t>721174043</t>
  </si>
  <si>
    <t>Potrubí kanalizační z PP připojovací DN 50</t>
  </si>
  <si>
    <t>1039215731</t>
  </si>
  <si>
    <t>721174045</t>
  </si>
  <si>
    <t>Potrubí kanalizační z PP připojovací DN 110</t>
  </si>
  <si>
    <t>453420547</t>
  </si>
  <si>
    <t>721194104</t>
  </si>
  <si>
    <t>Vyvedení a upevnění odpadních výpustek DN 40</t>
  </si>
  <si>
    <t>-1858075347</t>
  </si>
  <si>
    <t>721194105</t>
  </si>
  <si>
    <t>Vyvedení a upevnění odpadních výpustek DN 50</t>
  </si>
  <si>
    <t>-1627213344</t>
  </si>
  <si>
    <t>721194109</t>
  </si>
  <si>
    <t>Vyvedení a upevnění odpadních výpustek DN 100</t>
  </si>
  <si>
    <t>1159795879</t>
  </si>
  <si>
    <t>721290111</t>
  </si>
  <si>
    <t>Zkouška těsnosti potrubí kanalizace vodou do DN 125</t>
  </si>
  <si>
    <t>2067377592</t>
  </si>
  <si>
    <t>998721201</t>
  </si>
  <si>
    <t>Přesun hmot procentní pro vnitřní kanalizace v objektech v do 6 m</t>
  </si>
  <si>
    <t>326581539</t>
  </si>
  <si>
    <t>722</t>
  </si>
  <si>
    <t>Zdravotechnika - vnitřní vodovod</t>
  </si>
  <si>
    <t>722130801</t>
  </si>
  <si>
    <t>Demontáž potrubí ocelové pozinkované závitové do DN 25</t>
  </si>
  <si>
    <t>-582226112</t>
  </si>
  <si>
    <t>722174002</t>
  </si>
  <si>
    <t>Potrubí vodovodní plastové PPR svar polyfuze PN 16 D 20 x 2,8 mm</t>
  </si>
  <si>
    <t>-411453212</t>
  </si>
  <si>
    <t>722174003</t>
  </si>
  <si>
    <t>Potrubí vodovodní plastové PPR svar polyfuze PN 16 D 25 x 3,5 mm</t>
  </si>
  <si>
    <t>-396919676</t>
  </si>
  <si>
    <t>722181211</t>
  </si>
  <si>
    <t>Ochrana vodovodního potrubí přilepenými termoizolačními trubicemi z PE tl do 6 mm DN do 22 mm</t>
  </si>
  <si>
    <t>-1939557330</t>
  </si>
  <si>
    <t>722181212</t>
  </si>
  <si>
    <t>Ochrana vodovodního potrubí přilepenými termoizolačními trubicemi z PE tl do 6 mm DN do 32 mm</t>
  </si>
  <si>
    <t>-1086431676</t>
  </si>
  <si>
    <t>722190401</t>
  </si>
  <si>
    <t>Vyvedení a upevnění výpustku do DN 25</t>
  </si>
  <si>
    <t>1990677502</t>
  </si>
  <si>
    <t>722190901</t>
  </si>
  <si>
    <t>Uzavření nebo otevření vodovodního potrubí při opravách</t>
  </si>
  <si>
    <t>251422940</t>
  </si>
  <si>
    <t>722220111</t>
  </si>
  <si>
    <t>Nástěnka pro výtokový ventil G 1/2 s jedním závitem</t>
  </si>
  <si>
    <t>-1859725538</t>
  </si>
  <si>
    <t>722220121</t>
  </si>
  <si>
    <t>Nástěnka pro baterii G 1/2 s jedním závitem</t>
  </si>
  <si>
    <t>pár</t>
  </si>
  <si>
    <t>-1361387973</t>
  </si>
  <si>
    <t>722220861</t>
  </si>
  <si>
    <t>Demontáž armatur závitových se dvěma závity G do 3/4</t>
  </si>
  <si>
    <t>1505581333</t>
  </si>
  <si>
    <t>722239102</t>
  </si>
  <si>
    <t>Montáž armatur vodovodních se dvěma závity G 3/4</t>
  </si>
  <si>
    <t>-1004462016</t>
  </si>
  <si>
    <t>722R</t>
  </si>
  <si>
    <t>kohout kulový R250D-20</t>
  </si>
  <si>
    <t>2094106111</t>
  </si>
  <si>
    <t>722290226</t>
  </si>
  <si>
    <t>Zkouška těsnosti vodovodního potrubí závitového do DN 50</t>
  </si>
  <si>
    <t>575528154</t>
  </si>
  <si>
    <t>7221R</t>
  </si>
  <si>
    <t>HZS - vypuštění a natlakování systému po opravě</t>
  </si>
  <si>
    <t>hod</t>
  </si>
  <si>
    <t>161944211</t>
  </si>
  <si>
    <t>998722201</t>
  </si>
  <si>
    <t>Přesun hmot procentní pro vnitřní vodovod v objektech v do 6 m</t>
  </si>
  <si>
    <t>2033259155</t>
  </si>
  <si>
    <t>725</t>
  </si>
  <si>
    <t>Zdravotechnika - zařizovací předměty</t>
  </si>
  <si>
    <t>725110811</t>
  </si>
  <si>
    <t>Demontáž klozetů splachovací s nádrží</t>
  </si>
  <si>
    <t>soubor</t>
  </si>
  <si>
    <t>-595718055</t>
  </si>
  <si>
    <t>725119122</t>
  </si>
  <si>
    <t>Montáž klozetových mís kombi</t>
  </si>
  <si>
    <t>1193839917</t>
  </si>
  <si>
    <t>6423</t>
  </si>
  <si>
    <t>klozet keramický kombinovaný bílý vč. sedátka</t>
  </si>
  <si>
    <t>734806948</t>
  </si>
  <si>
    <t>725210821</t>
  </si>
  <si>
    <t>Demontáž umyvadel bez výtokových armatur</t>
  </si>
  <si>
    <t>1853246317</t>
  </si>
  <si>
    <t>725219102</t>
  </si>
  <si>
    <t>Montáž umyvadla připevněného na šrouby do zdiva</t>
  </si>
  <si>
    <t>-1565027100</t>
  </si>
  <si>
    <t>64221040a</t>
  </si>
  <si>
    <t>umývátko keramické stěnové bílé 400x310mm se skříňkou</t>
  </si>
  <si>
    <t>-1756458634</t>
  </si>
  <si>
    <t>725220842</t>
  </si>
  <si>
    <t>Demontáž van ocelových volně stojících</t>
  </si>
  <si>
    <t>1509507277</t>
  </si>
  <si>
    <t>72524</t>
  </si>
  <si>
    <t>D+M čtvrtkruhového sprchového koutu 90x90 cm se zástěnou</t>
  </si>
  <si>
    <t>-563691650</t>
  </si>
  <si>
    <t>725291642.1</t>
  </si>
  <si>
    <t>Doplňky zařízení koupelen a záchodů sedátko do sprchy sklopné s opěrnou nohou bílé</t>
  </si>
  <si>
    <t>-705192963</t>
  </si>
  <si>
    <t>60</t>
  </si>
  <si>
    <t>725291703</t>
  </si>
  <si>
    <t>Doplňky zařízení koupelen a záchodů smaltované madlo rovné dl 500 mm</t>
  </si>
  <si>
    <t>1872726622</t>
  </si>
  <si>
    <t>61</t>
  </si>
  <si>
    <t>725662800</t>
  </si>
  <si>
    <t xml:space="preserve">Demontáž infrazářičů </t>
  </si>
  <si>
    <t>-2055070930</t>
  </si>
  <si>
    <t>62</t>
  </si>
  <si>
    <t>725819202</t>
  </si>
  <si>
    <t>Montáž ventilů nástěnných G 3/4</t>
  </si>
  <si>
    <t>1701042884</t>
  </si>
  <si>
    <t>63</t>
  </si>
  <si>
    <t>55111982</t>
  </si>
  <si>
    <t>ventil  pračkový 3/4"</t>
  </si>
  <si>
    <t>135275200</t>
  </si>
  <si>
    <t>64</t>
  </si>
  <si>
    <t>725819401</t>
  </si>
  <si>
    <t>Montáž ventilů rohových G 1/2 s připojovací trubičkou</t>
  </si>
  <si>
    <t>1913457281</t>
  </si>
  <si>
    <t>65</t>
  </si>
  <si>
    <t>NVS.CF300315</t>
  </si>
  <si>
    <t>rohový ventil  1/2"X 1/2"</t>
  </si>
  <si>
    <t>262178224</t>
  </si>
  <si>
    <t>66</t>
  </si>
  <si>
    <t>725820801</t>
  </si>
  <si>
    <t>Demontáž baterie nástěnné do G 3 / 4</t>
  </si>
  <si>
    <t>149381256</t>
  </si>
  <si>
    <t>67</t>
  </si>
  <si>
    <t>725820802</t>
  </si>
  <si>
    <t>Demontáž baterie stojánkové do jednoho otvoru</t>
  </si>
  <si>
    <t>-1593544762</t>
  </si>
  <si>
    <t>68</t>
  </si>
  <si>
    <t>725822612</t>
  </si>
  <si>
    <t>Baterie umyvadlová stojánková páková s výpustí</t>
  </si>
  <si>
    <t>1339865492</t>
  </si>
  <si>
    <t>69</t>
  </si>
  <si>
    <t>725841311</t>
  </si>
  <si>
    <t>Baterie sprchová nástěnná pákové</t>
  </si>
  <si>
    <t>-1788887706</t>
  </si>
  <si>
    <t>70</t>
  </si>
  <si>
    <t>725860811</t>
  </si>
  <si>
    <t>Demontáž uzávěrů zápachu jednoduchých</t>
  </si>
  <si>
    <t>1989900015</t>
  </si>
  <si>
    <t>71</t>
  </si>
  <si>
    <t>725861101</t>
  </si>
  <si>
    <t>Zápachová uzávěrka pro umyvadla DN 32</t>
  </si>
  <si>
    <t>-1261355784</t>
  </si>
  <si>
    <t>72</t>
  </si>
  <si>
    <t>725862103</t>
  </si>
  <si>
    <t>Zápachová uzávěrka pro dřezy DN 40/50</t>
  </si>
  <si>
    <t>586441016</t>
  </si>
  <si>
    <t>73</t>
  </si>
  <si>
    <t>998725201</t>
  </si>
  <si>
    <t>Přesun hmot procentní pro zařizovací předměty v objektech v do 6 m</t>
  </si>
  <si>
    <t>88479271</t>
  </si>
  <si>
    <t>74</t>
  </si>
  <si>
    <t>717171160</t>
  </si>
  <si>
    <t>75</t>
  </si>
  <si>
    <t>7401a</t>
  </si>
  <si>
    <t>Demontáž a zpětná montáž elektrického sporáku</t>
  </si>
  <si>
    <t>1646294967</t>
  </si>
  <si>
    <t>76</t>
  </si>
  <si>
    <t>741110062</t>
  </si>
  <si>
    <t>Montáž trubka plastová ohebná D přes 23 do 35 mm uložená pod omítku</t>
  </si>
  <si>
    <t>533590103</t>
  </si>
  <si>
    <t>77</t>
  </si>
  <si>
    <t>34571061</t>
  </si>
  <si>
    <t>trubka elektroinstalační ohebná z PVC (ČSN) 2313</t>
  </si>
  <si>
    <t>1973513150</t>
  </si>
  <si>
    <t>78</t>
  </si>
  <si>
    <t>1329384899</t>
  </si>
  <si>
    <t>79</t>
  </si>
  <si>
    <t>-1275858655</t>
  </si>
  <si>
    <t>80</t>
  </si>
  <si>
    <t>34571012</t>
  </si>
  <si>
    <t>lišta elektroinstalační vkládací 40 x 15</t>
  </si>
  <si>
    <t>-1848073746</t>
  </si>
  <si>
    <t>81</t>
  </si>
  <si>
    <t>2034192742</t>
  </si>
  <si>
    <t>82</t>
  </si>
  <si>
    <t>-1536815805</t>
  </si>
  <si>
    <t>83</t>
  </si>
  <si>
    <t>56525906</t>
  </si>
  <si>
    <t>84</t>
  </si>
  <si>
    <t>-650940088</t>
  </si>
  <si>
    <t>85</t>
  </si>
  <si>
    <t>86368561</t>
  </si>
  <si>
    <t>86</t>
  </si>
  <si>
    <t>-1265309595</t>
  </si>
  <si>
    <t>87</t>
  </si>
  <si>
    <t>741120401</t>
  </si>
  <si>
    <t>Montáž vodič Cu izolovaný drátovací plný žíla 0,35-6 mm2 v rozváděči (CY)</t>
  </si>
  <si>
    <t>1555966309</t>
  </si>
  <si>
    <t>88</t>
  </si>
  <si>
    <t>34140844</t>
  </si>
  <si>
    <t>vodič izolovaný s Cu jádrem 6mm2 (CY 6)</t>
  </si>
  <si>
    <t>-371577053</t>
  </si>
  <si>
    <t>89</t>
  </si>
  <si>
    <t>741122015</t>
  </si>
  <si>
    <t>Montáž kabel Cu bez ukončení uložený pod omítku plný kulatý 3x1,5 mm2 (CYKY)</t>
  </si>
  <si>
    <t>771342848</t>
  </si>
  <si>
    <t>90</t>
  </si>
  <si>
    <t>34111030</t>
  </si>
  <si>
    <t>kabel silový s Cu jádrem 1 kV 3x1,5mm2 (CYKY 3Jx1,5)</t>
  </si>
  <si>
    <t>-1041159934</t>
  </si>
  <si>
    <t>91</t>
  </si>
  <si>
    <t>3411</t>
  </si>
  <si>
    <t>kabel pro pohyblivé připojení (CGSG 5x2,5)</t>
  </si>
  <si>
    <t>-42040271</t>
  </si>
  <si>
    <t>92</t>
  </si>
  <si>
    <t>741122031</t>
  </si>
  <si>
    <t>Montáž kabel Cu bez ukončení uložený pod omítku plný kulatý 5x1,5 až 2,5 mm2 (CYKY)</t>
  </si>
  <si>
    <t>1467507376</t>
  </si>
  <si>
    <t>93</t>
  </si>
  <si>
    <t>34111094</t>
  </si>
  <si>
    <t>kabel silový s Cu jádrem 1 kV 5x2,5mm2 (CYKY 5Jx2,5)</t>
  </si>
  <si>
    <t>1626488236</t>
  </si>
  <si>
    <t>94</t>
  </si>
  <si>
    <t>741122016</t>
  </si>
  <si>
    <t>Montáž kabel Cu bez ukončení uložený pod omítku plný kulatý 3x2,5 až 6 mm2 (CYKY)</t>
  </si>
  <si>
    <t>179808974</t>
  </si>
  <si>
    <t>95</t>
  </si>
  <si>
    <t>-819780576</t>
  </si>
  <si>
    <t>96</t>
  </si>
  <si>
    <t>1749002087</t>
  </si>
  <si>
    <t>97</t>
  </si>
  <si>
    <t>-672305876</t>
  </si>
  <si>
    <t>98</t>
  </si>
  <si>
    <t>-1446946030</t>
  </si>
  <si>
    <t>99</t>
  </si>
  <si>
    <t>-1902499181</t>
  </si>
  <si>
    <t>100</t>
  </si>
  <si>
    <t>-2021991259</t>
  </si>
  <si>
    <t>101</t>
  </si>
  <si>
    <t>748572949</t>
  </si>
  <si>
    <t>102</t>
  </si>
  <si>
    <t>-849840470</t>
  </si>
  <si>
    <t>103</t>
  </si>
  <si>
    <t>-1090810547</t>
  </si>
  <si>
    <t>104</t>
  </si>
  <si>
    <t>-657463911</t>
  </si>
  <si>
    <t>105</t>
  </si>
  <si>
    <t>62224813</t>
  </si>
  <si>
    <t>106</t>
  </si>
  <si>
    <t>122641392</t>
  </si>
  <si>
    <t>107</t>
  </si>
  <si>
    <t>163227336</t>
  </si>
  <si>
    <t>108</t>
  </si>
  <si>
    <t>-1792062060</t>
  </si>
  <si>
    <t>109</t>
  </si>
  <si>
    <t>-2141216621</t>
  </si>
  <si>
    <t>110</t>
  </si>
  <si>
    <t>952521259</t>
  </si>
  <si>
    <t>111</t>
  </si>
  <si>
    <t>-1648802802</t>
  </si>
  <si>
    <t>112</t>
  </si>
  <si>
    <t>-1679326189</t>
  </si>
  <si>
    <t>113</t>
  </si>
  <si>
    <t>861726331</t>
  </si>
  <si>
    <t>114</t>
  </si>
  <si>
    <t>741370032</t>
  </si>
  <si>
    <t>Montáž svítidlo žárovkové bytové nástěnné přisazené 1 zdroj se sklem</t>
  </si>
  <si>
    <t>-1147105688</t>
  </si>
  <si>
    <t>115</t>
  </si>
  <si>
    <t>3482</t>
  </si>
  <si>
    <t>svítidlo bytové žárovkové  ( koupelna)</t>
  </si>
  <si>
    <t>-2043478377</t>
  </si>
  <si>
    <t>116</t>
  </si>
  <si>
    <t>-573695837</t>
  </si>
  <si>
    <t>117</t>
  </si>
  <si>
    <t>Stavební práce pro elektroinstalaci (sekání, prostupy, záhozy drážek atd....)</t>
  </si>
  <si>
    <t>-1588980462</t>
  </si>
  <si>
    <t>118</t>
  </si>
  <si>
    <t>1755916652</t>
  </si>
  <si>
    <t>119</t>
  </si>
  <si>
    <t>Demontáž garnýží a rolet</t>
  </si>
  <si>
    <t>-974513546</t>
  </si>
  <si>
    <t>120</t>
  </si>
  <si>
    <t>76681R</t>
  </si>
  <si>
    <t>Demontáž a opětovná montáž kuchyňské linky vč. spotřebiče</t>
  </si>
  <si>
    <t>148679401</t>
  </si>
  <si>
    <t>121</t>
  </si>
  <si>
    <t>76682R</t>
  </si>
  <si>
    <t>Demontáž a opětovná montáž vestavné skříně - chodba</t>
  </si>
  <si>
    <t>493821415</t>
  </si>
  <si>
    <t>122</t>
  </si>
  <si>
    <t>-1927324118</t>
  </si>
  <si>
    <t>771</t>
  </si>
  <si>
    <t>Podlahy z dlaždic</t>
  </si>
  <si>
    <t>123</t>
  </si>
  <si>
    <t>771574113</t>
  </si>
  <si>
    <t>Montáž podlah keramických hladkých lepených flexibilním lepidlem do 19 ks/m2</t>
  </si>
  <si>
    <t>-1636242666</t>
  </si>
  <si>
    <t>124</t>
  </si>
  <si>
    <t>59761</t>
  </si>
  <si>
    <t>dlaždice keramické tl. 0,8 cm(dle výběru investora)</t>
  </si>
  <si>
    <t>-631576286</t>
  </si>
  <si>
    <t>3,86*1,1 'Přepočtené koeficientem množství</t>
  </si>
  <si>
    <t>125</t>
  </si>
  <si>
    <t>771577111</t>
  </si>
  <si>
    <t>Příplatek k montáž podlah keramických za plochu do 5 m2</t>
  </si>
  <si>
    <t>-1528127120</t>
  </si>
  <si>
    <t>126</t>
  </si>
  <si>
    <t>771591115</t>
  </si>
  <si>
    <t>Podlahy spárování silikonem</t>
  </si>
  <si>
    <t>84001824</t>
  </si>
  <si>
    <t>2,25+1,21+0,9+0,53+0,1+1,28+1,5+1,95</t>
  </si>
  <si>
    <t>127</t>
  </si>
  <si>
    <t>998771201</t>
  </si>
  <si>
    <t>Přesun hmot procentní pro podlahy z dlaždic v objektech v do 6 m</t>
  </si>
  <si>
    <t>-1401481421</t>
  </si>
  <si>
    <t>776</t>
  </si>
  <si>
    <t>Podlahy povlakové</t>
  </si>
  <si>
    <t>128</t>
  </si>
  <si>
    <t>776111116</t>
  </si>
  <si>
    <t>Odstranění zbytků lepidla z podkladu povlakových podlah broušením</t>
  </si>
  <si>
    <t>-2028851974</t>
  </si>
  <si>
    <t>129</t>
  </si>
  <si>
    <t>776121111</t>
  </si>
  <si>
    <t>Vodou ředitelná penetrace savého podkladu povlakových podlah ředěná v poměru 1:3</t>
  </si>
  <si>
    <t>290253980</t>
  </si>
  <si>
    <t>130</t>
  </si>
  <si>
    <t>776201811</t>
  </si>
  <si>
    <t>Demontáž lepených povlakových podlah bez podložky ručně</t>
  </si>
  <si>
    <t>2054617139</t>
  </si>
  <si>
    <t>"kuchyň"5,1*4,05</t>
  </si>
  <si>
    <t>"pokoj"4,3*2,85</t>
  </si>
  <si>
    <t>"chodba"3,0*1,5</t>
  </si>
  <si>
    <t>1,75*1,9</t>
  </si>
  <si>
    <t>"soc. zař."2,3*1,3</t>
  </si>
  <si>
    <t>131</t>
  </si>
  <si>
    <t>776221111</t>
  </si>
  <si>
    <t>Lepení pásů z PVC standardním lepidlem</t>
  </si>
  <si>
    <t>-922527890</t>
  </si>
  <si>
    <t>132</t>
  </si>
  <si>
    <t>28411</t>
  </si>
  <si>
    <t>Podlahovina PVC - imitace dřeva</t>
  </si>
  <si>
    <t>-1533945664</t>
  </si>
  <si>
    <t>40,735*1,05 'Přepočtené koeficientem množství</t>
  </si>
  <si>
    <t>133</t>
  </si>
  <si>
    <t>776410811</t>
  </si>
  <si>
    <t>Odstranění soklíků a lišt pryžových nebo plastových</t>
  </si>
  <si>
    <t>1888974712</t>
  </si>
  <si>
    <t>"kuchyň"(5,1+4,05)*2-0,7+2*0,7+0,1</t>
  </si>
  <si>
    <t>"pokoj"(4,3+2,85)*2-0,8+0,1*2</t>
  </si>
  <si>
    <t>"chodba"(3,0+1,5)*2-0,8*2</t>
  </si>
  <si>
    <t>(1,75+1,9)*2-0,8*3-0,6</t>
  </si>
  <si>
    <t>"soc. zař."(2,3+1,3)*2+0,6*2-0,6</t>
  </si>
  <si>
    <t>134</t>
  </si>
  <si>
    <t>776411111</t>
  </si>
  <si>
    <t>Montáž obvodových soklíků výšky do 80 mm</t>
  </si>
  <si>
    <t>-484053967</t>
  </si>
  <si>
    <t>135</t>
  </si>
  <si>
    <t>28411003</t>
  </si>
  <si>
    <t>lišta soklová PVC 30x30mm</t>
  </si>
  <si>
    <t>198834059</t>
  </si>
  <si>
    <t>44,5*1,02 'Přepočtené koeficientem množství</t>
  </si>
  <si>
    <t>136</t>
  </si>
  <si>
    <t>998776201</t>
  </si>
  <si>
    <t>Přesun hmot procentní pro podlahy povlakové v objektech v do 6 m</t>
  </si>
  <si>
    <t>-442317201</t>
  </si>
  <si>
    <t>781</t>
  </si>
  <si>
    <t>Dokončovací práce - obklady</t>
  </si>
  <si>
    <t>137</t>
  </si>
  <si>
    <t>781474115</t>
  </si>
  <si>
    <t>Montáž obkladů vnitřních keramických hladkých do 25 ks/m2 lepených flexibilním lepidlem</t>
  </si>
  <si>
    <t>-1929653077</t>
  </si>
  <si>
    <t>"soc. zařízení"(2,25+1,21+0,9+0,53+0,1+1,28+1,5+0,87+0,25+0,27+0,21)*2,0</t>
  </si>
  <si>
    <t>138</t>
  </si>
  <si>
    <t>59761039</t>
  </si>
  <si>
    <t>obklad keramický hladký přes 22 do 25ks/m2 (dle výběru investora)</t>
  </si>
  <si>
    <t>496731331</t>
  </si>
  <si>
    <t>18,74*1,1 'Přepočtené koeficientem množství</t>
  </si>
  <si>
    <t>139</t>
  </si>
  <si>
    <t>781477111</t>
  </si>
  <si>
    <t>Příplatek k montáži obkladů vnitřních keramických hladkých za plochu do 10 m2</t>
  </si>
  <si>
    <t>61327307</t>
  </si>
  <si>
    <t>140</t>
  </si>
  <si>
    <t>781494111</t>
  </si>
  <si>
    <t>Plastové profily rohové lepené flexibilním lepidlem</t>
  </si>
  <si>
    <t>-63582267</t>
  </si>
  <si>
    <t>2,0*3</t>
  </si>
  <si>
    <t>141</t>
  </si>
  <si>
    <t>781495115</t>
  </si>
  <si>
    <t>Spárování vnitřních obkladů silikonem</t>
  </si>
  <si>
    <t>1474760730</t>
  </si>
  <si>
    <t>"sprch.kout"0,9+0,9+2,0+2,0</t>
  </si>
  <si>
    <t>0,4+0,7</t>
  </si>
  <si>
    <t>142</t>
  </si>
  <si>
    <t>998781201</t>
  </si>
  <si>
    <t>Přesun hmot procentní pro obklady keramické v objektech v do 6 m</t>
  </si>
  <si>
    <t>-819972574</t>
  </si>
  <si>
    <t>143</t>
  </si>
  <si>
    <t>-2134789740</t>
  </si>
  <si>
    <t>144</t>
  </si>
  <si>
    <t>728606772</t>
  </si>
  <si>
    <t>145</t>
  </si>
  <si>
    <t>-597910200</t>
  </si>
  <si>
    <t>146</t>
  </si>
  <si>
    <t>2003512079</t>
  </si>
  <si>
    <t>147</t>
  </si>
  <si>
    <t>765580943</t>
  </si>
  <si>
    <t>2,7+1,0+1,0+0,5</t>
  </si>
  <si>
    <t>148</t>
  </si>
  <si>
    <t>-524698</t>
  </si>
  <si>
    <t>149</t>
  </si>
  <si>
    <t>-651074338</t>
  </si>
  <si>
    <t>150</t>
  </si>
  <si>
    <t>-1401606442</t>
  </si>
  <si>
    <t>151</t>
  </si>
  <si>
    <t>-409079929</t>
  </si>
  <si>
    <t>152</t>
  </si>
  <si>
    <t>1984911294</t>
  </si>
  <si>
    <t>153</t>
  </si>
  <si>
    <t>296950770</t>
  </si>
  <si>
    <t>03 - Byt č. 36A</t>
  </si>
  <si>
    <t xml:space="preserve">    775 - Podlahy skládané</t>
  </si>
  <si>
    <t>"pokoj"(4,3+2,85+4,3)*2,7-0,8*2,0</t>
  </si>
  <si>
    <t>0,198*9 'Přepočtené koeficientem množství</t>
  </si>
  <si>
    <t>-1439425684</t>
  </si>
  <si>
    <t>713105861</t>
  </si>
  <si>
    <t>-2227589</t>
  </si>
  <si>
    <t>-2072754986</t>
  </si>
  <si>
    <t>657507977</t>
  </si>
  <si>
    <t>203650008</t>
  </si>
  <si>
    <t>93951139</t>
  </si>
  <si>
    <t>-1453495162</t>
  </si>
  <si>
    <t>-1815752174</t>
  </si>
  <si>
    <t>-875718461</t>
  </si>
  <si>
    <t>1833743679</t>
  </si>
  <si>
    <t>-307224831</t>
  </si>
  <si>
    <t>-1980169992</t>
  </si>
  <si>
    <t>1598134234</t>
  </si>
  <si>
    <t>-1000453763</t>
  </si>
  <si>
    <t>-1975343799</t>
  </si>
  <si>
    <t>1968106754</t>
  </si>
  <si>
    <t>-1654767988</t>
  </si>
  <si>
    <t>-43001307</t>
  </si>
  <si>
    <t>852625455</t>
  </si>
  <si>
    <t>-1953698870</t>
  </si>
  <si>
    <t>-2059599736</t>
  </si>
  <si>
    <t>-2012169173</t>
  </si>
  <si>
    <t>1853918403</t>
  </si>
  <si>
    <t>-185544692</t>
  </si>
  <si>
    <t>-64394842</t>
  </si>
  <si>
    <t>342987860</t>
  </si>
  <si>
    <t>-1187374244</t>
  </si>
  <si>
    <t>1479621212</t>
  </si>
  <si>
    <t>108145383</t>
  </si>
  <si>
    <t>-594109329</t>
  </si>
  <si>
    <t>-1892714008</t>
  </si>
  <si>
    <t>955139083</t>
  </si>
  <si>
    <t>-1488701817</t>
  </si>
  <si>
    <t>-1278756511</t>
  </si>
  <si>
    <t>-1171471664</t>
  </si>
  <si>
    <t>-1215003341</t>
  </si>
  <si>
    <t>-697127795</t>
  </si>
  <si>
    <t>-645793486</t>
  </si>
  <si>
    <t>1091252349</t>
  </si>
  <si>
    <t>1985397355</t>
  </si>
  <si>
    <t>1078564203</t>
  </si>
  <si>
    <t>76681Ra</t>
  </si>
  <si>
    <t>Demontáž a opětovná montáž stříně jednokřídlové</t>
  </si>
  <si>
    <t>1744898620</t>
  </si>
  <si>
    <t>775</t>
  </si>
  <si>
    <t>Podlahy skládané</t>
  </si>
  <si>
    <t>775411810</t>
  </si>
  <si>
    <t>Demontáž soklíků nebo lišt dřevěných přibíjených</t>
  </si>
  <si>
    <t>-1381904326</t>
  </si>
  <si>
    <t>"Pokoj"(4,3+2,85)*2-0,8</t>
  </si>
  <si>
    <t>775541821</t>
  </si>
  <si>
    <t>Demontáž podlah plovoucích laminátových zaklapávacích do suti</t>
  </si>
  <si>
    <t>756765793</t>
  </si>
  <si>
    <t>"pokoj"2,85*4,3</t>
  </si>
  <si>
    <t>998775201</t>
  </si>
  <si>
    <t>Přesun hmot procentní pro podlahy dřevěné v objektech v do 6 m</t>
  </si>
  <si>
    <t>-2066959808</t>
  </si>
  <si>
    <t>1190532161</t>
  </si>
  <si>
    <t>1765541775</t>
  </si>
  <si>
    <t>-1275720432</t>
  </si>
  <si>
    <t>125352113</t>
  </si>
  <si>
    <t>-1127724485</t>
  </si>
  <si>
    <t>1581066807</t>
  </si>
  <si>
    <t>422267308</t>
  </si>
  <si>
    <t>392057524</t>
  </si>
  <si>
    <t>-376337647</t>
  </si>
  <si>
    <t>04 - Byt č. 10C</t>
  </si>
  <si>
    <t xml:space="preserve">    751 - Vzduchotechnika</t>
  </si>
  <si>
    <t>340235211</t>
  </si>
  <si>
    <t>Zazdívka otvorů v příčkách nebo stěnách plochy do 0,0225 m2 cihlami plnými tl do 100 mm</t>
  </si>
  <si>
    <t>991771440</t>
  </si>
  <si>
    <t>"odtah"1</t>
  </si>
  <si>
    <t>466822206</t>
  </si>
  <si>
    <t>1,9*4,05*0,1</t>
  </si>
  <si>
    <t>5,1*4,05</t>
  </si>
  <si>
    <t>611311131</t>
  </si>
  <si>
    <t>Potažení vnitřních rovných stropů vápenným štukem tloušťky do 3 mm</t>
  </si>
  <si>
    <t>-708553170</t>
  </si>
  <si>
    <t>1528840860</t>
  </si>
  <si>
    <t>1,9*4,05</t>
  </si>
  <si>
    <t>440640461</t>
  </si>
  <si>
    <t>(5,1+4,05)*2*2,7-2,6*1,5-0,8*2,0</t>
  </si>
  <si>
    <t>-1353444183</t>
  </si>
  <si>
    <t>"kuchyň"1,898</t>
  </si>
  <si>
    <t>956989806</t>
  </si>
  <si>
    <t>"obklad"-((2,3+0,6)*0,6+1,05*0,15)</t>
  </si>
  <si>
    <t>612325222</t>
  </si>
  <si>
    <t>Vápenocementová štuková omítka malých ploch do 0,25 m2 na stěnách</t>
  </si>
  <si>
    <t>-1880903043</t>
  </si>
  <si>
    <t>"oprava ostění - dveře"1</t>
  </si>
  <si>
    <t>"oprava rohu - kuchyň"1</t>
  </si>
  <si>
    <t>-958212009</t>
  </si>
  <si>
    <t>-2040060363</t>
  </si>
  <si>
    <t>-61599926</t>
  </si>
  <si>
    <t>-1856727200</t>
  </si>
  <si>
    <t>"pod obklad-kuchyň"(2,3+0,6-1,2)*0,6</t>
  </si>
  <si>
    <t>978035127</t>
  </si>
  <si>
    <t>Odsekání tenkovrstvé omítky  nebo štuku odsekáním v rozsahu do 100%</t>
  </si>
  <si>
    <t>-218345493</t>
  </si>
  <si>
    <t>strukturovaná omítka</t>
  </si>
  <si>
    <t>(5,1+4,05)*2*2,7+4,05*5,1-2,6*1,5-0,8*2,0</t>
  </si>
  <si>
    <t>"obklad"-1,2*0,6</t>
  </si>
  <si>
    <t>-1675618365</t>
  </si>
  <si>
    <t>"kuchyň"1,2*0,6</t>
  </si>
  <si>
    <t>-2034649361</t>
  </si>
  <si>
    <t>1517730289</t>
  </si>
  <si>
    <t>595150782</t>
  </si>
  <si>
    <t>0,643*9 'Přepočtené koeficientem množství</t>
  </si>
  <si>
    <t>38987849</t>
  </si>
  <si>
    <t>-49443713</t>
  </si>
  <si>
    <t>Zprovoznění nebo výměna uzávěru SV a TUV u vodoměru</t>
  </si>
  <si>
    <t>-1021402740</t>
  </si>
  <si>
    <t>7222R</t>
  </si>
  <si>
    <t>Příprava odpadu pro automatickou pračku</t>
  </si>
  <si>
    <t>-2136664006</t>
  </si>
  <si>
    <t>-198601238</t>
  </si>
  <si>
    <t>725821325</t>
  </si>
  <si>
    <t>Baterie dřezová stojánková páková s otáčivým kulatým ústím a délkou ramínka 220 mm</t>
  </si>
  <si>
    <t>-2001447153</t>
  </si>
  <si>
    <t>-1841301594</t>
  </si>
  <si>
    <t>451311494</t>
  </si>
  <si>
    <t>-1534913025</t>
  </si>
  <si>
    <t>1462616027</t>
  </si>
  <si>
    <t>-1011009640</t>
  </si>
  <si>
    <t>908623878</t>
  </si>
  <si>
    <t>1359928408</t>
  </si>
  <si>
    <t>-1285913228</t>
  </si>
  <si>
    <t>-223123003</t>
  </si>
  <si>
    <t>-978082032</t>
  </si>
  <si>
    <t>146281450</t>
  </si>
  <si>
    <t>-2091499190</t>
  </si>
  <si>
    <t>-645807063</t>
  </si>
  <si>
    <t>1297608897</t>
  </si>
  <si>
    <t>-596072739</t>
  </si>
  <si>
    <t>-1935137892</t>
  </si>
  <si>
    <t>-1791090354</t>
  </si>
  <si>
    <t>1010025427</t>
  </si>
  <si>
    <t>-1263084730</t>
  </si>
  <si>
    <t>-667891091</t>
  </si>
  <si>
    <t>654804344</t>
  </si>
  <si>
    <t>838409522</t>
  </si>
  <si>
    <t>712108017</t>
  </si>
  <si>
    <t>-1372794907</t>
  </si>
  <si>
    <t>-2068262204</t>
  </si>
  <si>
    <t>-1954082264</t>
  </si>
  <si>
    <t>-684173385</t>
  </si>
  <si>
    <t>-174927710</t>
  </si>
  <si>
    <t>380261051</t>
  </si>
  <si>
    <t>1552305079</t>
  </si>
  <si>
    <t>-757457552</t>
  </si>
  <si>
    <t>-674322014</t>
  </si>
  <si>
    <t>2036494872</t>
  </si>
  <si>
    <t>-1602802060</t>
  </si>
  <si>
    <t>936600776</t>
  </si>
  <si>
    <t>1712770012</t>
  </si>
  <si>
    <t>-649907639</t>
  </si>
  <si>
    <t>1304064143</t>
  </si>
  <si>
    <t>-277868178</t>
  </si>
  <si>
    <t>741371031</t>
  </si>
  <si>
    <t>Montáž svítidlo zářivkové bytové nástěnné přisazené 1 zdroj</t>
  </si>
  <si>
    <t>-832843612</t>
  </si>
  <si>
    <t>34812112</t>
  </si>
  <si>
    <t>svítidlo zářivkové nástěnné s vypínačem 1x11W, IP20 (kuchyňská linka)</t>
  </si>
  <si>
    <t>450345027</t>
  </si>
  <si>
    <t>-2035111960</t>
  </si>
  <si>
    <t>141108343</t>
  </si>
  <si>
    <t>-1128394887</t>
  </si>
  <si>
    <t>751</t>
  </si>
  <si>
    <t>Vzduchotechnika</t>
  </si>
  <si>
    <t>751377011</t>
  </si>
  <si>
    <t>Mtž odsávacího zákrytu (digestoř) bytového vestavěného</t>
  </si>
  <si>
    <t>-1392360826</t>
  </si>
  <si>
    <t>Digestoř s uhlíkovým filtrem</t>
  </si>
  <si>
    <t>-1285104154</t>
  </si>
  <si>
    <t>751377811</t>
  </si>
  <si>
    <t>Demontáž odsávacího zákrytu (digestoř) bytového vestavěného</t>
  </si>
  <si>
    <t>1449712534</t>
  </si>
  <si>
    <t>Demontáž garnýží, rolet a obložení</t>
  </si>
  <si>
    <t>-1660098332</t>
  </si>
  <si>
    <t>766812830</t>
  </si>
  <si>
    <t>Demontáž kuchyňských linek dřevěných nebo kovových délky do 1,8 m</t>
  </si>
  <si>
    <t>-719623021</t>
  </si>
  <si>
    <t>76684R</t>
  </si>
  <si>
    <t>D+M kuchyňská linka dl.1200/2300 mm vč. dřezu s okap. plochou - dle specifikace</t>
  </si>
  <si>
    <t>-1185380232</t>
  </si>
  <si>
    <t>-1433840734</t>
  </si>
  <si>
    <t>2105136476</t>
  </si>
  <si>
    <t>-1609251015</t>
  </si>
  <si>
    <t>1709703645</t>
  </si>
  <si>
    <t>-703468840</t>
  </si>
  <si>
    <t>"chodba"1,75*1,9</t>
  </si>
  <si>
    <t>-1505490318</t>
  </si>
  <si>
    <t>1626095829</t>
  </si>
  <si>
    <t>23,98*1,05 'Přepočtené koeficientem množství</t>
  </si>
  <si>
    <t>311457661</t>
  </si>
  <si>
    <t>(1,75+1,9)*2-0,8*2-0,6</t>
  </si>
  <si>
    <t>1166775467</t>
  </si>
  <si>
    <t>2130341006</t>
  </si>
  <si>
    <t>24,2*1,02 'Přepočtené koeficientem množství</t>
  </si>
  <si>
    <t>-1868678355</t>
  </si>
  <si>
    <t>-90258733</t>
  </si>
  <si>
    <t>"kuchyň"(2,3+0,6)*0,6+1,05*0,15</t>
  </si>
  <si>
    <t>709318352</t>
  </si>
  <si>
    <t>1,898*1,1 'Přepočtené koeficientem množství</t>
  </si>
  <si>
    <t>1370675823</t>
  </si>
  <si>
    <t>-1524697876</t>
  </si>
  <si>
    <t>-738038345</t>
  </si>
  <si>
    <t>-1837044543</t>
  </si>
  <si>
    <t>"zárubeň 80"(2,0*2+0,8)*0,2*2</t>
  </si>
  <si>
    <t>-2120196772</t>
  </si>
  <si>
    <t>616514354</t>
  </si>
  <si>
    <t>2,0*1</t>
  </si>
  <si>
    <t>1936725973</t>
  </si>
  <si>
    <t>2,7+2,7+1,0+1,0</t>
  </si>
  <si>
    <t>-1696283553</t>
  </si>
  <si>
    <t>-798420138</t>
  </si>
  <si>
    <t>1368296181</t>
  </si>
  <si>
    <t>1498384969</t>
  </si>
  <si>
    <t>28,35*1,05 'Přepočtené koeficientem množství</t>
  </si>
  <si>
    <t>-2023396966</t>
  </si>
  <si>
    <t>"chodba"(1,9+1,75)*2*2,7+1,9*1,75</t>
  </si>
  <si>
    <t>914278483</t>
  </si>
  <si>
    <t>05 - Byt. č.19C</t>
  </si>
  <si>
    <t>436222333</t>
  </si>
  <si>
    <t>-541513908</t>
  </si>
  <si>
    <t>-2107830465</t>
  </si>
  <si>
    <t>553507760</t>
  </si>
  <si>
    <t>28,35*0,1</t>
  </si>
  <si>
    <t>800172104</t>
  </si>
  <si>
    <t>-510869999</t>
  </si>
  <si>
    <t>20,638+13,77</t>
  </si>
  <si>
    <t>-1163421499</t>
  </si>
  <si>
    <t>-890753829</t>
  </si>
  <si>
    <t>5,1*2,7</t>
  </si>
  <si>
    <t>623260324</t>
  </si>
  <si>
    <t>-1636857203</t>
  </si>
  <si>
    <t>-1080384991</t>
  </si>
  <si>
    <t>-870298915</t>
  </si>
  <si>
    <t>-227591567</t>
  </si>
  <si>
    <t>244858771</t>
  </si>
  <si>
    <t>1130504267</t>
  </si>
  <si>
    <t>-919668524</t>
  </si>
  <si>
    <t>"obezdívka vany"1,5*0,6</t>
  </si>
  <si>
    <t>-167393072</t>
  </si>
  <si>
    <t>0,5*2</t>
  </si>
  <si>
    <t>2094647127</t>
  </si>
  <si>
    <t>"kuchyň"(2,3+0,6-1,2)*0,6</t>
  </si>
  <si>
    <t>-609890768</t>
  </si>
  <si>
    <t>-1334381233</t>
  </si>
  <si>
    <t>1461270422</t>
  </si>
  <si>
    <t>2040897858</t>
  </si>
  <si>
    <t>1,765*9 'Přepočtené koeficientem množství</t>
  </si>
  <si>
    <t>2054874737</t>
  </si>
  <si>
    <t>-713335400</t>
  </si>
  <si>
    <t>-1607885651</t>
  </si>
  <si>
    <t>-484771418</t>
  </si>
  <si>
    <t>(0,9+1,5)*2,0</t>
  </si>
  <si>
    <t>1163181548</t>
  </si>
  <si>
    <t>-410844159</t>
  </si>
  <si>
    <t>1180291692</t>
  </si>
  <si>
    <t>-1631328505</t>
  </si>
  <si>
    <t>683866962</t>
  </si>
  <si>
    <t>1675919643</t>
  </si>
  <si>
    <t>364642094</t>
  </si>
  <si>
    <t>940053181</t>
  </si>
  <si>
    <t>415876811</t>
  </si>
  <si>
    <t>516021099</t>
  </si>
  <si>
    <t>-1749806265</t>
  </si>
  <si>
    <t>797140121</t>
  </si>
  <si>
    <t>-2107418278</t>
  </si>
  <si>
    <t>1445907225</t>
  </si>
  <si>
    <t>-915128989</t>
  </si>
  <si>
    <t>-258720234</t>
  </si>
  <si>
    <t>1618232912</t>
  </si>
  <si>
    <t>455523493</t>
  </si>
  <si>
    <t>1509769284</t>
  </si>
  <si>
    <t>1015958847</t>
  </si>
  <si>
    <t>-471627063</t>
  </si>
  <si>
    <t>-1772482628</t>
  </si>
  <si>
    <t>776488463</t>
  </si>
  <si>
    <t>1417516172</t>
  </si>
  <si>
    <t>-1195378390</t>
  </si>
  <si>
    <t>-1035710106</t>
  </si>
  <si>
    <t>-315083638</t>
  </si>
  <si>
    <t>1590587406</t>
  </si>
  <si>
    <t>-1958305422</t>
  </si>
  <si>
    <t>1085921813</t>
  </si>
  <si>
    <t>254946662</t>
  </si>
  <si>
    <t>1593792508</t>
  </si>
  <si>
    <t>966529878</t>
  </si>
  <si>
    <t>275245342</t>
  </si>
  <si>
    <t>-1982415275</t>
  </si>
  <si>
    <t>-128049573</t>
  </si>
  <si>
    <t>-620269505</t>
  </si>
  <si>
    <t>-347819392</t>
  </si>
  <si>
    <t>490210762</t>
  </si>
  <si>
    <t>827472175</t>
  </si>
  <si>
    <t>427839255</t>
  </si>
  <si>
    <t>-534441970</t>
  </si>
  <si>
    <t>-84532132</t>
  </si>
  <si>
    <t>-462950311</t>
  </si>
  <si>
    <t>-27553619</t>
  </si>
  <si>
    <t>1823603211</t>
  </si>
  <si>
    <t>2030171205</t>
  </si>
  <si>
    <t>1365643392</t>
  </si>
  <si>
    <t>1483733894</t>
  </si>
  <si>
    <t>-879772452</t>
  </si>
  <si>
    <t>2078874157</t>
  </si>
  <si>
    <t>-1443617767</t>
  </si>
  <si>
    <t>-1073091670</t>
  </si>
  <si>
    <t>1135221427</t>
  </si>
  <si>
    <t>142569935</t>
  </si>
  <si>
    <t>7401</t>
  </si>
  <si>
    <t>Demontáž elektrického sporáku</t>
  </si>
  <si>
    <t>-190686011</t>
  </si>
  <si>
    <t>7411</t>
  </si>
  <si>
    <t>Montáž elektrického sporáku</t>
  </si>
  <si>
    <t>-2070961778</t>
  </si>
  <si>
    <t>21010</t>
  </si>
  <si>
    <t>elektrický sporák se sklokeramickou deskou - bílý</t>
  </si>
  <si>
    <t>1988080067</t>
  </si>
  <si>
    <t>-494893952</t>
  </si>
  <si>
    <t>-160292525</t>
  </si>
  <si>
    <t>-598737551</t>
  </si>
  <si>
    <t>214261426</t>
  </si>
  <si>
    <t>-972555108</t>
  </si>
  <si>
    <t>254367792</t>
  </si>
  <si>
    <t>248061290</t>
  </si>
  <si>
    <t>946257197</t>
  </si>
  <si>
    <t>-2120498722</t>
  </si>
  <si>
    <t>-73834812</t>
  </si>
  <si>
    <t>1635248495</t>
  </si>
  <si>
    <t>-1747098724</t>
  </si>
  <si>
    <t>1115207170</t>
  </si>
  <si>
    <t>-2046829977</t>
  </si>
  <si>
    <t>1874280703</t>
  </si>
  <si>
    <t>-1324822673</t>
  </si>
  <si>
    <t>1819459544</t>
  </si>
  <si>
    <t>-1950581479</t>
  </si>
  <si>
    <t>655108334</t>
  </si>
  <si>
    <t>-597151130</t>
  </si>
  <si>
    <t>332465139</t>
  </si>
  <si>
    <t>-192215830</t>
  </si>
  <si>
    <t>435331266</t>
  </si>
  <si>
    <t>1277481235</t>
  </si>
  <si>
    <t>-1190359953</t>
  </si>
  <si>
    <t>-302626845</t>
  </si>
  <si>
    <t>1248946016</t>
  </si>
  <si>
    <t>1027871554</t>
  </si>
  <si>
    <t>-1436524472</t>
  </si>
  <si>
    <t>-1894876025</t>
  </si>
  <si>
    <t>-90952223</t>
  </si>
  <si>
    <t>1906908054</t>
  </si>
  <si>
    <t>-1588622010</t>
  </si>
  <si>
    <t>205049025</t>
  </si>
  <si>
    <t>-1854264013</t>
  </si>
  <si>
    <t>-1497455246</t>
  </si>
  <si>
    <t>-429623777</t>
  </si>
  <si>
    <t>499023602</t>
  </si>
  <si>
    <t>-207675916</t>
  </si>
  <si>
    <t>1834642078</t>
  </si>
  <si>
    <t>-744576742</t>
  </si>
  <si>
    <t>-449119389</t>
  </si>
  <si>
    <t>1005472083</t>
  </si>
  <si>
    <t>803771346</t>
  </si>
  <si>
    <t>-1305566368</t>
  </si>
  <si>
    <t>116106988</t>
  </si>
  <si>
    <t>1033595348</t>
  </si>
  <si>
    <t>-1418666808</t>
  </si>
  <si>
    <t>Demontáž garnýží, rolet, obložení a zrcadla</t>
  </si>
  <si>
    <t>-1375493231</t>
  </si>
  <si>
    <t>766660022</t>
  </si>
  <si>
    <t>Montáž dveřních křídel otvíravých jednokřídlových š přes 0,8 m požárních do ocelové zárubně</t>
  </si>
  <si>
    <t>1503684932</t>
  </si>
  <si>
    <t>611</t>
  </si>
  <si>
    <t>protipožární dveře vchodové, odolnost EI,EW 30 DP3, 900 folie-dub, vč. kování, bezpečnostní zámek</t>
  </si>
  <si>
    <t>-1806667819</t>
  </si>
  <si>
    <t>94532354</t>
  </si>
  <si>
    <t>-1492881978</t>
  </si>
  <si>
    <t>-2029411292</t>
  </si>
  <si>
    <t>-556225591</t>
  </si>
  <si>
    <t>748466088</t>
  </si>
  <si>
    <t>2048473999</t>
  </si>
  <si>
    <t>539598622</t>
  </si>
  <si>
    <t>-966409054</t>
  </si>
  <si>
    <t>"soc. zař."2,25+1,21+0,9+0,53+0,1+1,28+1,5+1,95</t>
  </si>
  <si>
    <t>-1330639592</t>
  </si>
  <si>
    <t>1040943214</t>
  </si>
  <si>
    <t>64558305</t>
  </si>
  <si>
    <t>-233830319</t>
  </si>
  <si>
    <t>-1290204586</t>
  </si>
  <si>
    <t>-1818626393</t>
  </si>
  <si>
    <t>734171718</t>
  </si>
  <si>
    <t>"chodba"(1,75+1,9)*2-0,8*2-0,6</t>
  </si>
  <si>
    <t>2089630654</t>
  </si>
  <si>
    <t>825784951</t>
  </si>
  <si>
    <t>1822712733</t>
  </si>
  <si>
    <t>154</t>
  </si>
  <si>
    <t>1235349228</t>
  </si>
  <si>
    <t>155</t>
  </si>
  <si>
    <t>-1878169380</t>
  </si>
  <si>
    <t>20,638*1,1 'Přepočtené koeficientem množství</t>
  </si>
  <si>
    <t>156</t>
  </si>
  <si>
    <t>1657538685</t>
  </si>
  <si>
    <t>157</t>
  </si>
  <si>
    <t>-769571563</t>
  </si>
  <si>
    <t>158</t>
  </si>
  <si>
    <t>-1729460284</t>
  </si>
  <si>
    <t>159</t>
  </si>
  <si>
    <t>-574207581</t>
  </si>
  <si>
    <t>160</t>
  </si>
  <si>
    <t>149307078</t>
  </si>
  <si>
    <t>161</t>
  </si>
  <si>
    <t>-173451989</t>
  </si>
  <si>
    <t>162</t>
  </si>
  <si>
    <t>921782694</t>
  </si>
  <si>
    <t>163</t>
  </si>
  <si>
    <t>-1387176257</t>
  </si>
  <si>
    <t>164</t>
  </si>
  <si>
    <t>1252549743</t>
  </si>
  <si>
    <t>165</t>
  </si>
  <si>
    <t>-631174784</t>
  </si>
  <si>
    <t>166</t>
  </si>
  <si>
    <t>-1428574223</t>
  </si>
  <si>
    <t>167</t>
  </si>
  <si>
    <t>784121001</t>
  </si>
  <si>
    <t>Oškrabání malby v mísnostech výšky do 3,80 m</t>
  </si>
  <si>
    <t>-440902334</t>
  </si>
  <si>
    <t>5,1*1,1</t>
  </si>
  <si>
    <t>168</t>
  </si>
  <si>
    <t>-1257462909</t>
  </si>
  <si>
    <t>169</t>
  </si>
  <si>
    <t>882896258</t>
  </si>
  <si>
    <t>5,1*1,6</t>
  </si>
  <si>
    <t>170</t>
  </si>
  <si>
    <t>-1925188103</t>
  </si>
  <si>
    <t>171</t>
  </si>
  <si>
    <t>-833369338</t>
  </si>
  <si>
    <t>172</t>
  </si>
  <si>
    <t>-1874646847</t>
  </si>
  <si>
    <t>173</t>
  </si>
  <si>
    <t>-639764641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</si>
</sst>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4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abSelected="1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81" t="s">
        <v>14</v>
      </c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P5" s="21"/>
      <c r="AQ5" s="21"/>
      <c r="AR5" s="19"/>
      <c r="BE5" s="289" t="s">
        <v>15</v>
      </c>
      <c r="BS5" s="16" t="s">
        <v>6</v>
      </c>
    </row>
    <row r="6" spans="1:74" ht="36.9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83" t="s">
        <v>17</v>
      </c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1"/>
      <c r="AQ6" s="21"/>
      <c r="AR6" s="19"/>
      <c r="BE6" s="290"/>
      <c r="BS6" s="16" t="s">
        <v>6</v>
      </c>
    </row>
    <row r="7" spans="1:74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90"/>
      <c r="BS7" s="16" t="s">
        <v>6</v>
      </c>
    </row>
    <row r="8" spans="1:74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90"/>
      <c r="BS8" s="16" t="s">
        <v>6</v>
      </c>
    </row>
    <row r="9" spans="1:74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90"/>
      <c r="BS9" s="16" t="s">
        <v>6</v>
      </c>
    </row>
    <row r="10" spans="1:74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90"/>
      <c r="BS10" s="16" t="s">
        <v>6</v>
      </c>
    </row>
    <row r="11" spans="1:74" ht="18.45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290"/>
      <c r="BS11" s="16" t="s">
        <v>6</v>
      </c>
    </row>
    <row r="12" spans="1:74" ht="6.9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90"/>
      <c r="BS12" s="16" t="s">
        <v>6</v>
      </c>
    </row>
    <row r="13" spans="1:74" ht="12" customHeight="1">
      <c r="B13" s="20"/>
      <c r="C13" s="21"/>
      <c r="D13" s="28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28</v>
      </c>
      <c r="AO13" s="21"/>
      <c r="AP13" s="21"/>
      <c r="AQ13" s="21"/>
      <c r="AR13" s="19"/>
      <c r="BE13" s="290"/>
      <c r="BS13" s="16" t="s">
        <v>6</v>
      </c>
    </row>
    <row r="14" spans="1:74" ht="13.2">
      <c r="B14" s="20"/>
      <c r="C14" s="21"/>
      <c r="D14" s="21"/>
      <c r="E14" s="284" t="s">
        <v>28</v>
      </c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" t="s">
        <v>26</v>
      </c>
      <c r="AL14" s="21"/>
      <c r="AM14" s="21"/>
      <c r="AN14" s="30" t="s">
        <v>28</v>
      </c>
      <c r="AO14" s="21"/>
      <c r="AP14" s="21"/>
      <c r="AQ14" s="21"/>
      <c r="AR14" s="19"/>
      <c r="BE14" s="290"/>
      <c r="BS14" s="16" t="s">
        <v>6</v>
      </c>
    </row>
    <row r="15" spans="1:74" ht="6.9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90"/>
      <c r="BS15" s="16" t="s">
        <v>4</v>
      </c>
    </row>
    <row r="16" spans="1:74" ht="12" customHeight="1">
      <c r="B16" s="20"/>
      <c r="C16" s="21"/>
      <c r="D16" s="28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90"/>
      <c r="BS16" s="16" t="s">
        <v>4</v>
      </c>
    </row>
    <row r="17" spans="2:71" ht="18.45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290"/>
      <c r="BS17" s="16" t="s">
        <v>30</v>
      </c>
    </row>
    <row r="18" spans="2:71" ht="6.9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90"/>
      <c r="BS18" s="16" t="s">
        <v>6</v>
      </c>
    </row>
    <row r="19" spans="2:71" ht="12" customHeight="1">
      <c r="B19" s="20"/>
      <c r="C19" s="21"/>
      <c r="D19" s="28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90"/>
      <c r="BS19" s="16" t="s">
        <v>6</v>
      </c>
    </row>
    <row r="20" spans="2:71" ht="18.45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290"/>
      <c r="BS20" s="16" t="s">
        <v>30</v>
      </c>
    </row>
    <row r="21" spans="2:71" ht="6.9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90"/>
    </row>
    <row r="22" spans="2:71" ht="12" customHeight="1">
      <c r="B22" s="20"/>
      <c r="C22" s="21"/>
      <c r="D22" s="28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90"/>
    </row>
    <row r="23" spans="2:71" ht="16.5" customHeight="1">
      <c r="B23" s="20"/>
      <c r="C23" s="21"/>
      <c r="D23" s="21"/>
      <c r="E23" s="286" t="s">
        <v>1</v>
      </c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1"/>
      <c r="AP23" s="21"/>
      <c r="AQ23" s="21"/>
      <c r="AR23" s="19"/>
      <c r="BE23" s="290"/>
    </row>
    <row r="24" spans="2:71" ht="6.9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90"/>
    </row>
    <row r="25" spans="2:71" ht="6.9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90"/>
    </row>
    <row r="26" spans="2:71" s="1" customFormat="1" ht="25.95" customHeight="1">
      <c r="B26" s="33"/>
      <c r="C26" s="34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92">
        <f>ROUND(AG94,2)</f>
        <v>0</v>
      </c>
      <c r="AL26" s="293"/>
      <c r="AM26" s="293"/>
      <c r="AN26" s="293"/>
      <c r="AO26" s="293"/>
      <c r="AP26" s="34"/>
      <c r="AQ26" s="34"/>
      <c r="AR26" s="37"/>
      <c r="BE26" s="290"/>
    </row>
    <row r="27" spans="2:71" s="1" customFormat="1" ht="6.9" customHeight="1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90"/>
    </row>
    <row r="28" spans="2:71" s="1" customFormat="1" ht="13.2"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87" t="s">
        <v>34</v>
      </c>
      <c r="M28" s="287"/>
      <c r="N28" s="287"/>
      <c r="O28" s="287"/>
      <c r="P28" s="287"/>
      <c r="Q28" s="34"/>
      <c r="R28" s="34"/>
      <c r="S28" s="34"/>
      <c r="T28" s="34"/>
      <c r="U28" s="34"/>
      <c r="V28" s="34"/>
      <c r="W28" s="287" t="s">
        <v>35</v>
      </c>
      <c r="X28" s="287"/>
      <c r="Y28" s="287"/>
      <c r="Z28" s="287"/>
      <c r="AA28" s="287"/>
      <c r="AB28" s="287"/>
      <c r="AC28" s="287"/>
      <c r="AD28" s="287"/>
      <c r="AE28" s="287"/>
      <c r="AF28" s="34"/>
      <c r="AG28" s="34"/>
      <c r="AH28" s="34"/>
      <c r="AI28" s="34"/>
      <c r="AJ28" s="34"/>
      <c r="AK28" s="287" t="s">
        <v>36</v>
      </c>
      <c r="AL28" s="287"/>
      <c r="AM28" s="287"/>
      <c r="AN28" s="287"/>
      <c r="AO28" s="287"/>
      <c r="AP28" s="34"/>
      <c r="AQ28" s="34"/>
      <c r="AR28" s="37"/>
      <c r="BE28" s="290"/>
    </row>
    <row r="29" spans="2:71" s="2" customFormat="1" ht="14.4" customHeight="1">
      <c r="B29" s="38"/>
      <c r="C29" s="39"/>
      <c r="D29" s="28" t="s">
        <v>37</v>
      </c>
      <c r="E29" s="39"/>
      <c r="F29" s="28" t="s">
        <v>38</v>
      </c>
      <c r="G29" s="39"/>
      <c r="H29" s="39"/>
      <c r="I29" s="39"/>
      <c r="J29" s="39"/>
      <c r="K29" s="39"/>
      <c r="L29" s="261">
        <v>0.21</v>
      </c>
      <c r="M29" s="262"/>
      <c r="N29" s="262"/>
      <c r="O29" s="262"/>
      <c r="P29" s="262"/>
      <c r="Q29" s="39"/>
      <c r="R29" s="39"/>
      <c r="S29" s="39"/>
      <c r="T29" s="39"/>
      <c r="U29" s="39"/>
      <c r="V29" s="39"/>
      <c r="W29" s="288">
        <f>ROUND(AZ94, 2)</f>
        <v>0</v>
      </c>
      <c r="X29" s="262"/>
      <c r="Y29" s="262"/>
      <c r="Z29" s="262"/>
      <c r="AA29" s="262"/>
      <c r="AB29" s="262"/>
      <c r="AC29" s="262"/>
      <c r="AD29" s="262"/>
      <c r="AE29" s="262"/>
      <c r="AF29" s="39"/>
      <c r="AG29" s="39"/>
      <c r="AH29" s="39"/>
      <c r="AI29" s="39"/>
      <c r="AJ29" s="39"/>
      <c r="AK29" s="288">
        <f>ROUND(AV94, 2)</f>
        <v>0</v>
      </c>
      <c r="AL29" s="262"/>
      <c r="AM29" s="262"/>
      <c r="AN29" s="262"/>
      <c r="AO29" s="262"/>
      <c r="AP29" s="39"/>
      <c r="AQ29" s="39"/>
      <c r="AR29" s="40"/>
      <c r="BE29" s="291"/>
    </row>
    <row r="30" spans="2:71" s="2" customFormat="1" ht="14.4" customHeight="1">
      <c r="B30" s="38"/>
      <c r="C30" s="39"/>
      <c r="D30" s="39"/>
      <c r="E30" s="39"/>
      <c r="F30" s="28" t="s">
        <v>39</v>
      </c>
      <c r="G30" s="39"/>
      <c r="H30" s="39"/>
      <c r="I30" s="39"/>
      <c r="J30" s="39"/>
      <c r="K30" s="39"/>
      <c r="L30" s="261">
        <v>0.15</v>
      </c>
      <c r="M30" s="262"/>
      <c r="N30" s="262"/>
      <c r="O30" s="262"/>
      <c r="P30" s="262"/>
      <c r="Q30" s="39"/>
      <c r="R30" s="39"/>
      <c r="S30" s="39"/>
      <c r="T30" s="39"/>
      <c r="U30" s="39"/>
      <c r="V30" s="39"/>
      <c r="W30" s="288">
        <f>ROUND(BA94, 2)</f>
        <v>0</v>
      </c>
      <c r="X30" s="262"/>
      <c r="Y30" s="262"/>
      <c r="Z30" s="262"/>
      <c r="AA30" s="262"/>
      <c r="AB30" s="262"/>
      <c r="AC30" s="262"/>
      <c r="AD30" s="262"/>
      <c r="AE30" s="262"/>
      <c r="AF30" s="39"/>
      <c r="AG30" s="39"/>
      <c r="AH30" s="39"/>
      <c r="AI30" s="39"/>
      <c r="AJ30" s="39"/>
      <c r="AK30" s="288">
        <f>ROUND(AW94, 2)</f>
        <v>0</v>
      </c>
      <c r="AL30" s="262"/>
      <c r="AM30" s="262"/>
      <c r="AN30" s="262"/>
      <c r="AO30" s="262"/>
      <c r="AP30" s="39"/>
      <c r="AQ30" s="39"/>
      <c r="AR30" s="40"/>
      <c r="BE30" s="291"/>
    </row>
    <row r="31" spans="2:71" s="2" customFormat="1" ht="14.4" hidden="1" customHeight="1">
      <c r="B31" s="38"/>
      <c r="C31" s="39"/>
      <c r="D31" s="39"/>
      <c r="E31" s="39"/>
      <c r="F31" s="28" t="s">
        <v>40</v>
      </c>
      <c r="G31" s="39"/>
      <c r="H31" s="39"/>
      <c r="I31" s="39"/>
      <c r="J31" s="39"/>
      <c r="K31" s="39"/>
      <c r="L31" s="261">
        <v>0.21</v>
      </c>
      <c r="M31" s="262"/>
      <c r="N31" s="262"/>
      <c r="O31" s="262"/>
      <c r="P31" s="262"/>
      <c r="Q31" s="39"/>
      <c r="R31" s="39"/>
      <c r="S31" s="39"/>
      <c r="T31" s="39"/>
      <c r="U31" s="39"/>
      <c r="V31" s="39"/>
      <c r="W31" s="288">
        <f>ROUND(BB94, 2)</f>
        <v>0</v>
      </c>
      <c r="X31" s="262"/>
      <c r="Y31" s="262"/>
      <c r="Z31" s="262"/>
      <c r="AA31" s="262"/>
      <c r="AB31" s="262"/>
      <c r="AC31" s="262"/>
      <c r="AD31" s="262"/>
      <c r="AE31" s="262"/>
      <c r="AF31" s="39"/>
      <c r="AG31" s="39"/>
      <c r="AH31" s="39"/>
      <c r="AI31" s="39"/>
      <c r="AJ31" s="39"/>
      <c r="AK31" s="288">
        <v>0</v>
      </c>
      <c r="AL31" s="262"/>
      <c r="AM31" s="262"/>
      <c r="AN31" s="262"/>
      <c r="AO31" s="262"/>
      <c r="AP31" s="39"/>
      <c r="AQ31" s="39"/>
      <c r="AR31" s="40"/>
      <c r="BE31" s="291"/>
    </row>
    <row r="32" spans="2:71" s="2" customFormat="1" ht="14.4" hidden="1" customHeight="1">
      <c r="B32" s="38"/>
      <c r="C32" s="39"/>
      <c r="D32" s="39"/>
      <c r="E32" s="39"/>
      <c r="F32" s="28" t="s">
        <v>41</v>
      </c>
      <c r="G32" s="39"/>
      <c r="H32" s="39"/>
      <c r="I32" s="39"/>
      <c r="J32" s="39"/>
      <c r="K32" s="39"/>
      <c r="L32" s="261">
        <v>0.15</v>
      </c>
      <c r="M32" s="262"/>
      <c r="N32" s="262"/>
      <c r="O32" s="262"/>
      <c r="P32" s="262"/>
      <c r="Q32" s="39"/>
      <c r="R32" s="39"/>
      <c r="S32" s="39"/>
      <c r="T32" s="39"/>
      <c r="U32" s="39"/>
      <c r="V32" s="39"/>
      <c r="W32" s="288">
        <f>ROUND(BC94, 2)</f>
        <v>0</v>
      </c>
      <c r="X32" s="262"/>
      <c r="Y32" s="262"/>
      <c r="Z32" s="262"/>
      <c r="AA32" s="262"/>
      <c r="AB32" s="262"/>
      <c r="AC32" s="262"/>
      <c r="AD32" s="262"/>
      <c r="AE32" s="262"/>
      <c r="AF32" s="39"/>
      <c r="AG32" s="39"/>
      <c r="AH32" s="39"/>
      <c r="AI32" s="39"/>
      <c r="AJ32" s="39"/>
      <c r="AK32" s="288">
        <v>0</v>
      </c>
      <c r="AL32" s="262"/>
      <c r="AM32" s="262"/>
      <c r="AN32" s="262"/>
      <c r="AO32" s="262"/>
      <c r="AP32" s="39"/>
      <c r="AQ32" s="39"/>
      <c r="AR32" s="40"/>
      <c r="BE32" s="291"/>
    </row>
    <row r="33" spans="2:57" s="2" customFormat="1" ht="14.4" hidden="1" customHeight="1">
      <c r="B33" s="38"/>
      <c r="C33" s="39"/>
      <c r="D33" s="39"/>
      <c r="E33" s="39"/>
      <c r="F33" s="28" t="s">
        <v>42</v>
      </c>
      <c r="G33" s="39"/>
      <c r="H33" s="39"/>
      <c r="I33" s="39"/>
      <c r="J33" s="39"/>
      <c r="K33" s="39"/>
      <c r="L33" s="261">
        <v>0</v>
      </c>
      <c r="M33" s="262"/>
      <c r="N33" s="262"/>
      <c r="O33" s="262"/>
      <c r="P33" s="262"/>
      <c r="Q33" s="39"/>
      <c r="R33" s="39"/>
      <c r="S33" s="39"/>
      <c r="T33" s="39"/>
      <c r="U33" s="39"/>
      <c r="V33" s="39"/>
      <c r="W33" s="288">
        <f>ROUND(BD94, 2)</f>
        <v>0</v>
      </c>
      <c r="X33" s="262"/>
      <c r="Y33" s="262"/>
      <c r="Z33" s="262"/>
      <c r="AA33" s="262"/>
      <c r="AB33" s="262"/>
      <c r="AC33" s="262"/>
      <c r="AD33" s="262"/>
      <c r="AE33" s="262"/>
      <c r="AF33" s="39"/>
      <c r="AG33" s="39"/>
      <c r="AH33" s="39"/>
      <c r="AI33" s="39"/>
      <c r="AJ33" s="39"/>
      <c r="AK33" s="288">
        <v>0</v>
      </c>
      <c r="AL33" s="262"/>
      <c r="AM33" s="262"/>
      <c r="AN33" s="262"/>
      <c r="AO33" s="262"/>
      <c r="AP33" s="39"/>
      <c r="AQ33" s="39"/>
      <c r="AR33" s="40"/>
      <c r="BE33" s="291"/>
    </row>
    <row r="34" spans="2:57" s="1" customFormat="1" ht="6.9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90"/>
    </row>
    <row r="35" spans="2:57" s="1" customFormat="1" ht="25.95" customHeight="1">
      <c r="B35" s="33"/>
      <c r="C35" s="41"/>
      <c r="D35" s="42" t="s">
        <v>43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44</v>
      </c>
      <c r="U35" s="43"/>
      <c r="V35" s="43"/>
      <c r="W35" s="43"/>
      <c r="X35" s="265" t="s">
        <v>45</v>
      </c>
      <c r="Y35" s="266"/>
      <c r="Z35" s="266"/>
      <c r="AA35" s="266"/>
      <c r="AB35" s="266"/>
      <c r="AC35" s="43"/>
      <c r="AD35" s="43"/>
      <c r="AE35" s="43"/>
      <c r="AF35" s="43"/>
      <c r="AG35" s="43"/>
      <c r="AH35" s="43"/>
      <c r="AI35" s="43"/>
      <c r="AJ35" s="43"/>
      <c r="AK35" s="267">
        <f>SUM(AK26:AK33)</f>
        <v>0</v>
      </c>
      <c r="AL35" s="266"/>
      <c r="AM35" s="266"/>
      <c r="AN35" s="266"/>
      <c r="AO35" s="268"/>
      <c r="AP35" s="41"/>
      <c r="AQ35" s="41"/>
      <c r="AR35" s="37"/>
    </row>
    <row r="36" spans="2:57" s="1" customFormat="1" ht="6.9" customHeight="1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</row>
    <row r="37" spans="2:57" s="1" customFormat="1" ht="14.4" customHeight="1"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</row>
    <row r="38" spans="2:57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2:57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2:57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2:57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2:57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2:57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2:57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2:57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2:57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2:57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2:57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2:44" s="1" customFormat="1" ht="14.4" customHeight="1">
      <c r="B49" s="33"/>
      <c r="C49" s="34"/>
      <c r="D49" s="45" t="s">
        <v>46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47</v>
      </c>
      <c r="AI49" s="46"/>
      <c r="AJ49" s="46"/>
      <c r="AK49" s="46"/>
      <c r="AL49" s="46"/>
      <c r="AM49" s="46"/>
      <c r="AN49" s="46"/>
      <c r="AO49" s="46"/>
      <c r="AP49" s="34"/>
      <c r="AQ49" s="34"/>
      <c r="AR49" s="37"/>
    </row>
    <row r="50" spans="2:44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2:44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2:44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2:44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2:4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2:44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2:44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2:44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2:44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2:44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2:44" s="1" customFormat="1" ht="13.2">
      <c r="B60" s="33"/>
      <c r="C60" s="34"/>
      <c r="D60" s="47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7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7" t="s">
        <v>48</v>
      </c>
      <c r="AI60" s="36"/>
      <c r="AJ60" s="36"/>
      <c r="AK60" s="36"/>
      <c r="AL60" s="36"/>
      <c r="AM60" s="47" t="s">
        <v>49</v>
      </c>
      <c r="AN60" s="36"/>
      <c r="AO60" s="36"/>
      <c r="AP60" s="34"/>
      <c r="AQ60" s="34"/>
      <c r="AR60" s="37"/>
    </row>
    <row r="61" spans="2:44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2:44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2:44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2:44" s="1" customFormat="1" ht="13.2">
      <c r="B64" s="33"/>
      <c r="C64" s="34"/>
      <c r="D64" s="45" t="s">
        <v>50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5" t="s">
        <v>51</v>
      </c>
      <c r="AI64" s="46"/>
      <c r="AJ64" s="46"/>
      <c r="AK64" s="46"/>
      <c r="AL64" s="46"/>
      <c r="AM64" s="46"/>
      <c r="AN64" s="46"/>
      <c r="AO64" s="46"/>
      <c r="AP64" s="34"/>
      <c r="AQ64" s="34"/>
      <c r="AR64" s="37"/>
    </row>
    <row r="65" spans="2:44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2:44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2:44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2:44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2:44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2:44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2:44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2:44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2:44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2:4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2:44" s="1" customFormat="1" ht="13.2">
      <c r="B75" s="33"/>
      <c r="C75" s="34"/>
      <c r="D75" s="47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7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7" t="s">
        <v>48</v>
      </c>
      <c r="AI75" s="36"/>
      <c r="AJ75" s="36"/>
      <c r="AK75" s="36"/>
      <c r="AL75" s="36"/>
      <c r="AM75" s="47" t="s">
        <v>49</v>
      </c>
      <c r="AN75" s="36"/>
      <c r="AO75" s="36"/>
      <c r="AP75" s="34"/>
      <c r="AQ75" s="34"/>
      <c r="AR75" s="37"/>
    </row>
    <row r="76" spans="2:44" s="1" customFormat="1"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</row>
    <row r="77" spans="2:44" s="1" customFormat="1" ht="6.9" customHeight="1"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7"/>
    </row>
    <row r="81" spans="1:91" s="1" customFormat="1" ht="6.9" customHeight="1"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7"/>
    </row>
    <row r="82" spans="1:91" s="1" customFormat="1" ht="24.9" customHeight="1">
      <c r="B82" s="33"/>
      <c r="C82" s="22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</row>
    <row r="83" spans="1:91" s="1" customFormat="1" ht="6.9" customHeight="1"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</row>
    <row r="84" spans="1:91" s="3" customFormat="1" ht="12" customHeight="1">
      <c r="B84" s="52"/>
      <c r="C84" s="28" t="s">
        <v>13</v>
      </c>
      <c r="D84" s="53"/>
      <c r="E84" s="53"/>
      <c r="F84" s="53"/>
      <c r="G84" s="53"/>
      <c r="H84" s="53"/>
      <c r="I84" s="53"/>
      <c r="J84" s="53"/>
      <c r="K84" s="53"/>
      <c r="L84" s="53" t="str">
        <f>K5</f>
        <v>0227</v>
      </c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4"/>
    </row>
    <row r="85" spans="1:91" s="4" customFormat="1" ht="36.9" customHeight="1">
      <c r="B85" s="55"/>
      <c r="C85" s="56" t="s">
        <v>16</v>
      </c>
      <c r="D85" s="57"/>
      <c r="E85" s="57"/>
      <c r="F85" s="57"/>
      <c r="G85" s="57"/>
      <c r="H85" s="57"/>
      <c r="I85" s="57"/>
      <c r="J85" s="57"/>
      <c r="K85" s="57"/>
      <c r="L85" s="278" t="str">
        <f>K6</f>
        <v>Oprava volných bytů 34A, 36A, 38A, 10C a 19C v domě Hladnovská 757/119a, Ostrava - Muglinov</v>
      </c>
      <c r="M85" s="279"/>
      <c r="N85" s="279"/>
      <c r="O85" s="279"/>
      <c r="P85" s="279"/>
      <c r="Q85" s="279"/>
      <c r="R85" s="279"/>
      <c r="S85" s="279"/>
      <c r="T85" s="279"/>
      <c r="U85" s="279"/>
      <c r="V85" s="279"/>
      <c r="W85" s="279"/>
      <c r="X85" s="279"/>
      <c r="Y85" s="279"/>
      <c r="Z85" s="279"/>
      <c r="AA85" s="279"/>
      <c r="AB85" s="279"/>
      <c r="AC85" s="279"/>
      <c r="AD85" s="279"/>
      <c r="AE85" s="279"/>
      <c r="AF85" s="279"/>
      <c r="AG85" s="279"/>
      <c r="AH85" s="279"/>
      <c r="AI85" s="279"/>
      <c r="AJ85" s="279"/>
      <c r="AK85" s="279"/>
      <c r="AL85" s="279"/>
      <c r="AM85" s="279"/>
      <c r="AN85" s="279"/>
      <c r="AO85" s="279"/>
      <c r="AP85" s="57"/>
      <c r="AQ85" s="57"/>
      <c r="AR85" s="58"/>
    </row>
    <row r="86" spans="1:91" s="1" customFormat="1" ht="6.9" customHeight="1"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</row>
    <row r="87" spans="1:91" s="1" customFormat="1" ht="12" customHeight="1">
      <c r="B87" s="33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59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280" t="str">
        <f>IF(AN8= "","",AN8)</f>
        <v>27.2.2019</v>
      </c>
      <c r="AN87" s="280"/>
      <c r="AO87" s="34"/>
      <c r="AP87" s="34"/>
      <c r="AQ87" s="34"/>
      <c r="AR87" s="37"/>
    </row>
    <row r="88" spans="1:91" s="1" customFormat="1" ht="6.9" customHeight="1"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</row>
    <row r="89" spans="1:91" s="1" customFormat="1" ht="15.15" customHeight="1">
      <c r="B89" s="33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53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276" t="str">
        <f>IF(E17="","",E17)</f>
        <v xml:space="preserve"> </v>
      </c>
      <c r="AN89" s="277"/>
      <c r="AO89" s="277"/>
      <c r="AP89" s="277"/>
      <c r="AQ89" s="34"/>
      <c r="AR89" s="37"/>
      <c r="AS89" s="270" t="s">
        <v>53</v>
      </c>
      <c r="AT89" s="271"/>
      <c r="AU89" s="61"/>
      <c r="AV89" s="61"/>
      <c r="AW89" s="61"/>
      <c r="AX89" s="61"/>
      <c r="AY89" s="61"/>
      <c r="AZ89" s="61"/>
      <c r="BA89" s="61"/>
      <c r="BB89" s="61"/>
      <c r="BC89" s="61"/>
      <c r="BD89" s="62"/>
    </row>
    <row r="90" spans="1:91" s="1" customFormat="1" ht="15.15" customHeight="1">
      <c r="B90" s="33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53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276" t="str">
        <f>IF(E20="","",E20)</f>
        <v xml:space="preserve"> </v>
      </c>
      <c r="AN90" s="277"/>
      <c r="AO90" s="277"/>
      <c r="AP90" s="277"/>
      <c r="AQ90" s="34"/>
      <c r="AR90" s="37"/>
      <c r="AS90" s="272"/>
      <c r="AT90" s="273"/>
      <c r="AU90" s="63"/>
      <c r="AV90" s="63"/>
      <c r="AW90" s="63"/>
      <c r="AX90" s="63"/>
      <c r="AY90" s="63"/>
      <c r="AZ90" s="63"/>
      <c r="BA90" s="63"/>
      <c r="BB90" s="63"/>
      <c r="BC90" s="63"/>
      <c r="BD90" s="64"/>
    </row>
    <row r="91" spans="1:91" s="1" customFormat="1" ht="10.95" customHeight="1"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74"/>
      <c r="AT91" s="275"/>
      <c r="AU91" s="65"/>
      <c r="AV91" s="65"/>
      <c r="AW91" s="65"/>
      <c r="AX91" s="65"/>
      <c r="AY91" s="65"/>
      <c r="AZ91" s="65"/>
      <c r="BA91" s="65"/>
      <c r="BB91" s="65"/>
      <c r="BC91" s="65"/>
      <c r="BD91" s="66"/>
    </row>
    <row r="92" spans="1:91" s="1" customFormat="1" ht="29.25" customHeight="1">
      <c r="B92" s="33"/>
      <c r="C92" s="254" t="s">
        <v>54</v>
      </c>
      <c r="D92" s="255"/>
      <c r="E92" s="255"/>
      <c r="F92" s="255"/>
      <c r="G92" s="255"/>
      <c r="H92" s="67"/>
      <c r="I92" s="256" t="s">
        <v>55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64" t="s">
        <v>56</v>
      </c>
      <c r="AH92" s="255"/>
      <c r="AI92" s="255"/>
      <c r="AJ92" s="255"/>
      <c r="AK92" s="255"/>
      <c r="AL92" s="255"/>
      <c r="AM92" s="255"/>
      <c r="AN92" s="256" t="s">
        <v>57</v>
      </c>
      <c r="AO92" s="255"/>
      <c r="AP92" s="263"/>
      <c r="AQ92" s="68" t="s">
        <v>58</v>
      </c>
      <c r="AR92" s="37"/>
      <c r="AS92" s="69" t="s">
        <v>59</v>
      </c>
      <c r="AT92" s="70" t="s">
        <v>60</v>
      </c>
      <c r="AU92" s="70" t="s">
        <v>61</v>
      </c>
      <c r="AV92" s="70" t="s">
        <v>62</v>
      </c>
      <c r="AW92" s="70" t="s">
        <v>63</v>
      </c>
      <c r="AX92" s="70" t="s">
        <v>64</v>
      </c>
      <c r="AY92" s="70" t="s">
        <v>65</v>
      </c>
      <c r="AZ92" s="70" t="s">
        <v>66</v>
      </c>
      <c r="BA92" s="70" t="s">
        <v>67</v>
      </c>
      <c r="BB92" s="70" t="s">
        <v>68</v>
      </c>
      <c r="BC92" s="70" t="s">
        <v>69</v>
      </c>
      <c r="BD92" s="71" t="s">
        <v>70</v>
      </c>
    </row>
    <row r="93" spans="1:91" s="1" customFormat="1" ht="10.95" customHeight="1"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72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4"/>
    </row>
    <row r="94" spans="1:91" s="5" customFormat="1" ht="32.4" customHeight="1">
      <c r="B94" s="75"/>
      <c r="C94" s="76" t="s">
        <v>71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259">
        <f>ROUND(SUM(AG95:AG99),2)</f>
        <v>0</v>
      </c>
      <c r="AH94" s="259"/>
      <c r="AI94" s="259"/>
      <c r="AJ94" s="259"/>
      <c r="AK94" s="259"/>
      <c r="AL94" s="259"/>
      <c r="AM94" s="259"/>
      <c r="AN94" s="260">
        <f t="shared" ref="AN94:AN99" si="0">SUM(AG94,AT94)</f>
        <v>0</v>
      </c>
      <c r="AO94" s="260"/>
      <c r="AP94" s="260"/>
      <c r="AQ94" s="79" t="s">
        <v>1</v>
      </c>
      <c r="AR94" s="80"/>
      <c r="AS94" s="81">
        <f>ROUND(SUM(AS95:AS99),2)</f>
        <v>0</v>
      </c>
      <c r="AT94" s="82">
        <f t="shared" ref="AT94:AT99" si="1">ROUND(SUM(AV94:AW94),2)</f>
        <v>0</v>
      </c>
      <c r="AU94" s="83">
        <f>ROUND(SUM(AU95:AU99),5)</f>
        <v>0</v>
      </c>
      <c r="AV94" s="82">
        <f>ROUND(AZ94*L29,2)</f>
        <v>0</v>
      </c>
      <c r="AW94" s="82">
        <f>ROUND(BA94*L30,2)</f>
        <v>0</v>
      </c>
      <c r="AX94" s="82">
        <f>ROUND(BB94*L29,2)</f>
        <v>0</v>
      </c>
      <c r="AY94" s="82">
        <f>ROUND(BC94*L30,2)</f>
        <v>0</v>
      </c>
      <c r="AZ94" s="82">
        <f>ROUND(SUM(AZ95:AZ99),2)</f>
        <v>0</v>
      </c>
      <c r="BA94" s="82">
        <f>ROUND(SUM(BA95:BA99),2)</f>
        <v>0</v>
      </c>
      <c r="BB94" s="82">
        <f>ROUND(SUM(BB95:BB99),2)</f>
        <v>0</v>
      </c>
      <c r="BC94" s="82">
        <f>ROUND(SUM(BC95:BC99),2)</f>
        <v>0</v>
      </c>
      <c r="BD94" s="84">
        <f>ROUND(SUM(BD95:BD99),2)</f>
        <v>0</v>
      </c>
      <c r="BS94" s="85" t="s">
        <v>72</v>
      </c>
      <c r="BT94" s="85" t="s">
        <v>73</v>
      </c>
      <c r="BU94" s="86" t="s">
        <v>74</v>
      </c>
      <c r="BV94" s="85" t="s">
        <v>75</v>
      </c>
      <c r="BW94" s="85" t="s">
        <v>5</v>
      </c>
      <c r="BX94" s="85" t="s">
        <v>76</v>
      </c>
      <c r="CL94" s="85" t="s">
        <v>1</v>
      </c>
    </row>
    <row r="95" spans="1:91" s="6" customFormat="1" ht="16.5" customHeight="1">
      <c r="A95" s="87" t="s">
        <v>77</v>
      </c>
      <c r="B95" s="88"/>
      <c r="C95" s="89"/>
      <c r="D95" s="253" t="s">
        <v>78</v>
      </c>
      <c r="E95" s="253"/>
      <c r="F95" s="253"/>
      <c r="G95" s="253"/>
      <c r="H95" s="253"/>
      <c r="I95" s="90"/>
      <c r="J95" s="253" t="s">
        <v>79</v>
      </c>
      <c r="K95" s="253"/>
      <c r="L95" s="253"/>
      <c r="M95" s="253"/>
      <c r="N95" s="253"/>
      <c r="O95" s="253"/>
      <c r="P95" s="253"/>
      <c r="Q95" s="253"/>
      <c r="R95" s="253"/>
      <c r="S95" s="253"/>
      <c r="T95" s="253"/>
      <c r="U95" s="253"/>
      <c r="V95" s="253"/>
      <c r="W95" s="253"/>
      <c r="X95" s="253"/>
      <c r="Y95" s="253"/>
      <c r="Z95" s="253"/>
      <c r="AA95" s="253"/>
      <c r="AB95" s="253"/>
      <c r="AC95" s="253"/>
      <c r="AD95" s="253"/>
      <c r="AE95" s="253"/>
      <c r="AF95" s="253"/>
      <c r="AG95" s="257">
        <f>'01 - Byt č. 34A'!J30</f>
        <v>0</v>
      </c>
      <c r="AH95" s="258"/>
      <c r="AI95" s="258"/>
      <c r="AJ95" s="258"/>
      <c r="AK95" s="258"/>
      <c r="AL95" s="258"/>
      <c r="AM95" s="258"/>
      <c r="AN95" s="257">
        <f t="shared" si="0"/>
        <v>0</v>
      </c>
      <c r="AO95" s="258"/>
      <c r="AP95" s="258"/>
      <c r="AQ95" s="91" t="s">
        <v>80</v>
      </c>
      <c r="AR95" s="92"/>
      <c r="AS95" s="93">
        <v>0</v>
      </c>
      <c r="AT95" s="94">
        <f t="shared" si="1"/>
        <v>0</v>
      </c>
      <c r="AU95" s="95">
        <f>'01 - Byt č. 34A'!P127</f>
        <v>0</v>
      </c>
      <c r="AV95" s="94">
        <f>'01 - Byt č. 34A'!J33</f>
        <v>0</v>
      </c>
      <c r="AW95" s="94">
        <f>'01 - Byt č. 34A'!J34</f>
        <v>0</v>
      </c>
      <c r="AX95" s="94">
        <f>'01 - Byt č. 34A'!J35</f>
        <v>0</v>
      </c>
      <c r="AY95" s="94">
        <f>'01 - Byt č. 34A'!J36</f>
        <v>0</v>
      </c>
      <c r="AZ95" s="94">
        <f>'01 - Byt č. 34A'!F33</f>
        <v>0</v>
      </c>
      <c r="BA95" s="94">
        <f>'01 - Byt č. 34A'!F34</f>
        <v>0</v>
      </c>
      <c r="BB95" s="94">
        <f>'01 - Byt č. 34A'!F35</f>
        <v>0</v>
      </c>
      <c r="BC95" s="94">
        <f>'01 - Byt č. 34A'!F36</f>
        <v>0</v>
      </c>
      <c r="BD95" s="96">
        <f>'01 - Byt č. 34A'!F37</f>
        <v>0</v>
      </c>
      <c r="BT95" s="97" t="s">
        <v>81</v>
      </c>
      <c r="BV95" s="97" t="s">
        <v>75</v>
      </c>
      <c r="BW95" s="97" t="s">
        <v>82</v>
      </c>
      <c r="BX95" s="97" t="s">
        <v>5</v>
      </c>
      <c r="CL95" s="97" t="s">
        <v>1</v>
      </c>
      <c r="CM95" s="97" t="s">
        <v>81</v>
      </c>
    </row>
    <row r="96" spans="1:91" s="6" customFormat="1" ht="16.5" customHeight="1">
      <c r="A96" s="87" t="s">
        <v>77</v>
      </c>
      <c r="B96" s="88"/>
      <c r="C96" s="89"/>
      <c r="D96" s="253" t="s">
        <v>83</v>
      </c>
      <c r="E96" s="253"/>
      <c r="F96" s="253"/>
      <c r="G96" s="253"/>
      <c r="H96" s="253"/>
      <c r="I96" s="90"/>
      <c r="J96" s="253" t="s">
        <v>84</v>
      </c>
      <c r="K96" s="253"/>
      <c r="L96" s="253"/>
      <c r="M96" s="253"/>
      <c r="N96" s="253"/>
      <c r="O96" s="253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7">
        <f>'02 - Byt č. 38A'!J30</f>
        <v>0</v>
      </c>
      <c r="AH96" s="258"/>
      <c r="AI96" s="258"/>
      <c r="AJ96" s="258"/>
      <c r="AK96" s="258"/>
      <c r="AL96" s="258"/>
      <c r="AM96" s="258"/>
      <c r="AN96" s="257">
        <f t="shared" si="0"/>
        <v>0</v>
      </c>
      <c r="AO96" s="258"/>
      <c r="AP96" s="258"/>
      <c r="AQ96" s="91" t="s">
        <v>80</v>
      </c>
      <c r="AR96" s="92"/>
      <c r="AS96" s="93">
        <v>0</v>
      </c>
      <c r="AT96" s="94">
        <f t="shared" si="1"/>
        <v>0</v>
      </c>
      <c r="AU96" s="95">
        <f>'02 - Byt č. 38A'!P134</f>
        <v>0</v>
      </c>
      <c r="AV96" s="94">
        <f>'02 - Byt č. 38A'!J33</f>
        <v>0</v>
      </c>
      <c r="AW96" s="94">
        <f>'02 - Byt č. 38A'!J34</f>
        <v>0</v>
      </c>
      <c r="AX96" s="94">
        <f>'02 - Byt č. 38A'!J35</f>
        <v>0</v>
      </c>
      <c r="AY96" s="94">
        <f>'02 - Byt č. 38A'!J36</f>
        <v>0</v>
      </c>
      <c r="AZ96" s="94">
        <f>'02 - Byt č. 38A'!F33</f>
        <v>0</v>
      </c>
      <c r="BA96" s="94">
        <f>'02 - Byt č. 38A'!F34</f>
        <v>0</v>
      </c>
      <c r="BB96" s="94">
        <f>'02 - Byt č. 38A'!F35</f>
        <v>0</v>
      </c>
      <c r="BC96" s="94">
        <f>'02 - Byt č. 38A'!F36</f>
        <v>0</v>
      </c>
      <c r="BD96" s="96">
        <f>'02 - Byt č. 38A'!F37</f>
        <v>0</v>
      </c>
      <c r="BT96" s="97" t="s">
        <v>81</v>
      </c>
      <c r="BV96" s="97" t="s">
        <v>75</v>
      </c>
      <c r="BW96" s="97" t="s">
        <v>85</v>
      </c>
      <c r="BX96" s="97" t="s">
        <v>5</v>
      </c>
      <c r="CL96" s="97" t="s">
        <v>1</v>
      </c>
      <c r="CM96" s="97" t="s">
        <v>81</v>
      </c>
    </row>
    <row r="97" spans="1:91" s="6" customFormat="1" ht="16.5" customHeight="1">
      <c r="A97" s="87" t="s">
        <v>77</v>
      </c>
      <c r="B97" s="88"/>
      <c r="C97" s="89"/>
      <c r="D97" s="253" t="s">
        <v>86</v>
      </c>
      <c r="E97" s="253"/>
      <c r="F97" s="253"/>
      <c r="G97" s="253"/>
      <c r="H97" s="253"/>
      <c r="I97" s="90"/>
      <c r="J97" s="253" t="s">
        <v>87</v>
      </c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  <c r="Z97" s="253"/>
      <c r="AA97" s="253"/>
      <c r="AB97" s="253"/>
      <c r="AC97" s="253"/>
      <c r="AD97" s="253"/>
      <c r="AE97" s="253"/>
      <c r="AF97" s="253"/>
      <c r="AG97" s="257">
        <f>'03 - Byt č. 36A'!J30</f>
        <v>0</v>
      </c>
      <c r="AH97" s="258"/>
      <c r="AI97" s="258"/>
      <c r="AJ97" s="258"/>
      <c r="AK97" s="258"/>
      <c r="AL97" s="258"/>
      <c r="AM97" s="258"/>
      <c r="AN97" s="257">
        <f t="shared" si="0"/>
        <v>0</v>
      </c>
      <c r="AO97" s="258"/>
      <c r="AP97" s="258"/>
      <c r="AQ97" s="91" t="s">
        <v>80</v>
      </c>
      <c r="AR97" s="92"/>
      <c r="AS97" s="93">
        <v>0</v>
      </c>
      <c r="AT97" s="94">
        <f t="shared" si="1"/>
        <v>0</v>
      </c>
      <c r="AU97" s="95">
        <f>'03 - Byt č. 36A'!P128</f>
        <v>0</v>
      </c>
      <c r="AV97" s="94">
        <f>'03 - Byt č. 36A'!J33</f>
        <v>0</v>
      </c>
      <c r="AW97" s="94">
        <f>'03 - Byt č. 36A'!J34</f>
        <v>0</v>
      </c>
      <c r="AX97" s="94">
        <f>'03 - Byt č. 36A'!J35</f>
        <v>0</v>
      </c>
      <c r="AY97" s="94">
        <f>'03 - Byt č. 36A'!J36</f>
        <v>0</v>
      </c>
      <c r="AZ97" s="94">
        <f>'03 - Byt č. 36A'!F33</f>
        <v>0</v>
      </c>
      <c r="BA97" s="94">
        <f>'03 - Byt č. 36A'!F34</f>
        <v>0</v>
      </c>
      <c r="BB97" s="94">
        <f>'03 - Byt č. 36A'!F35</f>
        <v>0</v>
      </c>
      <c r="BC97" s="94">
        <f>'03 - Byt č. 36A'!F36</f>
        <v>0</v>
      </c>
      <c r="BD97" s="96">
        <f>'03 - Byt č. 36A'!F37</f>
        <v>0</v>
      </c>
      <c r="BT97" s="97" t="s">
        <v>81</v>
      </c>
      <c r="BV97" s="97" t="s">
        <v>75</v>
      </c>
      <c r="BW97" s="97" t="s">
        <v>88</v>
      </c>
      <c r="BX97" s="97" t="s">
        <v>5</v>
      </c>
      <c r="CL97" s="97" t="s">
        <v>1</v>
      </c>
      <c r="CM97" s="97" t="s">
        <v>81</v>
      </c>
    </row>
    <row r="98" spans="1:91" s="6" customFormat="1" ht="16.5" customHeight="1">
      <c r="A98" s="87" t="s">
        <v>77</v>
      </c>
      <c r="B98" s="88"/>
      <c r="C98" s="89"/>
      <c r="D98" s="253" t="s">
        <v>89</v>
      </c>
      <c r="E98" s="253"/>
      <c r="F98" s="253"/>
      <c r="G98" s="253"/>
      <c r="H98" s="253"/>
      <c r="I98" s="90"/>
      <c r="J98" s="253" t="s">
        <v>90</v>
      </c>
      <c r="K98" s="253"/>
      <c r="L98" s="253"/>
      <c r="M98" s="253"/>
      <c r="N98" s="253"/>
      <c r="O98" s="253"/>
      <c r="P98" s="253"/>
      <c r="Q98" s="253"/>
      <c r="R98" s="253"/>
      <c r="S98" s="253"/>
      <c r="T98" s="253"/>
      <c r="U98" s="253"/>
      <c r="V98" s="253"/>
      <c r="W98" s="253"/>
      <c r="X98" s="253"/>
      <c r="Y98" s="253"/>
      <c r="Z98" s="253"/>
      <c r="AA98" s="253"/>
      <c r="AB98" s="253"/>
      <c r="AC98" s="253"/>
      <c r="AD98" s="253"/>
      <c r="AE98" s="253"/>
      <c r="AF98" s="253"/>
      <c r="AG98" s="257">
        <f>'04 - Byt č. 10C'!J30</f>
        <v>0</v>
      </c>
      <c r="AH98" s="258"/>
      <c r="AI98" s="258"/>
      <c r="AJ98" s="258"/>
      <c r="AK98" s="258"/>
      <c r="AL98" s="258"/>
      <c r="AM98" s="258"/>
      <c r="AN98" s="257">
        <f t="shared" si="0"/>
        <v>0</v>
      </c>
      <c r="AO98" s="258"/>
      <c r="AP98" s="258"/>
      <c r="AQ98" s="91" t="s">
        <v>80</v>
      </c>
      <c r="AR98" s="92"/>
      <c r="AS98" s="93">
        <v>0</v>
      </c>
      <c r="AT98" s="94">
        <f t="shared" si="1"/>
        <v>0</v>
      </c>
      <c r="AU98" s="95">
        <f>'04 - Byt č. 10C'!P132</f>
        <v>0</v>
      </c>
      <c r="AV98" s="94">
        <f>'04 - Byt č. 10C'!J33</f>
        <v>0</v>
      </c>
      <c r="AW98" s="94">
        <f>'04 - Byt č. 10C'!J34</f>
        <v>0</v>
      </c>
      <c r="AX98" s="94">
        <f>'04 - Byt č. 10C'!J35</f>
        <v>0</v>
      </c>
      <c r="AY98" s="94">
        <f>'04 - Byt č. 10C'!J36</f>
        <v>0</v>
      </c>
      <c r="AZ98" s="94">
        <f>'04 - Byt č. 10C'!F33</f>
        <v>0</v>
      </c>
      <c r="BA98" s="94">
        <f>'04 - Byt č. 10C'!F34</f>
        <v>0</v>
      </c>
      <c r="BB98" s="94">
        <f>'04 - Byt č. 10C'!F35</f>
        <v>0</v>
      </c>
      <c r="BC98" s="94">
        <f>'04 - Byt č. 10C'!F36</f>
        <v>0</v>
      </c>
      <c r="BD98" s="96">
        <f>'04 - Byt č. 10C'!F37</f>
        <v>0</v>
      </c>
      <c r="BT98" s="97" t="s">
        <v>81</v>
      </c>
      <c r="BV98" s="97" t="s">
        <v>75</v>
      </c>
      <c r="BW98" s="97" t="s">
        <v>91</v>
      </c>
      <c r="BX98" s="97" t="s">
        <v>5</v>
      </c>
      <c r="CL98" s="97" t="s">
        <v>1</v>
      </c>
      <c r="CM98" s="97" t="s">
        <v>81</v>
      </c>
    </row>
    <row r="99" spans="1:91" s="6" customFormat="1" ht="16.5" customHeight="1">
      <c r="A99" s="87" t="s">
        <v>77</v>
      </c>
      <c r="B99" s="88"/>
      <c r="C99" s="89"/>
      <c r="D99" s="253" t="s">
        <v>92</v>
      </c>
      <c r="E99" s="253"/>
      <c r="F99" s="253"/>
      <c r="G99" s="253"/>
      <c r="H99" s="253"/>
      <c r="I99" s="90"/>
      <c r="J99" s="253" t="s">
        <v>93</v>
      </c>
      <c r="K99" s="253"/>
      <c r="L99" s="253"/>
      <c r="M99" s="253"/>
      <c r="N99" s="253"/>
      <c r="O99" s="253"/>
      <c r="P99" s="253"/>
      <c r="Q99" s="253"/>
      <c r="R99" s="253"/>
      <c r="S99" s="253"/>
      <c r="T99" s="253"/>
      <c r="U99" s="253"/>
      <c r="V99" s="253"/>
      <c r="W99" s="253"/>
      <c r="X99" s="253"/>
      <c r="Y99" s="253"/>
      <c r="Z99" s="253"/>
      <c r="AA99" s="253"/>
      <c r="AB99" s="253"/>
      <c r="AC99" s="253"/>
      <c r="AD99" s="253"/>
      <c r="AE99" s="253"/>
      <c r="AF99" s="253"/>
      <c r="AG99" s="257">
        <f>'05 - Byt. č.19C'!J30</f>
        <v>0</v>
      </c>
      <c r="AH99" s="258"/>
      <c r="AI99" s="258"/>
      <c r="AJ99" s="258"/>
      <c r="AK99" s="258"/>
      <c r="AL99" s="258"/>
      <c r="AM99" s="258"/>
      <c r="AN99" s="257">
        <f t="shared" si="0"/>
        <v>0</v>
      </c>
      <c r="AO99" s="258"/>
      <c r="AP99" s="258"/>
      <c r="AQ99" s="91" t="s">
        <v>80</v>
      </c>
      <c r="AR99" s="92"/>
      <c r="AS99" s="98">
        <v>0</v>
      </c>
      <c r="AT99" s="99">
        <f t="shared" si="1"/>
        <v>0</v>
      </c>
      <c r="AU99" s="100">
        <f>'05 - Byt. č.19C'!P135</f>
        <v>0</v>
      </c>
      <c r="AV99" s="99">
        <f>'05 - Byt. č.19C'!J33</f>
        <v>0</v>
      </c>
      <c r="AW99" s="99">
        <f>'05 - Byt. č.19C'!J34</f>
        <v>0</v>
      </c>
      <c r="AX99" s="99">
        <f>'05 - Byt. č.19C'!J35</f>
        <v>0</v>
      </c>
      <c r="AY99" s="99">
        <f>'05 - Byt. č.19C'!J36</f>
        <v>0</v>
      </c>
      <c r="AZ99" s="99">
        <f>'05 - Byt. č.19C'!F33</f>
        <v>0</v>
      </c>
      <c r="BA99" s="99">
        <f>'05 - Byt. č.19C'!F34</f>
        <v>0</v>
      </c>
      <c r="BB99" s="99">
        <f>'05 - Byt. č.19C'!F35</f>
        <v>0</v>
      </c>
      <c r="BC99" s="99">
        <f>'05 - Byt. č.19C'!F36</f>
        <v>0</v>
      </c>
      <c r="BD99" s="101">
        <f>'05 - Byt. č.19C'!F37</f>
        <v>0</v>
      </c>
      <c r="BT99" s="97" t="s">
        <v>81</v>
      </c>
      <c r="BV99" s="97" t="s">
        <v>75</v>
      </c>
      <c r="BW99" s="97" t="s">
        <v>94</v>
      </c>
      <c r="BX99" s="97" t="s">
        <v>5</v>
      </c>
      <c r="CL99" s="97" t="s">
        <v>1</v>
      </c>
      <c r="CM99" s="97" t="s">
        <v>81</v>
      </c>
    </row>
    <row r="100" spans="1:91" s="1" customFormat="1" ht="30" customHeight="1"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7"/>
    </row>
    <row r="101" spans="1:91" s="1" customFormat="1" ht="6.9" customHeight="1"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37"/>
    </row>
  </sheetData>
  <sheetProtection algorithmName="SHA-512" hashValue="ynIRxdaBx0bb+XdFPR6M3znvm0OdZvHIMI5gIroswb478ufIlz6CbSWiVwFvucjx04AMo4zBVtE6q3mfsfNbKw==" saltValue="/vdoqhbXYfg4l941t4LoR2w/2UV1fU2MvcxFbgki2c+7PYWOASDrQN8IO7gC8WoVP5ZBq7iyf8TV5TxqLbXMcw==" spinCount="100000" sheet="1" objects="1" scenarios="1" formatColumns="0" formatRows="0"/>
  <mergeCells count="58">
    <mergeCell ref="AK26:AO26"/>
    <mergeCell ref="W29:AE29"/>
    <mergeCell ref="AK29:AO29"/>
    <mergeCell ref="W30:AE30"/>
    <mergeCell ref="AK30:AO30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K33:AO33"/>
    <mergeCell ref="AN98:AP98"/>
    <mergeCell ref="AG98:AM98"/>
    <mergeCell ref="AN99:AP99"/>
    <mergeCell ref="AG99:AM99"/>
    <mergeCell ref="AG94:AM94"/>
    <mergeCell ref="AN94:AP94"/>
    <mergeCell ref="AN95:AP95"/>
    <mergeCell ref="AG95:AM95"/>
    <mergeCell ref="AN96:AP96"/>
    <mergeCell ref="AG96:AM96"/>
    <mergeCell ref="AN97:AP97"/>
    <mergeCell ref="AG97:AM97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D99:H99"/>
    <mergeCell ref="J99:AF99"/>
  </mergeCells>
  <hyperlinks>
    <hyperlink ref="A95" location="'01 - Byt č. 34A'!C2" display="/"/>
    <hyperlink ref="A96" location="'02 - Byt č. 38A'!C2" display="/"/>
    <hyperlink ref="A97" location="'03 - Byt č. 36A'!C2" display="/"/>
    <hyperlink ref="A98" location="'04 - Byt č. 10C'!C2" display="/"/>
    <hyperlink ref="A99" location="'05 - Byt. č.19C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9"/>
  <sheetViews>
    <sheetView showGridLines="0" topLeftCell="A203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102" customWidth="1"/>
    <col min="10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6" t="s">
        <v>82</v>
      </c>
    </row>
    <row r="3" spans="2:46" ht="6.9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19"/>
      <c r="AT3" s="16" t="s">
        <v>81</v>
      </c>
    </row>
    <row r="4" spans="2:46" ht="24.9" customHeight="1">
      <c r="B4" s="19"/>
      <c r="D4" s="106" t="s">
        <v>95</v>
      </c>
      <c r="L4" s="19"/>
      <c r="M4" s="107" t="s">
        <v>10</v>
      </c>
      <c r="AT4" s="16" t="s">
        <v>4</v>
      </c>
    </row>
    <row r="5" spans="2:46" ht="6.9" customHeight="1">
      <c r="B5" s="19"/>
      <c r="L5" s="19"/>
    </row>
    <row r="6" spans="2:46" ht="10.5" customHeight="1">
      <c r="B6" s="19"/>
      <c r="D6" s="108" t="s">
        <v>16</v>
      </c>
      <c r="L6" s="19"/>
    </row>
    <row r="7" spans="2:46" ht="24" customHeight="1">
      <c r="B7" s="19"/>
      <c r="E7" s="297" t="str">
        <f>'Rekapitulace stavby'!K6</f>
        <v>Oprava volných bytů 34A, 36A, 38A, 10C a 19C v domě Hladnovská 757/119a, Ostrava - Muglinov</v>
      </c>
      <c r="F7" s="298"/>
      <c r="G7" s="298"/>
      <c r="H7" s="298"/>
      <c r="L7" s="19"/>
    </row>
    <row r="8" spans="2:46" s="1" customFormat="1" ht="12" customHeight="1">
      <c r="B8" s="37"/>
      <c r="D8" s="108" t="s">
        <v>96</v>
      </c>
      <c r="I8" s="109"/>
      <c r="L8" s="37"/>
    </row>
    <row r="9" spans="2:46" s="1" customFormat="1" ht="36.9" customHeight="1">
      <c r="B9" s="37"/>
      <c r="E9" s="299" t="s">
        <v>97</v>
      </c>
      <c r="F9" s="300"/>
      <c r="G9" s="300"/>
      <c r="H9" s="300"/>
      <c r="I9" s="109"/>
      <c r="L9" s="37"/>
    </row>
    <row r="10" spans="2:46" s="1" customFormat="1">
      <c r="B10" s="37"/>
      <c r="I10" s="109"/>
      <c r="L10" s="37"/>
    </row>
    <row r="11" spans="2:46" s="1" customFormat="1" ht="12" customHeight="1">
      <c r="B11" s="37"/>
      <c r="D11" s="108" t="s">
        <v>18</v>
      </c>
      <c r="F11" s="110" t="s">
        <v>1</v>
      </c>
      <c r="I11" s="111" t="s">
        <v>19</v>
      </c>
      <c r="J11" s="110" t="s">
        <v>1</v>
      </c>
      <c r="L11" s="37"/>
    </row>
    <row r="12" spans="2:46" s="1" customFormat="1" ht="12" customHeight="1">
      <c r="B12" s="37"/>
      <c r="D12" s="108" t="s">
        <v>20</v>
      </c>
      <c r="F12" s="110" t="s">
        <v>21</v>
      </c>
      <c r="I12" s="111" t="s">
        <v>22</v>
      </c>
      <c r="J12" s="112" t="str">
        <f>'Rekapitulace stavby'!AN8</f>
        <v>27.2.2019</v>
      </c>
      <c r="L12" s="37"/>
    </row>
    <row r="13" spans="2:46" s="1" customFormat="1" ht="10.95" customHeight="1">
      <c r="B13" s="37"/>
      <c r="I13" s="109"/>
      <c r="L13" s="37"/>
    </row>
    <row r="14" spans="2:46" s="1" customFormat="1" ht="12" customHeight="1">
      <c r="B14" s="37"/>
      <c r="D14" s="108" t="s">
        <v>24</v>
      </c>
      <c r="I14" s="111" t="s">
        <v>25</v>
      </c>
      <c r="J14" s="110" t="str">
        <f>IF('Rekapitulace stavby'!AN10="","",'Rekapitulace stavby'!AN10)</f>
        <v/>
      </c>
      <c r="L14" s="37"/>
    </row>
    <row r="15" spans="2:46" s="1" customFormat="1" ht="18" customHeight="1">
      <c r="B15" s="37"/>
      <c r="E15" s="110" t="str">
        <f>IF('Rekapitulace stavby'!E11="","",'Rekapitulace stavby'!E11)</f>
        <v xml:space="preserve"> </v>
      </c>
      <c r="I15" s="111" t="s">
        <v>26</v>
      </c>
      <c r="J15" s="110" t="str">
        <f>IF('Rekapitulace stavby'!AN11="","",'Rekapitulace stavby'!AN11)</f>
        <v/>
      </c>
      <c r="L15" s="37"/>
    </row>
    <row r="16" spans="2:46" s="1" customFormat="1" ht="6.9" customHeight="1">
      <c r="B16" s="37"/>
      <c r="I16" s="109"/>
      <c r="L16" s="37"/>
    </row>
    <row r="17" spans="2:12" s="1" customFormat="1" ht="12" customHeight="1">
      <c r="B17" s="37"/>
      <c r="D17" s="108" t="s">
        <v>27</v>
      </c>
      <c r="I17" s="111" t="s">
        <v>25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301" t="str">
        <f>'Rekapitulace stavby'!E14</f>
        <v>Vyplň údaj</v>
      </c>
      <c r="F18" s="302"/>
      <c r="G18" s="302"/>
      <c r="H18" s="302"/>
      <c r="I18" s="111" t="s">
        <v>26</v>
      </c>
      <c r="J18" s="29" t="str">
        <f>'Rekapitulace stavby'!AN14</f>
        <v>Vyplň údaj</v>
      </c>
      <c r="L18" s="37"/>
    </row>
    <row r="19" spans="2:12" s="1" customFormat="1" ht="6.9" customHeight="1">
      <c r="B19" s="37"/>
      <c r="I19" s="109"/>
      <c r="L19" s="37"/>
    </row>
    <row r="20" spans="2:12" s="1" customFormat="1" ht="12" customHeight="1">
      <c r="B20" s="37"/>
      <c r="D20" s="108" t="s">
        <v>29</v>
      </c>
      <c r="I20" s="111" t="s">
        <v>25</v>
      </c>
      <c r="J20" s="110" t="str">
        <f>IF('Rekapitulace stavby'!AN16="","",'Rekapitulace stavby'!AN16)</f>
        <v/>
      </c>
      <c r="L20" s="37"/>
    </row>
    <row r="21" spans="2:12" s="1" customFormat="1" ht="18" customHeight="1">
      <c r="B21" s="37"/>
      <c r="E21" s="110" t="str">
        <f>IF('Rekapitulace stavby'!E17="","",'Rekapitulace stavby'!E17)</f>
        <v xml:space="preserve"> </v>
      </c>
      <c r="I21" s="111" t="s">
        <v>26</v>
      </c>
      <c r="J21" s="110" t="str">
        <f>IF('Rekapitulace stavby'!AN17="","",'Rekapitulace stavby'!AN17)</f>
        <v/>
      </c>
      <c r="L21" s="37"/>
    </row>
    <row r="22" spans="2:12" s="1" customFormat="1" ht="6.9" customHeight="1">
      <c r="B22" s="37"/>
      <c r="I22" s="109"/>
      <c r="L22" s="37"/>
    </row>
    <row r="23" spans="2:12" s="1" customFormat="1" ht="12" customHeight="1">
      <c r="B23" s="37"/>
      <c r="D23" s="108" t="s">
        <v>31</v>
      </c>
      <c r="I23" s="111" t="s">
        <v>25</v>
      </c>
      <c r="J23" s="110" t="str">
        <f>IF('Rekapitulace stavby'!AN19="","",'Rekapitulace stavby'!AN19)</f>
        <v/>
      </c>
      <c r="L23" s="37"/>
    </row>
    <row r="24" spans="2:12" s="1" customFormat="1" ht="18" customHeight="1">
      <c r="B24" s="37"/>
      <c r="E24" s="110" t="str">
        <f>IF('Rekapitulace stavby'!E20="","",'Rekapitulace stavby'!E20)</f>
        <v xml:space="preserve"> </v>
      </c>
      <c r="I24" s="111" t="s">
        <v>26</v>
      </c>
      <c r="J24" s="110" t="str">
        <f>IF('Rekapitulace stavby'!AN20="","",'Rekapitulace stavby'!AN20)</f>
        <v/>
      </c>
      <c r="L24" s="37"/>
    </row>
    <row r="25" spans="2:12" s="1" customFormat="1" ht="6.9" customHeight="1">
      <c r="B25" s="37"/>
      <c r="I25" s="109"/>
      <c r="L25" s="37"/>
    </row>
    <row r="26" spans="2:12" s="1" customFormat="1" ht="12" customHeight="1">
      <c r="B26" s="37"/>
      <c r="D26" s="108" t="s">
        <v>32</v>
      </c>
      <c r="I26" s="109"/>
      <c r="L26" s="37"/>
    </row>
    <row r="27" spans="2:12" s="7" customFormat="1" ht="16.5" customHeight="1">
      <c r="B27" s="113"/>
      <c r="E27" s="303" t="s">
        <v>1</v>
      </c>
      <c r="F27" s="303"/>
      <c r="G27" s="303"/>
      <c r="H27" s="303"/>
      <c r="I27" s="114"/>
      <c r="L27" s="113"/>
    </row>
    <row r="28" spans="2:12" s="1" customFormat="1" ht="6.9" customHeight="1">
      <c r="B28" s="37"/>
      <c r="I28" s="109"/>
      <c r="L28" s="37"/>
    </row>
    <row r="29" spans="2:12" s="1" customFormat="1" ht="6.9" customHeight="1">
      <c r="B29" s="37"/>
      <c r="D29" s="61"/>
      <c r="E29" s="61"/>
      <c r="F29" s="61"/>
      <c r="G29" s="61"/>
      <c r="H29" s="61"/>
      <c r="I29" s="115"/>
      <c r="J29" s="61"/>
      <c r="K29" s="61"/>
      <c r="L29" s="37"/>
    </row>
    <row r="30" spans="2:12" s="1" customFormat="1" ht="25.35" customHeight="1">
      <c r="B30" s="37"/>
      <c r="D30" s="116" t="s">
        <v>33</v>
      </c>
      <c r="I30" s="109"/>
      <c r="J30" s="117">
        <f>ROUND(J127, 2)</f>
        <v>0</v>
      </c>
      <c r="L30" s="37"/>
    </row>
    <row r="31" spans="2:12" s="1" customFormat="1" ht="6.9" customHeight="1">
      <c r="B31" s="37"/>
      <c r="D31" s="61"/>
      <c r="E31" s="61"/>
      <c r="F31" s="61"/>
      <c r="G31" s="61"/>
      <c r="H31" s="61"/>
      <c r="I31" s="115"/>
      <c r="J31" s="61"/>
      <c r="K31" s="61"/>
      <c r="L31" s="37"/>
    </row>
    <row r="32" spans="2:12" s="1" customFormat="1" ht="14.4" customHeight="1">
      <c r="B32" s="37"/>
      <c r="F32" s="118" t="s">
        <v>35</v>
      </c>
      <c r="I32" s="119" t="s">
        <v>34</v>
      </c>
      <c r="J32" s="118" t="s">
        <v>36</v>
      </c>
      <c r="L32" s="37"/>
    </row>
    <row r="33" spans="2:12" s="1" customFormat="1" ht="14.4" customHeight="1">
      <c r="B33" s="37"/>
      <c r="D33" s="120" t="s">
        <v>37</v>
      </c>
      <c r="E33" s="108" t="s">
        <v>38</v>
      </c>
      <c r="F33" s="121">
        <f>ROUND((SUM(BE127:BE228)),  2)</f>
        <v>0</v>
      </c>
      <c r="I33" s="122">
        <v>0.21</v>
      </c>
      <c r="J33" s="121">
        <f>ROUND(((SUM(BE127:BE228))*I33),  2)</f>
        <v>0</v>
      </c>
      <c r="L33" s="37"/>
    </row>
    <row r="34" spans="2:12" s="1" customFormat="1" ht="14.4" customHeight="1">
      <c r="B34" s="37"/>
      <c r="E34" s="108" t="s">
        <v>39</v>
      </c>
      <c r="F34" s="121">
        <f>ROUND((SUM(BF127:BF228)),  2)</f>
        <v>0</v>
      </c>
      <c r="I34" s="122">
        <v>0.15</v>
      </c>
      <c r="J34" s="121">
        <f>ROUND(((SUM(BF127:BF228))*I34),  2)</f>
        <v>0</v>
      </c>
      <c r="L34" s="37"/>
    </row>
    <row r="35" spans="2:12" s="1" customFormat="1" ht="14.4" hidden="1" customHeight="1">
      <c r="B35" s="37"/>
      <c r="E35" s="108" t="s">
        <v>40</v>
      </c>
      <c r="F35" s="121">
        <f>ROUND((SUM(BG127:BG228)),  2)</f>
        <v>0</v>
      </c>
      <c r="I35" s="122">
        <v>0.21</v>
      </c>
      <c r="J35" s="121">
        <f>0</f>
        <v>0</v>
      </c>
      <c r="L35" s="37"/>
    </row>
    <row r="36" spans="2:12" s="1" customFormat="1" ht="14.4" hidden="1" customHeight="1">
      <c r="B36" s="37"/>
      <c r="E36" s="108" t="s">
        <v>41</v>
      </c>
      <c r="F36" s="121">
        <f>ROUND((SUM(BH127:BH228)),  2)</f>
        <v>0</v>
      </c>
      <c r="I36" s="122">
        <v>0.15</v>
      </c>
      <c r="J36" s="121">
        <f>0</f>
        <v>0</v>
      </c>
      <c r="L36" s="37"/>
    </row>
    <row r="37" spans="2:12" s="1" customFormat="1" ht="14.4" hidden="1" customHeight="1">
      <c r="B37" s="37"/>
      <c r="E37" s="108" t="s">
        <v>42</v>
      </c>
      <c r="F37" s="121">
        <f>ROUND((SUM(BI127:BI228)),  2)</f>
        <v>0</v>
      </c>
      <c r="I37" s="122">
        <v>0</v>
      </c>
      <c r="J37" s="121">
        <f>0</f>
        <v>0</v>
      </c>
      <c r="L37" s="37"/>
    </row>
    <row r="38" spans="2:12" s="1" customFormat="1" ht="6.9" customHeight="1">
      <c r="B38" s="37"/>
      <c r="I38" s="109"/>
      <c r="L38" s="37"/>
    </row>
    <row r="39" spans="2:12" s="1" customFormat="1" ht="25.35" customHeight="1">
      <c r="B39" s="37"/>
      <c r="C39" s="123"/>
      <c r="D39" s="124" t="s">
        <v>43</v>
      </c>
      <c r="E39" s="125"/>
      <c r="F39" s="125"/>
      <c r="G39" s="126" t="s">
        <v>44</v>
      </c>
      <c r="H39" s="127" t="s">
        <v>45</v>
      </c>
      <c r="I39" s="128"/>
      <c r="J39" s="129">
        <f>SUM(J30:J37)</f>
        <v>0</v>
      </c>
      <c r="K39" s="130"/>
      <c r="L39" s="37"/>
    </row>
    <row r="40" spans="2:12" s="1" customFormat="1" ht="14.4" customHeight="1">
      <c r="B40" s="37"/>
      <c r="I40" s="109"/>
      <c r="L40" s="37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7"/>
      <c r="D50" s="131" t="s">
        <v>46</v>
      </c>
      <c r="E50" s="132"/>
      <c r="F50" s="132"/>
      <c r="G50" s="131" t="s">
        <v>47</v>
      </c>
      <c r="H50" s="132"/>
      <c r="I50" s="133"/>
      <c r="J50" s="132"/>
      <c r="K50" s="132"/>
      <c r="L50" s="37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7"/>
      <c r="D61" s="134" t="s">
        <v>48</v>
      </c>
      <c r="E61" s="135"/>
      <c r="F61" s="136" t="s">
        <v>49</v>
      </c>
      <c r="G61" s="134" t="s">
        <v>48</v>
      </c>
      <c r="H61" s="135"/>
      <c r="I61" s="137"/>
      <c r="J61" s="138" t="s">
        <v>49</v>
      </c>
      <c r="K61" s="135"/>
      <c r="L61" s="37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7"/>
      <c r="D65" s="131" t="s">
        <v>50</v>
      </c>
      <c r="E65" s="132"/>
      <c r="F65" s="132"/>
      <c r="G65" s="131" t="s">
        <v>51</v>
      </c>
      <c r="H65" s="132"/>
      <c r="I65" s="133"/>
      <c r="J65" s="132"/>
      <c r="K65" s="132"/>
      <c r="L65" s="37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7"/>
      <c r="D76" s="134" t="s">
        <v>48</v>
      </c>
      <c r="E76" s="135"/>
      <c r="F76" s="136" t="s">
        <v>49</v>
      </c>
      <c r="G76" s="134" t="s">
        <v>48</v>
      </c>
      <c r="H76" s="135"/>
      <c r="I76" s="137"/>
      <c r="J76" s="138" t="s">
        <v>49</v>
      </c>
      <c r="K76" s="135"/>
      <c r="L76" s="37"/>
    </row>
    <row r="77" spans="2:12" s="1" customFormat="1" ht="14.4" customHeight="1">
      <c r="B77" s="139"/>
      <c r="C77" s="140"/>
      <c r="D77" s="140"/>
      <c r="E77" s="140"/>
      <c r="F77" s="140"/>
      <c r="G77" s="140"/>
      <c r="H77" s="140"/>
      <c r="I77" s="141"/>
      <c r="J77" s="140"/>
      <c r="K77" s="140"/>
      <c r="L77" s="37"/>
    </row>
    <row r="81" spans="2:47" s="1" customFormat="1" ht="6.9" customHeight="1">
      <c r="B81" s="142"/>
      <c r="C81" s="143"/>
      <c r="D81" s="143"/>
      <c r="E81" s="143"/>
      <c r="F81" s="143"/>
      <c r="G81" s="143"/>
      <c r="H81" s="143"/>
      <c r="I81" s="144"/>
      <c r="J81" s="143"/>
      <c r="K81" s="143"/>
      <c r="L81" s="37"/>
    </row>
    <row r="82" spans="2:47" s="1" customFormat="1" ht="24.9" customHeight="1">
      <c r="B82" s="33"/>
      <c r="C82" s="22" t="s">
        <v>98</v>
      </c>
      <c r="D82" s="34"/>
      <c r="E82" s="34"/>
      <c r="F82" s="34"/>
      <c r="G82" s="34"/>
      <c r="H82" s="34"/>
      <c r="I82" s="109"/>
      <c r="J82" s="34"/>
      <c r="K82" s="34"/>
      <c r="L82" s="37"/>
    </row>
    <row r="83" spans="2:47" s="1" customFormat="1" ht="6.9" customHeight="1">
      <c r="B83" s="33"/>
      <c r="C83" s="34"/>
      <c r="D83" s="34"/>
      <c r="E83" s="34"/>
      <c r="F83" s="34"/>
      <c r="G83" s="34"/>
      <c r="H83" s="34"/>
      <c r="I83" s="109"/>
      <c r="J83" s="34"/>
      <c r="K83" s="34"/>
      <c r="L83" s="37"/>
    </row>
    <row r="84" spans="2:47" s="1" customFormat="1" ht="12" customHeight="1">
      <c r="B84" s="33"/>
      <c r="C84" s="28" t="s">
        <v>16</v>
      </c>
      <c r="D84" s="34"/>
      <c r="E84" s="34"/>
      <c r="F84" s="34"/>
      <c r="G84" s="34"/>
      <c r="H84" s="34"/>
      <c r="I84" s="109"/>
      <c r="J84" s="34"/>
      <c r="K84" s="34"/>
      <c r="L84" s="37"/>
    </row>
    <row r="85" spans="2:47" s="1" customFormat="1" ht="23.25" customHeight="1">
      <c r="B85" s="33"/>
      <c r="C85" s="34"/>
      <c r="D85" s="34"/>
      <c r="E85" s="295" t="str">
        <f>E7</f>
        <v>Oprava volných bytů 34A, 36A, 38A, 10C a 19C v domě Hladnovská 757/119a, Ostrava - Muglinov</v>
      </c>
      <c r="F85" s="296"/>
      <c r="G85" s="296"/>
      <c r="H85" s="296"/>
      <c r="I85" s="109"/>
      <c r="J85" s="34"/>
      <c r="K85" s="34"/>
      <c r="L85" s="37"/>
    </row>
    <row r="86" spans="2:47" s="1" customFormat="1" ht="12" customHeight="1">
      <c r="B86" s="33"/>
      <c r="C86" s="28" t="s">
        <v>96</v>
      </c>
      <c r="D86" s="34"/>
      <c r="E86" s="34"/>
      <c r="F86" s="34"/>
      <c r="G86" s="34"/>
      <c r="H86" s="34"/>
      <c r="I86" s="109"/>
      <c r="J86" s="34"/>
      <c r="K86" s="34"/>
      <c r="L86" s="37"/>
    </row>
    <row r="87" spans="2:47" s="1" customFormat="1" ht="16.5" customHeight="1">
      <c r="B87" s="33"/>
      <c r="C87" s="34"/>
      <c r="D87" s="34"/>
      <c r="E87" s="278" t="str">
        <f>E9</f>
        <v>01 - Byt č. 34A</v>
      </c>
      <c r="F87" s="294"/>
      <c r="G87" s="294"/>
      <c r="H87" s="294"/>
      <c r="I87" s="109"/>
      <c r="J87" s="34"/>
      <c r="K87" s="34"/>
      <c r="L87" s="37"/>
    </row>
    <row r="88" spans="2:47" s="1" customFormat="1" ht="6.9" customHeight="1">
      <c r="B88" s="33"/>
      <c r="C88" s="34"/>
      <c r="D88" s="34"/>
      <c r="E88" s="34"/>
      <c r="F88" s="34"/>
      <c r="G88" s="34"/>
      <c r="H88" s="34"/>
      <c r="I88" s="109"/>
      <c r="J88" s="34"/>
      <c r="K88" s="34"/>
      <c r="L88" s="37"/>
    </row>
    <row r="89" spans="2:47" s="1" customFormat="1" ht="12" customHeight="1">
      <c r="B89" s="33"/>
      <c r="C89" s="28" t="s">
        <v>20</v>
      </c>
      <c r="D89" s="34"/>
      <c r="E89" s="34"/>
      <c r="F89" s="26" t="str">
        <f>F12</f>
        <v xml:space="preserve"> </v>
      </c>
      <c r="G89" s="34"/>
      <c r="H89" s="34"/>
      <c r="I89" s="111" t="s">
        <v>22</v>
      </c>
      <c r="J89" s="60" t="str">
        <f>IF(J12="","",J12)</f>
        <v>27.2.2019</v>
      </c>
      <c r="K89" s="34"/>
      <c r="L89" s="37"/>
    </row>
    <row r="90" spans="2:47" s="1" customFormat="1" ht="6.9" customHeight="1">
      <c r="B90" s="33"/>
      <c r="C90" s="34"/>
      <c r="D90" s="34"/>
      <c r="E90" s="34"/>
      <c r="F90" s="34"/>
      <c r="G90" s="34"/>
      <c r="H90" s="34"/>
      <c r="I90" s="109"/>
      <c r="J90" s="34"/>
      <c r="K90" s="34"/>
      <c r="L90" s="37"/>
    </row>
    <row r="91" spans="2:47" s="1" customFormat="1" ht="15.15" customHeight="1">
      <c r="B91" s="33"/>
      <c r="C91" s="28" t="s">
        <v>24</v>
      </c>
      <c r="D91" s="34"/>
      <c r="E91" s="34"/>
      <c r="F91" s="26" t="str">
        <f>E15</f>
        <v xml:space="preserve"> </v>
      </c>
      <c r="G91" s="34"/>
      <c r="H91" s="34"/>
      <c r="I91" s="111" t="s">
        <v>29</v>
      </c>
      <c r="J91" s="31" t="str">
        <f>E21</f>
        <v xml:space="preserve"> </v>
      </c>
      <c r="K91" s="34"/>
      <c r="L91" s="37"/>
    </row>
    <row r="92" spans="2:47" s="1" customFormat="1" ht="15.15" customHeight="1">
      <c r="B92" s="33"/>
      <c r="C92" s="28" t="s">
        <v>27</v>
      </c>
      <c r="D92" s="34"/>
      <c r="E92" s="34"/>
      <c r="F92" s="26" t="str">
        <f>IF(E18="","",E18)</f>
        <v>Vyplň údaj</v>
      </c>
      <c r="G92" s="34"/>
      <c r="H92" s="34"/>
      <c r="I92" s="111" t="s">
        <v>31</v>
      </c>
      <c r="J92" s="31" t="str">
        <f>E24</f>
        <v xml:space="preserve"> </v>
      </c>
      <c r="K92" s="34"/>
      <c r="L92" s="37"/>
    </row>
    <row r="93" spans="2:47" s="1" customFormat="1" ht="10.35" customHeight="1">
      <c r="B93" s="33"/>
      <c r="C93" s="34"/>
      <c r="D93" s="34"/>
      <c r="E93" s="34"/>
      <c r="F93" s="34"/>
      <c r="G93" s="34"/>
      <c r="H93" s="34"/>
      <c r="I93" s="109"/>
      <c r="J93" s="34"/>
      <c r="K93" s="34"/>
      <c r="L93" s="37"/>
    </row>
    <row r="94" spans="2:47" s="1" customFormat="1" ht="29.25" customHeight="1">
      <c r="B94" s="33"/>
      <c r="C94" s="145" t="s">
        <v>99</v>
      </c>
      <c r="D94" s="146"/>
      <c r="E94" s="146"/>
      <c r="F94" s="146"/>
      <c r="G94" s="146"/>
      <c r="H94" s="146"/>
      <c r="I94" s="147"/>
      <c r="J94" s="148" t="s">
        <v>100</v>
      </c>
      <c r="K94" s="146"/>
      <c r="L94" s="37"/>
    </row>
    <row r="95" spans="2:47" s="1" customFormat="1" ht="10.35" customHeight="1">
      <c r="B95" s="33"/>
      <c r="C95" s="34"/>
      <c r="D95" s="34"/>
      <c r="E95" s="34"/>
      <c r="F95" s="34"/>
      <c r="G95" s="34"/>
      <c r="H95" s="34"/>
      <c r="I95" s="109"/>
      <c r="J95" s="34"/>
      <c r="K95" s="34"/>
      <c r="L95" s="37"/>
    </row>
    <row r="96" spans="2:47" s="1" customFormat="1" ht="22.95" customHeight="1">
      <c r="B96" s="33"/>
      <c r="C96" s="149" t="s">
        <v>101</v>
      </c>
      <c r="D96" s="34"/>
      <c r="E96" s="34"/>
      <c r="F96" s="34"/>
      <c r="G96" s="34"/>
      <c r="H96" s="34"/>
      <c r="I96" s="109"/>
      <c r="J96" s="78">
        <f>J127</f>
        <v>0</v>
      </c>
      <c r="K96" s="34"/>
      <c r="L96" s="37"/>
      <c r="AU96" s="16" t="s">
        <v>102</v>
      </c>
    </row>
    <row r="97" spans="2:12" s="8" customFormat="1" ht="24.9" customHeight="1">
      <c r="B97" s="150"/>
      <c r="C97" s="151"/>
      <c r="D97" s="152" t="s">
        <v>103</v>
      </c>
      <c r="E97" s="153"/>
      <c r="F97" s="153"/>
      <c r="G97" s="153"/>
      <c r="H97" s="153"/>
      <c r="I97" s="154"/>
      <c r="J97" s="155">
        <f>J128</f>
        <v>0</v>
      </c>
      <c r="K97" s="151"/>
      <c r="L97" s="156"/>
    </row>
    <row r="98" spans="2:12" s="9" customFormat="1" ht="19.95" customHeight="1">
      <c r="B98" s="157"/>
      <c r="C98" s="158"/>
      <c r="D98" s="159" t="s">
        <v>104</v>
      </c>
      <c r="E98" s="160"/>
      <c r="F98" s="160"/>
      <c r="G98" s="160"/>
      <c r="H98" s="160"/>
      <c r="I98" s="161"/>
      <c r="J98" s="162">
        <f>J129</f>
        <v>0</v>
      </c>
      <c r="K98" s="158"/>
      <c r="L98" s="163"/>
    </row>
    <row r="99" spans="2:12" s="9" customFormat="1" ht="19.95" customHeight="1">
      <c r="B99" s="157"/>
      <c r="C99" s="158"/>
      <c r="D99" s="159" t="s">
        <v>105</v>
      </c>
      <c r="E99" s="160"/>
      <c r="F99" s="160"/>
      <c r="G99" s="160"/>
      <c r="H99" s="160"/>
      <c r="I99" s="161"/>
      <c r="J99" s="162">
        <f>J143</f>
        <v>0</v>
      </c>
      <c r="K99" s="158"/>
      <c r="L99" s="163"/>
    </row>
    <row r="100" spans="2:12" s="9" customFormat="1" ht="19.95" customHeight="1">
      <c r="B100" s="157"/>
      <c r="C100" s="158"/>
      <c r="D100" s="159" t="s">
        <v>106</v>
      </c>
      <c r="E100" s="160"/>
      <c r="F100" s="160"/>
      <c r="G100" s="160"/>
      <c r="H100" s="160"/>
      <c r="I100" s="161"/>
      <c r="J100" s="162">
        <f>J150</f>
        <v>0</v>
      </c>
      <c r="K100" s="158"/>
      <c r="L100" s="163"/>
    </row>
    <row r="101" spans="2:12" s="9" customFormat="1" ht="19.95" customHeight="1">
      <c r="B101" s="157"/>
      <c r="C101" s="158"/>
      <c r="D101" s="159" t="s">
        <v>107</v>
      </c>
      <c r="E101" s="160"/>
      <c r="F101" s="160"/>
      <c r="G101" s="160"/>
      <c r="H101" s="160"/>
      <c r="I101" s="161"/>
      <c r="J101" s="162">
        <f>J156</f>
        <v>0</v>
      </c>
      <c r="K101" s="158"/>
      <c r="L101" s="163"/>
    </row>
    <row r="102" spans="2:12" s="8" customFormat="1" ht="24.9" customHeight="1">
      <c r="B102" s="150"/>
      <c r="C102" s="151"/>
      <c r="D102" s="152" t="s">
        <v>108</v>
      </c>
      <c r="E102" s="153"/>
      <c r="F102" s="153"/>
      <c r="G102" s="153"/>
      <c r="H102" s="153"/>
      <c r="I102" s="154"/>
      <c r="J102" s="155">
        <f>J158</f>
        <v>0</v>
      </c>
      <c r="K102" s="151"/>
      <c r="L102" s="156"/>
    </row>
    <row r="103" spans="2:12" s="9" customFormat="1" ht="19.95" customHeight="1">
      <c r="B103" s="157"/>
      <c r="C103" s="158"/>
      <c r="D103" s="159" t="s">
        <v>109</v>
      </c>
      <c r="E103" s="160"/>
      <c r="F103" s="160"/>
      <c r="G103" s="160"/>
      <c r="H103" s="160"/>
      <c r="I103" s="161"/>
      <c r="J103" s="162">
        <f>J159</f>
        <v>0</v>
      </c>
      <c r="K103" s="158"/>
      <c r="L103" s="163"/>
    </row>
    <row r="104" spans="2:12" s="9" customFormat="1" ht="19.95" customHeight="1">
      <c r="B104" s="157"/>
      <c r="C104" s="158"/>
      <c r="D104" s="159" t="s">
        <v>110</v>
      </c>
      <c r="E104" s="160"/>
      <c r="F104" s="160"/>
      <c r="G104" s="160"/>
      <c r="H104" s="160"/>
      <c r="I104" s="161"/>
      <c r="J104" s="162">
        <f>J161</f>
        <v>0</v>
      </c>
      <c r="K104" s="158"/>
      <c r="L104" s="163"/>
    </row>
    <row r="105" spans="2:12" s="9" customFormat="1" ht="19.95" customHeight="1">
      <c r="B105" s="157"/>
      <c r="C105" s="158"/>
      <c r="D105" s="159" t="s">
        <v>111</v>
      </c>
      <c r="E105" s="160"/>
      <c r="F105" s="160"/>
      <c r="G105" s="160"/>
      <c r="H105" s="160"/>
      <c r="I105" s="161"/>
      <c r="J105" s="162">
        <f>J193</f>
        <v>0</v>
      </c>
      <c r="K105" s="158"/>
      <c r="L105" s="163"/>
    </row>
    <row r="106" spans="2:12" s="9" customFormat="1" ht="19.95" customHeight="1">
      <c r="B106" s="157"/>
      <c r="C106" s="158"/>
      <c r="D106" s="159" t="s">
        <v>112</v>
      </c>
      <c r="E106" s="160"/>
      <c r="F106" s="160"/>
      <c r="G106" s="160"/>
      <c r="H106" s="160"/>
      <c r="I106" s="161"/>
      <c r="J106" s="162">
        <f>J196</f>
        <v>0</v>
      </c>
      <c r="K106" s="158"/>
      <c r="L106" s="163"/>
    </row>
    <row r="107" spans="2:12" s="9" customFormat="1" ht="19.95" customHeight="1">
      <c r="B107" s="157"/>
      <c r="C107" s="158"/>
      <c r="D107" s="159" t="s">
        <v>113</v>
      </c>
      <c r="E107" s="160"/>
      <c r="F107" s="160"/>
      <c r="G107" s="160"/>
      <c r="H107" s="160"/>
      <c r="I107" s="161"/>
      <c r="J107" s="162">
        <f>J210</f>
        <v>0</v>
      </c>
      <c r="K107" s="158"/>
      <c r="L107" s="163"/>
    </row>
    <row r="108" spans="2:12" s="1" customFormat="1" ht="21.75" customHeight="1">
      <c r="B108" s="33"/>
      <c r="C108" s="34"/>
      <c r="D108" s="34"/>
      <c r="E108" s="34"/>
      <c r="F108" s="34"/>
      <c r="G108" s="34"/>
      <c r="H108" s="34"/>
      <c r="I108" s="109"/>
      <c r="J108" s="34"/>
      <c r="K108" s="34"/>
      <c r="L108" s="37"/>
    </row>
    <row r="109" spans="2:12" s="1" customFormat="1" ht="6.9" customHeight="1">
      <c r="B109" s="48"/>
      <c r="C109" s="49"/>
      <c r="D109" s="49"/>
      <c r="E109" s="49"/>
      <c r="F109" s="49"/>
      <c r="G109" s="49"/>
      <c r="H109" s="49"/>
      <c r="I109" s="141"/>
      <c r="J109" s="49"/>
      <c r="K109" s="49"/>
      <c r="L109" s="37"/>
    </row>
    <row r="113" spans="2:63" s="1" customFormat="1" ht="6.9" customHeight="1">
      <c r="B113" s="50"/>
      <c r="C113" s="51"/>
      <c r="D113" s="51"/>
      <c r="E113" s="51"/>
      <c r="F113" s="51"/>
      <c r="G113" s="51"/>
      <c r="H113" s="51"/>
      <c r="I113" s="144"/>
      <c r="J113" s="51"/>
      <c r="K113" s="51"/>
      <c r="L113" s="37"/>
    </row>
    <row r="114" spans="2:63" s="1" customFormat="1" ht="24.9" customHeight="1">
      <c r="B114" s="33"/>
      <c r="C114" s="22" t="s">
        <v>114</v>
      </c>
      <c r="D114" s="34"/>
      <c r="E114" s="34"/>
      <c r="F114" s="34"/>
      <c r="G114" s="34"/>
      <c r="H114" s="34"/>
      <c r="I114" s="109"/>
      <c r="J114" s="34"/>
      <c r="K114" s="34"/>
      <c r="L114" s="37"/>
    </row>
    <row r="115" spans="2:63" s="1" customFormat="1" ht="6.9" customHeight="1">
      <c r="B115" s="33"/>
      <c r="C115" s="34"/>
      <c r="D115" s="34"/>
      <c r="E115" s="34"/>
      <c r="F115" s="34"/>
      <c r="G115" s="34"/>
      <c r="H115" s="34"/>
      <c r="I115" s="109"/>
      <c r="J115" s="34"/>
      <c r="K115" s="34"/>
      <c r="L115" s="37"/>
    </row>
    <row r="116" spans="2:63" s="1" customFormat="1" ht="12" customHeight="1">
      <c r="B116" s="33"/>
      <c r="C116" s="28" t="s">
        <v>16</v>
      </c>
      <c r="D116" s="34"/>
      <c r="E116" s="34"/>
      <c r="F116" s="34"/>
      <c r="G116" s="34"/>
      <c r="H116" s="34"/>
      <c r="I116" s="109"/>
      <c r="J116" s="34"/>
      <c r="K116" s="34"/>
      <c r="L116" s="37"/>
    </row>
    <row r="117" spans="2:63" s="1" customFormat="1" ht="21" customHeight="1">
      <c r="B117" s="33"/>
      <c r="C117" s="34"/>
      <c r="D117" s="34"/>
      <c r="E117" s="295" t="str">
        <f>E7</f>
        <v>Oprava volných bytů 34A, 36A, 38A, 10C a 19C v domě Hladnovská 757/119a, Ostrava - Muglinov</v>
      </c>
      <c r="F117" s="296"/>
      <c r="G117" s="296"/>
      <c r="H117" s="296"/>
      <c r="I117" s="109"/>
      <c r="J117" s="34"/>
      <c r="K117" s="34"/>
      <c r="L117" s="37"/>
    </row>
    <row r="118" spans="2:63" s="1" customFormat="1" ht="12" customHeight="1">
      <c r="B118" s="33"/>
      <c r="C118" s="28" t="s">
        <v>96</v>
      </c>
      <c r="D118" s="34"/>
      <c r="E118" s="34"/>
      <c r="F118" s="34"/>
      <c r="G118" s="34"/>
      <c r="H118" s="34"/>
      <c r="I118" s="109"/>
      <c r="J118" s="34"/>
      <c r="K118" s="34"/>
      <c r="L118" s="37"/>
    </row>
    <row r="119" spans="2:63" s="1" customFormat="1" ht="16.5" customHeight="1">
      <c r="B119" s="33"/>
      <c r="C119" s="34"/>
      <c r="D119" s="34"/>
      <c r="E119" s="278" t="str">
        <f>E9</f>
        <v>01 - Byt č. 34A</v>
      </c>
      <c r="F119" s="294"/>
      <c r="G119" s="294"/>
      <c r="H119" s="294"/>
      <c r="I119" s="109"/>
      <c r="J119" s="34"/>
      <c r="K119" s="34"/>
      <c r="L119" s="37"/>
    </row>
    <row r="120" spans="2:63" s="1" customFormat="1" ht="6.9" customHeight="1">
      <c r="B120" s="33"/>
      <c r="C120" s="34"/>
      <c r="D120" s="34"/>
      <c r="E120" s="34"/>
      <c r="F120" s="34"/>
      <c r="G120" s="34"/>
      <c r="H120" s="34"/>
      <c r="I120" s="109"/>
      <c r="J120" s="34"/>
      <c r="K120" s="34"/>
      <c r="L120" s="37"/>
    </row>
    <row r="121" spans="2:63" s="1" customFormat="1" ht="12" customHeight="1">
      <c r="B121" s="33"/>
      <c r="C121" s="28" t="s">
        <v>20</v>
      </c>
      <c r="D121" s="34"/>
      <c r="E121" s="34"/>
      <c r="F121" s="26" t="str">
        <f>F12</f>
        <v xml:space="preserve"> </v>
      </c>
      <c r="G121" s="34"/>
      <c r="H121" s="34"/>
      <c r="I121" s="111" t="s">
        <v>22</v>
      </c>
      <c r="J121" s="60" t="str">
        <f>IF(J12="","",J12)</f>
        <v>27.2.2019</v>
      </c>
      <c r="K121" s="34"/>
      <c r="L121" s="37"/>
    </row>
    <row r="122" spans="2:63" s="1" customFormat="1" ht="6.9" customHeight="1">
      <c r="B122" s="33"/>
      <c r="C122" s="34"/>
      <c r="D122" s="34"/>
      <c r="E122" s="34"/>
      <c r="F122" s="34"/>
      <c r="G122" s="34"/>
      <c r="H122" s="34"/>
      <c r="I122" s="109"/>
      <c r="J122" s="34"/>
      <c r="K122" s="34"/>
      <c r="L122" s="37"/>
    </row>
    <row r="123" spans="2:63" s="1" customFormat="1" ht="15.15" customHeight="1">
      <c r="B123" s="33"/>
      <c r="C123" s="28" t="s">
        <v>24</v>
      </c>
      <c r="D123" s="34"/>
      <c r="E123" s="34"/>
      <c r="F123" s="26" t="str">
        <f>E15</f>
        <v xml:space="preserve"> </v>
      </c>
      <c r="G123" s="34"/>
      <c r="H123" s="34"/>
      <c r="I123" s="111" t="s">
        <v>29</v>
      </c>
      <c r="J123" s="31" t="str">
        <f>E21</f>
        <v xml:space="preserve"> </v>
      </c>
      <c r="K123" s="34"/>
      <c r="L123" s="37"/>
    </row>
    <row r="124" spans="2:63" s="1" customFormat="1" ht="15.15" customHeight="1">
      <c r="B124" s="33"/>
      <c r="C124" s="28" t="s">
        <v>27</v>
      </c>
      <c r="D124" s="34"/>
      <c r="E124" s="34"/>
      <c r="F124" s="26" t="str">
        <f>IF(E18="","",E18)</f>
        <v>Vyplň údaj</v>
      </c>
      <c r="G124" s="34"/>
      <c r="H124" s="34"/>
      <c r="I124" s="111" t="s">
        <v>31</v>
      </c>
      <c r="J124" s="31" t="str">
        <f>E24</f>
        <v xml:space="preserve"> </v>
      </c>
      <c r="K124" s="34"/>
      <c r="L124" s="37"/>
    </row>
    <row r="125" spans="2:63" s="1" customFormat="1" ht="10.35" customHeight="1">
      <c r="B125" s="33"/>
      <c r="C125" s="34"/>
      <c r="D125" s="34"/>
      <c r="E125" s="34"/>
      <c r="F125" s="34"/>
      <c r="G125" s="34"/>
      <c r="H125" s="34"/>
      <c r="I125" s="109"/>
      <c r="J125" s="34"/>
      <c r="K125" s="34"/>
      <c r="L125" s="37"/>
    </row>
    <row r="126" spans="2:63" s="10" customFormat="1" ht="29.25" customHeight="1">
      <c r="B126" s="164"/>
      <c r="C126" s="165" t="s">
        <v>115</v>
      </c>
      <c r="D126" s="166" t="s">
        <v>58</v>
      </c>
      <c r="E126" s="166" t="s">
        <v>54</v>
      </c>
      <c r="F126" s="166" t="s">
        <v>55</v>
      </c>
      <c r="G126" s="166" t="s">
        <v>116</v>
      </c>
      <c r="H126" s="166" t="s">
        <v>117</v>
      </c>
      <c r="I126" s="167" t="s">
        <v>118</v>
      </c>
      <c r="J126" s="168" t="s">
        <v>100</v>
      </c>
      <c r="K126" s="169" t="s">
        <v>119</v>
      </c>
      <c r="L126" s="170"/>
      <c r="M126" s="69" t="s">
        <v>1</v>
      </c>
      <c r="N126" s="70" t="s">
        <v>37</v>
      </c>
      <c r="O126" s="70" t="s">
        <v>120</v>
      </c>
      <c r="P126" s="70" t="s">
        <v>121</v>
      </c>
      <c r="Q126" s="70" t="s">
        <v>122</v>
      </c>
      <c r="R126" s="70" t="s">
        <v>123</v>
      </c>
      <c r="S126" s="70" t="s">
        <v>124</v>
      </c>
      <c r="T126" s="71" t="s">
        <v>125</v>
      </c>
    </row>
    <row r="127" spans="2:63" s="1" customFormat="1" ht="22.95" customHeight="1">
      <c r="B127" s="33"/>
      <c r="C127" s="76" t="s">
        <v>126</v>
      </c>
      <c r="D127" s="34"/>
      <c r="E127" s="34"/>
      <c r="F127" s="34"/>
      <c r="G127" s="34"/>
      <c r="H127" s="34"/>
      <c r="I127" s="109"/>
      <c r="J127" s="171">
        <f>BK127</f>
        <v>0</v>
      </c>
      <c r="K127" s="34"/>
      <c r="L127" s="37"/>
      <c r="M127" s="72"/>
      <c r="N127" s="73"/>
      <c r="O127" s="73"/>
      <c r="P127" s="172">
        <f>P128+P158</f>
        <v>0</v>
      </c>
      <c r="Q127" s="73"/>
      <c r="R127" s="172">
        <f>R128+R158</f>
        <v>0.59183279</v>
      </c>
      <c r="S127" s="73"/>
      <c r="T127" s="173">
        <f>T128+T158</f>
        <v>1.6446249999999999E-2</v>
      </c>
      <c r="AT127" s="16" t="s">
        <v>72</v>
      </c>
      <c r="AU127" s="16" t="s">
        <v>102</v>
      </c>
      <c r="BK127" s="174">
        <f>BK128+BK158</f>
        <v>0</v>
      </c>
    </row>
    <row r="128" spans="2:63" s="11" customFormat="1" ht="25.95" customHeight="1">
      <c r="B128" s="175"/>
      <c r="C128" s="176"/>
      <c r="D128" s="177" t="s">
        <v>72</v>
      </c>
      <c r="E128" s="178" t="s">
        <v>127</v>
      </c>
      <c r="F128" s="178" t="s">
        <v>128</v>
      </c>
      <c r="G128" s="176"/>
      <c r="H128" s="176"/>
      <c r="I128" s="179"/>
      <c r="J128" s="180">
        <f>BK128</f>
        <v>0</v>
      </c>
      <c r="K128" s="176"/>
      <c r="L128" s="181"/>
      <c r="M128" s="182"/>
      <c r="N128" s="183"/>
      <c r="O128" s="183"/>
      <c r="P128" s="184">
        <f>P129+P143+P150+P156</f>
        <v>0</v>
      </c>
      <c r="Q128" s="183"/>
      <c r="R128" s="184">
        <f>R129+R143+R150+R156</f>
        <v>0.47907158000000005</v>
      </c>
      <c r="S128" s="183"/>
      <c r="T128" s="185">
        <f>T129+T143+T150+T156</f>
        <v>0</v>
      </c>
      <c r="AR128" s="186" t="s">
        <v>81</v>
      </c>
      <c r="AT128" s="187" t="s">
        <v>72</v>
      </c>
      <c r="AU128" s="187" t="s">
        <v>73</v>
      </c>
      <c r="AY128" s="186" t="s">
        <v>129</v>
      </c>
      <c r="BK128" s="188">
        <f>BK129+BK143+BK150+BK156</f>
        <v>0</v>
      </c>
    </row>
    <row r="129" spans="2:65" s="11" customFormat="1" ht="22.95" customHeight="1">
      <c r="B129" s="175"/>
      <c r="C129" s="176"/>
      <c r="D129" s="177" t="s">
        <v>72</v>
      </c>
      <c r="E129" s="189" t="s">
        <v>130</v>
      </c>
      <c r="F129" s="189" t="s">
        <v>131</v>
      </c>
      <c r="G129" s="176"/>
      <c r="H129" s="176"/>
      <c r="I129" s="179"/>
      <c r="J129" s="190">
        <f>BK129</f>
        <v>0</v>
      </c>
      <c r="K129" s="176"/>
      <c r="L129" s="181"/>
      <c r="M129" s="182"/>
      <c r="N129" s="183"/>
      <c r="O129" s="183"/>
      <c r="P129" s="184">
        <f>SUM(P130:P142)</f>
        <v>0</v>
      </c>
      <c r="Q129" s="183"/>
      <c r="R129" s="184">
        <f>SUM(R130:R142)</f>
        <v>0.47144198000000004</v>
      </c>
      <c r="S129" s="183"/>
      <c r="T129" s="185">
        <f>SUM(T130:T142)</f>
        <v>0</v>
      </c>
      <c r="AR129" s="186" t="s">
        <v>81</v>
      </c>
      <c r="AT129" s="187" t="s">
        <v>72</v>
      </c>
      <c r="AU129" s="187" t="s">
        <v>81</v>
      </c>
      <c r="AY129" s="186" t="s">
        <v>129</v>
      </c>
      <c r="BK129" s="188">
        <f>SUM(BK130:BK142)</f>
        <v>0</v>
      </c>
    </row>
    <row r="130" spans="2:65" s="1" customFormat="1" ht="24" customHeight="1">
      <c r="B130" s="33"/>
      <c r="C130" s="191" t="s">
        <v>81</v>
      </c>
      <c r="D130" s="191" t="s">
        <v>132</v>
      </c>
      <c r="E130" s="192" t="s">
        <v>133</v>
      </c>
      <c r="F130" s="193" t="s">
        <v>134</v>
      </c>
      <c r="G130" s="194" t="s">
        <v>135</v>
      </c>
      <c r="H130" s="195">
        <v>4.4880000000000004</v>
      </c>
      <c r="I130" s="196"/>
      <c r="J130" s="197">
        <f>ROUND(I130*H130,2)</f>
        <v>0</v>
      </c>
      <c r="K130" s="193" t="s">
        <v>136</v>
      </c>
      <c r="L130" s="37"/>
      <c r="M130" s="198" t="s">
        <v>1</v>
      </c>
      <c r="N130" s="199" t="s">
        <v>39</v>
      </c>
      <c r="O130" s="65"/>
      <c r="P130" s="200">
        <f>O130*H130</f>
        <v>0</v>
      </c>
      <c r="Q130" s="200">
        <v>2.5999999999999998E-4</v>
      </c>
      <c r="R130" s="200">
        <f>Q130*H130</f>
        <v>1.1668799999999999E-3</v>
      </c>
      <c r="S130" s="200">
        <v>0</v>
      </c>
      <c r="T130" s="201">
        <f>S130*H130</f>
        <v>0</v>
      </c>
      <c r="AR130" s="202" t="s">
        <v>137</v>
      </c>
      <c r="AT130" s="202" t="s">
        <v>132</v>
      </c>
      <c r="AU130" s="202" t="s">
        <v>138</v>
      </c>
      <c r="AY130" s="16" t="s">
        <v>129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6" t="s">
        <v>138</v>
      </c>
      <c r="BK130" s="203">
        <f>ROUND(I130*H130,2)</f>
        <v>0</v>
      </c>
      <c r="BL130" s="16" t="s">
        <v>137</v>
      </c>
      <c r="BM130" s="202" t="s">
        <v>139</v>
      </c>
    </row>
    <row r="131" spans="2:65" s="12" customFormat="1">
      <c r="B131" s="204"/>
      <c r="C131" s="205"/>
      <c r="D131" s="206" t="s">
        <v>140</v>
      </c>
      <c r="E131" s="207" t="s">
        <v>1</v>
      </c>
      <c r="F131" s="208" t="s">
        <v>141</v>
      </c>
      <c r="G131" s="205"/>
      <c r="H131" s="209">
        <v>4.4880000000000004</v>
      </c>
      <c r="I131" s="210"/>
      <c r="J131" s="205"/>
      <c r="K131" s="205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140</v>
      </c>
      <c r="AU131" s="215" t="s">
        <v>138</v>
      </c>
      <c r="AV131" s="12" t="s">
        <v>138</v>
      </c>
      <c r="AW131" s="12" t="s">
        <v>30</v>
      </c>
      <c r="AX131" s="12" t="s">
        <v>81</v>
      </c>
      <c r="AY131" s="215" t="s">
        <v>129</v>
      </c>
    </row>
    <row r="132" spans="2:65" s="1" customFormat="1" ht="24" customHeight="1">
      <c r="B132" s="33"/>
      <c r="C132" s="191" t="s">
        <v>138</v>
      </c>
      <c r="D132" s="191" t="s">
        <v>132</v>
      </c>
      <c r="E132" s="192" t="s">
        <v>142</v>
      </c>
      <c r="F132" s="193" t="s">
        <v>143</v>
      </c>
      <c r="G132" s="194" t="s">
        <v>135</v>
      </c>
      <c r="H132" s="195">
        <v>44.88</v>
      </c>
      <c r="I132" s="196"/>
      <c r="J132" s="197">
        <f>ROUND(I132*H132,2)</f>
        <v>0</v>
      </c>
      <c r="K132" s="193" t="s">
        <v>136</v>
      </c>
      <c r="L132" s="37"/>
      <c r="M132" s="198" t="s">
        <v>1</v>
      </c>
      <c r="N132" s="199" t="s">
        <v>39</v>
      </c>
      <c r="O132" s="65"/>
      <c r="P132" s="200">
        <f>O132*H132</f>
        <v>0</v>
      </c>
      <c r="Q132" s="200">
        <v>5.7000000000000002E-3</v>
      </c>
      <c r="R132" s="200">
        <f>Q132*H132</f>
        <v>0.25581600000000004</v>
      </c>
      <c r="S132" s="200">
        <v>0</v>
      </c>
      <c r="T132" s="201">
        <f>S132*H132</f>
        <v>0</v>
      </c>
      <c r="AR132" s="202" t="s">
        <v>137</v>
      </c>
      <c r="AT132" s="202" t="s">
        <v>132</v>
      </c>
      <c r="AU132" s="202" t="s">
        <v>138</v>
      </c>
      <c r="AY132" s="16" t="s">
        <v>129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6" t="s">
        <v>138</v>
      </c>
      <c r="BK132" s="203">
        <f>ROUND(I132*H132,2)</f>
        <v>0</v>
      </c>
      <c r="BL132" s="16" t="s">
        <v>137</v>
      </c>
      <c r="BM132" s="202" t="s">
        <v>144</v>
      </c>
    </row>
    <row r="133" spans="2:65" s="12" customFormat="1">
      <c r="B133" s="204"/>
      <c r="C133" s="205"/>
      <c r="D133" s="206" t="s">
        <v>140</v>
      </c>
      <c r="E133" s="207" t="s">
        <v>1</v>
      </c>
      <c r="F133" s="208" t="s">
        <v>145</v>
      </c>
      <c r="G133" s="205"/>
      <c r="H133" s="209">
        <v>16.53</v>
      </c>
      <c r="I133" s="210"/>
      <c r="J133" s="205"/>
      <c r="K133" s="205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140</v>
      </c>
      <c r="AU133" s="215" t="s">
        <v>138</v>
      </c>
      <c r="AV133" s="12" t="s">
        <v>138</v>
      </c>
      <c r="AW133" s="12" t="s">
        <v>30</v>
      </c>
      <c r="AX133" s="12" t="s">
        <v>73</v>
      </c>
      <c r="AY133" s="215" t="s">
        <v>129</v>
      </c>
    </row>
    <row r="134" spans="2:65" s="12" customFormat="1">
      <c r="B134" s="204"/>
      <c r="C134" s="205"/>
      <c r="D134" s="206" t="s">
        <v>140</v>
      </c>
      <c r="E134" s="207" t="s">
        <v>1</v>
      </c>
      <c r="F134" s="208" t="s">
        <v>146</v>
      </c>
      <c r="G134" s="205"/>
      <c r="H134" s="209">
        <v>28.35</v>
      </c>
      <c r="I134" s="210"/>
      <c r="J134" s="205"/>
      <c r="K134" s="205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140</v>
      </c>
      <c r="AU134" s="215" t="s">
        <v>138</v>
      </c>
      <c r="AV134" s="12" t="s">
        <v>138</v>
      </c>
      <c r="AW134" s="12" t="s">
        <v>30</v>
      </c>
      <c r="AX134" s="12" t="s">
        <v>73</v>
      </c>
      <c r="AY134" s="215" t="s">
        <v>129</v>
      </c>
    </row>
    <row r="135" spans="2:65" s="13" customFormat="1">
      <c r="B135" s="216"/>
      <c r="C135" s="217"/>
      <c r="D135" s="206" t="s">
        <v>140</v>
      </c>
      <c r="E135" s="218" t="s">
        <v>1</v>
      </c>
      <c r="F135" s="219" t="s">
        <v>147</v>
      </c>
      <c r="G135" s="217"/>
      <c r="H135" s="220">
        <v>44.88</v>
      </c>
      <c r="I135" s="221"/>
      <c r="J135" s="217"/>
      <c r="K135" s="217"/>
      <c r="L135" s="222"/>
      <c r="M135" s="223"/>
      <c r="N135" s="224"/>
      <c r="O135" s="224"/>
      <c r="P135" s="224"/>
      <c r="Q135" s="224"/>
      <c r="R135" s="224"/>
      <c r="S135" s="224"/>
      <c r="T135" s="225"/>
      <c r="AT135" s="226" t="s">
        <v>140</v>
      </c>
      <c r="AU135" s="226" t="s">
        <v>138</v>
      </c>
      <c r="AV135" s="13" t="s">
        <v>137</v>
      </c>
      <c r="AW135" s="13" t="s">
        <v>30</v>
      </c>
      <c r="AX135" s="13" t="s">
        <v>81</v>
      </c>
      <c r="AY135" s="226" t="s">
        <v>129</v>
      </c>
    </row>
    <row r="136" spans="2:65" s="1" customFormat="1" ht="24" customHeight="1">
      <c r="B136" s="33"/>
      <c r="C136" s="191" t="s">
        <v>148</v>
      </c>
      <c r="D136" s="191" t="s">
        <v>132</v>
      </c>
      <c r="E136" s="192" t="s">
        <v>149</v>
      </c>
      <c r="F136" s="193" t="s">
        <v>150</v>
      </c>
      <c r="G136" s="194" t="s">
        <v>135</v>
      </c>
      <c r="H136" s="195">
        <v>65.784999999999997</v>
      </c>
      <c r="I136" s="196"/>
      <c r="J136" s="197">
        <f>ROUND(I136*H136,2)</f>
        <v>0</v>
      </c>
      <c r="K136" s="193" t="s">
        <v>136</v>
      </c>
      <c r="L136" s="37"/>
      <c r="M136" s="198" t="s">
        <v>1</v>
      </c>
      <c r="N136" s="199" t="s">
        <v>39</v>
      </c>
      <c r="O136" s="65"/>
      <c r="P136" s="200">
        <f>O136*H136</f>
        <v>0</v>
      </c>
      <c r="Q136" s="200">
        <v>2.5999999999999998E-4</v>
      </c>
      <c r="R136" s="200">
        <f>Q136*H136</f>
        <v>1.7104099999999997E-2</v>
      </c>
      <c r="S136" s="200">
        <v>0</v>
      </c>
      <c r="T136" s="201">
        <f>S136*H136</f>
        <v>0</v>
      </c>
      <c r="AR136" s="202" t="s">
        <v>137</v>
      </c>
      <c r="AT136" s="202" t="s">
        <v>132</v>
      </c>
      <c r="AU136" s="202" t="s">
        <v>138</v>
      </c>
      <c r="AY136" s="16" t="s">
        <v>129</v>
      </c>
      <c r="BE136" s="203">
        <f>IF(N136="základní",J136,0)</f>
        <v>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6" t="s">
        <v>138</v>
      </c>
      <c r="BK136" s="203">
        <f>ROUND(I136*H136,2)</f>
        <v>0</v>
      </c>
      <c r="BL136" s="16" t="s">
        <v>137</v>
      </c>
      <c r="BM136" s="202" t="s">
        <v>151</v>
      </c>
    </row>
    <row r="137" spans="2:65" s="1" customFormat="1" ht="24" customHeight="1">
      <c r="B137" s="33"/>
      <c r="C137" s="191" t="s">
        <v>137</v>
      </c>
      <c r="D137" s="191" t="s">
        <v>132</v>
      </c>
      <c r="E137" s="192" t="s">
        <v>152</v>
      </c>
      <c r="F137" s="193" t="s">
        <v>153</v>
      </c>
      <c r="G137" s="194" t="s">
        <v>135</v>
      </c>
      <c r="H137" s="195">
        <v>65.784999999999997</v>
      </c>
      <c r="I137" s="196"/>
      <c r="J137" s="197">
        <f>ROUND(I137*H137,2)</f>
        <v>0</v>
      </c>
      <c r="K137" s="193" t="s">
        <v>136</v>
      </c>
      <c r="L137" s="37"/>
      <c r="M137" s="198" t="s">
        <v>1</v>
      </c>
      <c r="N137" s="199" t="s">
        <v>39</v>
      </c>
      <c r="O137" s="65"/>
      <c r="P137" s="200">
        <f>O137*H137</f>
        <v>0</v>
      </c>
      <c r="Q137" s="200">
        <v>3.0000000000000001E-3</v>
      </c>
      <c r="R137" s="200">
        <f>Q137*H137</f>
        <v>0.197355</v>
      </c>
      <c r="S137" s="200">
        <v>0</v>
      </c>
      <c r="T137" s="201">
        <f>S137*H137</f>
        <v>0</v>
      </c>
      <c r="AR137" s="202" t="s">
        <v>137</v>
      </c>
      <c r="AT137" s="202" t="s">
        <v>132</v>
      </c>
      <c r="AU137" s="202" t="s">
        <v>138</v>
      </c>
      <c r="AY137" s="16" t="s">
        <v>129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6" t="s">
        <v>138</v>
      </c>
      <c r="BK137" s="203">
        <f>ROUND(I137*H137,2)</f>
        <v>0</v>
      </c>
      <c r="BL137" s="16" t="s">
        <v>137</v>
      </c>
      <c r="BM137" s="202" t="s">
        <v>154</v>
      </c>
    </row>
    <row r="138" spans="2:65" s="14" customFormat="1">
      <c r="B138" s="227"/>
      <c r="C138" s="228"/>
      <c r="D138" s="206" t="s">
        <v>140</v>
      </c>
      <c r="E138" s="229" t="s">
        <v>1</v>
      </c>
      <c r="F138" s="230" t="s">
        <v>155</v>
      </c>
      <c r="G138" s="228"/>
      <c r="H138" s="229" t="s">
        <v>1</v>
      </c>
      <c r="I138" s="231"/>
      <c r="J138" s="228"/>
      <c r="K138" s="228"/>
      <c r="L138" s="232"/>
      <c r="M138" s="233"/>
      <c r="N138" s="234"/>
      <c r="O138" s="234"/>
      <c r="P138" s="234"/>
      <c r="Q138" s="234"/>
      <c r="R138" s="234"/>
      <c r="S138" s="234"/>
      <c r="T138" s="235"/>
      <c r="AT138" s="236" t="s">
        <v>140</v>
      </c>
      <c r="AU138" s="236" t="s">
        <v>138</v>
      </c>
      <c r="AV138" s="14" t="s">
        <v>81</v>
      </c>
      <c r="AW138" s="14" t="s">
        <v>30</v>
      </c>
      <c r="AX138" s="14" t="s">
        <v>73</v>
      </c>
      <c r="AY138" s="236" t="s">
        <v>129</v>
      </c>
    </row>
    <row r="139" spans="2:65" s="12" customFormat="1">
      <c r="B139" s="204"/>
      <c r="C139" s="205"/>
      <c r="D139" s="206" t="s">
        <v>140</v>
      </c>
      <c r="E139" s="207" t="s">
        <v>1</v>
      </c>
      <c r="F139" s="208" t="s">
        <v>156</v>
      </c>
      <c r="G139" s="205"/>
      <c r="H139" s="209">
        <v>17.05</v>
      </c>
      <c r="I139" s="210"/>
      <c r="J139" s="205"/>
      <c r="K139" s="205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140</v>
      </c>
      <c r="AU139" s="215" t="s">
        <v>138</v>
      </c>
      <c r="AV139" s="12" t="s">
        <v>138</v>
      </c>
      <c r="AW139" s="12" t="s">
        <v>30</v>
      </c>
      <c r="AX139" s="12" t="s">
        <v>73</v>
      </c>
      <c r="AY139" s="215" t="s">
        <v>129</v>
      </c>
    </row>
    <row r="140" spans="2:65" s="12" customFormat="1">
      <c r="B140" s="204"/>
      <c r="C140" s="205"/>
      <c r="D140" s="206" t="s">
        <v>140</v>
      </c>
      <c r="E140" s="207" t="s">
        <v>1</v>
      </c>
      <c r="F140" s="208" t="s">
        <v>157</v>
      </c>
      <c r="G140" s="205"/>
      <c r="H140" s="209">
        <v>23.22</v>
      </c>
      <c r="I140" s="210"/>
      <c r="J140" s="205"/>
      <c r="K140" s="205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140</v>
      </c>
      <c r="AU140" s="215" t="s">
        <v>138</v>
      </c>
      <c r="AV140" s="12" t="s">
        <v>138</v>
      </c>
      <c r="AW140" s="12" t="s">
        <v>30</v>
      </c>
      <c r="AX140" s="12" t="s">
        <v>73</v>
      </c>
      <c r="AY140" s="215" t="s">
        <v>129</v>
      </c>
    </row>
    <row r="141" spans="2:65" s="12" customFormat="1">
      <c r="B141" s="204"/>
      <c r="C141" s="205"/>
      <c r="D141" s="206" t="s">
        <v>140</v>
      </c>
      <c r="E141" s="207" t="s">
        <v>1</v>
      </c>
      <c r="F141" s="208" t="s">
        <v>158</v>
      </c>
      <c r="G141" s="205"/>
      <c r="H141" s="209">
        <v>25.515000000000001</v>
      </c>
      <c r="I141" s="210"/>
      <c r="J141" s="205"/>
      <c r="K141" s="205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140</v>
      </c>
      <c r="AU141" s="215" t="s">
        <v>138</v>
      </c>
      <c r="AV141" s="12" t="s">
        <v>138</v>
      </c>
      <c r="AW141" s="12" t="s">
        <v>30</v>
      </c>
      <c r="AX141" s="12" t="s">
        <v>73</v>
      </c>
      <c r="AY141" s="215" t="s">
        <v>129</v>
      </c>
    </row>
    <row r="142" spans="2:65" s="13" customFormat="1">
      <c r="B142" s="216"/>
      <c r="C142" s="217"/>
      <c r="D142" s="206" t="s">
        <v>140</v>
      </c>
      <c r="E142" s="218" t="s">
        <v>1</v>
      </c>
      <c r="F142" s="219" t="s">
        <v>147</v>
      </c>
      <c r="G142" s="217"/>
      <c r="H142" s="220">
        <v>65.784999999999997</v>
      </c>
      <c r="I142" s="221"/>
      <c r="J142" s="217"/>
      <c r="K142" s="217"/>
      <c r="L142" s="222"/>
      <c r="M142" s="223"/>
      <c r="N142" s="224"/>
      <c r="O142" s="224"/>
      <c r="P142" s="224"/>
      <c r="Q142" s="224"/>
      <c r="R142" s="224"/>
      <c r="S142" s="224"/>
      <c r="T142" s="225"/>
      <c r="AT142" s="226" t="s">
        <v>140</v>
      </c>
      <c r="AU142" s="226" t="s">
        <v>138</v>
      </c>
      <c r="AV142" s="13" t="s">
        <v>137</v>
      </c>
      <c r="AW142" s="13" t="s">
        <v>30</v>
      </c>
      <c r="AX142" s="13" t="s">
        <v>81</v>
      </c>
      <c r="AY142" s="226" t="s">
        <v>129</v>
      </c>
    </row>
    <row r="143" spans="2:65" s="11" customFormat="1" ht="22.95" customHeight="1">
      <c r="B143" s="175"/>
      <c r="C143" s="176"/>
      <c r="D143" s="177" t="s">
        <v>72</v>
      </c>
      <c r="E143" s="189" t="s">
        <v>159</v>
      </c>
      <c r="F143" s="189" t="s">
        <v>160</v>
      </c>
      <c r="G143" s="176"/>
      <c r="H143" s="176"/>
      <c r="I143" s="179"/>
      <c r="J143" s="190">
        <f>BK143</f>
        <v>0</v>
      </c>
      <c r="K143" s="176"/>
      <c r="L143" s="181"/>
      <c r="M143" s="182"/>
      <c r="N143" s="183"/>
      <c r="O143" s="183"/>
      <c r="P143" s="184">
        <f>SUM(P144:P149)</f>
        <v>0</v>
      </c>
      <c r="Q143" s="183"/>
      <c r="R143" s="184">
        <f>SUM(R144:R149)</f>
        <v>7.6296000000000003E-3</v>
      </c>
      <c r="S143" s="183"/>
      <c r="T143" s="185">
        <f>SUM(T144:T149)</f>
        <v>0</v>
      </c>
      <c r="AR143" s="186" t="s">
        <v>81</v>
      </c>
      <c r="AT143" s="187" t="s">
        <v>72</v>
      </c>
      <c r="AU143" s="187" t="s">
        <v>81</v>
      </c>
      <c r="AY143" s="186" t="s">
        <v>129</v>
      </c>
      <c r="BK143" s="188">
        <f>SUM(BK144:BK149)</f>
        <v>0</v>
      </c>
    </row>
    <row r="144" spans="2:65" s="1" customFormat="1" ht="24" customHeight="1">
      <c r="B144" s="33"/>
      <c r="C144" s="191" t="s">
        <v>161</v>
      </c>
      <c r="D144" s="191" t="s">
        <v>132</v>
      </c>
      <c r="E144" s="192" t="s">
        <v>162</v>
      </c>
      <c r="F144" s="193" t="s">
        <v>163</v>
      </c>
      <c r="G144" s="194" t="s">
        <v>135</v>
      </c>
      <c r="H144" s="195">
        <v>44.88</v>
      </c>
      <c r="I144" s="196"/>
      <c r="J144" s="197">
        <f>ROUND(I144*H144,2)</f>
        <v>0</v>
      </c>
      <c r="K144" s="193" t="s">
        <v>136</v>
      </c>
      <c r="L144" s="37"/>
      <c r="M144" s="198" t="s">
        <v>1</v>
      </c>
      <c r="N144" s="199" t="s">
        <v>39</v>
      </c>
      <c r="O144" s="65"/>
      <c r="P144" s="200">
        <f>O144*H144</f>
        <v>0</v>
      </c>
      <c r="Q144" s="200">
        <v>1.2999999999999999E-4</v>
      </c>
      <c r="R144" s="200">
        <f>Q144*H144</f>
        <v>5.8344E-3</v>
      </c>
      <c r="S144" s="200">
        <v>0</v>
      </c>
      <c r="T144" s="201">
        <f>S144*H144</f>
        <v>0</v>
      </c>
      <c r="AR144" s="202" t="s">
        <v>137</v>
      </c>
      <c r="AT144" s="202" t="s">
        <v>132</v>
      </c>
      <c r="AU144" s="202" t="s">
        <v>138</v>
      </c>
      <c r="AY144" s="16" t="s">
        <v>129</v>
      </c>
      <c r="BE144" s="203">
        <f>IF(N144="základní",J144,0)</f>
        <v>0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6" t="s">
        <v>138</v>
      </c>
      <c r="BK144" s="203">
        <f>ROUND(I144*H144,2)</f>
        <v>0</v>
      </c>
      <c r="BL144" s="16" t="s">
        <v>137</v>
      </c>
      <c r="BM144" s="202" t="s">
        <v>164</v>
      </c>
    </row>
    <row r="145" spans="2:65" s="1" customFormat="1" ht="24" customHeight="1">
      <c r="B145" s="33"/>
      <c r="C145" s="191" t="s">
        <v>130</v>
      </c>
      <c r="D145" s="191" t="s">
        <v>132</v>
      </c>
      <c r="E145" s="192" t="s">
        <v>165</v>
      </c>
      <c r="F145" s="193" t="s">
        <v>166</v>
      </c>
      <c r="G145" s="194" t="s">
        <v>135</v>
      </c>
      <c r="H145" s="195">
        <v>44.88</v>
      </c>
      <c r="I145" s="196"/>
      <c r="J145" s="197">
        <f>ROUND(I145*H145,2)</f>
        <v>0</v>
      </c>
      <c r="K145" s="193" t="s">
        <v>136</v>
      </c>
      <c r="L145" s="37"/>
      <c r="M145" s="198" t="s">
        <v>1</v>
      </c>
      <c r="N145" s="199" t="s">
        <v>39</v>
      </c>
      <c r="O145" s="65"/>
      <c r="P145" s="200">
        <f>O145*H145</f>
        <v>0</v>
      </c>
      <c r="Q145" s="200">
        <v>4.0000000000000003E-5</v>
      </c>
      <c r="R145" s="200">
        <f>Q145*H145</f>
        <v>1.7952000000000003E-3</v>
      </c>
      <c r="S145" s="200">
        <v>0</v>
      </c>
      <c r="T145" s="201">
        <f>S145*H145</f>
        <v>0</v>
      </c>
      <c r="AR145" s="202" t="s">
        <v>137</v>
      </c>
      <c r="AT145" s="202" t="s">
        <v>132</v>
      </c>
      <c r="AU145" s="202" t="s">
        <v>138</v>
      </c>
      <c r="AY145" s="16" t="s">
        <v>129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6" t="s">
        <v>138</v>
      </c>
      <c r="BK145" s="203">
        <f>ROUND(I145*H145,2)</f>
        <v>0</v>
      </c>
      <c r="BL145" s="16" t="s">
        <v>137</v>
      </c>
      <c r="BM145" s="202" t="s">
        <v>167</v>
      </c>
    </row>
    <row r="146" spans="2:65" s="12" customFormat="1">
      <c r="B146" s="204"/>
      <c r="C146" s="205"/>
      <c r="D146" s="206" t="s">
        <v>140</v>
      </c>
      <c r="E146" s="207" t="s">
        <v>1</v>
      </c>
      <c r="F146" s="208" t="s">
        <v>145</v>
      </c>
      <c r="G146" s="205"/>
      <c r="H146" s="209">
        <v>16.53</v>
      </c>
      <c r="I146" s="210"/>
      <c r="J146" s="205"/>
      <c r="K146" s="205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140</v>
      </c>
      <c r="AU146" s="215" t="s">
        <v>138</v>
      </c>
      <c r="AV146" s="12" t="s">
        <v>138</v>
      </c>
      <c r="AW146" s="12" t="s">
        <v>30</v>
      </c>
      <c r="AX146" s="12" t="s">
        <v>73</v>
      </c>
      <c r="AY146" s="215" t="s">
        <v>129</v>
      </c>
    </row>
    <row r="147" spans="2:65" s="12" customFormat="1">
      <c r="B147" s="204"/>
      <c r="C147" s="205"/>
      <c r="D147" s="206" t="s">
        <v>140</v>
      </c>
      <c r="E147" s="207" t="s">
        <v>1</v>
      </c>
      <c r="F147" s="208" t="s">
        <v>146</v>
      </c>
      <c r="G147" s="205"/>
      <c r="H147" s="209">
        <v>28.35</v>
      </c>
      <c r="I147" s="210"/>
      <c r="J147" s="205"/>
      <c r="K147" s="205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140</v>
      </c>
      <c r="AU147" s="215" t="s">
        <v>138</v>
      </c>
      <c r="AV147" s="12" t="s">
        <v>138</v>
      </c>
      <c r="AW147" s="12" t="s">
        <v>30</v>
      </c>
      <c r="AX147" s="12" t="s">
        <v>73</v>
      </c>
      <c r="AY147" s="215" t="s">
        <v>129</v>
      </c>
    </row>
    <row r="148" spans="2:65" s="13" customFormat="1">
      <c r="B148" s="216"/>
      <c r="C148" s="217"/>
      <c r="D148" s="206" t="s">
        <v>140</v>
      </c>
      <c r="E148" s="218" t="s">
        <v>1</v>
      </c>
      <c r="F148" s="219" t="s">
        <v>147</v>
      </c>
      <c r="G148" s="217"/>
      <c r="H148" s="220">
        <v>44.88</v>
      </c>
      <c r="I148" s="221"/>
      <c r="J148" s="217"/>
      <c r="K148" s="217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140</v>
      </c>
      <c r="AU148" s="226" t="s">
        <v>138</v>
      </c>
      <c r="AV148" s="13" t="s">
        <v>137</v>
      </c>
      <c r="AW148" s="13" t="s">
        <v>30</v>
      </c>
      <c r="AX148" s="13" t="s">
        <v>81</v>
      </c>
      <c r="AY148" s="226" t="s">
        <v>129</v>
      </c>
    </row>
    <row r="149" spans="2:65" s="1" customFormat="1" ht="16.5" customHeight="1">
      <c r="B149" s="33"/>
      <c r="C149" s="191" t="s">
        <v>168</v>
      </c>
      <c r="D149" s="191" t="s">
        <v>132</v>
      </c>
      <c r="E149" s="192" t="s">
        <v>169</v>
      </c>
      <c r="F149" s="193" t="s">
        <v>170</v>
      </c>
      <c r="G149" s="194" t="s">
        <v>171</v>
      </c>
      <c r="H149" s="195">
        <v>10</v>
      </c>
      <c r="I149" s="196"/>
      <c r="J149" s="197">
        <f>ROUND(I149*H149,2)</f>
        <v>0</v>
      </c>
      <c r="K149" s="193" t="s">
        <v>1</v>
      </c>
      <c r="L149" s="37"/>
      <c r="M149" s="198" t="s">
        <v>1</v>
      </c>
      <c r="N149" s="199" t="s">
        <v>39</v>
      </c>
      <c r="O149" s="65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AR149" s="202" t="s">
        <v>137</v>
      </c>
      <c r="AT149" s="202" t="s">
        <v>132</v>
      </c>
      <c r="AU149" s="202" t="s">
        <v>138</v>
      </c>
      <c r="AY149" s="16" t="s">
        <v>129</v>
      </c>
      <c r="BE149" s="203">
        <f>IF(N149="základní",J149,0)</f>
        <v>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6" t="s">
        <v>138</v>
      </c>
      <c r="BK149" s="203">
        <f>ROUND(I149*H149,2)</f>
        <v>0</v>
      </c>
      <c r="BL149" s="16" t="s">
        <v>137</v>
      </c>
      <c r="BM149" s="202" t="s">
        <v>172</v>
      </c>
    </row>
    <row r="150" spans="2:65" s="11" customFormat="1" ht="22.95" customHeight="1">
      <c r="B150" s="175"/>
      <c r="C150" s="176"/>
      <c r="D150" s="177" t="s">
        <v>72</v>
      </c>
      <c r="E150" s="189" t="s">
        <v>173</v>
      </c>
      <c r="F150" s="189" t="s">
        <v>174</v>
      </c>
      <c r="G150" s="176"/>
      <c r="H150" s="176"/>
      <c r="I150" s="179"/>
      <c r="J150" s="190">
        <f>BK150</f>
        <v>0</v>
      </c>
      <c r="K150" s="176"/>
      <c r="L150" s="181"/>
      <c r="M150" s="182"/>
      <c r="N150" s="183"/>
      <c r="O150" s="183"/>
      <c r="P150" s="184">
        <f>SUM(P151:P155)</f>
        <v>0</v>
      </c>
      <c r="Q150" s="183"/>
      <c r="R150" s="184">
        <f>SUM(R151:R155)</f>
        <v>0</v>
      </c>
      <c r="S150" s="183"/>
      <c r="T150" s="185">
        <f>SUM(T151:T155)</f>
        <v>0</v>
      </c>
      <c r="AR150" s="186" t="s">
        <v>81</v>
      </c>
      <c r="AT150" s="187" t="s">
        <v>72</v>
      </c>
      <c r="AU150" s="187" t="s">
        <v>81</v>
      </c>
      <c r="AY150" s="186" t="s">
        <v>129</v>
      </c>
      <c r="BK150" s="188">
        <f>SUM(BK151:BK155)</f>
        <v>0</v>
      </c>
    </row>
    <row r="151" spans="2:65" s="1" customFormat="1" ht="24" customHeight="1">
      <c r="B151" s="33"/>
      <c r="C151" s="191" t="s">
        <v>175</v>
      </c>
      <c r="D151" s="191" t="s">
        <v>132</v>
      </c>
      <c r="E151" s="192" t="s">
        <v>176</v>
      </c>
      <c r="F151" s="193" t="s">
        <v>177</v>
      </c>
      <c r="G151" s="194" t="s">
        <v>178</v>
      </c>
      <c r="H151" s="195">
        <v>1.6E-2</v>
      </c>
      <c r="I151" s="196"/>
      <c r="J151" s="197">
        <f>ROUND(I151*H151,2)</f>
        <v>0</v>
      </c>
      <c r="K151" s="193" t="s">
        <v>136</v>
      </c>
      <c r="L151" s="37"/>
      <c r="M151" s="198" t="s">
        <v>1</v>
      </c>
      <c r="N151" s="199" t="s">
        <v>39</v>
      </c>
      <c r="O151" s="65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AR151" s="202" t="s">
        <v>137</v>
      </c>
      <c r="AT151" s="202" t="s">
        <v>132</v>
      </c>
      <c r="AU151" s="202" t="s">
        <v>138</v>
      </c>
      <c r="AY151" s="16" t="s">
        <v>129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6" t="s">
        <v>138</v>
      </c>
      <c r="BK151" s="203">
        <f>ROUND(I151*H151,2)</f>
        <v>0</v>
      </c>
      <c r="BL151" s="16" t="s">
        <v>137</v>
      </c>
      <c r="BM151" s="202" t="s">
        <v>179</v>
      </c>
    </row>
    <row r="152" spans="2:65" s="1" customFormat="1" ht="24" customHeight="1">
      <c r="B152" s="33"/>
      <c r="C152" s="191" t="s">
        <v>159</v>
      </c>
      <c r="D152" s="191" t="s">
        <v>132</v>
      </c>
      <c r="E152" s="192" t="s">
        <v>180</v>
      </c>
      <c r="F152" s="193" t="s">
        <v>181</v>
      </c>
      <c r="G152" s="194" t="s">
        <v>178</v>
      </c>
      <c r="H152" s="195">
        <v>1.6E-2</v>
      </c>
      <c r="I152" s="196"/>
      <c r="J152" s="197">
        <f>ROUND(I152*H152,2)</f>
        <v>0</v>
      </c>
      <c r="K152" s="193" t="s">
        <v>136</v>
      </c>
      <c r="L152" s="37"/>
      <c r="M152" s="198" t="s">
        <v>1</v>
      </c>
      <c r="N152" s="199" t="s">
        <v>39</v>
      </c>
      <c r="O152" s="65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AR152" s="202" t="s">
        <v>137</v>
      </c>
      <c r="AT152" s="202" t="s">
        <v>132</v>
      </c>
      <c r="AU152" s="202" t="s">
        <v>138</v>
      </c>
      <c r="AY152" s="16" t="s">
        <v>129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6" t="s">
        <v>138</v>
      </c>
      <c r="BK152" s="203">
        <f>ROUND(I152*H152,2)</f>
        <v>0</v>
      </c>
      <c r="BL152" s="16" t="s">
        <v>137</v>
      </c>
      <c r="BM152" s="202" t="s">
        <v>182</v>
      </c>
    </row>
    <row r="153" spans="2:65" s="1" customFormat="1" ht="24" customHeight="1">
      <c r="B153" s="33"/>
      <c r="C153" s="191" t="s">
        <v>183</v>
      </c>
      <c r="D153" s="191" t="s">
        <v>132</v>
      </c>
      <c r="E153" s="192" t="s">
        <v>184</v>
      </c>
      <c r="F153" s="193" t="s">
        <v>185</v>
      </c>
      <c r="G153" s="194" t="s">
        <v>178</v>
      </c>
      <c r="H153" s="195">
        <v>0.14399999999999999</v>
      </c>
      <c r="I153" s="196"/>
      <c r="J153" s="197">
        <f>ROUND(I153*H153,2)</f>
        <v>0</v>
      </c>
      <c r="K153" s="193" t="s">
        <v>136</v>
      </c>
      <c r="L153" s="37"/>
      <c r="M153" s="198" t="s">
        <v>1</v>
      </c>
      <c r="N153" s="199" t="s">
        <v>39</v>
      </c>
      <c r="O153" s="65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AR153" s="202" t="s">
        <v>137</v>
      </c>
      <c r="AT153" s="202" t="s">
        <v>132</v>
      </c>
      <c r="AU153" s="202" t="s">
        <v>138</v>
      </c>
      <c r="AY153" s="16" t="s">
        <v>129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6" t="s">
        <v>138</v>
      </c>
      <c r="BK153" s="203">
        <f>ROUND(I153*H153,2)</f>
        <v>0</v>
      </c>
      <c r="BL153" s="16" t="s">
        <v>137</v>
      </c>
      <c r="BM153" s="202" t="s">
        <v>186</v>
      </c>
    </row>
    <row r="154" spans="2:65" s="12" customFormat="1">
      <c r="B154" s="204"/>
      <c r="C154" s="205"/>
      <c r="D154" s="206" t="s">
        <v>140</v>
      </c>
      <c r="E154" s="205"/>
      <c r="F154" s="208" t="s">
        <v>187</v>
      </c>
      <c r="G154" s="205"/>
      <c r="H154" s="209">
        <v>0.14399999999999999</v>
      </c>
      <c r="I154" s="210"/>
      <c r="J154" s="205"/>
      <c r="K154" s="205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140</v>
      </c>
      <c r="AU154" s="215" t="s">
        <v>138</v>
      </c>
      <c r="AV154" s="12" t="s">
        <v>138</v>
      </c>
      <c r="AW154" s="12" t="s">
        <v>4</v>
      </c>
      <c r="AX154" s="12" t="s">
        <v>81</v>
      </c>
      <c r="AY154" s="215" t="s">
        <v>129</v>
      </c>
    </row>
    <row r="155" spans="2:65" s="1" customFormat="1" ht="24" customHeight="1">
      <c r="B155" s="33"/>
      <c r="C155" s="191" t="s">
        <v>188</v>
      </c>
      <c r="D155" s="191" t="s">
        <v>132</v>
      </c>
      <c r="E155" s="192" t="s">
        <v>189</v>
      </c>
      <c r="F155" s="193" t="s">
        <v>190</v>
      </c>
      <c r="G155" s="194" t="s">
        <v>178</v>
      </c>
      <c r="H155" s="195">
        <v>1.6E-2</v>
      </c>
      <c r="I155" s="196"/>
      <c r="J155" s="197">
        <f>ROUND(I155*H155,2)</f>
        <v>0</v>
      </c>
      <c r="K155" s="193" t="s">
        <v>136</v>
      </c>
      <c r="L155" s="37"/>
      <c r="M155" s="198" t="s">
        <v>1</v>
      </c>
      <c r="N155" s="199" t="s">
        <v>39</v>
      </c>
      <c r="O155" s="65"/>
      <c r="P155" s="200">
        <f>O155*H155</f>
        <v>0</v>
      </c>
      <c r="Q155" s="200">
        <v>0</v>
      </c>
      <c r="R155" s="200">
        <f>Q155*H155</f>
        <v>0</v>
      </c>
      <c r="S155" s="200">
        <v>0</v>
      </c>
      <c r="T155" s="201">
        <f>S155*H155</f>
        <v>0</v>
      </c>
      <c r="AR155" s="202" t="s">
        <v>137</v>
      </c>
      <c r="AT155" s="202" t="s">
        <v>132</v>
      </c>
      <c r="AU155" s="202" t="s">
        <v>138</v>
      </c>
      <c r="AY155" s="16" t="s">
        <v>129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16" t="s">
        <v>138</v>
      </c>
      <c r="BK155" s="203">
        <f>ROUND(I155*H155,2)</f>
        <v>0</v>
      </c>
      <c r="BL155" s="16" t="s">
        <v>137</v>
      </c>
      <c r="BM155" s="202" t="s">
        <v>191</v>
      </c>
    </row>
    <row r="156" spans="2:65" s="11" customFormat="1" ht="22.95" customHeight="1">
      <c r="B156" s="175"/>
      <c r="C156" s="176"/>
      <c r="D156" s="177" t="s">
        <v>72</v>
      </c>
      <c r="E156" s="189" t="s">
        <v>192</v>
      </c>
      <c r="F156" s="189" t="s">
        <v>193</v>
      </c>
      <c r="G156" s="176"/>
      <c r="H156" s="176"/>
      <c r="I156" s="179"/>
      <c r="J156" s="190">
        <f>BK156</f>
        <v>0</v>
      </c>
      <c r="K156" s="176"/>
      <c r="L156" s="181"/>
      <c r="M156" s="182"/>
      <c r="N156" s="183"/>
      <c r="O156" s="183"/>
      <c r="P156" s="184">
        <f>P157</f>
        <v>0</v>
      </c>
      <c r="Q156" s="183"/>
      <c r="R156" s="184">
        <f>R157</f>
        <v>0</v>
      </c>
      <c r="S156" s="183"/>
      <c r="T156" s="185">
        <f>T157</f>
        <v>0</v>
      </c>
      <c r="AR156" s="186" t="s">
        <v>81</v>
      </c>
      <c r="AT156" s="187" t="s">
        <v>72</v>
      </c>
      <c r="AU156" s="187" t="s">
        <v>81</v>
      </c>
      <c r="AY156" s="186" t="s">
        <v>129</v>
      </c>
      <c r="BK156" s="188">
        <f>BK157</f>
        <v>0</v>
      </c>
    </row>
    <row r="157" spans="2:65" s="1" customFormat="1" ht="16.5" customHeight="1">
      <c r="B157" s="33"/>
      <c r="C157" s="191" t="s">
        <v>194</v>
      </c>
      <c r="D157" s="191" t="s">
        <v>132</v>
      </c>
      <c r="E157" s="192" t="s">
        <v>195</v>
      </c>
      <c r="F157" s="193" t="s">
        <v>196</v>
      </c>
      <c r="G157" s="194" t="s">
        <v>178</v>
      </c>
      <c r="H157" s="195">
        <v>0.47899999999999998</v>
      </c>
      <c r="I157" s="196"/>
      <c r="J157" s="197">
        <f>ROUND(I157*H157,2)</f>
        <v>0</v>
      </c>
      <c r="K157" s="193" t="s">
        <v>136</v>
      </c>
      <c r="L157" s="37"/>
      <c r="M157" s="198" t="s">
        <v>1</v>
      </c>
      <c r="N157" s="199" t="s">
        <v>39</v>
      </c>
      <c r="O157" s="65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AR157" s="202" t="s">
        <v>137</v>
      </c>
      <c r="AT157" s="202" t="s">
        <v>132</v>
      </c>
      <c r="AU157" s="202" t="s">
        <v>138</v>
      </c>
      <c r="AY157" s="16" t="s">
        <v>129</v>
      </c>
      <c r="BE157" s="203">
        <f>IF(N157="základní",J157,0)</f>
        <v>0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6" t="s">
        <v>138</v>
      </c>
      <c r="BK157" s="203">
        <f>ROUND(I157*H157,2)</f>
        <v>0</v>
      </c>
      <c r="BL157" s="16" t="s">
        <v>137</v>
      </c>
      <c r="BM157" s="202" t="s">
        <v>197</v>
      </c>
    </row>
    <row r="158" spans="2:65" s="11" customFormat="1" ht="25.95" customHeight="1">
      <c r="B158" s="175"/>
      <c r="C158" s="176"/>
      <c r="D158" s="177" t="s">
        <v>72</v>
      </c>
      <c r="E158" s="178" t="s">
        <v>198</v>
      </c>
      <c r="F158" s="178" t="s">
        <v>199</v>
      </c>
      <c r="G158" s="176"/>
      <c r="H158" s="176"/>
      <c r="I158" s="179"/>
      <c r="J158" s="180">
        <f>BK158</f>
        <v>0</v>
      </c>
      <c r="K158" s="176"/>
      <c r="L158" s="181"/>
      <c r="M158" s="182"/>
      <c r="N158" s="183"/>
      <c r="O158" s="183"/>
      <c r="P158" s="184">
        <f>P159+P161+P193+P196+P210</f>
        <v>0</v>
      </c>
      <c r="Q158" s="183"/>
      <c r="R158" s="184">
        <f>R159+R161+R193+R196+R210</f>
        <v>0.11276121</v>
      </c>
      <c r="S158" s="183"/>
      <c r="T158" s="185">
        <f>T159+T161+T193+T196+T210</f>
        <v>1.6446249999999999E-2</v>
      </c>
      <c r="AR158" s="186" t="s">
        <v>138</v>
      </c>
      <c r="AT158" s="187" t="s">
        <v>72</v>
      </c>
      <c r="AU158" s="187" t="s">
        <v>73</v>
      </c>
      <c r="AY158" s="186" t="s">
        <v>129</v>
      </c>
      <c r="BK158" s="188">
        <f>BK159+BK161+BK193+BK196+BK210</f>
        <v>0</v>
      </c>
    </row>
    <row r="159" spans="2:65" s="11" customFormat="1" ht="22.95" customHeight="1">
      <c r="B159" s="175"/>
      <c r="C159" s="176"/>
      <c r="D159" s="177" t="s">
        <v>72</v>
      </c>
      <c r="E159" s="189" t="s">
        <v>200</v>
      </c>
      <c r="F159" s="189" t="s">
        <v>201</v>
      </c>
      <c r="G159" s="176"/>
      <c r="H159" s="176"/>
      <c r="I159" s="179"/>
      <c r="J159" s="190">
        <f>BK159</f>
        <v>0</v>
      </c>
      <c r="K159" s="176"/>
      <c r="L159" s="181"/>
      <c r="M159" s="182"/>
      <c r="N159" s="183"/>
      <c r="O159" s="183"/>
      <c r="P159" s="184">
        <f>P160</f>
        <v>0</v>
      </c>
      <c r="Q159" s="183"/>
      <c r="R159" s="184">
        <f>R160</f>
        <v>0</v>
      </c>
      <c r="S159" s="183"/>
      <c r="T159" s="185">
        <f>T160</f>
        <v>0</v>
      </c>
      <c r="AR159" s="186" t="s">
        <v>138</v>
      </c>
      <c r="AT159" s="187" t="s">
        <v>72</v>
      </c>
      <c r="AU159" s="187" t="s">
        <v>81</v>
      </c>
      <c r="AY159" s="186" t="s">
        <v>129</v>
      </c>
      <c r="BK159" s="188">
        <f>BK160</f>
        <v>0</v>
      </c>
    </row>
    <row r="160" spans="2:65" s="1" customFormat="1" ht="16.5" customHeight="1">
      <c r="B160" s="33"/>
      <c r="C160" s="191" t="s">
        <v>202</v>
      </c>
      <c r="D160" s="191" t="s">
        <v>132</v>
      </c>
      <c r="E160" s="192" t="s">
        <v>203</v>
      </c>
      <c r="F160" s="193" t="s">
        <v>204</v>
      </c>
      <c r="G160" s="194" t="s">
        <v>205</v>
      </c>
      <c r="H160" s="195">
        <v>1</v>
      </c>
      <c r="I160" s="196"/>
      <c r="J160" s="197">
        <f>ROUND(I160*H160,2)</f>
        <v>0</v>
      </c>
      <c r="K160" s="193" t="s">
        <v>1</v>
      </c>
      <c r="L160" s="37"/>
      <c r="M160" s="198" t="s">
        <v>1</v>
      </c>
      <c r="N160" s="199" t="s">
        <v>39</v>
      </c>
      <c r="O160" s="65"/>
      <c r="P160" s="200">
        <f>O160*H160</f>
        <v>0</v>
      </c>
      <c r="Q160" s="200">
        <v>0</v>
      </c>
      <c r="R160" s="200">
        <f>Q160*H160</f>
        <v>0</v>
      </c>
      <c r="S160" s="200">
        <v>0</v>
      </c>
      <c r="T160" s="201">
        <f>S160*H160</f>
        <v>0</v>
      </c>
      <c r="AR160" s="202" t="s">
        <v>206</v>
      </c>
      <c r="AT160" s="202" t="s">
        <v>132</v>
      </c>
      <c r="AU160" s="202" t="s">
        <v>138</v>
      </c>
      <c r="AY160" s="16" t="s">
        <v>129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6" t="s">
        <v>138</v>
      </c>
      <c r="BK160" s="203">
        <f>ROUND(I160*H160,2)</f>
        <v>0</v>
      </c>
      <c r="BL160" s="16" t="s">
        <v>206</v>
      </c>
      <c r="BM160" s="202" t="s">
        <v>207</v>
      </c>
    </row>
    <row r="161" spans="2:65" s="11" customFormat="1" ht="22.95" customHeight="1">
      <c r="B161" s="175"/>
      <c r="C161" s="176"/>
      <c r="D161" s="177" t="s">
        <v>72</v>
      </c>
      <c r="E161" s="189" t="s">
        <v>208</v>
      </c>
      <c r="F161" s="189" t="s">
        <v>209</v>
      </c>
      <c r="G161" s="176"/>
      <c r="H161" s="176"/>
      <c r="I161" s="179"/>
      <c r="J161" s="190">
        <f>BK161</f>
        <v>0</v>
      </c>
      <c r="K161" s="176"/>
      <c r="L161" s="181"/>
      <c r="M161" s="182"/>
      <c r="N161" s="183"/>
      <c r="O161" s="183"/>
      <c r="P161" s="184">
        <f>SUM(P162:P192)</f>
        <v>0</v>
      </c>
      <c r="Q161" s="183"/>
      <c r="R161" s="184">
        <f>SUM(R162:R192)</f>
        <v>1.4859999999999998E-2</v>
      </c>
      <c r="S161" s="183"/>
      <c r="T161" s="185">
        <f>SUM(T162:T192)</f>
        <v>0</v>
      </c>
      <c r="AR161" s="186" t="s">
        <v>138</v>
      </c>
      <c r="AT161" s="187" t="s">
        <v>72</v>
      </c>
      <c r="AU161" s="187" t="s">
        <v>81</v>
      </c>
      <c r="AY161" s="186" t="s">
        <v>129</v>
      </c>
      <c r="BK161" s="188">
        <f>SUM(BK162:BK192)</f>
        <v>0</v>
      </c>
    </row>
    <row r="162" spans="2:65" s="1" customFormat="1" ht="24" customHeight="1">
      <c r="B162" s="33"/>
      <c r="C162" s="191" t="s">
        <v>210</v>
      </c>
      <c r="D162" s="191" t="s">
        <v>132</v>
      </c>
      <c r="E162" s="192" t="s">
        <v>211</v>
      </c>
      <c r="F162" s="193" t="s">
        <v>212</v>
      </c>
      <c r="G162" s="194" t="s">
        <v>205</v>
      </c>
      <c r="H162" s="195">
        <v>1</v>
      </c>
      <c r="I162" s="196"/>
      <c r="J162" s="197">
        <f t="shared" ref="J162:J192" si="0">ROUND(I162*H162,2)</f>
        <v>0</v>
      </c>
      <c r="K162" s="193" t="s">
        <v>1</v>
      </c>
      <c r="L162" s="37"/>
      <c r="M162" s="198" t="s">
        <v>1</v>
      </c>
      <c r="N162" s="199" t="s">
        <v>39</v>
      </c>
      <c r="O162" s="65"/>
      <c r="P162" s="200">
        <f t="shared" ref="P162:P192" si="1">O162*H162</f>
        <v>0</v>
      </c>
      <c r="Q162" s="200">
        <v>0</v>
      </c>
      <c r="R162" s="200">
        <f t="shared" ref="R162:R192" si="2">Q162*H162</f>
        <v>0</v>
      </c>
      <c r="S162" s="200">
        <v>0</v>
      </c>
      <c r="T162" s="201">
        <f t="shared" ref="T162:T192" si="3">S162*H162</f>
        <v>0</v>
      </c>
      <c r="AR162" s="202" t="s">
        <v>206</v>
      </c>
      <c r="AT162" s="202" t="s">
        <v>132</v>
      </c>
      <c r="AU162" s="202" t="s">
        <v>138</v>
      </c>
      <c r="AY162" s="16" t="s">
        <v>129</v>
      </c>
      <c r="BE162" s="203">
        <f t="shared" ref="BE162:BE192" si="4">IF(N162="základní",J162,0)</f>
        <v>0</v>
      </c>
      <c r="BF162" s="203">
        <f t="shared" ref="BF162:BF192" si="5">IF(N162="snížená",J162,0)</f>
        <v>0</v>
      </c>
      <c r="BG162" s="203">
        <f t="shared" ref="BG162:BG192" si="6">IF(N162="zákl. přenesená",J162,0)</f>
        <v>0</v>
      </c>
      <c r="BH162" s="203">
        <f t="shared" ref="BH162:BH192" si="7">IF(N162="sníž. přenesená",J162,0)</f>
        <v>0</v>
      </c>
      <c r="BI162" s="203">
        <f t="shared" ref="BI162:BI192" si="8">IF(N162="nulová",J162,0)</f>
        <v>0</v>
      </c>
      <c r="BJ162" s="16" t="s">
        <v>138</v>
      </c>
      <c r="BK162" s="203">
        <f t="shared" ref="BK162:BK192" si="9">ROUND(I162*H162,2)</f>
        <v>0</v>
      </c>
      <c r="BL162" s="16" t="s">
        <v>206</v>
      </c>
      <c r="BM162" s="202" t="s">
        <v>213</v>
      </c>
    </row>
    <row r="163" spans="2:65" s="1" customFormat="1" ht="24" customHeight="1">
      <c r="B163" s="33"/>
      <c r="C163" s="191" t="s">
        <v>8</v>
      </c>
      <c r="D163" s="191" t="s">
        <v>132</v>
      </c>
      <c r="E163" s="192" t="s">
        <v>214</v>
      </c>
      <c r="F163" s="193" t="s">
        <v>215</v>
      </c>
      <c r="G163" s="194" t="s">
        <v>216</v>
      </c>
      <c r="H163" s="195">
        <v>24</v>
      </c>
      <c r="I163" s="196"/>
      <c r="J163" s="197">
        <f t="shared" si="0"/>
        <v>0</v>
      </c>
      <c r="K163" s="193" t="s">
        <v>136</v>
      </c>
      <c r="L163" s="37"/>
      <c r="M163" s="198" t="s">
        <v>1</v>
      </c>
      <c r="N163" s="199" t="s">
        <v>39</v>
      </c>
      <c r="O163" s="65"/>
      <c r="P163" s="200">
        <f t="shared" si="1"/>
        <v>0</v>
      </c>
      <c r="Q163" s="200">
        <v>0</v>
      </c>
      <c r="R163" s="200">
        <f t="shared" si="2"/>
        <v>0</v>
      </c>
      <c r="S163" s="200">
        <v>0</v>
      </c>
      <c r="T163" s="201">
        <f t="shared" si="3"/>
        <v>0</v>
      </c>
      <c r="AR163" s="202" t="s">
        <v>206</v>
      </c>
      <c r="AT163" s="202" t="s">
        <v>132</v>
      </c>
      <c r="AU163" s="202" t="s">
        <v>138</v>
      </c>
      <c r="AY163" s="16" t="s">
        <v>129</v>
      </c>
      <c r="BE163" s="203">
        <f t="shared" si="4"/>
        <v>0</v>
      </c>
      <c r="BF163" s="203">
        <f t="shared" si="5"/>
        <v>0</v>
      </c>
      <c r="BG163" s="203">
        <f t="shared" si="6"/>
        <v>0</v>
      </c>
      <c r="BH163" s="203">
        <f t="shared" si="7"/>
        <v>0</v>
      </c>
      <c r="BI163" s="203">
        <f t="shared" si="8"/>
        <v>0</v>
      </c>
      <c r="BJ163" s="16" t="s">
        <v>138</v>
      </c>
      <c r="BK163" s="203">
        <f t="shared" si="9"/>
        <v>0</v>
      </c>
      <c r="BL163" s="16" t="s">
        <v>206</v>
      </c>
      <c r="BM163" s="202" t="s">
        <v>217</v>
      </c>
    </row>
    <row r="164" spans="2:65" s="1" customFormat="1" ht="16.5" customHeight="1">
      <c r="B164" s="33"/>
      <c r="C164" s="237" t="s">
        <v>206</v>
      </c>
      <c r="D164" s="237" t="s">
        <v>218</v>
      </c>
      <c r="E164" s="238" t="s">
        <v>219</v>
      </c>
      <c r="F164" s="239" t="s">
        <v>220</v>
      </c>
      <c r="G164" s="240" t="s">
        <v>216</v>
      </c>
      <c r="H164" s="241">
        <v>24</v>
      </c>
      <c r="I164" s="242"/>
      <c r="J164" s="243">
        <f t="shared" si="0"/>
        <v>0</v>
      </c>
      <c r="K164" s="239" t="s">
        <v>136</v>
      </c>
      <c r="L164" s="244"/>
      <c r="M164" s="245" t="s">
        <v>1</v>
      </c>
      <c r="N164" s="246" t="s">
        <v>39</v>
      </c>
      <c r="O164" s="65"/>
      <c r="P164" s="200">
        <f t="shared" si="1"/>
        <v>0</v>
      </c>
      <c r="Q164" s="200">
        <v>1.4999999999999999E-4</v>
      </c>
      <c r="R164" s="200">
        <f t="shared" si="2"/>
        <v>3.5999999999999999E-3</v>
      </c>
      <c r="S164" s="200">
        <v>0</v>
      </c>
      <c r="T164" s="201">
        <f t="shared" si="3"/>
        <v>0</v>
      </c>
      <c r="AR164" s="202" t="s">
        <v>221</v>
      </c>
      <c r="AT164" s="202" t="s">
        <v>218</v>
      </c>
      <c r="AU164" s="202" t="s">
        <v>138</v>
      </c>
      <c r="AY164" s="16" t="s">
        <v>129</v>
      </c>
      <c r="BE164" s="203">
        <f t="shared" si="4"/>
        <v>0</v>
      </c>
      <c r="BF164" s="203">
        <f t="shared" si="5"/>
        <v>0</v>
      </c>
      <c r="BG164" s="203">
        <f t="shared" si="6"/>
        <v>0</v>
      </c>
      <c r="BH164" s="203">
        <f t="shared" si="7"/>
        <v>0</v>
      </c>
      <c r="BI164" s="203">
        <f t="shared" si="8"/>
        <v>0</v>
      </c>
      <c r="BJ164" s="16" t="s">
        <v>138</v>
      </c>
      <c r="BK164" s="203">
        <f t="shared" si="9"/>
        <v>0</v>
      </c>
      <c r="BL164" s="16" t="s">
        <v>206</v>
      </c>
      <c r="BM164" s="202" t="s">
        <v>222</v>
      </c>
    </row>
    <row r="165" spans="2:65" s="1" customFormat="1" ht="16.5" customHeight="1">
      <c r="B165" s="33"/>
      <c r="C165" s="191" t="s">
        <v>223</v>
      </c>
      <c r="D165" s="191" t="s">
        <v>132</v>
      </c>
      <c r="E165" s="192" t="s">
        <v>224</v>
      </c>
      <c r="F165" s="193" t="s">
        <v>225</v>
      </c>
      <c r="G165" s="194" t="s">
        <v>226</v>
      </c>
      <c r="H165" s="195">
        <v>4</v>
      </c>
      <c r="I165" s="196"/>
      <c r="J165" s="197">
        <f t="shared" si="0"/>
        <v>0</v>
      </c>
      <c r="K165" s="193" t="s">
        <v>136</v>
      </c>
      <c r="L165" s="37"/>
      <c r="M165" s="198" t="s">
        <v>1</v>
      </c>
      <c r="N165" s="199" t="s">
        <v>39</v>
      </c>
      <c r="O165" s="65"/>
      <c r="P165" s="200">
        <f t="shared" si="1"/>
        <v>0</v>
      </c>
      <c r="Q165" s="200">
        <v>0</v>
      </c>
      <c r="R165" s="200">
        <f t="shared" si="2"/>
        <v>0</v>
      </c>
      <c r="S165" s="200">
        <v>0</v>
      </c>
      <c r="T165" s="201">
        <f t="shared" si="3"/>
        <v>0</v>
      </c>
      <c r="AR165" s="202" t="s">
        <v>206</v>
      </c>
      <c r="AT165" s="202" t="s">
        <v>132</v>
      </c>
      <c r="AU165" s="202" t="s">
        <v>138</v>
      </c>
      <c r="AY165" s="16" t="s">
        <v>129</v>
      </c>
      <c r="BE165" s="203">
        <f t="shared" si="4"/>
        <v>0</v>
      </c>
      <c r="BF165" s="203">
        <f t="shared" si="5"/>
        <v>0</v>
      </c>
      <c r="BG165" s="203">
        <f t="shared" si="6"/>
        <v>0</v>
      </c>
      <c r="BH165" s="203">
        <f t="shared" si="7"/>
        <v>0</v>
      </c>
      <c r="BI165" s="203">
        <f t="shared" si="8"/>
        <v>0</v>
      </c>
      <c r="BJ165" s="16" t="s">
        <v>138</v>
      </c>
      <c r="BK165" s="203">
        <f t="shared" si="9"/>
        <v>0</v>
      </c>
      <c r="BL165" s="16" t="s">
        <v>206</v>
      </c>
      <c r="BM165" s="202" t="s">
        <v>227</v>
      </c>
    </row>
    <row r="166" spans="2:65" s="1" customFormat="1" ht="16.5" customHeight="1">
      <c r="B166" s="33"/>
      <c r="C166" s="237" t="s">
        <v>228</v>
      </c>
      <c r="D166" s="237" t="s">
        <v>218</v>
      </c>
      <c r="E166" s="238" t="s">
        <v>229</v>
      </c>
      <c r="F166" s="239" t="s">
        <v>230</v>
      </c>
      <c r="G166" s="240" t="s">
        <v>226</v>
      </c>
      <c r="H166" s="241">
        <v>3</v>
      </c>
      <c r="I166" s="242"/>
      <c r="J166" s="243">
        <f t="shared" si="0"/>
        <v>0</v>
      </c>
      <c r="K166" s="239" t="s">
        <v>1</v>
      </c>
      <c r="L166" s="244"/>
      <c r="M166" s="245" t="s">
        <v>1</v>
      </c>
      <c r="N166" s="246" t="s">
        <v>39</v>
      </c>
      <c r="O166" s="65"/>
      <c r="P166" s="200">
        <f t="shared" si="1"/>
        <v>0</v>
      </c>
      <c r="Q166" s="200">
        <v>9.0000000000000006E-5</v>
      </c>
      <c r="R166" s="200">
        <f t="shared" si="2"/>
        <v>2.7E-4</v>
      </c>
      <c r="S166" s="200">
        <v>0</v>
      </c>
      <c r="T166" s="201">
        <f t="shared" si="3"/>
        <v>0</v>
      </c>
      <c r="AR166" s="202" t="s">
        <v>221</v>
      </c>
      <c r="AT166" s="202" t="s">
        <v>218</v>
      </c>
      <c r="AU166" s="202" t="s">
        <v>138</v>
      </c>
      <c r="AY166" s="16" t="s">
        <v>129</v>
      </c>
      <c r="BE166" s="203">
        <f t="shared" si="4"/>
        <v>0</v>
      </c>
      <c r="BF166" s="203">
        <f t="shared" si="5"/>
        <v>0</v>
      </c>
      <c r="BG166" s="203">
        <f t="shared" si="6"/>
        <v>0</v>
      </c>
      <c r="BH166" s="203">
        <f t="shared" si="7"/>
        <v>0</v>
      </c>
      <c r="BI166" s="203">
        <f t="shared" si="8"/>
        <v>0</v>
      </c>
      <c r="BJ166" s="16" t="s">
        <v>138</v>
      </c>
      <c r="BK166" s="203">
        <f t="shared" si="9"/>
        <v>0</v>
      </c>
      <c r="BL166" s="16" t="s">
        <v>206</v>
      </c>
      <c r="BM166" s="202" t="s">
        <v>231</v>
      </c>
    </row>
    <row r="167" spans="2:65" s="1" customFormat="1" ht="16.5" customHeight="1">
      <c r="B167" s="33"/>
      <c r="C167" s="237" t="s">
        <v>232</v>
      </c>
      <c r="D167" s="237" t="s">
        <v>218</v>
      </c>
      <c r="E167" s="238" t="s">
        <v>233</v>
      </c>
      <c r="F167" s="239" t="s">
        <v>234</v>
      </c>
      <c r="G167" s="240" t="s">
        <v>226</v>
      </c>
      <c r="H167" s="241">
        <v>1</v>
      </c>
      <c r="I167" s="242"/>
      <c r="J167" s="243">
        <f t="shared" si="0"/>
        <v>0</v>
      </c>
      <c r="K167" s="239" t="s">
        <v>1</v>
      </c>
      <c r="L167" s="244"/>
      <c r="M167" s="245" t="s">
        <v>1</v>
      </c>
      <c r="N167" s="246" t="s">
        <v>39</v>
      </c>
      <c r="O167" s="65"/>
      <c r="P167" s="200">
        <f t="shared" si="1"/>
        <v>0</v>
      </c>
      <c r="Q167" s="200">
        <v>0</v>
      </c>
      <c r="R167" s="200">
        <f t="shared" si="2"/>
        <v>0</v>
      </c>
      <c r="S167" s="200">
        <v>0</v>
      </c>
      <c r="T167" s="201">
        <f t="shared" si="3"/>
        <v>0</v>
      </c>
      <c r="AR167" s="202" t="s">
        <v>221</v>
      </c>
      <c r="AT167" s="202" t="s">
        <v>218</v>
      </c>
      <c r="AU167" s="202" t="s">
        <v>138</v>
      </c>
      <c r="AY167" s="16" t="s">
        <v>129</v>
      </c>
      <c r="BE167" s="203">
        <f t="shared" si="4"/>
        <v>0</v>
      </c>
      <c r="BF167" s="203">
        <f t="shared" si="5"/>
        <v>0</v>
      </c>
      <c r="BG167" s="203">
        <f t="shared" si="6"/>
        <v>0</v>
      </c>
      <c r="BH167" s="203">
        <f t="shared" si="7"/>
        <v>0</v>
      </c>
      <c r="BI167" s="203">
        <f t="shared" si="8"/>
        <v>0</v>
      </c>
      <c r="BJ167" s="16" t="s">
        <v>138</v>
      </c>
      <c r="BK167" s="203">
        <f t="shared" si="9"/>
        <v>0</v>
      </c>
      <c r="BL167" s="16" t="s">
        <v>206</v>
      </c>
      <c r="BM167" s="202" t="s">
        <v>235</v>
      </c>
    </row>
    <row r="168" spans="2:65" s="1" customFormat="1" ht="16.5" customHeight="1">
      <c r="B168" s="33"/>
      <c r="C168" s="191" t="s">
        <v>236</v>
      </c>
      <c r="D168" s="191" t="s">
        <v>132</v>
      </c>
      <c r="E168" s="192" t="s">
        <v>237</v>
      </c>
      <c r="F168" s="193" t="s">
        <v>238</v>
      </c>
      <c r="G168" s="194" t="s">
        <v>226</v>
      </c>
      <c r="H168" s="195">
        <v>7</v>
      </c>
      <c r="I168" s="196"/>
      <c r="J168" s="197">
        <f t="shared" si="0"/>
        <v>0</v>
      </c>
      <c r="K168" s="193" t="s">
        <v>136</v>
      </c>
      <c r="L168" s="37"/>
      <c r="M168" s="198" t="s">
        <v>1</v>
      </c>
      <c r="N168" s="199" t="s">
        <v>39</v>
      </c>
      <c r="O168" s="65"/>
      <c r="P168" s="200">
        <f t="shared" si="1"/>
        <v>0</v>
      </c>
      <c r="Q168" s="200">
        <v>0</v>
      </c>
      <c r="R168" s="200">
        <f t="shared" si="2"/>
        <v>0</v>
      </c>
      <c r="S168" s="200">
        <v>0</v>
      </c>
      <c r="T168" s="201">
        <f t="shared" si="3"/>
        <v>0</v>
      </c>
      <c r="AR168" s="202" t="s">
        <v>206</v>
      </c>
      <c r="AT168" s="202" t="s">
        <v>132</v>
      </c>
      <c r="AU168" s="202" t="s">
        <v>138</v>
      </c>
      <c r="AY168" s="16" t="s">
        <v>129</v>
      </c>
      <c r="BE168" s="203">
        <f t="shared" si="4"/>
        <v>0</v>
      </c>
      <c r="BF168" s="203">
        <f t="shared" si="5"/>
        <v>0</v>
      </c>
      <c r="BG168" s="203">
        <f t="shared" si="6"/>
        <v>0</v>
      </c>
      <c r="BH168" s="203">
        <f t="shared" si="7"/>
        <v>0</v>
      </c>
      <c r="BI168" s="203">
        <f t="shared" si="8"/>
        <v>0</v>
      </c>
      <c r="BJ168" s="16" t="s">
        <v>138</v>
      </c>
      <c r="BK168" s="203">
        <f t="shared" si="9"/>
        <v>0</v>
      </c>
      <c r="BL168" s="16" t="s">
        <v>206</v>
      </c>
      <c r="BM168" s="202" t="s">
        <v>239</v>
      </c>
    </row>
    <row r="169" spans="2:65" s="1" customFormat="1" ht="16.5" customHeight="1">
      <c r="B169" s="33"/>
      <c r="C169" s="237" t="s">
        <v>7</v>
      </c>
      <c r="D169" s="237" t="s">
        <v>218</v>
      </c>
      <c r="E169" s="238" t="s">
        <v>240</v>
      </c>
      <c r="F169" s="239" t="s">
        <v>241</v>
      </c>
      <c r="G169" s="240" t="s">
        <v>226</v>
      </c>
      <c r="H169" s="241">
        <v>7</v>
      </c>
      <c r="I169" s="242"/>
      <c r="J169" s="243">
        <f t="shared" si="0"/>
        <v>0</v>
      </c>
      <c r="K169" s="239" t="s">
        <v>1</v>
      </c>
      <c r="L169" s="244"/>
      <c r="M169" s="245" t="s">
        <v>1</v>
      </c>
      <c r="N169" s="246" t="s">
        <v>39</v>
      </c>
      <c r="O169" s="65"/>
      <c r="P169" s="200">
        <f t="shared" si="1"/>
        <v>0</v>
      </c>
      <c r="Q169" s="200">
        <v>0</v>
      </c>
      <c r="R169" s="200">
        <f t="shared" si="2"/>
        <v>0</v>
      </c>
      <c r="S169" s="200">
        <v>0</v>
      </c>
      <c r="T169" s="201">
        <f t="shared" si="3"/>
        <v>0</v>
      </c>
      <c r="AR169" s="202" t="s">
        <v>221</v>
      </c>
      <c r="AT169" s="202" t="s">
        <v>218</v>
      </c>
      <c r="AU169" s="202" t="s">
        <v>138</v>
      </c>
      <c r="AY169" s="16" t="s">
        <v>129</v>
      </c>
      <c r="BE169" s="203">
        <f t="shared" si="4"/>
        <v>0</v>
      </c>
      <c r="BF169" s="203">
        <f t="shared" si="5"/>
        <v>0</v>
      </c>
      <c r="BG169" s="203">
        <f t="shared" si="6"/>
        <v>0</v>
      </c>
      <c r="BH169" s="203">
        <f t="shared" si="7"/>
        <v>0</v>
      </c>
      <c r="BI169" s="203">
        <f t="shared" si="8"/>
        <v>0</v>
      </c>
      <c r="BJ169" s="16" t="s">
        <v>138</v>
      </c>
      <c r="BK169" s="203">
        <f t="shared" si="9"/>
        <v>0</v>
      </c>
      <c r="BL169" s="16" t="s">
        <v>206</v>
      </c>
      <c r="BM169" s="202" t="s">
        <v>242</v>
      </c>
    </row>
    <row r="170" spans="2:65" s="1" customFormat="1" ht="16.5" customHeight="1">
      <c r="B170" s="33"/>
      <c r="C170" s="237" t="s">
        <v>243</v>
      </c>
      <c r="D170" s="237" t="s">
        <v>218</v>
      </c>
      <c r="E170" s="238" t="s">
        <v>244</v>
      </c>
      <c r="F170" s="239" t="s">
        <v>245</v>
      </c>
      <c r="G170" s="240" t="s">
        <v>226</v>
      </c>
      <c r="H170" s="241">
        <v>45</v>
      </c>
      <c r="I170" s="242"/>
      <c r="J170" s="243">
        <f t="shared" si="0"/>
        <v>0</v>
      </c>
      <c r="K170" s="239" t="s">
        <v>136</v>
      </c>
      <c r="L170" s="244"/>
      <c r="M170" s="245" t="s">
        <v>1</v>
      </c>
      <c r="N170" s="246" t="s">
        <v>39</v>
      </c>
      <c r="O170" s="65"/>
      <c r="P170" s="200">
        <f t="shared" si="1"/>
        <v>0</v>
      </c>
      <c r="Q170" s="200">
        <v>2.0000000000000002E-5</v>
      </c>
      <c r="R170" s="200">
        <f t="shared" si="2"/>
        <v>9.0000000000000008E-4</v>
      </c>
      <c r="S170" s="200">
        <v>0</v>
      </c>
      <c r="T170" s="201">
        <f t="shared" si="3"/>
        <v>0</v>
      </c>
      <c r="AR170" s="202" t="s">
        <v>221</v>
      </c>
      <c r="AT170" s="202" t="s">
        <v>218</v>
      </c>
      <c r="AU170" s="202" t="s">
        <v>138</v>
      </c>
      <c r="AY170" s="16" t="s">
        <v>129</v>
      </c>
      <c r="BE170" s="203">
        <f t="shared" si="4"/>
        <v>0</v>
      </c>
      <c r="BF170" s="203">
        <f t="shared" si="5"/>
        <v>0</v>
      </c>
      <c r="BG170" s="203">
        <f t="shared" si="6"/>
        <v>0</v>
      </c>
      <c r="BH170" s="203">
        <f t="shared" si="7"/>
        <v>0</v>
      </c>
      <c r="BI170" s="203">
        <f t="shared" si="8"/>
        <v>0</v>
      </c>
      <c r="BJ170" s="16" t="s">
        <v>138</v>
      </c>
      <c r="BK170" s="203">
        <f t="shared" si="9"/>
        <v>0</v>
      </c>
      <c r="BL170" s="16" t="s">
        <v>206</v>
      </c>
      <c r="BM170" s="202" t="s">
        <v>246</v>
      </c>
    </row>
    <row r="171" spans="2:65" s="1" customFormat="1" ht="24" customHeight="1">
      <c r="B171" s="33"/>
      <c r="C171" s="191" t="s">
        <v>247</v>
      </c>
      <c r="D171" s="191" t="s">
        <v>132</v>
      </c>
      <c r="E171" s="192" t="s">
        <v>248</v>
      </c>
      <c r="F171" s="193" t="s">
        <v>249</v>
      </c>
      <c r="G171" s="194" t="s">
        <v>216</v>
      </c>
      <c r="H171" s="195">
        <v>35</v>
      </c>
      <c r="I171" s="196"/>
      <c r="J171" s="197">
        <f t="shared" si="0"/>
        <v>0</v>
      </c>
      <c r="K171" s="193" t="s">
        <v>136</v>
      </c>
      <c r="L171" s="37"/>
      <c r="M171" s="198" t="s">
        <v>1</v>
      </c>
      <c r="N171" s="199" t="s">
        <v>39</v>
      </c>
      <c r="O171" s="65"/>
      <c r="P171" s="200">
        <f t="shared" si="1"/>
        <v>0</v>
      </c>
      <c r="Q171" s="200">
        <v>0</v>
      </c>
      <c r="R171" s="200">
        <f t="shared" si="2"/>
        <v>0</v>
      </c>
      <c r="S171" s="200">
        <v>0</v>
      </c>
      <c r="T171" s="201">
        <f t="shared" si="3"/>
        <v>0</v>
      </c>
      <c r="AR171" s="202" t="s">
        <v>206</v>
      </c>
      <c r="AT171" s="202" t="s">
        <v>132</v>
      </c>
      <c r="AU171" s="202" t="s">
        <v>138</v>
      </c>
      <c r="AY171" s="16" t="s">
        <v>129</v>
      </c>
      <c r="BE171" s="203">
        <f t="shared" si="4"/>
        <v>0</v>
      </c>
      <c r="BF171" s="203">
        <f t="shared" si="5"/>
        <v>0</v>
      </c>
      <c r="BG171" s="203">
        <f t="shared" si="6"/>
        <v>0</v>
      </c>
      <c r="BH171" s="203">
        <f t="shared" si="7"/>
        <v>0</v>
      </c>
      <c r="BI171" s="203">
        <f t="shared" si="8"/>
        <v>0</v>
      </c>
      <c r="BJ171" s="16" t="s">
        <v>138</v>
      </c>
      <c r="BK171" s="203">
        <f t="shared" si="9"/>
        <v>0</v>
      </c>
      <c r="BL171" s="16" t="s">
        <v>206</v>
      </c>
      <c r="BM171" s="202" t="s">
        <v>250</v>
      </c>
    </row>
    <row r="172" spans="2:65" s="1" customFormat="1" ht="24" customHeight="1">
      <c r="B172" s="33"/>
      <c r="C172" s="237" t="s">
        <v>251</v>
      </c>
      <c r="D172" s="237" t="s">
        <v>218</v>
      </c>
      <c r="E172" s="238" t="s">
        <v>252</v>
      </c>
      <c r="F172" s="239" t="s">
        <v>253</v>
      </c>
      <c r="G172" s="240" t="s">
        <v>216</v>
      </c>
      <c r="H172" s="241">
        <v>35</v>
      </c>
      <c r="I172" s="242"/>
      <c r="J172" s="243">
        <f t="shared" si="0"/>
        <v>0</v>
      </c>
      <c r="K172" s="239" t="s">
        <v>136</v>
      </c>
      <c r="L172" s="244"/>
      <c r="M172" s="245" t="s">
        <v>1</v>
      </c>
      <c r="N172" s="246" t="s">
        <v>39</v>
      </c>
      <c r="O172" s="65"/>
      <c r="P172" s="200">
        <f t="shared" si="1"/>
        <v>0</v>
      </c>
      <c r="Q172" s="200">
        <v>1.7000000000000001E-4</v>
      </c>
      <c r="R172" s="200">
        <f t="shared" si="2"/>
        <v>5.9500000000000004E-3</v>
      </c>
      <c r="S172" s="200">
        <v>0</v>
      </c>
      <c r="T172" s="201">
        <f t="shared" si="3"/>
        <v>0</v>
      </c>
      <c r="AR172" s="202" t="s">
        <v>221</v>
      </c>
      <c r="AT172" s="202" t="s">
        <v>218</v>
      </c>
      <c r="AU172" s="202" t="s">
        <v>138</v>
      </c>
      <c r="AY172" s="16" t="s">
        <v>129</v>
      </c>
      <c r="BE172" s="203">
        <f t="shared" si="4"/>
        <v>0</v>
      </c>
      <c r="BF172" s="203">
        <f t="shared" si="5"/>
        <v>0</v>
      </c>
      <c r="BG172" s="203">
        <f t="shared" si="6"/>
        <v>0</v>
      </c>
      <c r="BH172" s="203">
        <f t="shared" si="7"/>
        <v>0</v>
      </c>
      <c r="BI172" s="203">
        <f t="shared" si="8"/>
        <v>0</v>
      </c>
      <c r="BJ172" s="16" t="s">
        <v>138</v>
      </c>
      <c r="BK172" s="203">
        <f t="shared" si="9"/>
        <v>0</v>
      </c>
      <c r="BL172" s="16" t="s">
        <v>206</v>
      </c>
      <c r="BM172" s="202" t="s">
        <v>254</v>
      </c>
    </row>
    <row r="173" spans="2:65" s="1" customFormat="1" ht="16.5" customHeight="1">
      <c r="B173" s="33"/>
      <c r="C173" s="191" t="s">
        <v>255</v>
      </c>
      <c r="D173" s="191" t="s">
        <v>132</v>
      </c>
      <c r="E173" s="192" t="s">
        <v>256</v>
      </c>
      <c r="F173" s="193" t="s">
        <v>257</v>
      </c>
      <c r="G173" s="194" t="s">
        <v>226</v>
      </c>
      <c r="H173" s="195">
        <v>1</v>
      </c>
      <c r="I173" s="196"/>
      <c r="J173" s="197">
        <f t="shared" si="0"/>
        <v>0</v>
      </c>
      <c r="K173" s="193" t="s">
        <v>1</v>
      </c>
      <c r="L173" s="37"/>
      <c r="M173" s="198" t="s">
        <v>1</v>
      </c>
      <c r="N173" s="199" t="s">
        <v>39</v>
      </c>
      <c r="O173" s="65"/>
      <c r="P173" s="200">
        <f t="shared" si="1"/>
        <v>0</v>
      </c>
      <c r="Q173" s="200">
        <v>0</v>
      </c>
      <c r="R173" s="200">
        <f t="shared" si="2"/>
        <v>0</v>
      </c>
      <c r="S173" s="200">
        <v>0</v>
      </c>
      <c r="T173" s="201">
        <f t="shared" si="3"/>
        <v>0</v>
      </c>
      <c r="AR173" s="202" t="s">
        <v>206</v>
      </c>
      <c r="AT173" s="202" t="s">
        <v>132</v>
      </c>
      <c r="AU173" s="202" t="s">
        <v>138</v>
      </c>
      <c r="AY173" s="16" t="s">
        <v>129</v>
      </c>
      <c r="BE173" s="203">
        <f t="shared" si="4"/>
        <v>0</v>
      </c>
      <c r="BF173" s="203">
        <f t="shared" si="5"/>
        <v>0</v>
      </c>
      <c r="BG173" s="203">
        <f t="shared" si="6"/>
        <v>0</v>
      </c>
      <c r="BH173" s="203">
        <f t="shared" si="7"/>
        <v>0</v>
      </c>
      <c r="BI173" s="203">
        <f t="shared" si="8"/>
        <v>0</v>
      </c>
      <c r="BJ173" s="16" t="s">
        <v>138</v>
      </c>
      <c r="BK173" s="203">
        <f t="shared" si="9"/>
        <v>0</v>
      </c>
      <c r="BL173" s="16" t="s">
        <v>206</v>
      </c>
      <c r="BM173" s="202" t="s">
        <v>258</v>
      </c>
    </row>
    <row r="174" spans="2:65" s="1" customFormat="1" ht="24" customHeight="1">
      <c r="B174" s="33"/>
      <c r="C174" s="191" t="s">
        <v>259</v>
      </c>
      <c r="D174" s="191" t="s">
        <v>132</v>
      </c>
      <c r="E174" s="192" t="s">
        <v>260</v>
      </c>
      <c r="F174" s="193" t="s">
        <v>261</v>
      </c>
      <c r="G174" s="194" t="s">
        <v>226</v>
      </c>
      <c r="H174" s="195">
        <v>3</v>
      </c>
      <c r="I174" s="196"/>
      <c r="J174" s="197">
        <f t="shared" si="0"/>
        <v>0</v>
      </c>
      <c r="K174" s="193" t="s">
        <v>136</v>
      </c>
      <c r="L174" s="37"/>
      <c r="M174" s="198" t="s">
        <v>1</v>
      </c>
      <c r="N174" s="199" t="s">
        <v>39</v>
      </c>
      <c r="O174" s="65"/>
      <c r="P174" s="200">
        <f t="shared" si="1"/>
        <v>0</v>
      </c>
      <c r="Q174" s="200">
        <v>0</v>
      </c>
      <c r="R174" s="200">
        <f t="shared" si="2"/>
        <v>0</v>
      </c>
      <c r="S174" s="200">
        <v>0</v>
      </c>
      <c r="T174" s="201">
        <f t="shared" si="3"/>
        <v>0</v>
      </c>
      <c r="AR174" s="202" t="s">
        <v>206</v>
      </c>
      <c r="AT174" s="202" t="s">
        <v>132</v>
      </c>
      <c r="AU174" s="202" t="s">
        <v>138</v>
      </c>
      <c r="AY174" s="16" t="s">
        <v>129</v>
      </c>
      <c r="BE174" s="203">
        <f t="shared" si="4"/>
        <v>0</v>
      </c>
      <c r="BF174" s="203">
        <f t="shared" si="5"/>
        <v>0</v>
      </c>
      <c r="BG174" s="203">
        <f t="shared" si="6"/>
        <v>0</v>
      </c>
      <c r="BH174" s="203">
        <f t="shared" si="7"/>
        <v>0</v>
      </c>
      <c r="BI174" s="203">
        <f t="shared" si="8"/>
        <v>0</v>
      </c>
      <c r="BJ174" s="16" t="s">
        <v>138</v>
      </c>
      <c r="BK174" s="203">
        <f t="shared" si="9"/>
        <v>0</v>
      </c>
      <c r="BL174" s="16" t="s">
        <v>206</v>
      </c>
      <c r="BM174" s="202" t="s">
        <v>262</v>
      </c>
    </row>
    <row r="175" spans="2:65" s="1" customFormat="1" ht="16.5" customHeight="1">
      <c r="B175" s="33"/>
      <c r="C175" s="237" t="s">
        <v>263</v>
      </c>
      <c r="D175" s="237" t="s">
        <v>218</v>
      </c>
      <c r="E175" s="238" t="s">
        <v>264</v>
      </c>
      <c r="F175" s="239" t="s">
        <v>265</v>
      </c>
      <c r="G175" s="240" t="s">
        <v>226</v>
      </c>
      <c r="H175" s="241">
        <v>3</v>
      </c>
      <c r="I175" s="242"/>
      <c r="J175" s="243">
        <f t="shared" si="0"/>
        <v>0</v>
      </c>
      <c r="K175" s="239" t="s">
        <v>1</v>
      </c>
      <c r="L175" s="244"/>
      <c r="M175" s="245" t="s">
        <v>1</v>
      </c>
      <c r="N175" s="246" t="s">
        <v>39</v>
      </c>
      <c r="O175" s="65"/>
      <c r="P175" s="200">
        <f t="shared" si="1"/>
        <v>0</v>
      </c>
      <c r="Q175" s="200">
        <v>8.0000000000000007E-5</v>
      </c>
      <c r="R175" s="200">
        <f t="shared" si="2"/>
        <v>2.4000000000000003E-4</v>
      </c>
      <c r="S175" s="200">
        <v>0</v>
      </c>
      <c r="T175" s="201">
        <f t="shared" si="3"/>
        <v>0</v>
      </c>
      <c r="AR175" s="202" t="s">
        <v>221</v>
      </c>
      <c r="AT175" s="202" t="s">
        <v>218</v>
      </c>
      <c r="AU175" s="202" t="s">
        <v>138</v>
      </c>
      <c r="AY175" s="16" t="s">
        <v>129</v>
      </c>
      <c r="BE175" s="203">
        <f t="shared" si="4"/>
        <v>0</v>
      </c>
      <c r="BF175" s="203">
        <f t="shared" si="5"/>
        <v>0</v>
      </c>
      <c r="BG175" s="203">
        <f t="shared" si="6"/>
        <v>0</v>
      </c>
      <c r="BH175" s="203">
        <f t="shared" si="7"/>
        <v>0</v>
      </c>
      <c r="BI175" s="203">
        <f t="shared" si="8"/>
        <v>0</v>
      </c>
      <c r="BJ175" s="16" t="s">
        <v>138</v>
      </c>
      <c r="BK175" s="203">
        <f t="shared" si="9"/>
        <v>0</v>
      </c>
      <c r="BL175" s="16" t="s">
        <v>206</v>
      </c>
      <c r="BM175" s="202" t="s">
        <v>266</v>
      </c>
    </row>
    <row r="176" spans="2:65" s="1" customFormat="1" ht="24" customHeight="1">
      <c r="B176" s="33"/>
      <c r="C176" s="191" t="s">
        <v>267</v>
      </c>
      <c r="D176" s="191" t="s">
        <v>132</v>
      </c>
      <c r="E176" s="192" t="s">
        <v>268</v>
      </c>
      <c r="F176" s="193" t="s">
        <v>269</v>
      </c>
      <c r="G176" s="194" t="s">
        <v>226</v>
      </c>
      <c r="H176" s="195">
        <v>1</v>
      </c>
      <c r="I176" s="196"/>
      <c r="J176" s="197">
        <f t="shared" si="0"/>
        <v>0</v>
      </c>
      <c r="K176" s="193" t="s">
        <v>136</v>
      </c>
      <c r="L176" s="37"/>
      <c r="M176" s="198" t="s">
        <v>1</v>
      </c>
      <c r="N176" s="199" t="s">
        <v>39</v>
      </c>
      <c r="O176" s="65"/>
      <c r="P176" s="200">
        <f t="shared" si="1"/>
        <v>0</v>
      </c>
      <c r="Q176" s="200">
        <v>0</v>
      </c>
      <c r="R176" s="200">
        <f t="shared" si="2"/>
        <v>0</v>
      </c>
      <c r="S176" s="200">
        <v>0</v>
      </c>
      <c r="T176" s="201">
        <f t="shared" si="3"/>
        <v>0</v>
      </c>
      <c r="AR176" s="202" t="s">
        <v>206</v>
      </c>
      <c r="AT176" s="202" t="s">
        <v>132</v>
      </c>
      <c r="AU176" s="202" t="s">
        <v>138</v>
      </c>
      <c r="AY176" s="16" t="s">
        <v>129</v>
      </c>
      <c r="BE176" s="203">
        <f t="shared" si="4"/>
        <v>0</v>
      </c>
      <c r="BF176" s="203">
        <f t="shared" si="5"/>
        <v>0</v>
      </c>
      <c r="BG176" s="203">
        <f t="shared" si="6"/>
        <v>0</v>
      </c>
      <c r="BH176" s="203">
        <f t="shared" si="7"/>
        <v>0</v>
      </c>
      <c r="BI176" s="203">
        <f t="shared" si="8"/>
        <v>0</v>
      </c>
      <c r="BJ176" s="16" t="s">
        <v>138</v>
      </c>
      <c r="BK176" s="203">
        <f t="shared" si="9"/>
        <v>0</v>
      </c>
      <c r="BL176" s="16" t="s">
        <v>206</v>
      </c>
      <c r="BM176" s="202" t="s">
        <v>270</v>
      </c>
    </row>
    <row r="177" spans="2:65" s="1" customFormat="1" ht="16.5" customHeight="1">
      <c r="B177" s="33"/>
      <c r="C177" s="237" t="s">
        <v>271</v>
      </c>
      <c r="D177" s="237" t="s">
        <v>218</v>
      </c>
      <c r="E177" s="238" t="s">
        <v>272</v>
      </c>
      <c r="F177" s="239" t="s">
        <v>273</v>
      </c>
      <c r="G177" s="240" t="s">
        <v>226</v>
      </c>
      <c r="H177" s="241">
        <v>1</v>
      </c>
      <c r="I177" s="242"/>
      <c r="J177" s="243">
        <f t="shared" si="0"/>
        <v>0</v>
      </c>
      <c r="K177" s="239" t="s">
        <v>1</v>
      </c>
      <c r="L177" s="244"/>
      <c r="M177" s="245" t="s">
        <v>1</v>
      </c>
      <c r="N177" s="246" t="s">
        <v>39</v>
      </c>
      <c r="O177" s="65"/>
      <c r="P177" s="200">
        <f t="shared" si="1"/>
        <v>0</v>
      </c>
      <c r="Q177" s="200">
        <v>8.0000000000000007E-5</v>
      </c>
      <c r="R177" s="200">
        <f t="shared" si="2"/>
        <v>8.0000000000000007E-5</v>
      </c>
      <c r="S177" s="200">
        <v>0</v>
      </c>
      <c r="T177" s="201">
        <f t="shared" si="3"/>
        <v>0</v>
      </c>
      <c r="AR177" s="202" t="s">
        <v>221</v>
      </c>
      <c r="AT177" s="202" t="s">
        <v>218</v>
      </c>
      <c r="AU177" s="202" t="s">
        <v>138</v>
      </c>
      <c r="AY177" s="16" t="s">
        <v>129</v>
      </c>
      <c r="BE177" s="203">
        <f t="shared" si="4"/>
        <v>0</v>
      </c>
      <c r="BF177" s="203">
        <f t="shared" si="5"/>
        <v>0</v>
      </c>
      <c r="BG177" s="203">
        <f t="shared" si="6"/>
        <v>0</v>
      </c>
      <c r="BH177" s="203">
        <f t="shared" si="7"/>
        <v>0</v>
      </c>
      <c r="BI177" s="203">
        <f t="shared" si="8"/>
        <v>0</v>
      </c>
      <c r="BJ177" s="16" t="s">
        <v>138</v>
      </c>
      <c r="BK177" s="203">
        <f t="shared" si="9"/>
        <v>0</v>
      </c>
      <c r="BL177" s="16" t="s">
        <v>206</v>
      </c>
      <c r="BM177" s="202" t="s">
        <v>274</v>
      </c>
    </row>
    <row r="178" spans="2:65" s="1" customFormat="1" ht="16.5" customHeight="1">
      <c r="B178" s="33"/>
      <c r="C178" s="191" t="s">
        <v>275</v>
      </c>
      <c r="D178" s="191" t="s">
        <v>132</v>
      </c>
      <c r="E178" s="192" t="s">
        <v>276</v>
      </c>
      <c r="F178" s="193" t="s">
        <v>277</v>
      </c>
      <c r="G178" s="194" t="s">
        <v>226</v>
      </c>
      <c r="H178" s="195">
        <v>1</v>
      </c>
      <c r="I178" s="196"/>
      <c r="J178" s="197">
        <f t="shared" si="0"/>
        <v>0</v>
      </c>
      <c r="K178" s="193" t="s">
        <v>1</v>
      </c>
      <c r="L178" s="37"/>
      <c r="M178" s="198" t="s">
        <v>1</v>
      </c>
      <c r="N178" s="199" t="s">
        <v>39</v>
      </c>
      <c r="O178" s="65"/>
      <c r="P178" s="200">
        <f t="shared" si="1"/>
        <v>0</v>
      </c>
      <c r="Q178" s="200">
        <v>0</v>
      </c>
      <c r="R178" s="200">
        <f t="shared" si="2"/>
        <v>0</v>
      </c>
      <c r="S178" s="200">
        <v>0</v>
      </c>
      <c r="T178" s="201">
        <f t="shared" si="3"/>
        <v>0</v>
      </c>
      <c r="AR178" s="202" t="s">
        <v>206</v>
      </c>
      <c r="AT178" s="202" t="s">
        <v>132</v>
      </c>
      <c r="AU178" s="202" t="s">
        <v>138</v>
      </c>
      <c r="AY178" s="16" t="s">
        <v>129</v>
      </c>
      <c r="BE178" s="203">
        <f t="shared" si="4"/>
        <v>0</v>
      </c>
      <c r="BF178" s="203">
        <f t="shared" si="5"/>
        <v>0</v>
      </c>
      <c r="BG178" s="203">
        <f t="shared" si="6"/>
        <v>0</v>
      </c>
      <c r="BH178" s="203">
        <f t="shared" si="7"/>
        <v>0</v>
      </c>
      <c r="BI178" s="203">
        <f t="shared" si="8"/>
        <v>0</v>
      </c>
      <c r="BJ178" s="16" t="s">
        <v>138</v>
      </c>
      <c r="BK178" s="203">
        <f t="shared" si="9"/>
        <v>0</v>
      </c>
      <c r="BL178" s="16" t="s">
        <v>206</v>
      </c>
      <c r="BM178" s="202" t="s">
        <v>278</v>
      </c>
    </row>
    <row r="179" spans="2:65" s="1" customFormat="1" ht="16.5" customHeight="1">
      <c r="B179" s="33"/>
      <c r="C179" s="237" t="s">
        <v>279</v>
      </c>
      <c r="D179" s="237" t="s">
        <v>218</v>
      </c>
      <c r="E179" s="238" t="s">
        <v>280</v>
      </c>
      <c r="F179" s="239" t="s">
        <v>281</v>
      </c>
      <c r="G179" s="240" t="s">
        <v>226</v>
      </c>
      <c r="H179" s="241">
        <v>1</v>
      </c>
      <c r="I179" s="242"/>
      <c r="J179" s="243">
        <f t="shared" si="0"/>
        <v>0</v>
      </c>
      <c r="K179" s="239" t="s">
        <v>1</v>
      </c>
      <c r="L179" s="244"/>
      <c r="M179" s="245" t="s">
        <v>1</v>
      </c>
      <c r="N179" s="246" t="s">
        <v>39</v>
      </c>
      <c r="O179" s="65"/>
      <c r="P179" s="200">
        <f t="shared" si="1"/>
        <v>0</v>
      </c>
      <c r="Q179" s="200">
        <v>8.0000000000000007E-5</v>
      </c>
      <c r="R179" s="200">
        <f t="shared" si="2"/>
        <v>8.0000000000000007E-5</v>
      </c>
      <c r="S179" s="200">
        <v>0</v>
      </c>
      <c r="T179" s="201">
        <f t="shared" si="3"/>
        <v>0</v>
      </c>
      <c r="AR179" s="202" t="s">
        <v>221</v>
      </c>
      <c r="AT179" s="202" t="s">
        <v>218</v>
      </c>
      <c r="AU179" s="202" t="s">
        <v>138</v>
      </c>
      <c r="AY179" s="16" t="s">
        <v>129</v>
      </c>
      <c r="BE179" s="203">
        <f t="shared" si="4"/>
        <v>0</v>
      </c>
      <c r="BF179" s="203">
        <f t="shared" si="5"/>
        <v>0</v>
      </c>
      <c r="BG179" s="203">
        <f t="shared" si="6"/>
        <v>0</v>
      </c>
      <c r="BH179" s="203">
        <f t="shared" si="7"/>
        <v>0</v>
      </c>
      <c r="BI179" s="203">
        <f t="shared" si="8"/>
        <v>0</v>
      </c>
      <c r="BJ179" s="16" t="s">
        <v>138</v>
      </c>
      <c r="BK179" s="203">
        <f t="shared" si="9"/>
        <v>0</v>
      </c>
      <c r="BL179" s="16" t="s">
        <v>206</v>
      </c>
      <c r="BM179" s="202" t="s">
        <v>282</v>
      </c>
    </row>
    <row r="180" spans="2:65" s="1" customFormat="1" ht="24" customHeight="1">
      <c r="B180" s="33"/>
      <c r="C180" s="191" t="s">
        <v>221</v>
      </c>
      <c r="D180" s="191" t="s">
        <v>132</v>
      </c>
      <c r="E180" s="192" t="s">
        <v>283</v>
      </c>
      <c r="F180" s="193" t="s">
        <v>284</v>
      </c>
      <c r="G180" s="194" t="s">
        <v>226</v>
      </c>
      <c r="H180" s="195">
        <v>11</v>
      </c>
      <c r="I180" s="196"/>
      <c r="J180" s="197">
        <f t="shared" si="0"/>
        <v>0</v>
      </c>
      <c r="K180" s="193" t="s">
        <v>136</v>
      </c>
      <c r="L180" s="37"/>
      <c r="M180" s="198" t="s">
        <v>1</v>
      </c>
      <c r="N180" s="199" t="s">
        <v>39</v>
      </c>
      <c r="O180" s="65"/>
      <c r="P180" s="200">
        <f t="shared" si="1"/>
        <v>0</v>
      </c>
      <c r="Q180" s="200">
        <v>0</v>
      </c>
      <c r="R180" s="200">
        <f t="shared" si="2"/>
        <v>0</v>
      </c>
      <c r="S180" s="200">
        <v>0</v>
      </c>
      <c r="T180" s="201">
        <f t="shared" si="3"/>
        <v>0</v>
      </c>
      <c r="AR180" s="202" t="s">
        <v>206</v>
      </c>
      <c r="AT180" s="202" t="s">
        <v>132</v>
      </c>
      <c r="AU180" s="202" t="s">
        <v>138</v>
      </c>
      <c r="AY180" s="16" t="s">
        <v>129</v>
      </c>
      <c r="BE180" s="203">
        <f t="shared" si="4"/>
        <v>0</v>
      </c>
      <c r="BF180" s="203">
        <f t="shared" si="5"/>
        <v>0</v>
      </c>
      <c r="BG180" s="203">
        <f t="shared" si="6"/>
        <v>0</v>
      </c>
      <c r="BH180" s="203">
        <f t="shared" si="7"/>
        <v>0</v>
      </c>
      <c r="BI180" s="203">
        <f t="shared" si="8"/>
        <v>0</v>
      </c>
      <c r="BJ180" s="16" t="s">
        <v>138</v>
      </c>
      <c r="BK180" s="203">
        <f t="shared" si="9"/>
        <v>0</v>
      </c>
      <c r="BL180" s="16" t="s">
        <v>206</v>
      </c>
      <c r="BM180" s="202" t="s">
        <v>285</v>
      </c>
    </row>
    <row r="181" spans="2:65" s="1" customFormat="1" ht="16.5" customHeight="1">
      <c r="B181" s="33"/>
      <c r="C181" s="237" t="s">
        <v>286</v>
      </c>
      <c r="D181" s="237" t="s">
        <v>218</v>
      </c>
      <c r="E181" s="238" t="s">
        <v>287</v>
      </c>
      <c r="F181" s="239" t="s">
        <v>288</v>
      </c>
      <c r="G181" s="240" t="s">
        <v>226</v>
      </c>
      <c r="H181" s="241">
        <v>1</v>
      </c>
      <c r="I181" s="242"/>
      <c r="J181" s="243">
        <f t="shared" si="0"/>
        <v>0</v>
      </c>
      <c r="K181" s="239" t="s">
        <v>136</v>
      </c>
      <c r="L181" s="244"/>
      <c r="M181" s="245" t="s">
        <v>1</v>
      </c>
      <c r="N181" s="246" t="s">
        <v>39</v>
      </c>
      <c r="O181" s="65"/>
      <c r="P181" s="200">
        <f t="shared" si="1"/>
        <v>0</v>
      </c>
      <c r="Q181" s="200">
        <v>6.0000000000000002E-5</v>
      </c>
      <c r="R181" s="200">
        <f t="shared" si="2"/>
        <v>6.0000000000000002E-5</v>
      </c>
      <c r="S181" s="200">
        <v>0</v>
      </c>
      <c r="T181" s="201">
        <f t="shared" si="3"/>
        <v>0</v>
      </c>
      <c r="AR181" s="202" t="s">
        <v>221</v>
      </c>
      <c r="AT181" s="202" t="s">
        <v>218</v>
      </c>
      <c r="AU181" s="202" t="s">
        <v>138</v>
      </c>
      <c r="AY181" s="16" t="s">
        <v>129</v>
      </c>
      <c r="BE181" s="203">
        <f t="shared" si="4"/>
        <v>0</v>
      </c>
      <c r="BF181" s="203">
        <f t="shared" si="5"/>
        <v>0</v>
      </c>
      <c r="BG181" s="203">
        <f t="shared" si="6"/>
        <v>0</v>
      </c>
      <c r="BH181" s="203">
        <f t="shared" si="7"/>
        <v>0</v>
      </c>
      <c r="BI181" s="203">
        <f t="shared" si="8"/>
        <v>0</v>
      </c>
      <c r="BJ181" s="16" t="s">
        <v>138</v>
      </c>
      <c r="BK181" s="203">
        <f t="shared" si="9"/>
        <v>0</v>
      </c>
      <c r="BL181" s="16" t="s">
        <v>206</v>
      </c>
      <c r="BM181" s="202" t="s">
        <v>289</v>
      </c>
    </row>
    <row r="182" spans="2:65" s="1" customFormat="1" ht="16.5" customHeight="1">
      <c r="B182" s="33"/>
      <c r="C182" s="237" t="s">
        <v>290</v>
      </c>
      <c r="D182" s="237" t="s">
        <v>218</v>
      </c>
      <c r="E182" s="238" t="s">
        <v>291</v>
      </c>
      <c r="F182" s="239" t="s">
        <v>292</v>
      </c>
      <c r="G182" s="240" t="s">
        <v>226</v>
      </c>
      <c r="H182" s="241">
        <v>8</v>
      </c>
      <c r="I182" s="242"/>
      <c r="J182" s="243">
        <f t="shared" si="0"/>
        <v>0</v>
      </c>
      <c r="K182" s="239" t="s">
        <v>136</v>
      </c>
      <c r="L182" s="244"/>
      <c r="M182" s="245" t="s">
        <v>1</v>
      </c>
      <c r="N182" s="246" t="s">
        <v>39</v>
      </c>
      <c r="O182" s="65"/>
      <c r="P182" s="200">
        <f t="shared" si="1"/>
        <v>0</v>
      </c>
      <c r="Q182" s="200">
        <v>6.0000000000000002E-5</v>
      </c>
      <c r="R182" s="200">
        <f t="shared" si="2"/>
        <v>4.8000000000000001E-4</v>
      </c>
      <c r="S182" s="200">
        <v>0</v>
      </c>
      <c r="T182" s="201">
        <f t="shared" si="3"/>
        <v>0</v>
      </c>
      <c r="AR182" s="202" t="s">
        <v>221</v>
      </c>
      <c r="AT182" s="202" t="s">
        <v>218</v>
      </c>
      <c r="AU182" s="202" t="s">
        <v>138</v>
      </c>
      <c r="AY182" s="16" t="s">
        <v>129</v>
      </c>
      <c r="BE182" s="203">
        <f t="shared" si="4"/>
        <v>0</v>
      </c>
      <c r="BF182" s="203">
        <f t="shared" si="5"/>
        <v>0</v>
      </c>
      <c r="BG182" s="203">
        <f t="shared" si="6"/>
        <v>0</v>
      </c>
      <c r="BH182" s="203">
        <f t="shared" si="7"/>
        <v>0</v>
      </c>
      <c r="BI182" s="203">
        <f t="shared" si="8"/>
        <v>0</v>
      </c>
      <c r="BJ182" s="16" t="s">
        <v>138</v>
      </c>
      <c r="BK182" s="203">
        <f t="shared" si="9"/>
        <v>0</v>
      </c>
      <c r="BL182" s="16" t="s">
        <v>206</v>
      </c>
      <c r="BM182" s="202" t="s">
        <v>293</v>
      </c>
    </row>
    <row r="183" spans="2:65" s="1" customFormat="1" ht="16.5" customHeight="1">
      <c r="B183" s="33"/>
      <c r="C183" s="237" t="s">
        <v>294</v>
      </c>
      <c r="D183" s="237" t="s">
        <v>218</v>
      </c>
      <c r="E183" s="238" t="s">
        <v>295</v>
      </c>
      <c r="F183" s="239" t="s">
        <v>296</v>
      </c>
      <c r="G183" s="240" t="s">
        <v>226</v>
      </c>
      <c r="H183" s="241">
        <v>2</v>
      </c>
      <c r="I183" s="242"/>
      <c r="J183" s="243">
        <f t="shared" si="0"/>
        <v>0</v>
      </c>
      <c r="K183" s="239" t="s">
        <v>1</v>
      </c>
      <c r="L183" s="244"/>
      <c r="M183" s="245" t="s">
        <v>1</v>
      </c>
      <c r="N183" s="246" t="s">
        <v>39</v>
      </c>
      <c r="O183" s="65"/>
      <c r="P183" s="200">
        <f t="shared" si="1"/>
        <v>0</v>
      </c>
      <c r="Q183" s="200">
        <v>0</v>
      </c>
      <c r="R183" s="200">
        <f t="shared" si="2"/>
        <v>0</v>
      </c>
      <c r="S183" s="200">
        <v>0</v>
      </c>
      <c r="T183" s="201">
        <f t="shared" si="3"/>
        <v>0</v>
      </c>
      <c r="AR183" s="202" t="s">
        <v>221</v>
      </c>
      <c r="AT183" s="202" t="s">
        <v>218</v>
      </c>
      <c r="AU183" s="202" t="s">
        <v>138</v>
      </c>
      <c r="AY183" s="16" t="s">
        <v>129</v>
      </c>
      <c r="BE183" s="203">
        <f t="shared" si="4"/>
        <v>0</v>
      </c>
      <c r="BF183" s="203">
        <f t="shared" si="5"/>
        <v>0</v>
      </c>
      <c r="BG183" s="203">
        <f t="shared" si="6"/>
        <v>0</v>
      </c>
      <c r="BH183" s="203">
        <f t="shared" si="7"/>
        <v>0</v>
      </c>
      <c r="BI183" s="203">
        <f t="shared" si="8"/>
        <v>0</v>
      </c>
      <c r="BJ183" s="16" t="s">
        <v>138</v>
      </c>
      <c r="BK183" s="203">
        <f t="shared" si="9"/>
        <v>0</v>
      </c>
      <c r="BL183" s="16" t="s">
        <v>206</v>
      </c>
      <c r="BM183" s="202" t="s">
        <v>297</v>
      </c>
    </row>
    <row r="184" spans="2:65" s="1" customFormat="1" ht="16.5" customHeight="1">
      <c r="B184" s="33"/>
      <c r="C184" s="191" t="s">
        <v>298</v>
      </c>
      <c r="D184" s="191" t="s">
        <v>132</v>
      </c>
      <c r="E184" s="192" t="s">
        <v>299</v>
      </c>
      <c r="F184" s="193" t="s">
        <v>300</v>
      </c>
      <c r="G184" s="194" t="s">
        <v>226</v>
      </c>
      <c r="H184" s="195">
        <v>8</v>
      </c>
      <c r="I184" s="196"/>
      <c r="J184" s="197">
        <f t="shared" si="0"/>
        <v>0</v>
      </c>
      <c r="K184" s="193" t="s">
        <v>136</v>
      </c>
      <c r="L184" s="37"/>
      <c r="M184" s="198" t="s">
        <v>1</v>
      </c>
      <c r="N184" s="199" t="s">
        <v>39</v>
      </c>
      <c r="O184" s="65"/>
      <c r="P184" s="200">
        <f t="shared" si="1"/>
        <v>0</v>
      </c>
      <c r="Q184" s="200">
        <v>0</v>
      </c>
      <c r="R184" s="200">
        <f t="shared" si="2"/>
        <v>0</v>
      </c>
      <c r="S184" s="200">
        <v>0</v>
      </c>
      <c r="T184" s="201">
        <f t="shared" si="3"/>
        <v>0</v>
      </c>
      <c r="AR184" s="202" t="s">
        <v>206</v>
      </c>
      <c r="AT184" s="202" t="s">
        <v>132</v>
      </c>
      <c r="AU184" s="202" t="s">
        <v>138</v>
      </c>
      <c r="AY184" s="16" t="s">
        <v>129</v>
      </c>
      <c r="BE184" s="203">
        <f t="shared" si="4"/>
        <v>0</v>
      </c>
      <c r="BF184" s="203">
        <f t="shared" si="5"/>
        <v>0</v>
      </c>
      <c r="BG184" s="203">
        <f t="shared" si="6"/>
        <v>0</v>
      </c>
      <c r="BH184" s="203">
        <f t="shared" si="7"/>
        <v>0</v>
      </c>
      <c r="BI184" s="203">
        <f t="shared" si="8"/>
        <v>0</v>
      </c>
      <c r="BJ184" s="16" t="s">
        <v>138</v>
      </c>
      <c r="BK184" s="203">
        <f t="shared" si="9"/>
        <v>0</v>
      </c>
      <c r="BL184" s="16" t="s">
        <v>206</v>
      </c>
      <c r="BM184" s="202" t="s">
        <v>301</v>
      </c>
    </row>
    <row r="185" spans="2:65" s="1" customFormat="1" ht="16.5" customHeight="1">
      <c r="B185" s="33"/>
      <c r="C185" s="237" t="s">
        <v>302</v>
      </c>
      <c r="D185" s="237" t="s">
        <v>218</v>
      </c>
      <c r="E185" s="238" t="s">
        <v>303</v>
      </c>
      <c r="F185" s="239" t="s">
        <v>304</v>
      </c>
      <c r="G185" s="240" t="s">
        <v>226</v>
      </c>
      <c r="H185" s="241">
        <v>6</v>
      </c>
      <c r="I185" s="242"/>
      <c r="J185" s="243">
        <f t="shared" si="0"/>
        <v>0</v>
      </c>
      <c r="K185" s="239" t="s">
        <v>136</v>
      </c>
      <c r="L185" s="244"/>
      <c r="M185" s="245" t="s">
        <v>1</v>
      </c>
      <c r="N185" s="246" t="s">
        <v>39</v>
      </c>
      <c r="O185" s="65"/>
      <c r="P185" s="200">
        <f t="shared" si="1"/>
        <v>0</v>
      </c>
      <c r="Q185" s="200">
        <v>4.0000000000000002E-4</v>
      </c>
      <c r="R185" s="200">
        <f t="shared" si="2"/>
        <v>2.4000000000000002E-3</v>
      </c>
      <c r="S185" s="200">
        <v>0</v>
      </c>
      <c r="T185" s="201">
        <f t="shared" si="3"/>
        <v>0</v>
      </c>
      <c r="AR185" s="202" t="s">
        <v>221</v>
      </c>
      <c r="AT185" s="202" t="s">
        <v>218</v>
      </c>
      <c r="AU185" s="202" t="s">
        <v>138</v>
      </c>
      <c r="AY185" s="16" t="s">
        <v>129</v>
      </c>
      <c r="BE185" s="203">
        <f t="shared" si="4"/>
        <v>0</v>
      </c>
      <c r="BF185" s="203">
        <f t="shared" si="5"/>
        <v>0</v>
      </c>
      <c r="BG185" s="203">
        <f t="shared" si="6"/>
        <v>0</v>
      </c>
      <c r="BH185" s="203">
        <f t="shared" si="7"/>
        <v>0</v>
      </c>
      <c r="BI185" s="203">
        <f t="shared" si="8"/>
        <v>0</v>
      </c>
      <c r="BJ185" s="16" t="s">
        <v>138</v>
      </c>
      <c r="BK185" s="203">
        <f t="shared" si="9"/>
        <v>0</v>
      </c>
      <c r="BL185" s="16" t="s">
        <v>206</v>
      </c>
      <c r="BM185" s="202" t="s">
        <v>305</v>
      </c>
    </row>
    <row r="186" spans="2:65" s="1" customFormat="1" ht="16.5" customHeight="1">
      <c r="B186" s="33"/>
      <c r="C186" s="237" t="s">
        <v>306</v>
      </c>
      <c r="D186" s="237" t="s">
        <v>218</v>
      </c>
      <c r="E186" s="238" t="s">
        <v>307</v>
      </c>
      <c r="F186" s="239" t="s">
        <v>308</v>
      </c>
      <c r="G186" s="240" t="s">
        <v>226</v>
      </c>
      <c r="H186" s="241">
        <v>1</v>
      </c>
      <c r="I186" s="242"/>
      <c r="J186" s="243">
        <f t="shared" si="0"/>
        <v>0</v>
      </c>
      <c r="K186" s="239" t="s">
        <v>136</v>
      </c>
      <c r="L186" s="244"/>
      <c r="M186" s="245" t="s">
        <v>1</v>
      </c>
      <c r="N186" s="246" t="s">
        <v>39</v>
      </c>
      <c r="O186" s="65"/>
      <c r="P186" s="200">
        <f t="shared" si="1"/>
        <v>0</v>
      </c>
      <c r="Q186" s="200">
        <v>4.0000000000000002E-4</v>
      </c>
      <c r="R186" s="200">
        <f t="shared" si="2"/>
        <v>4.0000000000000002E-4</v>
      </c>
      <c r="S186" s="200">
        <v>0</v>
      </c>
      <c r="T186" s="201">
        <f t="shared" si="3"/>
        <v>0</v>
      </c>
      <c r="AR186" s="202" t="s">
        <v>221</v>
      </c>
      <c r="AT186" s="202" t="s">
        <v>218</v>
      </c>
      <c r="AU186" s="202" t="s">
        <v>138</v>
      </c>
      <c r="AY186" s="16" t="s">
        <v>129</v>
      </c>
      <c r="BE186" s="203">
        <f t="shared" si="4"/>
        <v>0</v>
      </c>
      <c r="BF186" s="203">
        <f t="shared" si="5"/>
        <v>0</v>
      </c>
      <c r="BG186" s="203">
        <f t="shared" si="6"/>
        <v>0</v>
      </c>
      <c r="BH186" s="203">
        <f t="shared" si="7"/>
        <v>0</v>
      </c>
      <c r="BI186" s="203">
        <f t="shared" si="8"/>
        <v>0</v>
      </c>
      <c r="BJ186" s="16" t="s">
        <v>138</v>
      </c>
      <c r="BK186" s="203">
        <f t="shared" si="9"/>
        <v>0</v>
      </c>
      <c r="BL186" s="16" t="s">
        <v>206</v>
      </c>
      <c r="BM186" s="202" t="s">
        <v>309</v>
      </c>
    </row>
    <row r="187" spans="2:65" s="1" customFormat="1" ht="16.5" customHeight="1">
      <c r="B187" s="33"/>
      <c r="C187" s="237" t="s">
        <v>310</v>
      </c>
      <c r="D187" s="237" t="s">
        <v>218</v>
      </c>
      <c r="E187" s="238" t="s">
        <v>311</v>
      </c>
      <c r="F187" s="239" t="s">
        <v>312</v>
      </c>
      <c r="G187" s="240" t="s">
        <v>226</v>
      </c>
      <c r="H187" s="241">
        <v>1</v>
      </c>
      <c r="I187" s="242"/>
      <c r="J187" s="243">
        <f t="shared" si="0"/>
        <v>0</v>
      </c>
      <c r="K187" s="239" t="s">
        <v>136</v>
      </c>
      <c r="L187" s="244"/>
      <c r="M187" s="245" t="s">
        <v>1</v>
      </c>
      <c r="N187" s="246" t="s">
        <v>39</v>
      </c>
      <c r="O187" s="65"/>
      <c r="P187" s="200">
        <f t="shared" si="1"/>
        <v>0</v>
      </c>
      <c r="Q187" s="200">
        <v>4.0000000000000002E-4</v>
      </c>
      <c r="R187" s="200">
        <f t="shared" si="2"/>
        <v>4.0000000000000002E-4</v>
      </c>
      <c r="S187" s="200">
        <v>0</v>
      </c>
      <c r="T187" s="201">
        <f t="shared" si="3"/>
        <v>0</v>
      </c>
      <c r="AR187" s="202" t="s">
        <v>221</v>
      </c>
      <c r="AT187" s="202" t="s">
        <v>218</v>
      </c>
      <c r="AU187" s="202" t="s">
        <v>138</v>
      </c>
      <c r="AY187" s="16" t="s">
        <v>129</v>
      </c>
      <c r="BE187" s="203">
        <f t="shared" si="4"/>
        <v>0</v>
      </c>
      <c r="BF187" s="203">
        <f t="shared" si="5"/>
        <v>0</v>
      </c>
      <c r="BG187" s="203">
        <f t="shared" si="6"/>
        <v>0</v>
      </c>
      <c r="BH187" s="203">
        <f t="shared" si="7"/>
        <v>0</v>
      </c>
      <c r="BI187" s="203">
        <f t="shared" si="8"/>
        <v>0</v>
      </c>
      <c r="BJ187" s="16" t="s">
        <v>138</v>
      </c>
      <c r="BK187" s="203">
        <f t="shared" si="9"/>
        <v>0</v>
      </c>
      <c r="BL187" s="16" t="s">
        <v>206</v>
      </c>
      <c r="BM187" s="202" t="s">
        <v>313</v>
      </c>
    </row>
    <row r="188" spans="2:65" s="1" customFormat="1" ht="24" customHeight="1">
      <c r="B188" s="33"/>
      <c r="C188" s="191" t="s">
        <v>314</v>
      </c>
      <c r="D188" s="191" t="s">
        <v>132</v>
      </c>
      <c r="E188" s="192" t="s">
        <v>315</v>
      </c>
      <c r="F188" s="193" t="s">
        <v>316</v>
      </c>
      <c r="G188" s="194" t="s">
        <v>226</v>
      </c>
      <c r="H188" s="195">
        <v>1</v>
      </c>
      <c r="I188" s="196"/>
      <c r="J188" s="197">
        <f t="shared" si="0"/>
        <v>0</v>
      </c>
      <c r="K188" s="193" t="s">
        <v>136</v>
      </c>
      <c r="L188" s="37"/>
      <c r="M188" s="198" t="s">
        <v>1</v>
      </c>
      <c r="N188" s="199" t="s">
        <v>39</v>
      </c>
      <c r="O188" s="65"/>
      <c r="P188" s="200">
        <f t="shared" si="1"/>
        <v>0</v>
      </c>
      <c r="Q188" s="200">
        <v>0</v>
      </c>
      <c r="R188" s="200">
        <f t="shared" si="2"/>
        <v>0</v>
      </c>
      <c r="S188" s="200">
        <v>0</v>
      </c>
      <c r="T188" s="201">
        <f t="shared" si="3"/>
        <v>0</v>
      </c>
      <c r="AR188" s="202" t="s">
        <v>206</v>
      </c>
      <c r="AT188" s="202" t="s">
        <v>132</v>
      </c>
      <c r="AU188" s="202" t="s">
        <v>138</v>
      </c>
      <c r="AY188" s="16" t="s">
        <v>129</v>
      </c>
      <c r="BE188" s="203">
        <f t="shared" si="4"/>
        <v>0</v>
      </c>
      <c r="BF188" s="203">
        <f t="shared" si="5"/>
        <v>0</v>
      </c>
      <c r="BG188" s="203">
        <f t="shared" si="6"/>
        <v>0</v>
      </c>
      <c r="BH188" s="203">
        <f t="shared" si="7"/>
        <v>0</v>
      </c>
      <c r="BI188" s="203">
        <f t="shared" si="8"/>
        <v>0</v>
      </c>
      <c r="BJ188" s="16" t="s">
        <v>138</v>
      </c>
      <c r="BK188" s="203">
        <f t="shared" si="9"/>
        <v>0</v>
      </c>
      <c r="BL188" s="16" t="s">
        <v>206</v>
      </c>
      <c r="BM188" s="202" t="s">
        <v>317</v>
      </c>
    </row>
    <row r="189" spans="2:65" s="1" customFormat="1" ht="16.5" customHeight="1">
      <c r="B189" s="33"/>
      <c r="C189" s="237" t="s">
        <v>318</v>
      </c>
      <c r="D189" s="237" t="s">
        <v>218</v>
      </c>
      <c r="E189" s="238" t="s">
        <v>319</v>
      </c>
      <c r="F189" s="239" t="s">
        <v>320</v>
      </c>
      <c r="G189" s="240" t="s">
        <v>226</v>
      </c>
      <c r="H189" s="241">
        <v>1</v>
      </c>
      <c r="I189" s="242"/>
      <c r="J189" s="243">
        <f t="shared" si="0"/>
        <v>0</v>
      </c>
      <c r="K189" s="239" t="s">
        <v>1</v>
      </c>
      <c r="L189" s="244"/>
      <c r="M189" s="245" t="s">
        <v>1</v>
      </c>
      <c r="N189" s="246" t="s">
        <v>39</v>
      </c>
      <c r="O189" s="65"/>
      <c r="P189" s="200">
        <f t="shared" si="1"/>
        <v>0</v>
      </c>
      <c r="Q189" s="200">
        <v>0</v>
      </c>
      <c r="R189" s="200">
        <f t="shared" si="2"/>
        <v>0</v>
      </c>
      <c r="S189" s="200">
        <v>0</v>
      </c>
      <c r="T189" s="201">
        <f t="shared" si="3"/>
        <v>0</v>
      </c>
      <c r="AR189" s="202" t="s">
        <v>221</v>
      </c>
      <c r="AT189" s="202" t="s">
        <v>218</v>
      </c>
      <c r="AU189" s="202" t="s">
        <v>138</v>
      </c>
      <c r="AY189" s="16" t="s">
        <v>129</v>
      </c>
      <c r="BE189" s="203">
        <f t="shared" si="4"/>
        <v>0</v>
      </c>
      <c r="BF189" s="203">
        <f t="shared" si="5"/>
        <v>0</v>
      </c>
      <c r="BG189" s="203">
        <f t="shared" si="6"/>
        <v>0</v>
      </c>
      <c r="BH189" s="203">
        <f t="shared" si="7"/>
        <v>0</v>
      </c>
      <c r="BI189" s="203">
        <f t="shared" si="8"/>
        <v>0</v>
      </c>
      <c r="BJ189" s="16" t="s">
        <v>138</v>
      </c>
      <c r="BK189" s="203">
        <f t="shared" si="9"/>
        <v>0</v>
      </c>
      <c r="BL189" s="16" t="s">
        <v>206</v>
      </c>
      <c r="BM189" s="202" t="s">
        <v>321</v>
      </c>
    </row>
    <row r="190" spans="2:65" s="1" customFormat="1" ht="24" customHeight="1">
      <c r="B190" s="33"/>
      <c r="C190" s="191" t="s">
        <v>322</v>
      </c>
      <c r="D190" s="191" t="s">
        <v>132</v>
      </c>
      <c r="E190" s="192" t="s">
        <v>323</v>
      </c>
      <c r="F190" s="193" t="s">
        <v>324</v>
      </c>
      <c r="G190" s="194" t="s">
        <v>205</v>
      </c>
      <c r="H190" s="195">
        <v>1</v>
      </c>
      <c r="I190" s="196"/>
      <c r="J190" s="197">
        <f t="shared" si="0"/>
        <v>0</v>
      </c>
      <c r="K190" s="193" t="s">
        <v>1</v>
      </c>
      <c r="L190" s="37"/>
      <c r="M190" s="198" t="s">
        <v>1</v>
      </c>
      <c r="N190" s="199" t="s">
        <v>39</v>
      </c>
      <c r="O190" s="65"/>
      <c r="P190" s="200">
        <f t="shared" si="1"/>
        <v>0</v>
      </c>
      <c r="Q190" s="200">
        <v>0</v>
      </c>
      <c r="R190" s="200">
        <f t="shared" si="2"/>
        <v>0</v>
      </c>
      <c r="S190" s="200">
        <v>0</v>
      </c>
      <c r="T190" s="201">
        <f t="shared" si="3"/>
        <v>0</v>
      </c>
      <c r="AR190" s="202" t="s">
        <v>206</v>
      </c>
      <c r="AT190" s="202" t="s">
        <v>132</v>
      </c>
      <c r="AU190" s="202" t="s">
        <v>138</v>
      </c>
      <c r="AY190" s="16" t="s">
        <v>129</v>
      </c>
      <c r="BE190" s="203">
        <f t="shared" si="4"/>
        <v>0</v>
      </c>
      <c r="BF190" s="203">
        <f t="shared" si="5"/>
        <v>0</v>
      </c>
      <c r="BG190" s="203">
        <f t="shared" si="6"/>
        <v>0</v>
      </c>
      <c r="BH190" s="203">
        <f t="shared" si="7"/>
        <v>0</v>
      </c>
      <c r="BI190" s="203">
        <f t="shared" si="8"/>
        <v>0</v>
      </c>
      <c r="BJ190" s="16" t="s">
        <v>138</v>
      </c>
      <c r="BK190" s="203">
        <f t="shared" si="9"/>
        <v>0</v>
      </c>
      <c r="BL190" s="16" t="s">
        <v>206</v>
      </c>
      <c r="BM190" s="202" t="s">
        <v>325</v>
      </c>
    </row>
    <row r="191" spans="2:65" s="1" customFormat="1" ht="24" customHeight="1">
      <c r="B191" s="33"/>
      <c r="C191" s="191" t="s">
        <v>326</v>
      </c>
      <c r="D191" s="191" t="s">
        <v>132</v>
      </c>
      <c r="E191" s="192" t="s">
        <v>327</v>
      </c>
      <c r="F191" s="193" t="s">
        <v>328</v>
      </c>
      <c r="G191" s="194" t="s">
        <v>205</v>
      </c>
      <c r="H191" s="195">
        <v>1</v>
      </c>
      <c r="I191" s="196"/>
      <c r="J191" s="197">
        <f t="shared" si="0"/>
        <v>0</v>
      </c>
      <c r="K191" s="193" t="s">
        <v>1</v>
      </c>
      <c r="L191" s="37"/>
      <c r="M191" s="198" t="s">
        <v>1</v>
      </c>
      <c r="N191" s="199" t="s">
        <v>39</v>
      </c>
      <c r="O191" s="65"/>
      <c r="P191" s="200">
        <f t="shared" si="1"/>
        <v>0</v>
      </c>
      <c r="Q191" s="200">
        <v>0</v>
      </c>
      <c r="R191" s="200">
        <f t="shared" si="2"/>
        <v>0</v>
      </c>
      <c r="S191" s="200">
        <v>0</v>
      </c>
      <c r="T191" s="201">
        <f t="shared" si="3"/>
        <v>0</v>
      </c>
      <c r="AR191" s="202" t="s">
        <v>206</v>
      </c>
      <c r="AT191" s="202" t="s">
        <v>132</v>
      </c>
      <c r="AU191" s="202" t="s">
        <v>138</v>
      </c>
      <c r="AY191" s="16" t="s">
        <v>129</v>
      </c>
      <c r="BE191" s="203">
        <f t="shared" si="4"/>
        <v>0</v>
      </c>
      <c r="BF191" s="203">
        <f t="shared" si="5"/>
        <v>0</v>
      </c>
      <c r="BG191" s="203">
        <f t="shared" si="6"/>
        <v>0</v>
      </c>
      <c r="BH191" s="203">
        <f t="shared" si="7"/>
        <v>0</v>
      </c>
      <c r="BI191" s="203">
        <f t="shared" si="8"/>
        <v>0</v>
      </c>
      <c r="BJ191" s="16" t="s">
        <v>138</v>
      </c>
      <c r="BK191" s="203">
        <f t="shared" si="9"/>
        <v>0</v>
      </c>
      <c r="BL191" s="16" t="s">
        <v>206</v>
      </c>
      <c r="BM191" s="202" t="s">
        <v>329</v>
      </c>
    </row>
    <row r="192" spans="2:65" s="1" customFormat="1" ht="24" customHeight="1">
      <c r="B192" s="33"/>
      <c r="C192" s="191" t="s">
        <v>330</v>
      </c>
      <c r="D192" s="191" t="s">
        <v>132</v>
      </c>
      <c r="E192" s="192" t="s">
        <v>331</v>
      </c>
      <c r="F192" s="193" t="s">
        <v>332</v>
      </c>
      <c r="G192" s="194" t="s">
        <v>333</v>
      </c>
      <c r="H192" s="247"/>
      <c r="I192" s="196"/>
      <c r="J192" s="197">
        <f t="shared" si="0"/>
        <v>0</v>
      </c>
      <c r="K192" s="193" t="s">
        <v>136</v>
      </c>
      <c r="L192" s="37"/>
      <c r="M192" s="198" t="s">
        <v>1</v>
      </c>
      <c r="N192" s="199" t="s">
        <v>39</v>
      </c>
      <c r="O192" s="65"/>
      <c r="P192" s="200">
        <f t="shared" si="1"/>
        <v>0</v>
      </c>
      <c r="Q192" s="200">
        <v>0</v>
      </c>
      <c r="R192" s="200">
        <f t="shared" si="2"/>
        <v>0</v>
      </c>
      <c r="S192" s="200">
        <v>0</v>
      </c>
      <c r="T192" s="201">
        <f t="shared" si="3"/>
        <v>0</v>
      </c>
      <c r="AR192" s="202" t="s">
        <v>206</v>
      </c>
      <c r="AT192" s="202" t="s">
        <v>132</v>
      </c>
      <c r="AU192" s="202" t="s">
        <v>138</v>
      </c>
      <c r="AY192" s="16" t="s">
        <v>129</v>
      </c>
      <c r="BE192" s="203">
        <f t="shared" si="4"/>
        <v>0</v>
      </c>
      <c r="BF192" s="203">
        <f t="shared" si="5"/>
        <v>0</v>
      </c>
      <c r="BG192" s="203">
        <f t="shared" si="6"/>
        <v>0</v>
      </c>
      <c r="BH192" s="203">
        <f t="shared" si="7"/>
        <v>0</v>
      </c>
      <c r="BI192" s="203">
        <f t="shared" si="8"/>
        <v>0</v>
      </c>
      <c r="BJ192" s="16" t="s">
        <v>138</v>
      </c>
      <c r="BK192" s="203">
        <f t="shared" si="9"/>
        <v>0</v>
      </c>
      <c r="BL192" s="16" t="s">
        <v>206</v>
      </c>
      <c r="BM192" s="202" t="s">
        <v>334</v>
      </c>
    </row>
    <row r="193" spans="2:65" s="11" customFormat="1" ht="22.95" customHeight="1">
      <c r="B193" s="175"/>
      <c r="C193" s="176"/>
      <c r="D193" s="177" t="s">
        <v>72</v>
      </c>
      <c r="E193" s="189" t="s">
        <v>335</v>
      </c>
      <c r="F193" s="189" t="s">
        <v>336</v>
      </c>
      <c r="G193" s="176"/>
      <c r="H193" s="176"/>
      <c r="I193" s="179"/>
      <c r="J193" s="190">
        <f>BK193</f>
        <v>0</v>
      </c>
      <c r="K193" s="176"/>
      <c r="L193" s="181"/>
      <c r="M193" s="182"/>
      <c r="N193" s="183"/>
      <c r="O193" s="183"/>
      <c r="P193" s="184">
        <f>SUM(P194:P195)</f>
        <v>0</v>
      </c>
      <c r="Q193" s="183"/>
      <c r="R193" s="184">
        <f>SUM(R194:R195)</f>
        <v>0</v>
      </c>
      <c r="S193" s="183"/>
      <c r="T193" s="185">
        <f>SUM(T194:T195)</f>
        <v>0</v>
      </c>
      <c r="AR193" s="186" t="s">
        <v>138</v>
      </c>
      <c r="AT193" s="187" t="s">
        <v>72</v>
      </c>
      <c r="AU193" s="187" t="s">
        <v>81</v>
      </c>
      <c r="AY193" s="186" t="s">
        <v>129</v>
      </c>
      <c r="BK193" s="188">
        <f>SUM(BK194:BK195)</f>
        <v>0</v>
      </c>
    </row>
    <row r="194" spans="2:65" s="1" customFormat="1" ht="16.5" customHeight="1">
      <c r="B194" s="33"/>
      <c r="C194" s="191" t="s">
        <v>337</v>
      </c>
      <c r="D194" s="191" t="s">
        <v>132</v>
      </c>
      <c r="E194" s="192" t="s">
        <v>338</v>
      </c>
      <c r="F194" s="193" t="s">
        <v>339</v>
      </c>
      <c r="G194" s="194" t="s">
        <v>205</v>
      </c>
      <c r="H194" s="195">
        <v>1</v>
      </c>
      <c r="I194" s="196"/>
      <c r="J194" s="197">
        <f>ROUND(I194*H194,2)</f>
        <v>0</v>
      </c>
      <c r="K194" s="193" t="s">
        <v>1</v>
      </c>
      <c r="L194" s="37"/>
      <c r="M194" s="198" t="s">
        <v>1</v>
      </c>
      <c r="N194" s="199" t="s">
        <v>39</v>
      </c>
      <c r="O194" s="65"/>
      <c r="P194" s="200">
        <f>O194*H194</f>
        <v>0</v>
      </c>
      <c r="Q194" s="200">
        <v>0</v>
      </c>
      <c r="R194" s="200">
        <f>Q194*H194</f>
        <v>0</v>
      </c>
      <c r="S194" s="200">
        <v>0</v>
      </c>
      <c r="T194" s="201">
        <f>S194*H194</f>
        <v>0</v>
      </c>
      <c r="AR194" s="202" t="s">
        <v>206</v>
      </c>
      <c r="AT194" s="202" t="s">
        <v>132</v>
      </c>
      <c r="AU194" s="202" t="s">
        <v>138</v>
      </c>
      <c r="AY194" s="16" t="s">
        <v>129</v>
      </c>
      <c r="BE194" s="203">
        <f>IF(N194="základní",J194,0)</f>
        <v>0</v>
      </c>
      <c r="BF194" s="203">
        <f>IF(N194="snížená",J194,0)</f>
        <v>0</v>
      </c>
      <c r="BG194" s="203">
        <f>IF(N194="zákl. přenesená",J194,0)</f>
        <v>0</v>
      </c>
      <c r="BH194" s="203">
        <f>IF(N194="sníž. přenesená",J194,0)</f>
        <v>0</v>
      </c>
      <c r="BI194" s="203">
        <f>IF(N194="nulová",J194,0)</f>
        <v>0</v>
      </c>
      <c r="BJ194" s="16" t="s">
        <v>138</v>
      </c>
      <c r="BK194" s="203">
        <f>ROUND(I194*H194,2)</f>
        <v>0</v>
      </c>
      <c r="BL194" s="16" t="s">
        <v>206</v>
      </c>
      <c r="BM194" s="202" t="s">
        <v>340</v>
      </c>
    </row>
    <row r="195" spans="2:65" s="1" customFormat="1" ht="24" customHeight="1">
      <c r="B195" s="33"/>
      <c r="C195" s="191" t="s">
        <v>341</v>
      </c>
      <c r="D195" s="191" t="s">
        <v>132</v>
      </c>
      <c r="E195" s="192" t="s">
        <v>342</v>
      </c>
      <c r="F195" s="193" t="s">
        <v>343</v>
      </c>
      <c r="G195" s="194" t="s">
        <v>333</v>
      </c>
      <c r="H195" s="247"/>
      <c r="I195" s="196"/>
      <c r="J195" s="197">
        <f>ROUND(I195*H195,2)</f>
        <v>0</v>
      </c>
      <c r="K195" s="193" t="s">
        <v>136</v>
      </c>
      <c r="L195" s="37"/>
      <c r="M195" s="198" t="s">
        <v>1</v>
      </c>
      <c r="N195" s="199" t="s">
        <v>39</v>
      </c>
      <c r="O195" s="65"/>
      <c r="P195" s="200">
        <f>O195*H195</f>
        <v>0</v>
      </c>
      <c r="Q195" s="200">
        <v>0</v>
      </c>
      <c r="R195" s="200">
        <f>Q195*H195</f>
        <v>0</v>
      </c>
      <c r="S195" s="200">
        <v>0</v>
      </c>
      <c r="T195" s="201">
        <f>S195*H195</f>
        <v>0</v>
      </c>
      <c r="AR195" s="202" t="s">
        <v>206</v>
      </c>
      <c r="AT195" s="202" t="s">
        <v>132</v>
      </c>
      <c r="AU195" s="202" t="s">
        <v>138</v>
      </c>
      <c r="AY195" s="16" t="s">
        <v>129</v>
      </c>
      <c r="BE195" s="203">
        <f>IF(N195="základní",J195,0)</f>
        <v>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16" t="s">
        <v>138</v>
      </c>
      <c r="BK195" s="203">
        <f>ROUND(I195*H195,2)</f>
        <v>0</v>
      </c>
      <c r="BL195" s="16" t="s">
        <v>206</v>
      </c>
      <c r="BM195" s="202" t="s">
        <v>344</v>
      </c>
    </row>
    <row r="196" spans="2:65" s="11" customFormat="1" ht="22.95" customHeight="1">
      <c r="B196" s="175"/>
      <c r="C196" s="176"/>
      <c r="D196" s="177" t="s">
        <v>72</v>
      </c>
      <c r="E196" s="189" t="s">
        <v>345</v>
      </c>
      <c r="F196" s="189" t="s">
        <v>346</v>
      </c>
      <c r="G196" s="176"/>
      <c r="H196" s="176"/>
      <c r="I196" s="179"/>
      <c r="J196" s="190">
        <f>BK196</f>
        <v>0</v>
      </c>
      <c r="K196" s="176"/>
      <c r="L196" s="181"/>
      <c r="M196" s="182"/>
      <c r="N196" s="183"/>
      <c r="O196" s="183"/>
      <c r="P196" s="184">
        <f>SUM(P197:P209)</f>
        <v>0</v>
      </c>
      <c r="Q196" s="183"/>
      <c r="R196" s="184">
        <f>SUM(R197:R209)</f>
        <v>4.3299999999999996E-3</v>
      </c>
      <c r="S196" s="183"/>
      <c r="T196" s="185">
        <f>SUM(T197:T209)</f>
        <v>0</v>
      </c>
      <c r="AR196" s="186" t="s">
        <v>138</v>
      </c>
      <c r="AT196" s="187" t="s">
        <v>72</v>
      </c>
      <c r="AU196" s="187" t="s">
        <v>81</v>
      </c>
      <c r="AY196" s="186" t="s">
        <v>129</v>
      </c>
      <c r="BK196" s="188">
        <f>SUM(BK197:BK209)</f>
        <v>0</v>
      </c>
    </row>
    <row r="197" spans="2:65" s="1" customFormat="1" ht="24" customHeight="1">
      <c r="B197" s="33"/>
      <c r="C197" s="191" t="s">
        <v>347</v>
      </c>
      <c r="D197" s="191" t="s">
        <v>132</v>
      </c>
      <c r="E197" s="192" t="s">
        <v>348</v>
      </c>
      <c r="F197" s="193" t="s">
        <v>349</v>
      </c>
      <c r="G197" s="194" t="s">
        <v>135</v>
      </c>
      <c r="H197" s="195">
        <v>5.8</v>
      </c>
      <c r="I197" s="196"/>
      <c r="J197" s="197">
        <f>ROUND(I197*H197,2)</f>
        <v>0</v>
      </c>
      <c r="K197" s="193" t="s">
        <v>136</v>
      </c>
      <c r="L197" s="37"/>
      <c r="M197" s="198" t="s">
        <v>1</v>
      </c>
      <c r="N197" s="199" t="s">
        <v>39</v>
      </c>
      <c r="O197" s="65"/>
      <c r="P197" s="200">
        <f>O197*H197</f>
        <v>0</v>
      </c>
      <c r="Q197" s="200">
        <v>6.0000000000000002E-5</v>
      </c>
      <c r="R197" s="200">
        <f>Q197*H197</f>
        <v>3.48E-4</v>
      </c>
      <c r="S197" s="200">
        <v>0</v>
      </c>
      <c r="T197" s="201">
        <f>S197*H197</f>
        <v>0</v>
      </c>
      <c r="AR197" s="202" t="s">
        <v>206</v>
      </c>
      <c r="AT197" s="202" t="s">
        <v>132</v>
      </c>
      <c r="AU197" s="202" t="s">
        <v>138</v>
      </c>
      <c r="AY197" s="16" t="s">
        <v>129</v>
      </c>
      <c r="BE197" s="203">
        <f>IF(N197="základní",J197,0)</f>
        <v>0</v>
      </c>
      <c r="BF197" s="203">
        <f>IF(N197="snížená",J197,0)</f>
        <v>0</v>
      </c>
      <c r="BG197" s="203">
        <f>IF(N197="zákl. přenesená",J197,0)</f>
        <v>0</v>
      </c>
      <c r="BH197" s="203">
        <f>IF(N197="sníž. přenesená",J197,0)</f>
        <v>0</v>
      </c>
      <c r="BI197" s="203">
        <f>IF(N197="nulová",J197,0)</f>
        <v>0</v>
      </c>
      <c r="BJ197" s="16" t="s">
        <v>138</v>
      </c>
      <c r="BK197" s="203">
        <f>ROUND(I197*H197,2)</f>
        <v>0</v>
      </c>
      <c r="BL197" s="16" t="s">
        <v>206</v>
      </c>
      <c r="BM197" s="202" t="s">
        <v>350</v>
      </c>
    </row>
    <row r="198" spans="2:65" s="1" customFormat="1" ht="24" customHeight="1">
      <c r="B198" s="33"/>
      <c r="C198" s="191" t="s">
        <v>351</v>
      </c>
      <c r="D198" s="191" t="s">
        <v>132</v>
      </c>
      <c r="E198" s="192" t="s">
        <v>352</v>
      </c>
      <c r="F198" s="193" t="s">
        <v>353</v>
      </c>
      <c r="G198" s="194" t="s">
        <v>135</v>
      </c>
      <c r="H198" s="195">
        <v>5.8</v>
      </c>
      <c r="I198" s="196"/>
      <c r="J198" s="197">
        <f>ROUND(I198*H198,2)</f>
        <v>0</v>
      </c>
      <c r="K198" s="193" t="s">
        <v>136</v>
      </c>
      <c r="L198" s="37"/>
      <c r="M198" s="198" t="s">
        <v>1</v>
      </c>
      <c r="N198" s="199" t="s">
        <v>39</v>
      </c>
      <c r="O198" s="65"/>
      <c r="P198" s="200">
        <f>O198*H198</f>
        <v>0</v>
      </c>
      <c r="Q198" s="200">
        <v>1.2E-4</v>
      </c>
      <c r="R198" s="200">
        <f>Q198*H198</f>
        <v>6.96E-4</v>
      </c>
      <c r="S198" s="200">
        <v>0</v>
      </c>
      <c r="T198" s="201">
        <f>S198*H198</f>
        <v>0</v>
      </c>
      <c r="AR198" s="202" t="s">
        <v>206</v>
      </c>
      <c r="AT198" s="202" t="s">
        <v>132</v>
      </c>
      <c r="AU198" s="202" t="s">
        <v>138</v>
      </c>
      <c r="AY198" s="16" t="s">
        <v>129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16" t="s">
        <v>138</v>
      </c>
      <c r="BK198" s="203">
        <f>ROUND(I198*H198,2)</f>
        <v>0</v>
      </c>
      <c r="BL198" s="16" t="s">
        <v>206</v>
      </c>
      <c r="BM198" s="202" t="s">
        <v>354</v>
      </c>
    </row>
    <row r="199" spans="2:65" s="12" customFormat="1">
      <c r="B199" s="204"/>
      <c r="C199" s="205"/>
      <c r="D199" s="206" t="s">
        <v>140</v>
      </c>
      <c r="E199" s="207" t="s">
        <v>1</v>
      </c>
      <c r="F199" s="208" t="s">
        <v>355</v>
      </c>
      <c r="G199" s="205"/>
      <c r="H199" s="209">
        <v>0.92</v>
      </c>
      <c r="I199" s="210"/>
      <c r="J199" s="205"/>
      <c r="K199" s="205"/>
      <c r="L199" s="211"/>
      <c r="M199" s="212"/>
      <c r="N199" s="213"/>
      <c r="O199" s="213"/>
      <c r="P199" s="213"/>
      <c r="Q199" s="213"/>
      <c r="R199" s="213"/>
      <c r="S199" s="213"/>
      <c r="T199" s="214"/>
      <c r="AT199" s="215" t="s">
        <v>140</v>
      </c>
      <c r="AU199" s="215" t="s">
        <v>138</v>
      </c>
      <c r="AV199" s="12" t="s">
        <v>138</v>
      </c>
      <c r="AW199" s="12" t="s">
        <v>30</v>
      </c>
      <c r="AX199" s="12" t="s">
        <v>73</v>
      </c>
      <c r="AY199" s="215" t="s">
        <v>129</v>
      </c>
    </row>
    <row r="200" spans="2:65" s="12" customFormat="1">
      <c r="B200" s="204"/>
      <c r="C200" s="205"/>
      <c r="D200" s="206" t="s">
        <v>140</v>
      </c>
      <c r="E200" s="207" t="s">
        <v>1</v>
      </c>
      <c r="F200" s="208" t="s">
        <v>356</v>
      </c>
      <c r="G200" s="205"/>
      <c r="H200" s="209">
        <v>2.88</v>
      </c>
      <c r="I200" s="210"/>
      <c r="J200" s="205"/>
      <c r="K200" s="205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140</v>
      </c>
      <c r="AU200" s="215" t="s">
        <v>138</v>
      </c>
      <c r="AV200" s="12" t="s">
        <v>138</v>
      </c>
      <c r="AW200" s="12" t="s">
        <v>30</v>
      </c>
      <c r="AX200" s="12" t="s">
        <v>73</v>
      </c>
      <c r="AY200" s="215" t="s">
        <v>129</v>
      </c>
    </row>
    <row r="201" spans="2:65" s="12" customFormat="1">
      <c r="B201" s="204"/>
      <c r="C201" s="205"/>
      <c r="D201" s="206" t="s">
        <v>140</v>
      </c>
      <c r="E201" s="207" t="s">
        <v>1</v>
      </c>
      <c r="F201" s="208" t="s">
        <v>357</v>
      </c>
      <c r="G201" s="205"/>
      <c r="H201" s="209">
        <v>2</v>
      </c>
      <c r="I201" s="210"/>
      <c r="J201" s="205"/>
      <c r="K201" s="205"/>
      <c r="L201" s="211"/>
      <c r="M201" s="212"/>
      <c r="N201" s="213"/>
      <c r="O201" s="213"/>
      <c r="P201" s="213"/>
      <c r="Q201" s="213"/>
      <c r="R201" s="213"/>
      <c r="S201" s="213"/>
      <c r="T201" s="214"/>
      <c r="AT201" s="215" t="s">
        <v>140</v>
      </c>
      <c r="AU201" s="215" t="s">
        <v>138</v>
      </c>
      <c r="AV201" s="12" t="s">
        <v>138</v>
      </c>
      <c r="AW201" s="12" t="s">
        <v>30</v>
      </c>
      <c r="AX201" s="12" t="s">
        <v>73</v>
      </c>
      <c r="AY201" s="215" t="s">
        <v>129</v>
      </c>
    </row>
    <row r="202" spans="2:65" s="13" customFormat="1">
      <c r="B202" s="216"/>
      <c r="C202" s="217"/>
      <c r="D202" s="206" t="s">
        <v>140</v>
      </c>
      <c r="E202" s="218" t="s">
        <v>1</v>
      </c>
      <c r="F202" s="219" t="s">
        <v>147</v>
      </c>
      <c r="G202" s="217"/>
      <c r="H202" s="220">
        <v>5.8</v>
      </c>
      <c r="I202" s="221"/>
      <c r="J202" s="217"/>
      <c r="K202" s="217"/>
      <c r="L202" s="222"/>
      <c r="M202" s="223"/>
      <c r="N202" s="224"/>
      <c r="O202" s="224"/>
      <c r="P202" s="224"/>
      <c r="Q202" s="224"/>
      <c r="R202" s="224"/>
      <c r="S202" s="224"/>
      <c r="T202" s="225"/>
      <c r="AT202" s="226" t="s">
        <v>140</v>
      </c>
      <c r="AU202" s="226" t="s">
        <v>138</v>
      </c>
      <c r="AV202" s="13" t="s">
        <v>137</v>
      </c>
      <c r="AW202" s="13" t="s">
        <v>30</v>
      </c>
      <c r="AX202" s="13" t="s">
        <v>81</v>
      </c>
      <c r="AY202" s="226" t="s">
        <v>129</v>
      </c>
    </row>
    <row r="203" spans="2:65" s="1" customFormat="1" ht="24" customHeight="1">
      <c r="B203" s="33"/>
      <c r="C203" s="191" t="s">
        <v>358</v>
      </c>
      <c r="D203" s="191" t="s">
        <v>132</v>
      </c>
      <c r="E203" s="192" t="s">
        <v>359</v>
      </c>
      <c r="F203" s="193" t="s">
        <v>360</v>
      </c>
      <c r="G203" s="194" t="s">
        <v>135</v>
      </c>
      <c r="H203" s="195">
        <v>5.8</v>
      </c>
      <c r="I203" s="196"/>
      <c r="J203" s="197">
        <f>ROUND(I203*H203,2)</f>
        <v>0</v>
      </c>
      <c r="K203" s="193" t="s">
        <v>136</v>
      </c>
      <c r="L203" s="37"/>
      <c r="M203" s="198" t="s">
        <v>1</v>
      </c>
      <c r="N203" s="199" t="s">
        <v>39</v>
      </c>
      <c r="O203" s="65"/>
      <c r="P203" s="200">
        <f>O203*H203</f>
        <v>0</v>
      </c>
      <c r="Q203" s="200">
        <v>1.2E-4</v>
      </c>
      <c r="R203" s="200">
        <f>Q203*H203</f>
        <v>6.96E-4</v>
      </c>
      <c r="S203" s="200">
        <v>0</v>
      </c>
      <c r="T203" s="201">
        <f>S203*H203</f>
        <v>0</v>
      </c>
      <c r="AR203" s="202" t="s">
        <v>206</v>
      </c>
      <c r="AT203" s="202" t="s">
        <v>132</v>
      </c>
      <c r="AU203" s="202" t="s">
        <v>138</v>
      </c>
      <c r="AY203" s="16" t="s">
        <v>129</v>
      </c>
      <c r="BE203" s="203">
        <f>IF(N203="základní",J203,0)</f>
        <v>0</v>
      </c>
      <c r="BF203" s="203">
        <f>IF(N203="snížená",J203,0)</f>
        <v>0</v>
      </c>
      <c r="BG203" s="203">
        <f>IF(N203="zákl. přenesená",J203,0)</f>
        <v>0</v>
      </c>
      <c r="BH203" s="203">
        <f>IF(N203="sníž. přenesená",J203,0)</f>
        <v>0</v>
      </c>
      <c r="BI203" s="203">
        <f>IF(N203="nulová",J203,0)</f>
        <v>0</v>
      </c>
      <c r="BJ203" s="16" t="s">
        <v>138</v>
      </c>
      <c r="BK203" s="203">
        <f>ROUND(I203*H203,2)</f>
        <v>0</v>
      </c>
      <c r="BL203" s="16" t="s">
        <v>206</v>
      </c>
      <c r="BM203" s="202" t="s">
        <v>361</v>
      </c>
    </row>
    <row r="204" spans="2:65" s="1" customFormat="1" ht="24" customHeight="1">
      <c r="B204" s="33"/>
      <c r="C204" s="191" t="s">
        <v>362</v>
      </c>
      <c r="D204" s="191" t="s">
        <v>132</v>
      </c>
      <c r="E204" s="192" t="s">
        <v>363</v>
      </c>
      <c r="F204" s="193" t="s">
        <v>364</v>
      </c>
      <c r="G204" s="194" t="s">
        <v>135</v>
      </c>
      <c r="H204" s="195">
        <v>3.5</v>
      </c>
      <c r="I204" s="196"/>
      <c r="J204" s="197">
        <f>ROUND(I204*H204,2)</f>
        <v>0</v>
      </c>
      <c r="K204" s="193" t="s">
        <v>136</v>
      </c>
      <c r="L204" s="37"/>
      <c r="M204" s="198" t="s">
        <v>1</v>
      </c>
      <c r="N204" s="199" t="s">
        <v>39</v>
      </c>
      <c r="O204" s="65"/>
      <c r="P204" s="200">
        <f>O204*H204</f>
        <v>0</v>
      </c>
      <c r="Q204" s="200">
        <v>2.4000000000000001E-4</v>
      </c>
      <c r="R204" s="200">
        <f>Q204*H204</f>
        <v>8.4000000000000003E-4</v>
      </c>
      <c r="S204" s="200">
        <v>0</v>
      </c>
      <c r="T204" s="201">
        <f>S204*H204</f>
        <v>0</v>
      </c>
      <c r="AR204" s="202" t="s">
        <v>206</v>
      </c>
      <c r="AT204" s="202" t="s">
        <v>132</v>
      </c>
      <c r="AU204" s="202" t="s">
        <v>138</v>
      </c>
      <c r="AY204" s="16" t="s">
        <v>129</v>
      </c>
      <c r="BE204" s="203">
        <f>IF(N204="základní",J204,0)</f>
        <v>0</v>
      </c>
      <c r="BF204" s="203">
        <f>IF(N204="snížená",J204,0)</f>
        <v>0</v>
      </c>
      <c r="BG204" s="203">
        <f>IF(N204="zákl. přenesená",J204,0)</f>
        <v>0</v>
      </c>
      <c r="BH204" s="203">
        <f>IF(N204="sníž. přenesená",J204,0)</f>
        <v>0</v>
      </c>
      <c r="BI204" s="203">
        <f>IF(N204="nulová",J204,0)</f>
        <v>0</v>
      </c>
      <c r="BJ204" s="16" t="s">
        <v>138</v>
      </c>
      <c r="BK204" s="203">
        <f>ROUND(I204*H204,2)</f>
        <v>0</v>
      </c>
      <c r="BL204" s="16" t="s">
        <v>206</v>
      </c>
      <c r="BM204" s="202" t="s">
        <v>365</v>
      </c>
    </row>
    <row r="205" spans="2:65" s="12" customFormat="1">
      <c r="B205" s="204"/>
      <c r="C205" s="205"/>
      <c r="D205" s="206" t="s">
        <v>140</v>
      </c>
      <c r="E205" s="207" t="s">
        <v>1</v>
      </c>
      <c r="F205" s="208" t="s">
        <v>366</v>
      </c>
      <c r="G205" s="205"/>
      <c r="H205" s="209">
        <v>3.5</v>
      </c>
      <c r="I205" s="210"/>
      <c r="J205" s="205"/>
      <c r="K205" s="205"/>
      <c r="L205" s="211"/>
      <c r="M205" s="212"/>
      <c r="N205" s="213"/>
      <c r="O205" s="213"/>
      <c r="P205" s="213"/>
      <c r="Q205" s="213"/>
      <c r="R205" s="213"/>
      <c r="S205" s="213"/>
      <c r="T205" s="214"/>
      <c r="AT205" s="215" t="s">
        <v>140</v>
      </c>
      <c r="AU205" s="215" t="s">
        <v>138</v>
      </c>
      <c r="AV205" s="12" t="s">
        <v>138</v>
      </c>
      <c r="AW205" s="12" t="s">
        <v>30</v>
      </c>
      <c r="AX205" s="12" t="s">
        <v>81</v>
      </c>
      <c r="AY205" s="215" t="s">
        <v>129</v>
      </c>
    </row>
    <row r="206" spans="2:65" s="1" customFormat="1" ht="24" customHeight="1">
      <c r="B206" s="33"/>
      <c r="C206" s="191" t="s">
        <v>367</v>
      </c>
      <c r="D206" s="191" t="s">
        <v>132</v>
      </c>
      <c r="E206" s="192" t="s">
        <v>368</v>
      </c>
      <c r="F206" s="193" t="s">
        <v>369</v>
      </c>
      <c r="G206" s="194" t="s">
        <v>216</v>
      </c>
      <c r="H206" s="195">
        <v>11.2</v>
      </c>
      <c r="I206" s="196"/>
      <c r="J206" s="197">
        <f>ROUND(I206*H206,2)</f>
        <v>0</v>
      </c>
      <c r="K206" s="193" t="s">
        <v>136</v>
      </c>
      <c r="L206" s="37"/>
      <c r="M206" s="198" t="s">
        <v>1</v>
      </c>
      <c r="N206" s="199" t="s">
        <v>39</v>
      </c>
      <c r="O206" s="65"/>
      <c r="P206" s="200">
        <f>O206*H206</f>
        <v>0</v>
      </c>
      <c r="Q206" s="200">
        <v>2.0000000000000002E-5</v>
      </c>
      <c r="R206" s="200">
        <f>Q206*H206</f>
        <v>2.24E-4</v>
      </c>
      <c r="S206" s="200">
        <v>0</v>
      </c>
      <c r="T206" s="201">
        <f>S206*H206</f>
        <v>0</v>
      </c>
      <c r="AR206" s="202" t="s">
        <v>206</v>
      </c>
      <c r="AT206" s="202" t="s">
        <v>132</v>
      </c>
      <c r="AU206" s="202" t="s">
        <v>138</v>
      </c>
      <c r="AY206" s="16" t="s">
        <v>129</v>
      </c>
      <c r="BE206" s="203">
        <f>IF(N206="základní",J206,0)</f>
        <v>0</v>
      </c>
      <c r="BF206" s="203">
        <f>IF(N206="snížená",J206,0)</f>
        <v>0</v>
      </c>
      <c r="BG206" s="203">
        <f>IF(N206="zákl. přenesená",J206,0)</f>
        <v>0</v>
      </c>
      <c r="BH206" s="203">
        <f>IF(N206="sníž. přenesená",J206,0)</f>
        <v>0</v>
      </c>
      <c r="BI206" s="203">
        <f>IF(N206="nulová",J206,0)</f>
        <v>0</v>
      </c>
      <c r="BJ206" s="16" t="s">
        <v>138</v>
      </c>
      <c r="BK206" s="203">
        <f>ROUND(I206*H206,2)</f>
        <v>0</v>
      </c>
      <c r="BL206" s="16" t="s">
        <v>206</v>
      </c>
      <c r="BM206" s="202" t="s">
        <v>370</v>
      </c>
    </row>
    <row r="207" spans="2:65" s="12" customFormat="1">
      <c r="B207" s="204"/>
      <c r="C207" s="205"/>
      <c r="D207" s="206" t="s">
        <v>140</v>
      </c>
      <c r="E207" s="207" t="s">
        <v>1</v>
      </c>
      <c r="F207" s="208" t="s">
        <v>371</v>
      </c>
      <c r="G207" s="205"/>
      <c r="H207" s="209">
        <v>11.2</v>
      </c>
      <c r="I207" s="210"/>
      <c r="J207" s="205"/>
      <c r="K207" s="205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140</v>
      </c>
      <c r="AU207" s="215" t="s">
        <v>138</v>
      </c>
      <c r="AV207" s="12" t="s">
        <v>138</v>
      </c>
      <c r="AW207" s="12" t="s">
        <v>30</v>
      </c>
      <c r="AX207" s="12" t="s">
        <v>81</v>
      </c>
      <c r="AY207" s="215" t="s">
        <v>129</v>
      </c>
    </row>
    <row r="208" spans="2:65" s="1" customFormat="1" ht="24" customHeight="1">
      <c r="B208" s="33"/>
      <c r="C208" s="191" t="s">
        <v>372</v>
      </c>
      <c r="D208" s="191" t="s">
        <v>132</v>
      </c>
      <c r="E208" s="192" t="s">
        <v>373</v>
      </c>
      <c r="F208" s="193" t="s">
        <v>374</v>
      </c>
      <c r="G208" s="194" t="s">
        <v>135</v>
      </c>
      <c r="H208" s="195">
        <v>3.5</v>
      </c>
      <c r="I208" s="196"/>
      <c r="J208" s="197">
        <f>ROUND(I208*H208,2)</f>
        <v>0</v>
      </c>
      <c r="K208" s="193" t="s">
        <v>136</v>
      </c>
      <c r="L208" s="37"/>
      <c r="M208" s="198" t="s">
        <v>1</v>
      </c>
      <c r="N208" s="199" t="s">
        <v>39</v>
      </c>
      <c r="O208" s="65"/>
      <c r="P208" s="200">
        <f>O208*H208</f>
        <v>0</v>
      </c>
      <c r="Q208" s="200">
        <v>3.4000000000000002E-4</v>
      </c>
      <c r="R208" s="200">
        <f>Q208*H208</f>
        <v>1.1900000000000001E-3</v>
      </c>
      <c r="S208" s="200">
        <v>0</v>
      </c>
      <c r="T208" s="201">
        <f>S208*H208</f>
        <v>0</v>
      </c>
      <c r="AR208" s="202" t="s">
        <v>206</v>
      </c>
      <c r="AT208" s="202" t="s">
        <v>132</v>
      </c>
      <c r="AU208" s="202" t="s">
        <v>138</v>
      </c>
      <c r="AY208" s="16" t="s">
        <v>129</v>
      </c>
      <c r="BE208" s="203">
        <f>IF(N208="základní",J208,0)</f>
        <v>0</v>
      </c>
      <c r="BF208" s="203">
        <f>IF(N208="snížená",J208,0)</f>
        <v>0</v>
      </c>
      <c r="BG208" s="203">
        <f>IF(N208="zákl. přenesená",J208,0)</f>
        <v>0</v>
      </c>
      <c r="BH208" s="203">
        <f>IF(N208="sníž. přenesená",J208,0)</f>
        <v>0</v>
      </c>
      <c r="BI208" s="203">
        <f>IF(N208="nulová",J208,0)</f>
        <v>0</v>
      </c>
      <c r="BJ208" s="16" t="s">
        <v>138</v>
      </c>
      <c r="BK208" s="203">
        <f>ROUND(I208*H208,2)</f>
        <v>0</v>
      </c>
      <c r="BL208" s="16" t="s">
        <v>206</v>
      </c>
      <c r="BM208" s="202" t="s">
        <v>375</v>
      </c>
    </row>
    <row r="209" spans="2:65" s="1" customFormat="1" ht="24" customHeight="1">
      <c r="B209" s="33"/>
      <c r="C209" s="191" t="s">
        <v>376</v>
      </c>
      <c r="D209" s="191" t="s">
        <v>132</v>
      </c>
      <c r="E209" s="192" t="s">
        <v>377</v>
      </c>
      <c r="F209" s="193" t="s">
        <v>378</v>
      </c>
      <c r="G209" s="194" t="s">
        <v>216</v>
      </c>
      <c r="H209" s="195">
        <v>11.2</v>
      </c>
      <c r="I209" s="196"/>
      <c r="J209" s="197">
        <f>ROUND(I209*H209,2)</f>
        <v>0</v>
      </c>
      <c r="K209" s="193" t="s">
        <v>136</v>
      </c>
      <c r="L209" s="37"/>
      <c r="M209" s="198" t="s">
        <v>1</v>
      </c>
      <c r="N209" s="199" t="s">
        <v>39</v>
      </c>
      <c r="O209" s="65"/>
      <c r="P209" s="200">
        <f>O209*H209</f>
        <v>0</v>
      </c>
      <c r="Q209" s="200">
        <v>3.0000000000000001E-5</v>
      </c>
      <c r="R209" s="200">
        <f>Q209*H209</f>
        <v>3.3599999999999998E-4</v>
      </c>
      <c r="S209" s="200">
        <v>0</v>
      </c>
      <c r="T209" s="201">
        <f>S209*H209</f>
        <v>0</v>
      </c>
      <c r="AR209" s="202" t="s">
        <v>206</v>
      </c>
      <c r="AT209" s="202" t="s">
        <v>132</v>
      </c>
      <c r="AU209" s="202" t="s">
        <v>138</v>
      </c>
      <c r="AY209" s="16" t="s">
        <v>129</v>
      </c>
      <c r="BE209" s="203">
        <f>IF(N209="základní",J209,0)</f>
        <v>0</v>
      </c>
      <c r="BF209" s="203">
        <f>IF(N209="snížená",J209,0)</f>
        <v>0</v>
      </c>
      <c r="BG209" s="203">
        <f>IF(N209="zákl. přenesená",J209,0)</f>
        <v>0</v>
      </c>
      <c r="BH209" s="203">
        <f>IF(N209="sníž. přenesená",J209,0)</f>
        <v>0</v>
      </c>
      <c r="BI209" s="203">
        <f>IF(N209="nulová",J209,0)</f>
        <v>0</v>
      </c>
      <c r="BJ209" s="16" t="s">
        <v>138</v>
      </c>
      <c r="BK209" s="203">
        <f>ROUND(I209*H209,2)</f>
        <v>0</v>
      </c>
      <c r="BL209" s="16" t="s">
        <v>206</v>
      </c>
      <c r="BM209" s="202" t="s">
        <v>379</v>
      </c>
    </row>
    <row r="210" spans="2:65" s="11" customFormat="1" ht="22.95" customHeight="1">
      <c r="B210" s="175"/>
      <c r="C210" s="176"/>
      <c r="D210" s="177" t="s">
        <v>72</v>
      </c>
      <c r="E210" s="189" t="s">
        <v>380</v>
      </c>
      <c r="F210" s="189" t="s">
        <v>381</v>
      </c>
      <c r="G210" s="176"/>
      <c r="H210" s="176"/>
      <c r="I210" s="179"/>
      <c r="J210" s="190">
        <f>BK210</f>
        <v>0</v>
      </c>
      <c r="K210" s="176"/>
      <c r="L210" s="181"/>
      <c r="M210" s="182"/>
      <c r="N210" s="183"/>
      <c r="O210" s="183"/>
      <c r="P210" s="184">
        <f>SUM(P211:P228)</f>
        <v>0</v>
      </c>
      <c r="Q210" s="183"/>
      <c r="R210" s="184">
        <f>SUM(R211:R228)</f>
        <v>9.3571210000000002E-2</v>
      </c>
      <c r="S210" s="183"/>
      <c r="T210" s="185">
        <f>SUM(T211:T228)</f>
        <v>1.6446249999999999E-2</v>
      </c>
      <c r="AR210" s="186" t="s">
        <v>138</v>
      </c>
      <c r="AT210" s="187" t="s">
        <v>72</v>
      </c>
      <c r="AU210" s="187" t="s">
        <v>81</v>
      </c>
      <c r="AY210" s="186" t="s">
        <v>129</v>
      </c>
      <c r="BK210" s="188">
        <f>SUM(BK211:BK228)</f>
        <v>0</v>
      </c>
    </row>
    <row r="211" spans="2:65" s="1" customFormat="1" ht="16.5" customHeight="1">
      <c r="B211" s="33"/>
      <c r="C211" s="191" t="s">
        <v>382</v>
      </c>
      <c r="D211" s="191" t="s">
        <v>132</v>
      </c>
      <c r="E211" s="192" t="s">
        <v>383</v>
      </c>
      <c r="F211" s="193" t="s">
        <v>384</v>
      </c>
      <c r="G211" s="194" t="s">
        <v>135</v>
      </c>
      <c r="H211" s="195">
        <v>65.784999999999997</v>
      </c>
      <c r="I211" s="196"/>
      <c r="J211" s="197">
        <f>ROUND(I211*H211,2)</f>
        <v>0</v>
      </c>
      <c r="K211" s="193" t="s">
        <v>136</v>
      </c>
      <c r="L211" s="37"/>
      <c r="M211" s="198" t="s">
        <v>1</v>
      </c>
      <c r="N211" s="199" t="s">
        <v>39</v>
      </c>
      <c r="O211" s="65"/>
      <c r="P211" s="200">
        <f>O211*H211</f>
        <v>0</v>
      </c>
      <c r="Q211" s="200">
        <v>3.0000000000000001E-5</v>
      </c>
      <c r="R211" s="200">
        <f>Q211*H211</f>
        <v>1.9735500000000001E-3</v>
      </c>
      <c r="S211" s="200">
        <v>0</v>
      </c>
      <c r="T211" s="201">
        <f>S211*H211</f>
        <v>0</v>
      </c>
      <c r="AR211" s="202" t="s">
        <v>206</v>
      </c>
      <c r="AT211" s="202" t="s">
        <v>132</v>
      </c>
      <c r="AU211" s="202" t="s">
        <v>138</v>
      </c>
      <c r="AY211" s="16" t="s">
        <v>129</v>
      </c>
      <c r="BE211" s="203">
        <f>IF(N211="základní",J211,0)</f>
        <v>0</v>
      </c>
      <c r="BF211" s="203">
        <f>IF(N211="snížená",J211,0)</f>
        <v>0</v>
      </c>
      <c r="BG211" s="203">
        <f>IF(N211="zákl. přenesená",J211,0)</f>
        <v>0</v>
      </c>
      <c r="BH211" s="203">
        <f>IF(N211="sníž. přenesená",J211,0)</f>
        <v>0</v>
      </c>
      <c r="BI211" s="203">
        <f>IF(N211="nulová",J211,0)</f>
        <v>0</v>
      </c>
      <c r="BJ211" s="16" t="s">
        <v>138</v>
      </c>
      <c r="BK211" s="203">
        <f>ROUND(I211*H211,2)</f>
        <v>0</v>
      </c>
      <c r="BL211" s="16" t="s">
        <v>206</v>
      </c>
      <c r="BM211" s="202" t="s">
        <v>385</v>
      </c>
    </row>
    <row r="212" spans="2:65" s="1" customFormat="1" ht="24" customHeight="1">
      <c r="B212" s="33"/>
      <c r="C212" s="191" t="s">
        <v>386</v>
      </c>
      <c r="D212" s="191" t="s">
        <v>132</v>
      </c>
      <c r="E212" s="192" t="s">
        <v>387</v>
      </c>
      <c r="F212" s="193" t="s">
        <v>388</v>
      </c>
      <c r="G212" s="194" t="s">
        <v>135</v>
      </c>
      <c r="H212" s="195">
        <v>65.784999999999997</v>
      </c>
      <c r="I212" s="196"/>
      <c r="J212" s="197">
        <f>ROUND(I212*H212,2)</f>
        <v>0</v>
      </c>
      <c r="K212" s="193" t="s">
        <v>136</v>
      </c>
      <c r="L212" s="37"/>
      <c r="M212" s="198" t="s">
        <v>1</v>
      </c>
      <c r="N212" s="199" t="s">
        <v>39</v>
      </c>
      <c r="O212" s="65"/>
      <c r="P212" s="200">
        <f>O212*H212</f>
        <v>0</v>
      </c>
      <c r="Q212" s="200">
        <v>0</v>
      </c>
      <c r="R212" s="200">
        <f>Q212*H212</f>
        <v>0</v>
      </c>
      <c r="S212" s="200">
        <v>2.5000000000000001E-4</v>
      </c>
      <c r="T212" s="201">
        <f>S212*H212</f>
        <v>1.6446249999999999E-2</v>
      </c>
      <c r="AR212" s="202" t="s">
        <v>206</v>
      </c>
      <c r="AT212" s="202" t="s">
        <v>132</v>
      </c>
      <c r="AU212" s="202" t="s">
        <v>138</v>
      </c>
      <c r="AY212" s="16" t="s">
        <v>129</v>
      </c>
      <c r="BE212" s="203">
        <f>IF(N212="základní",J212,0)</f>
        <v>0</v>
      </c>
      <c r="BF212" s="203">
        <f>IF(N212="snížená",J212,0)</f>
        <v>0</v>
      </c>
      <c r="BG212" s="203">
        <f>IF(N212="zákl. přenesená",J212,0)</f>
        <v>0</v>
      </c>
      <c r="BH212" s="203">
        <f>IF(N212="sníž. přenesená",J212,0)</f>
        <v>0</v>
      </c>
      <c r="BI212" s="203">
        <f>IF(N212="nulová",J212,0)</f>
        <v>0</v>
      </c>
      <c r="BJ212" s="16" t="s">
        <v>138</v>
      </c>
      <c r="BK212" s="203">
        <f>ROUND(I212*H212,2)</f>
        <v>0</v>
      </c>
      <c r="BL212" s="16" t="s">
        <v>206</v>
      </c>
      <c r="BM212" s="202" t="s">
        <v>389</v>
      </c>
    </row>
    <row r="213" spans="2:65" s="12" customFormat="1">
      <c r="B213" s="204"/>
      <c r="C213" s="205"/>
      <c r="D213" s="206" t="s">
        <v>140</v>
      </c>
      <c r="E213" s="207" t="s">
        <v>1</v>
      </c>
      <c r="F213" s="208" t="s">
        <v>156</v>
      </c>
      <c r="G213" s="205"/>
      <c r="H213" s="209">
        <v>17.05</v>
      </c>
      <c r="I213" s="210"/>
      <c r="J213" s="205"/>
      <c r="K213" s="205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140</v>
      </c>
      <c r="AU213" s="215" t="s">
        <v>138</v>
      </c>
      <c r="AV213" s="12" t="s">
        <v>138</v>
      </c>
      <c r="AW213" s="12" t="s">
        <v>30</v>
      </c>
      <c r="AX213" s="12" t="s">
        <v>73</v>
      </c>
      <c r="AY213" s="215" t="s">
        <v>129</v>
      </c>
    </row>
    <row r="214" spans="2:65" s="12" customFormat="1">
      <c r="B214" s="204"/>
      <c r="C214" s="205"/>
      <c r="D214" s="206" t="s">
        <v>140</v>
      </c>
      <c r="E214" s="207" t="s">
        <v>1</v>
      </c>
      <c r="F214" s="208" t="s">
        <v>157</v>
      </c>
      <c r="G214" s="205"/>
      <c r="H214" s="209">
        <v>23.22</v>
      </c>
      <c r="I214" s="210"/>
      <c r="J214" s="205"/>
      <c r="K214" s="205"/>
      <c r="L214" s="211"/>
      <c r="M214" s="212"/>
      <c r="N214" s="213"/>
      <c r="O214" s="213"/>
      <c r="P214" s="213"/>
      <c r="Q214" s="213"/>
      <c r="R214" s="213"/>
      <c r="S214" s="213"/>
      <c r="T214" s="214"/>
      <c r="AT214" s="215" t="s">
        <v>140</v>
      </c>
      <c r="AU214" s="215" t="s">
        <v>138</v>
      </c>
      <c r="AV214" s="12" t="s">
        <v>138</v>
      </c>
      <c r="AW214" s="12" t="s">
        <v>30</v>
      </c>
      <c r="AX214" s="12" t="s">
        <v>73</v>
      </c>
      <c r="AY214" s="215" t="s">
        <v>129</v>
      </c>
    </row>
    <row r="215" spans="2:65" s="12" customFormat="1">
      <c r="B215" s="204"/>
      <c r="C215" s="205"/>
      <c r="D215" s="206" t="s">
        <v>140</v>
      </c>
      <c r="E215" s="207" t="s">
        <v>1</v>
      </c>
      <c r="F215" s="208" t="s">
        <v>158</v>
      </c>
      <c r="G215" s="205"/>
      <c r="H215" s="209">
        <v>25.515000000000001</v>
      </c>
      <c r="I215" s="210"/>
      <c r="J215" s="205"/>
      <c r="K215" s="205"/>
      <c r="L215" s="211"/>
      <c r="M215" s="212"/>
      <c r="N215" s="213"/>
      <c r="O215" s="213"/>
      <c r="P215" s="213"/>
      <c r="Q215" s="213"/>
      <c r="R215" s="213"/>
      <c r="S215" s="213"/>
      <c r="T215" s="214"/>
      <c r="AT215" s="215" t="s">
        <v>140</v>
      </c>
      <c r="AU215" s="215" t="s">
        <v>138</v>
      </c>
      <c r="AV215" s="12" t="s">
        <v>138</v>
      </c>
      <c r="AW215" s="12" t="s">
        <v>30</v>
      </c>
      <c r="AX215" s="12" t="s">
        <v>73</v>
      </c>
      <c r="AY215" s="215" t="s">
        <v>129</v>
      </c>
    </row>
    <row r="216" spans="2:65" s="13" customFormat="1">
      <c r="B216" s="216"/>
      <c r="C216" s="217"/>
      <c r="D216" s="206" t="s">
        <v>140</v>
      </c>
      <c r="E216" s="218" t="s">
        <v>1</v>
      </c>
      <c r="F216" s="219" t="s">
        <v>147</v>
      </c>
      <c r="G216" s="217"/>
      <c r="H216" s="220">
        <v>65.784999999999997</v>
      </c>
      <c r="I216" s="221"/>
      <c r="J216" s="217"/>
      <c r="K216" s="217"/>
      <c r="L216" s="222"/>
      <c r="M216" s="223"/>
      <c r="N216" s="224"/>
      <c r="O216" s="224"/>
      <c r="P216" s="224"/>
      <c r="Q216" s="224"/>
      <c r="R216" s="224"/>
      <c r="S216" s="224"/>
      <c r="T216" s="225"/>
      <c r="AT216" s="226" t="s">
        <v>140</v>
      </c>
      <c r="AU216" s="226" t="s">
        <v>138</v>
      </c>
      <c r="AV216" s="13" t="s">
        <v>137</v>
      </c>
      <c r="AW216" s="13" t="s">
        <v>30</v>
      </c>
      <c r="AX216" s="13" t="s">
        <v>81</v>
      </c>
      <c r="AY216" s="226" t="s">
        <v>129</v>
      </c>
    </row>
    <row r="217" spans="2:65" s="1" customFormat="1" ht="16.5" customHeight="1">
      <c r="B217" s="33"/>
      <c r="C217" s="191" t="s">
        <v>390</v>
      </c>
      <c r="D217" s="191" t="s">
        <v>132</v>
      </c>
      <c r="E217" s="192" t="s">
        <v>391</v>
      </c>
      <c r="F217" s="193" t="s">
        <v>392</v>
      </c>
      <c r="G217" s="194" t="s">
        <v>135</v>
      </c>
      <c r="H217" s="195">
        <v>44.88</v>
      </c>
      <c r="I217" s="196"/>
      <c r="J217" s="197">
        <f>ROUND(I217*H217,2)</f>
        <v>0</v>
      </c>
      <c r="K217" s="193" t="s">
        <v>136</v>
      </c>
      <c r="L217" s="37"/>
      <c r="M217" s="198" t="s">
        <v>1</v>
      </c>
      <c r="N217" s="199" t="s">
        <v>39</v>
      </c>
      <c r="O217" s="65"/>
      <c r="P217" s="200">
        <f>O217*H217</f>
        <v>0</v>
      </c>
      <c r="Q217" s="200">
        <v>0</v>
      </c>
      <c r="R217" s="200">
        <f>Q217*H217</f>
        <v>0</v>
      </c>
      <c r="S217" s="200">
        <v>0</v>
      </c>
      <c r="T217" s="201">
        <f>S217*H217</f>
        <v>0</v>
      </c>
      <c r="AR217" s="202" t="s">
        <v>206</v>
      </c>
      <c r="AT217" s="202" t="s">
        <v>132</v>
      </c>
      <c r="AU217" s="202" t="s">
        <v>138</v>
      </c>
      <c r="AY217" s="16" t="s">
        <v>129</v>
      </c>
      <c r="BE217" s="203">
        <f>IF(N217="základní",J217,0)</f>
        <v>0</v>
      </c>
      <c r="BF217" s="203">
        <f>IF(N217="snížená",J217,0)</f>
        <v>0</v>
      </c>
      <c r="BG217" s="203">
        <f>IF(N217="zákl. přenesená",J217,0)</f>
        <v>0</v>
      </c>
      <c r="BH217" s="203">
        <f>IF(N217="sníž. přenesená",J217,0)</f>
        <v>0</v>
      </c>
      <c r="BI217" s="203">
        <f>IF(N217="nulová",J217,0)</f>
        <v>0</v>
      </c>
      <c r="BJ217" s="16" t="s">
        <v>138</v>
      </c>
      <c r="BK217" s="203">
        <f>ROUND(I217*H217,2)</f>
        <v>0</v>
      </c>
      <c r="BL217" s="16" t="s">
        <v>206</v>
      </c>
      <c r="BM217" s="202" t="s">
        <v>393</v>
      </c>
    </row>
    <row r="218" spans="2:65" s="1" customFormat="1" ht="16.5" customHeight="1">
      <c r="B218" s="33"/>
      <c r="C218" s="237" t="s">
        <v>394</v>
      </c>
      <c r="D218" s="237" t="s">
        <v>218</v>
      </c>
      <c r="E218" s="238" t="s">
        <v>395</v>
      </c>
      <c r="F218" s="239" t="s">
        <v>396</v>
      </c>
      <c r="G218" s="240" t="s">
        <v>135</v>
      </c>
      <c r="H218" s="241">
        <v>47.124000000000002</v>
      </c>
      <c r="I218" s="242"/>
      <c r="J218" s="243">
        <f>ROUND(I218*H218,2)</f>
        <v>0</v>
      </c>
      <c r="K218" s="239" t="s">
        <v>136</v>
      </c>
      <c r="L218" s="244"/>
      <c r="M218" s="245" t="s">
        <v>1</v>
      </c>
      <c r="N218" s="246" t="s">
        <v>39</v>
      </c>
      <c r="O218" s="65"/>
      <c r="P218" s="200">
        <f>O218*H218</f>
        <v>0</v>
      </c>
      <c r="Q218" s="200">
        <v>0</v>
      </c>
      <c r="R218" s="200">
        <f>Q218*H218</f>
        <v>0</v>
      </c>
      <c r="S218" s="200">
        <v>0</v>
      </c>
      <c r="T218" s="201">
        <f>S218*H218</f>
        <v>0</v>
      </c>
      <c r="AR218" s="202" t="s">
        <v>221</v>
      </c>
      <c r="AT218" s="202" t="s">
        <v>218</v>
      </c>
      <c r="AU218" s="202" t="s">
        <v>138</v>
      </c>
      <c r="AY218" s="16" t="s">
        <v>129</v>
      </c>
      <c r="BE218" s="203">
        <f>IF(N218="základní",J218,0)</f>
        <v>0</v>
      </c>
      <c r="BF218" s="203">
        <f>IF(N218="snížená",J218,0)</f>
        <v>0</v>
      </c>
      <c r="BG218" s="203">
        <f>IF(N218="zákl. přenesená",J218,0)</f>
        <v>0</v>
      </c>
      <c r="BH218" s="203">
        <f>IF(N218="sníž. přenesená",J218,0)</f>
        <v>0</v>
      </c>
      <c r="BI218" s="203">
        <f>IF(N218="nulová",J218,0)</f>
        <v>0</v>
      </c>
      <c r="BJ218" s="16" t="s">
        <v>138</v>
      </c>
      <c r="BK218" s="203">
        <f>ROUND(I218*H218,2)</f>
        <v>0</v>
      </c>
      <c r="BL218" s="16" t="s">
        <v>206</v>
      </c>
      <c r="BM218" s="202" t="s">
        <v>397</v>
      </c>
    </row>
    <row r="219" spans="2:65" s="12" customFormat="1">
      <c r="B219" s="204"/>
      <c r="C219" s="205"/>
      <c r="D219" s="206" t="s">
        <v>140</v>
      </c>
      <c r="E219" s="205"/>
      <c r="F219" s="208" t="s">
        <v>398</v>
      </c>
      <c r="G219" s="205"/>
      <c r="H219" s="209">
        <v>47.124000000000002</v>
      </c>
      <c r="I219" s="210"/>
      <c r="J219" s="205"/>
      <c r="K219" s="205"/>
      <c r="L219" s="211"/>
      <c r="M219" s="212"/>
      <c r="N219" s="213"/>
      <c r="O219" s="213"/>
      <c r="P219" s="213"/>
      <c r="Q219" s="213"/>
      <c r="R219" s="213"/>
      <c r="S219" s="213"/>
      <c r="T219" s="214"/>
      <c r="AT219" s="215" t="s">
        <v>140</v>
      </c>
      <c r="AU219" s="215" t="s">
        <v>138</v>
      </c>
      <c r="AV219" s="12" t="s">
        <v>138</v>
      </c>
      <c r="AW219" s="12" t="s">
        <v>4</v>
      </c>
      <c r="AX219" s="12" t="s">
        <v>81</v>
      </c>
      <c r="AY219" s="215" t="s">
        <v>129</v>
      </c>
    </row>
    <row r="220" spans="2:65" s="1" customFormat="1" ht="24" customHeight="1">
      <c r="B220" s="33"/>
      <c r="C220" s="191" t="s">
        <v>399</v>
      </c>
      <c r="D220" s="191" t="s">
        <v>132</v>
      </c>
      <c r="E220" s="192" t="s">
        <v>400</v>
      </c>
      <c r="F220" s="193" t="s">
        <v>401</v>
      </c>
      <c r="G220" s="194" t="s">
        <v>135</v>
      </c>
      <c r="H220" s="195">
        <v>186.934</v>
      </c>
      <c r="I220" s="196"/>
      <c r="J220" s="197">
        <f>ROUND(I220*H220,2)</f>
        <v>0</v>
      </c>
      <c r="K220" s="193" t="s">
        <v>136</v>
      </c>
      <c r="L220" s="37"/>
      <c r="M220" s="198" t="s">
        <v>1</v>
      </c>
      <c r="N220" s="199" t="s">
        <v>39</v>
      </c>
      <c r="O220" s="65"/>
      <c r="P220" s="200">
        <f>O220*H220</f>
        <v>0</v>
      </c>
      <c r="Q220" s="200">
        <v>2.0000000000000001E-4</v>
      </c>
      <c r="R220" s="200">
        <f>Q220*H220</f>
        <v>3.7386800000000005E-2</v>
      </c>
      <c r="S220" s="200">
        <v>0</v>
      </c>
      <c r="T220" s="201">
        <f>S220*H220</f>
        <v>0</v>
      </c>
      <c r="AR220" s="202" t="s">
        <v>206</v>
      </c>
      <c r="AT220" s="202" t="s">
        <v>132</v>
      </c>
      <c r="AU220" s="202" t="s">
        <v>138</v>
      </c>
      <c r="AY220" s="16" t="s">
        <v>129</v>
      </c>
      <c r="BE220" s="203">
        <f>IF(N220="základní",J220,0)</f>
        <v>0</v>
      </c>
      <c r="BF220" s="203">
        <f>IF(N220="snížená",J220,0)</f>
        <v>0</v>
      </c>
      <c r="BG220" s="203">
        <f>IF(N220="zákl. přenesená",J220,0)</f>
        <v>0</v>
      </c>
      <c r="BH220" s="203">
        <f>IF(N220="sníž. přenesená",J220,0)</f>
        <v>0</v>
      </c>
      <c r="BI220" s="203">
        <f>IF(N220="nulová",J220,0)</f>
        <v>0</v>
      </c>
      <c r="BJ220" s="16" t="s">
        <v>138</v>
      </c>
      <c r="BK220" s="203">
        <f>ROUND(I220*H220,2)</f>
        <v>0</v>
      </c>
      <c r="BL220" s="16" t="s">
        <v>206</v>
      </c>
      <c r="BM220" s="202" t="s">
        <v>402</v>
      </c>
    </row>
    <row r="221" spans="2:65" s="12" customFormat="1">
      <c r="B221" s="204"/>
      <c r="C221" s="205"/>
      <c r="D221" s="206" t="s">
        <v>140</v>
      </c>
      <c r="E221" s="207" t="s">
        <v>1</v>
      </c>
      <c r="F221" s="208" t="s">
        <v>403</v>
      </c>
      <c r="G221" s="205"/>
      <c r="H221" s="209">
        <v>70.064999999999998</v>
      </c>
      <c r="I221" s="210"/>
      <c r="J221" s="205"/>
      <c r="K221" s="205"/>
      <c r="L221" s="211"/>
      <c r="M221" s="212"/>
      <c r="N221" s="213"/>
      <c r="O221" s="213"/>
      <c r="P221" s="213"/>
      <c r="Q221" s="213"/>
      <c r="R221" s="213"/>
      <c r="S221" s="213"/>
      <c r="T221" s="214"/>
      <c r="AT221" s="215" t="s">
        <v>140</v>
      </c>
      <c r="AU221" s="215" t="s">
        <v>138</v>
      </c>
      <c r="AV221" s="12" t="s">
        <v>138</v>
      </c>
      <c r="AW221" s="12" t="s">
        <v>30</v>
      </c>
      <c r="AX221" s="12" t="s">
        <v>73</v>
      </c>
      <c r="AY221" s="215" t="s">
        <v>129</v>
      </c>
    </row>
    <row r="222" spans="2:65" s="12" customFormat="1">
      <c r="B222" s="204"/>
      <c r="C222" s="205"/>
      <c r="D222" s="206" t="s">
        <v>140</v>
      </c>
      <c r="E222" s="207" t="s">
        <v>1</v>
      </c>
      <c r="F222" s="208" t="s">
        <v>404</v>
      </c>
      <c r="G222" s="205"/>
      <c r="H222" s="209">
        <v>3.51</v>
      </c>
      <c r="I222" s="210"/>
      <c r="J222" s="205"/>
      <c r="K222" s="205"/>
      <c r="L222" s="211"/>
      <c r="M222" s="212"/>
      <c r="N222" s="213"/>
      <c r="O222" s="213"/>
      <c r="P222" s="213"/>
      <c r="Q222" s="213"/>
      <c r="R222" s="213"/>
      <c r="S222" s="213"/>
      <c r="T222" s="214"/>
      <c r="AT222" s="215" t="s">
        <v>140</v>
      </c>
      <c r="AU222" s="215" t="s">
        <v>138</v>
      </c>
      <c r="AV222" s="12" t="s">
        <v>138</v>
      </c>
      <c r="AW222" s="12" t="s">
        <v>30</v>
      </c>
      <c r="AX222" s="12" t="s">
        <v>73</v>
      </c>
      <c r="AY222" s="215" t="s">
        <v>129</v>
      </c>
    </row>
    <row r="223" spans="2:65" s="12" customFormat="1">
      <c r="B223" s="204"/>
      <c r="C223" s="205"/>
      <c r="D223" s="206" t="s">
        <v>140</v>
      </c>
      <c r="E223" s="207" t="s">
        <v>1</v>
      </c>
      <c r="F223" s="208" t="s">
        <v>405</v>
      </c>
      <c r="G223" s="205"/>
      <c r="H223" s="209">
        <v>50.865000000000002</v>
      </c>
      <c r="I223" s="210"/>
      <c r="J223" s="205"/>
      <c r="K223" s="205"/>
      <c r="L223" s="211"/>
      <c r="M223" s="212"/>
      <c r="N223" s="213"/>
      <c r="O223" s="213"/>
      <c r="P223" s="213"/>
      <c r="Q223" s="213"/>
      <c r="R223" s="213"/>
      <c r="S223" s="213"/>
      <c r="T223" s="214"/>
      <c r="AT223" s="215" t="s">
        <v>140</v>
      </c>
      <c r="AU223" s="215" t="s">
        <v>138</v>
      </c>
      <c r="AV223" s="12" t="s">
        <v>138</v>
      </c>
      <c r="AW223" s="12" t="s">
        <v>30</v>
      </c>
      <c r="AX223" s="12" t="s">
        <v>73</v>
      </c>
      <c r="AY223" s="215" t="s">
        <v>129</v>
      </c>
    </row>
    <row r="224" spans="2:65" s="12" customFormat="1">
      <c r="B224" s="204"/>
      <c r="C224" s="205"/>
      <c r="D224" s="206" t="s">
        <v>140</v>
      </c>
      <c r="E224" s="207" t="s">
        <v>1</v>
      </c>
      <c r="F224" s="208" t="s">
        <v>406</v>
      </c>
      <c r="G224" s="205"/>
      <c r="H224" s="209">
        <v>28.8</v>
      </c>
      <c r="I224" s="210"/>
      <c r="J224" s="205"/>
      <c r="K224" s="205"/>
      <c r="L224" s="211"/>
      <c r="M224" s="212"/>
      <c r="N224" s="213"/>
      <c r="O224" s="213"/>
      <c r="P224" s="213"/>
      <c r="Q224" s="213"/>
      <c r="R224" s="213"/>
      <c r="S224" s="213"/>
      <c r="T224" s="214"/>
      <c r="AT224" s="215" t="s">
        <v>140</v>
      </c>
      <c r="AU224" s="215" t="s">
        <v>138</v>
      </c>
      <c r="AV224" s="12" t="s">
        <v>138</v>
      </c>
      <c r="AW224" s="12" t="s">
        <v>30</v>
      </c>
      <c r="AX224" s="12" t="s">
        <v>73</v>
      </c>
      <c r="AY224" s="215" t="s">
        <v>129</v>
      </c>
    </row>
    <row r="225" spans="2:65" s="12" customFormat="1">
      <c r="B225" s="204"/>
      <c r="C225" s="205"/>
      <c r="D225" s="206" t="s">
        <v>140</v>
      </c>
      <c r="E225" s="207" t="s">
        <v>1</v>
      </c>
      <c r="F225" s="208" t="s">
        <v>407</v>
      </c>
      <c r="G225" s="205"/>
      <c r="H225" s="209">
        <v>23.035</v>
      </c>
      <c r="I225" s="210"/>
      <c r="J225" s="205"/>
      <c r="K225" s="205"/>
      <c r="L225" s="211"/>
      <c r="M225" s="212"/>
      <c r="N225" s="213"/>
      <c r="O225" s="213"/>
      <c r="P225" s="213"/>
      <c r="Q225" s="213"/>
      <c r="R225" s="213"/>
      <c r="S225" s="213"/>
      <c r="T225" s="214"/>
      <c r="AT225" s="215" t="s">
        <v>140</v>
      </c>
      <c r="AU225" s="215" t="s">
        <v>138</v>
      </c>
      <c r="AV225" s="12" t="s">
        <v>138</v>
      </c>
      <c r="AW225" s="12" t="s">
        <v>30</v>
      </c>
      <c r="AX225" s="12" t="s">
        <v>73</v>
      </c>
      <c r="AY225" s="215" t="s">
        <v>129</v>
      </c>
    </row>
    <row r="226" spans="2:65" s="12" customFormat="1" ht="30.6">
      <c r="B226" s="204"/>
      <c r="C226" s="205"/>
      <c r="D226" s="206" t="s">
        <v>140</v>
      </c>
      <c r="E226" s="207" t="s">
        <v>1</v>
      </c>
      <c r="F226" s="208" t="s">
        <v>408</v>
      </c>
      <c r="G226" s="205"/>
      <c r="H226" s="209">
        <v>10.659000000000001</v>
      </c>
      <c r="I226" s="210"/>
      <c r="J226" s="205"/>
      <c r="K226" s="205"/>
      <c r="L226" s="211"/>
      <c r="M226" s="212"/>
      <c r="N226" s="213"/>
      <c r="O226" s="213"/>
      <c r="P226" s="213"/>
      <c r="Q226" s="213"/>
      <c r="R226" s="213"/>
      <c r="S226" s="213"/>
      <c r="T226" s="214"/>
      <c r="AT226" s="215" t="s">
        <v>140</v>
      </c>
      <c r="AU226" s="215" t="s">
        <v>138</v>
      </c>
      <c r="AV226" s="12" t="s">
        <v>138</v>
      </c>
      <c r="AW226" s="12" t="s">
        <v>30</v>
      </c>
      <c r="AX226" s="12" t="s">
        <v>73</v>
      </c>
      <c r="AY226" s="215" t="s">
        <v>129</v>
      </c>
    </row>
    <row r="227" spans="2:65" s="13" customFormat="1">
      <c r="B227" s="216"/>
      <c r="C227" s="217"/>
      <c r="D227" s="206" t="s">
        <v>140</v>
      </c>
      <c r="E227" s="218" t="s">
        <v>1</v>
      </c>
      <c r="F227" s="219" t="s">
        <v>147</v>
      </c>
      <c r="G227" s="217"/>
      <c r="H227" s="220">
        <v>186.934</v>
      </c>
      <c r="I227" s="221"/>
      <c r="J227" s="217"/>
      <c r="K227" s="217"/>
      <c r="L227" s="222"/>
      <c r="M227" s="223"/>
      <c r="N227" s="224"/>
      <c r="O227" s="224"/>
      <c r="P227" s="224"/>
      <c r="Q227" s="224"/>
      <c r="R227" s="224"/>
      <c r="S227" s="224"/>
      <c r="T227" s="225"/>
      <c r="AT227" s="226" t="s">
        <v>140</v>
      </c>
      <c r="AU227" s="226" t="s">
        <v>138</v>
      </c>
      <c r="AV227" s="13" t="s">
        <v>137</v>
      </c>
      <c r="AW227" s="13" t="s">
        <v>30</v>
      </c>
      <c r="AX227" s="13" t="s">
        <v>81</v>
      </c>
      <c r="AY227" s="226" t="s">
        <v>129</v>
      </c>
    </row>
    <row r="228" spans="2:65" s="1" customFormat="1" ht="24" customHeight="1">
      <c r="B228" s="33"/>
      <c r="C228" s="191" t="s">
        <v>409</v>
      </c>
      <c r="D228" s="191" t="s">
        <v>132</v>
      </c>
      <c r="E228" s="192" t="s">
        <v>410</v>
      </c>
      <c r="F228" s="193" t="s">
        <v>411</v>
      </c>
      <c r="G228" s="194" t="s">
        <v>135</v>
      </c>
      <c r="H228" s="195">
        <v>186.934</v>
      </c>
      <c r="I228" s="196"/>
      <c r="J228" s="197">
        <f>ROUND(I228*H228,2)</f>
        <v>0</v>
      </c>
      <c r="K228" s="193" t="s">
        <v>136</v>
      </c>
      <c r="L228" s="37"/>
      <c r="M228" s="248" t="s">
        <v>1</v>
      </c>
      <c r="N228" s="249" t="s">
        <v>39</v>
      </c>
      <c r="O228" s="250"/>
      <c r="P228" s="251">
        <f>O228*H228</f>
        <v>0</v>
      </c>
      <c r="Q228" s="251">
        <v>2.9E-4</v>
      </c>
      <c r="R228" s="251">
        <f>Q228*H228</f>
        <v>5.421086E-2</v>
      </c>
      <c r="S228" s="251">
        <v>0</v>
      </c>
      <c r="T228" s="252">
        <f>S228*H228</f>
        <v>0</v>
      </c>
      <c r="AR228" s="202" t="s">
        <v>206</v>
      </c>
      <c r="AT228" s="202" t="s">
        <v>132</v>
      </c>
      <c r="AU228" s="202" t="s">
        <v>138</v>
      </c>
      <c r="AY228" s="16" t="s">
        <v>129</v>
      </c>
      <c r="BE228" s="203">
        <f>IF(N228="základní",J228,0)</f>
        <v>0</v>
      </c>
      <c r="BF228" s="203">
        <f>IF(N228="snížená",J228,0)</f>
        <v>0</v>
      </c>
      <c r="BG228" s="203">
        <f>IF(N228="zákl. přenesená",J228,0)</f>
        <v>0</v>
      </c>
      <c r="BH228" s="203">
        <f>IF(N228="sníž. přenesená",J228,0)</f>
        <v>0</v>
      </c>
      <c r="BI228" s="203">
        <f>IF(N228="nulová",J228,0)</f>
        <v>0</v>
      </c>
      <c r="BJ228" s="16" t="s">
        <v>138</v>
      </c>
      <c r="BK228" s="203">
        <f>ROUND(I228*H228,2)</f>
        <v>0</v>
      </c>
      <c r="BL228" s="16" t="s">
        <v>206</v>
      </c>
      <c r="BM228" s="202" t="s">
        <v>412</v>
      </c>
    </row>
    <row r="229" spans="2:65" s="1" customFormat="1" ht="6.9" customHeight="1">
      <c r="B229" s="48"/>
      <c r="C229" s="49"/>
      <c r="D229" s="49"/>
      <c r="E229" s="49"/>
      <c r="F229" s="49"/>
      <c r="G229" s="49"/>
      <c r="H229" s="49"/>
      <c r="I229" s="141"/>
      <c r="J229" s="49"/>
      <c r="K229" s="49"/>
      <c r="L229" s="37"/>
    </row>
  </sheetData>
  <sheetProtection algorithmName="SHA-512" hashValue="tr75W49gJltifPjHxgovXkUxT6mTK4kTjh0TwDlr2nh2ynTbjYGxZm8KL9YtfswiP0qTTjtt4YN7SUbDhqCMbQ==" saltValue="3oVK8eKX1iUyjihN7WuZysWoS3Y4hPAzTdGUl6SJdYVCbsTWGa/M5kX8bPfKoIvEhwbDqrX3QPA7jJChokVPfA==" spinCount="100000" sheet="1" objects="1" scenarios="1" formatColumns="0" formatRows="0" autoFilter="0"/>
  <autoFilter ref="C126:K228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78"/>
  <sheetViews>
    <sheetView showGridLines="0" topLeftCell="A203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102" customWidth="1"/>
    <col min="10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6" t="s">
        <v>85</v>
      </c>
    </row>
    <row r="3" spans="2:46" ht="6.9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19"/>
      <c r="AT3" s="16" t="s">
        <v>81</v>
      </c>
    </row>
    <row r="4" spans="2:46" ht="24.9" customHeight="1">
      <c r="B4" s="19"/>
      <c r="D4" s="106" t="s">
        <v>95</v>
      </c>
      <c r="L4" s="19"/>
      <c r="M4" s="10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108" t="s">
        <v>16</v>
      </c>
      <c r="L6" s="19"/>
    </row>
    <row r="7" spans="2:46" ht="24.75" customHeight="1">
      <c r="B7" s="19"/>
      <c r="E7" s="297" t="str">
        <f>'Rekapitulace stavby'!K6</f>
        <v>Oprava volných bytů 34A, 36A, 38A, 10C a 19C v domě Hladnovská 757/119a, Ostrava - Muglinov</v>
      </c>
      <c r="F7" s="298"/>
      <c r="G7" s="298"/>
      <c r="H7" s="298"/>
      <c r="L7" s="19"/>
    </row>
    <row r="8" spans="2:46" s="1" customFormat="1" ht="12" customHeight="1">
      <c r="B8" s="37"/>
      <c r="D8" s="108" t="s">
        <v>96</v>
      </c>
      <c r="I8" s="109"/>
      <c r="L8" s="37"/>
    </row>
    <row r="9" spans="2:46" s="1" customFormat="1" ht="36.9" customHeight="1">
      <c r="B9" s="37"/>
      <c r="E9" s="299" t="s">
        <v>413</v>
      </c>
      <c r="F9" s="300"/>
      <c r="G9" s="300"/>
      <c r="H9" s="300"/>
      <c r="I9" s="109"/>
      <c r="L9" s="37"/>
    </row>
    <row r="10" spans="2:46" s="1" customFormat="1">
      <c r="B10" s="37"/>
      <c r="I10" s="109"/>
      <c r="L10" s="37"/>
    </row>
    <row r="11" spans="2:46" s="1" customFormat="1" ht="12" customHeight="1">
      <c r="B11" s="37"/>
      <c r="D11" s="108" t="s">
        <v>18</v>
      </c>
      <c r="F11" s="110" t="s">
        <v>1</v>
      </c>
      <c r="I11" s="111" t="s">
        <v>19</v>
      </c>
      <c r="J11" s="110" t="s">
        <v>1</v>
      </c>
      <c r="L11" s="37"/>
    </row>
    <row r="12" spans="2:46" s="1" customFormat="1" ht="12" customHeight="1">
      <c r="B12" s="37"/>
      <c r="D12" s="108" t="s">
        <v>20</v>
      </c>
      <c r="F12" s="110" t="s">
        <v>21</v>
      </c>
      <c r="I12" s="111" t="s">
        <v>22</v>
      </c>
      <c r="J12" s="112" t="str">
        <f>'Rekapitulace stavby'!AN8</f>
        <v>27.2.2019</v>
      </c>
      <c r="L12" s="37"/>
    </row>
    <row r="13" spans="2:46" s="1" customFormat="1" ht="10.95" customHeight="1">
      <c r="B13" s="37"/>
      <c r="I13" s="109"/>
      <c r="L13" s="37"/>
    </row>
    <row r="14" spans="2:46" s="1" customFormat="1" ht="12" customHeight="1">
      <c r="B14" s="37"/>
      <c r="D14" s="108" t="s">
        <v>24</v>
      </c>
      <c r="I14" s="111" t="s">
        <v>25</v>
      </c>
      <c r="J14" s="110" t="str">
        <f>IF('Rekapitulace stavby'!AN10="","",'Rekapitulace stavby'!AN10)</f>
        <v/>
      </c>
      <c r="L14" s="37"/>
    </row>
    <row r="15" spans="2:46" s="1" customFormat="1" ht="18" customHeight="1">
      <c r="B15" s="37"/>
      <c r="E15" s="110" t="str">
        <f>IF('Rekapitulace stavby'!E11="","",'Rekapitulace stavby'!E11)</f>
        <v xml:space="preserve"> </v>
      </c>
      <c r="I15" s="111" t="s">
        <v>26</v>
      </c>
      <c r="J15" s="110" t="str">
        <f>IF('Rekapitulace stavby'!AN11="","",'Rekapitulace stavby'!AN11)</f>
        <v/>
      </c>
      <c r="L15" s="37"/>
    </row>
    <row r="16" spans="2:46" s="1" customFormat="1" ht="6.9" customHeight="1">
      <c r="B16" s="37"/>
      <c r="I16" s="109"/>
      <c r="L16" s="37"/>
    </row>
    <row r="17" spans="2:12" s="1" customFormat="1" ht="12" customHeight="1">
      <c r="B17" s="37"/>
      <c r="D17" s="108" t="s">
        <v>27</v>
      </c>
      <c r="I17" s="111" t="s">
        <v>25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301" t="str">
        <f>'Rekapitulace stavby'!E14</f>
        <v>Vyplň údaj</v>
      </c>
      <c r="F18" s="302"/>
      <c r="G18" s="302"/>
      <c r="H18" s="302"/>
      <c r="I18" s="111" t="s">
        <v>26</v>
      </c>
      <c r="J18" s="29" t="str">
        <f>'Rekapitulace stavby'!AN14</f>
        <v>Vyplň údaj</v>
      </c>
      <c r="L18" s="37"/>
    </row>
    <row r="19" spans="2:12" s="1" customFormat="1" ht="6.9" customHeight="1">
      <c r="B19" s="37"/>
      <c r="I19" s="109"/>
      <c r="L19" s="37"/>
    </row>
    <row r="20" spans="2:12" s="1" customFormat="1" ht="12" customHeight="1">
      <c r="B20" s="37"/>
      <c r="D20" s="108" t="s">
        <v>29</v>
      </c>
      <c r="I20" s="111" t="s">
        <v>25</v>
      </c>
      <c r="J20" s="110" t="str">
        <f>IF('Rekapitulace stavby'!AN16="","",'Rekapitulace stavby'!AN16)</f>
        <v/>
      </c>
      <c r="L20" s="37"/>
    </row>
    <row r="21" spans="2:12" s="1" customFormat="1" ht="18" customHeight="1">
      <c r="B21" s="37"/>
      <c r="E21" s="110" t="str">
        <f>IF('Rekapitulace stavby'!E17="","",'Rekapitulace stavby'!E17)</f>
        <v xml:space="preserve"> </v>
      </c>
      <c r="I21" s="111" t="s">
        <v>26</v>
      </c>
      <c r="J21" s="110" t="str">
        <f>IF('Rekapitulace stavby'!AN17="","",'Rekapitulace stavby'!AN17)</f>
        <v/>
      </c>
      <c r="L21" s="37"/>
    </row>
    <row r="22" spans="2:12" s="1" customFormat="1" ht="6.9" customHeight="1">
      <c r="B22" s="37"/>
      <c r="I22" s="109"/>
      <c r="L22" s="37"/>
    </row>
    <row r="23" spans="2:12" s="1" customFormat="1" ht="12" customHeight="1">
      <c r="B23" s="37"/>
      <c r="D23" s="108" t="s">
        <v>31</v>
      </c>
      <c r="I23" s="111" t="s">
        <v>25</v>
      </c>
      <c r="J23" s="110" t="str">
        <f>IF('Rekapitulace stavby'!AN19="","",'Rekapitulace stavby'!AN19)</f>
        <v/>
      </c>
      <c r="L23" s="37"/>
    </row>
    <row r="24" spans="2:12" s="1" customFormat="1" ht="18" customHeight="1">
      <c r="B24" s="37"/>
      <c r="E24" s="110" t="str">
        <f>IF('Rekapitulace stavby'!E20="","",'Rekapitulace stavby'!E20)</f>
        <v xml:space="preserve"> </v>
      </c>
      <c r="I24" s="111" t="s">
        <v>26</v>
      </c>
      <c r="J24" s="110" t="str">
        <f>IF('Rekapitulace stavby'!AN20="","",'Rekapitulace stavby'!AN20)</f>
        <v/>
      </c>
      <c r="L24" s="37"/>
    </row>
    <row r="25" spans="2:12" s="1" customFormat="1" ht="6.9" customHeight="1">
      <c r="B25" s="37"/>
      <c r="I25" s="109"/>
      <c r="L25" s="37"/>
    </row>
    <row r="26" spans="2:12" s="1" customFormat="1" ht="12" customHeight="1">
      <c r="B26" s="37"/>
      <c r="D26" s="108" t="s">
        <v>32</v>
      </c>
      <c r="I26" s="109"/>
      <c r="L26" s="37"/>
    </row>
    <row r="27" spans="2:12" s="7" customFormat="1" ht="16.5" customHeight="1">
      <c r="B27" s="113"/>
      <c r="E27" s="303" t="s">
        <v>1</v>
      </c>
      <c r="F27" s="303"/>
      <c r="G27" s="303"/>
      <c r="H27" s="303"/>
      <c r="I27" s="114"/>
      <c r="L27" s="113"/>
    </row>
    <row r="28" spans="2:12" s="1" customFormat="1" ht="6.9" customHeight="1">
      <c r="B28" s="37"/>
      <c r="I28" s="109"/>
      <c r="L28" s="37"/>
    </row>
    <row r="29" spans="2:12" s="1" customFormat="1" ht="6.9" customHeight="1">
      <c r="B29" s="37"/>
      <c r="D29" s="61"/>
      <c r="E29" s="61"/>
      <c r="F29" s="61"/>
      <c r="G29" s="61"/>
      <c r="H29" s="61"/>
      <c r="I29" s="115"/>
      <c r="J29" s="61"/>
      <c r="K29" s="61"/>
      <c r="L29" s="37"/>
    </row>
    <row r="30" spans="2:12" s="1" customFormat="1" ht="25.35" customHeight="1">
      <c r="B30" s="37"/>
      <c r="D30" s="116" t="s">
        <v>33</v>
      </c>
      <c r="I30" s="109"/>
      <c r="J30" s="117">
        <f>ROUND(J134, 2)</f>
        <v>0</v>
      </c>
      <c r="L30" s="37"/>
    </row>
    <row r="31" spans="2:12" s="1" customFormat="1" ht="6.9" customHeight="1">
      <c r="B31" s="37"/>
      <c r="D31" s="61"/>
      <c r="E31" s="61"/>
      <c r="F31" s="61"/>
      <c r="G31" s="61"/>
      <c r="H31" s="61"/>
      <c r="I31" s="115"/>
      <c r="J31" s="61"/>
      <c r="K31" s="61"/>
      <c r="L31" s="37"/>
    </row>
    <row r="32" spans="2:12" s="1" customFormat="1" ht="14.4" customHeight="1">
      <c r="B32" s="37"/>
      <c r="F32" s="118" t="s">
        <v>35</v>
      </c>
      <c r="I32" s="119" t="s">
        <v>34</v>
      </c>
      <c r="J32" s="118" t="s">
        <v>36</v>
      </c>
      <c r="L32" s="37"/>
    </row>
    <row r="33" spans="2:12" s="1" customFormat="1" ht="14.4" customHeight="1">
      <c r="B33" s="37"/>
      <c r="D33" s="120" t="s">
        <v>37</v>
      </c>
      <c r="E33" s="108" t="s">
        <v>38</v>
      </c>
      <c r="F33" s="121">
        <f>ROUND((SUM(BE134:BE377)),  2)</f>
        <v>0</v>
      </c>
      <c r="I33" s="122">
        <v>0.21</v>
      </c>
      <c r="J33" s="121">
        <f>ROUND(((SUM(BE134:BE377))*I33),  2)</f>
        <v>0</v>
      </c>
      <c r="L33" s="37"/>
    </row>
    <row r="34" spans="2:12" s="1" customFormat="1" ht="14.4" customHeight="1">
      <c r="B34" s="37"/>
      <c r="E34" s="108" t="s">
        <v>39</v>
      </c>
      <c r="F34" s="121">
        <f>ROUND((SUM(BF134:BF377)),  2)</f>
        <v>0</v>
      </c>
      <c r="I34" s="122">
        <v>0.15</v>
      </c>
      <c r="J34" s="121">
        <f>ROUND(((SUM(BF134:BF377))*I34),  2)</f>
        <v>0</v>
      </c>
      <c r="L34" s="37"/>
    </row>
    <row r="35" spans="2:12" s="1" customFormat="1" ht="14.4" hidden="1" customHeight="1">
      <c r="B35" s="37"/>
      <c r="E35" s="108" t="s">
        <v>40</v>
      </c>
      <c r="F35" s="121">
        <f>ROUND((SUM(BG134:BG377)),  2)</f>
        <v>0</v>
      </c>
      <c r="I35" s="122">
        <v>0.21</v>
      </c>
      <c r="J35" s="121">
        <f>0</f>
        <v>0</v>
      </c>
      <c r="L35" s="37"/>
    </row>
    <row r="36" spans="2:12" s="1" customFormat="1" ht="14.4" hidden="1" customHeight="1">
      <c r="B36" s="37"/>
      <c r="E36" s="108" t="s">
        <v>41</v>
      </c>
      <c r="F36" s="121">
        <f>ROUND((SUM(BH134:BH377)),  2)</f>
        <v>0</v>
      </c>
      <c r="I36" s="122">
        <v>0.15</v>
      </c>
      <c r="J36" s="121">
        <f>0</f>
        <v>0</v>
      </c>
      <c r="L36" s="37"/>
    </row>
    <row r="37" spans="2:12" s="1" customFormat="1" ht="14.4" hidden="1" customHeight="1">
      <c r="B37" s="37"/>
      <c r="E37" s="108" t="s">
        <v>42</v>
      </c>
      <c r="F37" s="121">
        <f>ROUND((SUM(BI134:BI377)),  2)</f>
        <v>0</v>
      </c>
      <c r="I37" s="122">
        <v>0</v>
      </c>
      <c r="J37" s="121">
        <f>0</f>
        <v>0</v>
      </c>
      <c r="L37" s="37"/>
    </row>
    <row r="38" spans="2:12" s="1" customFormat="1" ht="6.9" customHeight="1">
      <c r="B38" s="37"/>
      <c r="I38" s="109"/>
      <c r="L38" s="37"/>
    </row>
    <row r="39" spans="2:12" s="1" customFormat="1" ht="25.35" customHeight="1">
      <c r="B39" s="37"/>
      <c r="C39" s="123"/>
      <c r="D39" s="124" t="s">
        <v>43</v>
      </c>
      <c r="E39" s="125"/>
      <c r="F39" s="125"/>
      <c r="G39" s="126" t="s">
        <v>44</v>
      </c>
      <c r="H39" s="127" t="s">
        <v>45</v>
      </c>
      <c r="I39" s="128"/>
      <c r="J39" s="129">
        <f>SUM(J30:J37)</f>
        <v>0</v>
      </c>
      <c r="K39" s="130"/>
      <c r="L39" s="37"/>
    </row>
    <row r="40" spans="2:12" s="1" customFormat="1" ht="14.4" customHeight="1">
      <c r="B40" s="37"/>
      <c r="I40" s="109"/>
      <c r="L40" s="37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7"/>
      <c r="D50" s="131" t="s">
        <v>46</v>
      </c>
      <c r="E50" s="132"/>
      <c r="F50" s="132"/>
      <c r="G50" s="131" t="s">
        <v>47</v>
      </c>
      <c r="H50" s="132"/>
      <c r="I50" s="133"/>
      <c r="J50" s="132"/>
      <c r="K50" s="132"/>
      <c r="L50" s="37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7"/>
      <c r="D61" s="134" t="s">
        <v>48</v>
      </c>
      <c r="E61" s="135"/>
      <c r="F61" s="136" t="s">
        <v>49</v>
      </c>
      <c r="G61" s="134" t="s">
        <v>48</v>
      </c>
      <c r="H61" s="135"/>
      <c r="I61" s="137"/>
      <c r="J61" s="138" t="s">
        <v>49</v>
      </c>
      <c r="K61" s="135"/>
      <c r="L61" s="37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7"/>
      <c r="D65" s="131" t="s">
        <v>50</v>
      </c>
      <c r="E65" s="132"/>
      <c r="F65" s="132"/>
      <c r="G65" s="131" t="s">
        <v>51</v>
      </c>
      <c r="H65" s="132"/>
      <c r="I65" s="133"/>
      <c r="J65" s="132"/>
      <c r="K65" s="132"/>
      <c r="L65" s="37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7"/>
      <c r="D76" s="134" t="s">
        <v>48</v>
      </c>
      <c r="E76" s="135"/>
      <c r="F76" s="136" t="s">
        <v>49</v>
      </c>
      <c r="G76" s="134" t="s">
        <v>48</v>
      </c>
      <c r="H76" s="135"/>
      <c r="I76" s="137"/>
      <c r="J76" s="138" t="s">
        <v>49</v>
      </c>
      <c r="K76" s="135"/>
      <c r="L76" s="37"/>
    </row>
    <row r="77" spans="2:12" s="1" customFormat="1" ht="14.4" customHeight="1">
      <c r="B77" s="139"/>
      <c r="C77" s="140"/>
      <c r="D77" s="140"/>
      <c r="E77" s="140"/>
      <c r="F77" s="140"/>
      <c r="G77" s="140"/>
      <c r="H77" s="140"/>
      <c r="I77" s="141"/>
      <c r="J77" s="140"/>
      <c r="K77" s="140"/>
      <c r="L77" s="37"/>
    </row>
    <row r="81" spans="2:47" s="1" customFormat="1" ht="6.9" customHeight="1">
      <c r="B81" s="142"/>
      <c r="C81" s="143"/>
      <c r="D81" s="143"/>
      <c r="E81" s="143"/>
      <c r="F81" s="143"/>
      <c r="G81" s="143"/>
      <c r="H81" s="143"/>
      <c r="I81" s="144"/>
      <c r="J81" s="143"/>
      <c r="K81" s="143"/>
      <c r="L81" s="37"/>
    </row>
    <row r="82" spans="2:47" s="1" customFormat="1" ht="24.9" customHeight="1">
      <c r="B82" s="33"/>
      <c r="C82" s="22" t="s">
        <v>98</v>
      </c>
      <c r="D82" s="34"/>
      <c r="E82" s="34"/>
      <c r="F82" s="34"/>
      <c r="G82" s="34"/>
      <c r="H82" s="34"/>
      <c r="I82" s="109"/>
      <c r="J82" s="34"/>
      <c r="K82" s="34"/>
      <c r="L82" s="37"/>
    </row>
    <row r="83" spans="2:47" s="1" customFormat="1" ht="6.9" customHeight="1">
      <c r="B83" s="33"/>
      <c r="C83" s="34"/>
      <c r="D83" s="34"/>
      <c r="E83" s="34"/>
      <c r="F83" s="34"/>
      <c r="G83" s="34"/>
      <c r="H83" s="34"/>
      <c r="I83" s="109"/>
      <c r="J83" s="34"/>
      <c r="K83" s="34"/>
      <c r="L83" s="37"/>
    </row>
    <row r="84" spans="2:47" s="1" customFormat="1" ht="12" customHeight="1">
      <c r="B84" s="33"/>
      <c r="C84" s="28" t="s">
        <v>16</v>
      </c>
      <c r="D84" s="34"/>
      <c r="E84" s="34"/>
      <c r="F84" s="34"/>
      <c r="G84" s="34"/>
      <c r="H84" s="34"/>
      <c r="I84" s="109"/>
      <c r="J84" s="34"/>
      <c r="K84" s="34"/>
      <c r="L84" s="37"/>
    </row>
    <row r="85" spans="2:47" s="1" customFormat="1" ht="23.25" customHeight="1">
      <c r="B85" s="33"/>
      <c r="C85" s="34"/>
      <c r="D85" s="34"/>
      <c r="E85" s="295" t="str">
        <f>E7</f>
        <v>Oprava volných bytů 34A, 36A, 38A, 10C a 19C v domě Hladnovská 757/119a, Ostrava - Muglinov</v>
      </c>
      <c r="F85" s="296"/>
      <c r="G85" s="296"/>
      <c r="H85" s="296"/>
      <c r="I85" s="109"/>
      <c r="J85" s="34"/>
      <c r="K85" s="34"/>
      <c r="L85" s="37"/>
    </row>
    <row r="86" spans="2:47" s="1" customFormat="1" ht="12" customHeight="1">
      <c r="B86" s="33"/>
      <c r="C86" s="28" t="s">
        <v>96</v>
      </c>
      <c r="D86" s="34"/>
      <c r="E86" s="34"/>
      <c r="F86" s="34"/>
      <c r="G86" s="34"/>
      <c r="H86" s="34"/>
      <c r="I86" s="109"/>
      <c r="J86" s="34"/>
      <c r="K86" s="34"/>
      <c r="L86" s="37"/>
    </row>
    <row r="87" spans="2:47" s="1" customFormat="1" ht="16.5" customHeight="1">
      <c r="B87" s="33"/>
      <c r="C87" s="34"/>
      <c r="D87" s="34"/>
      <c r="E87" s="278" t="str">
        <f>E9</f>
        <v>02 - Byt č. 38A</v>
      </c>
      <c r="F87" s="294"/>
      <c r="G87" s="294"/>
      <c r="H87" s="294"/>
      <c r="I87" s="109"/>
      <c r="J87" s="34"/>
      <c r="K87" s="34"/>
      <c r="L87" s="37"/>
    </row>
    <row r="88" spans="2:47" s="1" customFormat="1" ht="6.9" customHeight="1">
      <c r="B88" s="33"/>
      <c r="C88" s="34"/>
      <c r="D88" s="34"/>
      <c r="E88" s="34"/>
      <c r="F88" s="34"/>
      <c r="G88" s="34"/>
      <c r="H88" s="34"/>
      <c r="I88" s="109"/>
      <c r="J88" s="34"/>
      <c r="K88" s="34"/>
      <c r="L88" s="37"/>
    </row>
    <row r="89" spans="2:47" s="1" customFormat="1" ht="12" customHeight="1">
      <c r="B89" s="33"/>
      <c r="C89" s="28" t="s">
        <v>20</v>
      </c>
      <c r="D89" s="34"/>
      <c r="E89" s="34"/>
      <c r="F89" s="26" t="str">
        <f>F12</f>
        <v xml:space="preserve"> </v>
      </c>
      <c r="G89" s="34"/>
      <c r="H89" s="34"/>
      <c r="I89" s="111" t="s">
        <v>22</v>
      </c>
      <c r="J89" s="60" t="str">
        <f>IF(J12="","",J12)</f>
        <v>27.2.2019</v>
      </c>
      <c r="K89" s="34"/>
      <c r="L89" s="37"/>
    </row>
    <row r="90" spans="2:47" s="1" customFormat="1" ht="6.9" customHeight="1">
      <c r="B90" s="33"/>
      <c r="C90" s="34"/>
      <c r="D90" s="34"/>
      <c r="E90" s="34"/>
      <c r="F90" s="34"/>
      <c r="G90" s="34"/>
      <c r="H90" s="34"/>
      <c r="I90" s="109"/>
      <c r="J90" s="34"/>
      <c r="K90" s="34"/>
      <c r="L90" s="37"/>
    </row>
    <row r="91" spans="2:47" s="1" customFormat="1" ht="15.15" customHeight="1">
      <c r="B91" s="33"/>
      <c r="C91" s="28" t="s">
        <v>24</v>
      </c>
      <c r="D91" s="34"/>
      <c r="E91" s="34"/>
      <c r="F91" s="26" t="str">
        <f>E15</f>
        <v xml:space="preserve"> </v>
      </c>
      <c r="G91" s="34"/>
      <c r="H91" s="34"/>
      <c r="I91" s="111" t="s">
        <v>29</v>
      </c>
      <c r="J91" s="31" t="str">
        <f>E21</f>
        <v xml:space="preserve"> </v>
      </c>
      <c r="K91" s="34"/>
      <c r="L91" s="37"/>
    </row>
    <row r="92" spans="2:47" s="1" customFormat="1" ht="15.15" customHeight="1">
      <c r="B92" s="33"/>
      <c r="C92" s="28" t="s">
        <v>27</v>
      </c>
      <c r="D92" s="34"/>
      <c r="E92" s="34"/>
      <c r="F92" s="26" t="str">
        <f>IF(E18="","",E18)</f>
        <v>Vyplň údaj</v>
      </c>
      <c r="G92" s="34"/>
      <c r="H92" s="34"/>
      <c r="I92" s="111" t="s">
        <v>31</v>
      </c>
      <c r="J92" s="31" t="str">
        <f>E24</f>
        <v xml:space="preserve"> </v>
      </c>
      <c r="K92" s="34"/>
      <c r="L92" s="37"/>
    </row>
    <row r="93" spans="2:47" s="1" customFormat="1" ht="10.35" customHeight="1">
      <c r="B93" s="33"/>
      <c r="C93" s="34"/>
      <c r="D93" s="34"/>
      <c r="E93" s="34"/>
      <c r="F93" s="34"/>
      <c r="G93" s="34"/>
      <c r="H93" s="34"/>
      <c r="I93" s="109"/>
      <c r="J93" s="34"/>
      <c r="K93" s="34"/>
      <c r="L93" s="37"/>
    </row>
    <row r="94" spans="2:47" s="1" customFormat="1" ht="29.25" customHeight="1">
      <c r="B94" s="33"/>
      <c r="C94" s="145" t="s">
        <v>99</v>
      </c>
      <c r="D94" s="146"/>
      <c r="E94" s="146"/>
      <c r="F94" s="146"/>
      <c r="G94" s="146"/>
      <c r="H94" s="146"/>
      <c r="I94" s="147"/>
      <c r="J94" s="148" t="s">
        <v>100</v>
      </c>
      <c r="K94" s="146"/>
      <c r="L94" s="37"/>
    </row>
    <row r="95" spans="2:47" s="1" customFormat="1" ht="10.35" customHeight="1">
      <c r="B95" s="33"/>
      <c r="C95" s="34"/>
      <c r="D95" s="34"/>
      <c r="E95" s="34"/>
      <c r="F95" s="34"/>
      <c r="G95" s="34"/>
      <c r="H95" s="34"/>
      <c r="I95" s="109"/>
      <c r="J95" s="34"/>
      <c r="K95" s="34"/>
      <c r="L95" s="37"/>
    </row>
    <row r="96" spans="2:47" s="1" customFormat="1" ht="22.95" customHeight="1">
      <c r="B96" s="33"/>
      <c r="C96" s="149" t="s">
        <v>101</v>
      </c>
      <c r="D96" s="34"/>
      <c r="E96" s="34"/>
      <c r="F96" s="34"/>
      <c r="G96" s="34"/>
      <c r="H96" s="34"/>
      <c r="I96" s="109"/>
      <c r="J96" s="78">
        <f>J134</f>
        <v>0</v>
      </c>
      <c r="K96" s="34"/>
      <c r="L96" s="37"/>
      <c r="AU96" s="16" t="s">
        <v>102</v>
      </c>
    </row>
    <row r="97" spans="2:12" s="8" customFormat="1" ht="24.9" customHeight="1">
      <c r="B97" s="150"/>
      <c r="C97" s="151"/>
      <c r="D97" s="152" t="s">
        <v>103</v>
      </c>
      <c r="E97" s="153"/>
      <c r="F97" s="153"/>
      <c r="G97" s="153"/>
      <c r="H97" s="153"/>
      <c r="I97" s="154"/>
      <c r="J97" s="155">
        <f>J135</f>
        <v>0</v>
      </c>
      <c r="K97" s="151"/>
      <c r="L97" s="156"/>
    </row>
    <row r="98" spans="2:12" s="9" customFormat="1" ht="19.95" customHeight="1">
      <c r="B98" s="157"/>
      <c r="C98" s="158"/>
      <c r="D98" s="159" t="s">
        <v>414</v>
      </c>
      <c r="E98" s="160"/>
      <c r="F98" s="160"/>
      <c r="G98" s="160"/>
      <c r="H98" s="160"/>
      <c r="I98" s="161"/>
      <c r="J98" s="162">
        <f>J136</f>
        <v>0</v>
      </c>
      <c r="K98" s="158"/>
      <c r="L98" s="163"/>
    </row>
    <row r="99" spans="2:12" s="9" customFormat="1" ht="19.95" customHeight="1">
      <c r="B99" s="157"/>
      <c r="C99" s="158"/>
      <c r="D99" s="159" t="s">
        <v>104</v>
      </c>
      <c r="E99" s="160"/>
      <c r="F99" s="160"/>
      <c r="G99" s="160"/>
      <c r="H99" s="160"/>
      <c r="I99" s="161"/>
      <c r="J99" s="162">
        <f>J141</f>
        <v>0</v>
      </c>
      <c r="K99" s="158"/>
      <c r="L99" s="163"/>
    </row>
    <row r="100" spans="2:12" s="9" customFormat="1" ht="19.95" customHeight="1">
      <c r="B100" s="157"/>
      <c r="C100" s="158"/>
      <c r="D100" s="159" t="s">
        <v>105</v>
      </c>
      <c r="E100" s="160"/>
      <c r="F100" s="160"/>
      <c r="G100" s="160"/>
      <c r="H100" s="160"/>
      <c r="I100" s="161"/>
      <c r="J100" s="162">
        <f>J151</f>
        <v>0</v>
      </c>
      <c r="K100" s="158"/>
      <c r="L100" s="163"/>
    </row>
    <row r="101" spans="2:12" s="9" customFormat="1" ht="19.95" customHeight="1">
      <c r="B101" s="157"/>
      <c r="C101" s="158"/>
      <c r="D101" s="159" t="s">
        <v>106</v>
      </c>
      <c r="E101" s="160"/>
      <c r="F101" s="160"/>
      <c r="G101" s="160"/>
      <c r="H101" s="160"/>
      <c r="I101" s="161"/>
      <c r="J101" s="162">
        <f>J169</f>
        <v>0</v>
      </c>
      <c r="K101" s="158"/>
      <c r="L101" s="163"/>
    </row>
    <row r="102" spans="2:12" s="9" customFormat="1" ht="19.95" customHeight="1">
      <c r="B102" s="157"/>
      <c r="C102" s="158"/>
      <c r="D102" s="159" t="s">
        <v>107</v>
      </c>
      <c r="E102" s="160"/>
      <c r="F102" s="160"/>
      <c r="G102" s="160"/>
      <c r="H102" s="160"/>
      <c r="I102" s="161"/>
      <c r="J102" s="162">
        <f>J175</f>
        <v>0</v>
      </c>
      <c r="K102" s="158"/>
      <c r="L102" s="163"/>
    </row>
    <row r="103" spans="2:12" s="8" customFormat="1" ht="24.9" customHeight="1">
      <c r="B103" s="150"/>
      <c r="C103" s="151"/>
      <c r="D103" s="152" t="s">
        <v>108</v>
      </c>
      <c r="E103" s="153"/>
      <c r="F103" s="153"/>
      <c r="G103" s="153"/>
      <c r="H103" s="153"/>
      <c r="I103" s="154"/>
      <c r="J103" s="155">
        <f>J177</f>
        <v>0</v>
      </c>
      <c r="K103" s="151"/>
      <c r="L103" s="156"/>
    </row>
    <row r="104" spans="2:12" s="9" customFormat="1" ht="19.95" customHeight="1">
      <c r="B104" s="157"/>
      <c r="C104" s="158"/>
      <c r="D104" s="159" t="s">
        <v>415</v>
      </c>
      <c r="E104" s="160"/>
      <c r="F104" s="160"/>
      <c r="G104" s="160"/>
      <c r="H104" s="160"/>
      <c r="I104" s="161"/>
      <c r="J104" s="162">
        <f>J178</f>
        <v>0</v>
      </c>
      <c r="K104" s="158"/>
      <c r="L104" s="163"/>
    </row>
    <row r="105" spans="2:12" s="9" customFormat="1" ht="19.95" customHeight="1">
      <c r="B105" s="157"/>
      <c r="C105" s="158"/>
      <c r="D105" s="159" t="s">
        <v>109</v>
      </c>
      <c r="E105" s="160"/>
      <c r="F105" s="160"/>
      <c r="G105" s="160"/>
      <c r="H105" s="160"/>
      <c r="I105" s="161"/>
      <c r="J105" s="162">
        <f>J188</f>
        <v>0</v>
      </c>
      <c r="K105" s="158"/>
      <c r="L105" s="163"/>
    </row>
    <row r="106" spans="2:12" s="9" customFormat="1" ht="19.95" customHeight="1">
      <c r="B106" s="157"/>
      <c r="C106" s="158"/>
      <c r="D106" s="159" t="s">
        <v>416</v>
      </c>
      <c r="E106" s="160"/>
      <c r="F106" s="160"/>
      <c r="G106" s="160"/>
      <c r="H106" s="160"/>
      <c r="I106" s="161"/>
      <c r="J106" s="162">
        <f>J202</f>
        <v>0</v>
      </c>
      <c r="K106" s="158"/>
      <c r="L106" s="163"/>
    </row>
    <row r="107" spans="2:12" s="9" customFormat="1" ht="19.95" customHeight="1">
      <c r="B107" s="157"/>
      <c r="C107" s="158"/>
      <c r="D107" s="159" t="s">
        <v>417</v>
      </c>
      <c r="E107" s="160"/>
      <c r="F107" s="160"/>
      <c r="G107" s="160"/>
      <c r="H107" s="160"/>
      <c r="I107" s="161"/>
      <c r="J107" s="162">
        <f>J218</f>
        <v>0</v>
      </c>
      <c r="K107" s="158"/>
      <c r="L107" s="163"/>
    </row>
    <row r="108" spans="2:12" s="9" customFormat="1" ht="19.95" customHeight="1">
      <c r="B108" s="157"/>
      <c r="C108" s="158"/>
      <c r="D108" s="159" t="s">
        <v>110</v>
      </c>
      <c r="E108" s="160"/>
      <c r="F108" s="160"/>
      <c r="G108" s="160"/>
      <c r="H108" s="160"/>
      <c r="I108" s="161"/>
      <c r="J108" s="162">
        <f>J242</f>
        <v>0</v>
      </c>
      <c r="K108" s="158"/>
      <c r="L108" s="163"/>
    </row>
    <row r="109" spans="2:12" s="9" customFormat="1" ht="19.95" customHeight="1">
      <c r="B109" s="157"/>
      <c r="C109" s="158"/>
      <c r="D109" s="159" t="s">
        <v>111</v>
      </c>
      <c r="E109" s="160"/>
      <c r="F109" s="160"/>
      <c r="G109" s="160"/>
      <c r="H109" s="160"/>
      <c r="I109" s="161"/>
      <c r="J109" s="162">
        <f>J288</f>
        <v>0</v>
      </c>
      <c r="K109" s="158"/>
      <c r="L109" s="163"/>
    </row>
    <row r="110" spans="2:12" s="9" customFormat="1" ht="19.95" customHeight="1">
      <c r="B110" s="157"/>
      <c r="C110" s="158"/>
      <c r="D110" s="159" t="s">
        <v>418</v>
      </c>
      <c r="E110" s="160"/>
      <c r="F110" s="160"/>
      <c r="G110" s="160"/>
      <c r="H110" s="160"/>
      <c r="I110" s="161"/>
      <c r="J110" s="162">
        <f>J293</f>
        <v>0</v>
      </c>
      <c r="K110" s="158"/>
      <c r="L110" s="163"/>
    </row>
    <row r="111" spans="2:12" s="9" customFormat="1" ht="19.95" customHeight="1">
      <c r="B111" s="157"/>
      <c r="C111" s="158"/>
      <c r="D111" s="159" t="s">
        <v>419</v>
      </c>
      <c r="E111" s="160"/>
      <c r="F111" s="160"/>
      <c r="G111" s="160"/>
      <c r="H111" s="160"/>
      <c r="I111" s="161"/>
      <c r="J111" s="162">
        <f>J303</f>
        <v>0</v>
      </c>
      <c r="K111" s="158"/>
      <c r="L111" s="163"/>
    </row>
    <row r="112" spans="2:12" s="9" customFormat="1" ht="19.95" customHeight="1">
      <c r="B112" s="157"/>
      <c r="C112" s="158"/>
      <c r="D112" s="159" t="s">
        <v>420</v>
      </c>
      <c r="E112" s="160"/>
      <c r="F112" s="160"/>
      <c r="G112" s="160"/>
      <c r="H112" s="160"/>
      <c r="I112" s="161"/>
      <c r="J112" s="162">
        <f>J337</f>
        <v>0</v>
      </c>
      <c r="K112" s="158"/>
      <c r="L112" s="163"/>
    </row>
    <row r="113" spans="2:12" s="9" customFormat="1" ht="19.95" customHeight="1">
      <c r="B113" s="157"/>
      <c r="C113" s="158"/>
      <c r="D113" s="159" t="s">
        <v>112</v>
      </c>
      <c r="E113" s="160"/>
      <c r="F113" s="160"/>
      <c r="G113" s="160"/>
      <c r="H113" s="160"/>
      <c r="I113" s="161"/>
      <c r="J113" s="162">
        <f>J351</f>
        <v>0</v>
      </c>
      <c r="K113" s="158"/>
      <c r="L113" s="163"/>
    </row>
    <row r="114" spans="2:12" s="9" customFormat="1" ht="19.95" customHeight="1">
      <c r="B114" s="157"/>
      <c r="C114" s="158"/>
      <c r="D114" s="159" t="s">
        <v>113</v>
      </c>
      <c r="E114" s="160"/>
      <c r="F114" s="160"/>
      <c r="G114" s="160"/>
      <c r="H114" s="160"/>
      <c r="I114" s="161"/>
      <c r="J114" s="162">
        <f>J365</f>
        <v>0</v>
      </c>
      <c r="K114" s="158"/>
      <c r="L114" s="163"/>
    </row>
    <row r="115" spans="2:12" s="1" customFormat="1" ht="21.75" customHeight="1">
      <c r="B115" s="33"/>
      <c r="C115" s="34"/>
      <c r="D115" s="34"/>
      <c r="E115" s="34"/>
      <c r="F115" s="34"/>
      <c r="G115" s="34"/>
      <c r="H115" s="34"/>
      <c r="I115" s="109"/>
      <c r="J115" s="34"/>
      <c r="K115" s="34"/>
      <c r="L115" s="37"/>
    </row>
    <row r="116" spans="2:12" s="1" customFormat="1" ht="6.9" customHeight="1">
      <c r="B116" s="48"/>
      <c r="C116" s="49"/>
      <c r="D116" s="49"/>
      <c r="E116" s="49"/>
      <c r="F116" s="49"/>
      <c r="G116" s="49"/>
      <c r="H116" s="49"/>
      <c r="I116" s="141"/>
      <c r="J116" s="49"/>
      <c r="K116" s="49"/>
      <c r="L116" s="37"/>
    </row>
    <row r="120" spans="2:12" s="1" customFormat="1" ht="6.9" customHeight="1">
      <c r="B120" s="50"/>
      <c r="C120" s="51"/>
      <c r="D120" s="51"/>
      <c r="E120" s="51"/>
      <c r="F120" s="51"/>
      <c r="G120" s="51"/>
      <c r="H120" s="51"/>
      <c r="I120" s="144"/>
      <c r="J120" s="51"/>
      <c r="K120" s="51"/>
      <c r="L120" s="37"/>
    </row>
    <row r="121" spans="2:12" s="1" customFormat="1" ht="24.9" customHeight="1">
      <c r="B121" s="33"/>
      <c r="C121" s="22" t="s">
        <v>114</v>
      </c>
      <c r="D121" s="34"/>
      <c r="E121" s="34"/>
      <c r="F121" s="34"/>
      <c r="G121" s="34"/>
      <c r="H121" s="34"/>
      <c r="I121" s="109"/>
      <c r="J121" s="34"/>
      <c r="K121" s="34"/>
      <c r="L121" s="37"/>
    </row>
    <row r="122" spans="2:12" s="1" customFormat="1" ht="6.9" customHeight="1">
      <c r="B122" s="33"/>
      <c r="C122" s="34"/>
      <c r="D122" s="34"/>
      <c r="E122" s="34"/>
      <c r="F122" s="34"/>
      <c r="G122" s="34"/>
      <c r="H122" s="34"/>
      <c r="I122" s="109"/>
      <c r="J122" s="34"/>
      <c r="K122" s="34"/>
      <c r="L122" s="37"/>
    </row>
    <row r="123" spans="2:12" s="1" customFormat="1" ht="12" customHeight="1">
      <c r="B123" s="33"/>
      <c r="C123" s="28" t="s">
        <v>16</v>
      </c>
      <c r="D123" s="34"/>
      <c r="E123" s="34"/>
      <c r="F123" s="34"/>
      <c r="G123" s="34"/>
      <c r="H123" s="34"/>
      <c r="I123" s="109"/>
      <c r="J123" s="34"/>
      <c r="K123" s="34"/>
      <c r="L123" s="37"/>
    </row>
    <row r="124" spans="2:12" s="1" customFormat="1" ht="24" customHeight="1">
      <c r="B124" s="33"/>
      <c r="C124" s="34"/>
      <c r="D124" s="34"/>
      <c r="E124" s="295" t="str">
        <f>E7</f>
        <v>Oprava volných bytů 34A, 36A, 38A, 10C a 19C v domě Hladnovská 757/119a, Ostrava - Muglinov</v>
      </c>
      <c r="F124" s="296"/>
      <c r="G124" s="296"/>
      <c r="H124" s="296"/>
      <c r="I124" s="109"/>
      <c r="J124" s="34"/>
      <c r="K124" s="34"/>
      <c r="L124" s="37"/>
    </row>
    <row r="125" spans="2:12" s="1" customFormat="1" ht="12" customHeight="1">
      <c r="B125" s="33"/>
      <c r="C125" s="28" t="s">
        <v>96</v>
      </c>
      <c r="D125" s="34"/>
      <c r="E125" s="34"/>
      <c r="F125" s="34"/>
      <c r="G125" s="34"/>
      <c r="H125" s="34"/>
      <c r="I125" s="109"/>
      <c r="J125" s="34"/>
      <c r="K125" s="34"/>
      <c r="L125" s="37"/>
    </row>
    <row r="126" spans="2:12" s="1" customFormat="1" ht="16.5" customHeight="1">
      <c r="B126" s="33"/>
      <c r="C126" s="34"/>
      <c r="D126" s="34"/>
      <c r="E126" s="278" t="str">
        <f>E9</f>
        <v>02 - Byt č. 38A</v>
      </c>
      <c r="F126" s="294"/>
      <c r="G126" s="294"/>
      <c r="H126" s="294"/>
      <c r="I126" s="109"/>
      <c r="J126" s="34"/>
      <c r="K126" s="34"/>
      <c r="L126" s="37"/>
    </row>
    <row r="127" spans="2:12" s="1" customFormat="1" ht="6.9" customHeight="1">
      <c r="B127" s="33"/>
      <c r="C127" s="34"/>
      <c r="D127" s="34"/>
      <c r="E127" s="34"/>
      <c r="F127" s="34"/>
      <c r="G127" s="34"/>
      <c r="H127" s="34"/>
      <c r="I127" s="109"/>
      <c r="J127" s="34"/>
      <c r="K127" s="34"/>
      <c r="L127" s="37"/>
    </row>
    <row r="128" spans="2:12" s="1" customFormat="1" ht="12" customHeight="1">
      <c r="B128" s="33"/>
      <c r="C128" s="28" t="s">
        <v>20</v>
      </c>
      <c r="D128" s="34"/>
      <c r="E128" s="34"/>
      <c r="F128" s="26" t="str">
        <f>F12</f>
        <v xml:space="preserve"> </v>
      </c>
      <c r="G128" s="34"/>
      <c r="H128" s="34"/>
      <c r="I128" s="111" t="s">
        <v>22</v>
      </c>
      <c r="J128" s="60" t="str">
        <f>IF(J12="","",J12)</f>
        <v>27.2.2019</v>
      </c>
      <c r="K128" s="34"/>
      <c r="L128" s="37"/>
    </row>
    <row r="129" spans="2:65" s="1" customFormat="1" ht="6.9" customHeight="1">
      <c r="B129" s="33"/>
      <c r="C129" s="34"/>
      <c r="D129" s="34"/>
      <c r="E129" s="34"/>
      <c r="F129" s="34"/>
      <c r="G129" s="34"/>
      <c r="H129" s="34"/>
      <c r="I129" s="109"/>
      <c r="J129" s="34"/>
      <c r="K129" s="34"/>
      <c r="L129" s="37"/>
    </row>
    <row r="130" spans="2:65" s="1" customFormat="1" ht="15.15" customHeight="1">
      <c r="B130" s="33"/>
      <c r="C130" s="28" t="s">
        <v>24</v>
      </c>
      <c r="D130" s="34"/>
      <c r="E130" s="34"/>
      <c r="F130" s="26" t="str">
        <f>E15</f>
        <v xml:space="preserve"> </v>
      </c>
      <c r="G130" s="34"/>
      <c r="H130" s="34"/>
      <c r="I130" s="111" t="s">
        <v>29</v>
      </c>
      <c r="J130" s="31" t="str">
        <f>E21</f>
        <v xml:space="preserve"> </v>
      </c>
      <c r="K130" s="34"/>
      <c r="L130" s="37"/>
    </row>
    <row r="131" spans="2:65" s="1" customFormat="1" ht="15.15" customHeight="1">
      <c r="B131" s="33"/>
      <c r="C131" s="28" t="s">
        <v>27</v>
      </c>
      <c r="D131" s="34"/>
      <c r="E131" s="34"/>
      <c r="F131" s="26" t="str">
        <f>IF(E18="","",E18)</f>
        <v>Vyplň údaj</v>
      </c>
      <c r="G131" s="34"/>
      <c r="H131" s="34"/>
      <c r="I131" s="111" t="s">
        <v>31</v>
      </c>
      <c r="J131" s="31" t="str">
        <f>E24</f>
        <v xml:space="preserve"> </v>
      </c>
      <c r="K131" s="34"/>
      <c r="L131" s="37"/>
    </row>
    <row r="132" spans="2:65" s="1" customFormat="1" ht="10.35" customHeight="1">
      <c r="B132" s="33"/>
      <c r="C132" s="34"/>
      <c r="D132" s="34"/>
      <c r="E132" s="34"/>
      <c r="F132" s="34"/>
      <c r="G132" s="34"/>
      <c r="H132" s="34"/>
      <c r="I132" s="109"/>
      <c r="J132" s="34"/>
      <c r="K132" s="34"/>
      <c r="L132" s="37"/>
    </row>
    <row r="133" spans="2:65" s="10" customFormat="1" ht="29.25" customHeight="1">
      <c r="B133" s="164"/>
      <c r="C133" s="165" t="s">
        <v>115</v>
      </c>
      <c r="D133" s="166" t="s">
        <v>58</v>
      </c>
      <c r="E133" s="166" t="s">
        <v>54</v>
      </c>
      <c r="F133" s="166" t="s">
        <v>55</v>
      </c>
      <c r="G133" s="166" t="s">
        <v>116</v>
      </c>
      <c r="H133" s="166" t="s">
        <v>117</v>
      </c>
      <c r="I133" s="167" t="s">
        <v>118</v>
      </c>
      <c r="J133" s="168" t="s">
        <v>100</v>
      </c>
      <c r="K133" s="169" t="s">
        <v>119</v>
      </c>
      <c r="L133" s="170"/>
      <c r="M133" s="69" t="s">
        <v>1</v>
      </c>
      <c r="N133" s="70" t="s">
        <v>37</v>
      </c>
      <c r="O133" s="70" t="s">
        <v>120</v>
      </c>
      <c r="P133" s="70" t="s">
        <v>121</v>
      </c>
      <c r="Q133" s="70" t="s">
        <v>122</v>
      </c>
      <c r="R133" s="70" t="s">
        <v>123</v>
      </c>
      <c r="S133" s="70" t="s">
        <v>124</v>
      </c>
      <c r="T133" s="71" t="s">
        <v>125</v>
      </c>
    </row>
    <row r="134" spans="2:65" s="1" customFormat="1" ht="22.95" customHeight="1">
      <c r="B134" s="33"/>
      <c r="C134" s="76" t="s">
        <v>126</v>
      </c>
      <c r="D134" s="34"/>
      <c r="E134" s="34"/>
      <c r="F134" s="34"/>
      <c r="G134" s="34"/>
      <c r="H134" s="34"/>
      <c r="I134" s="109"/>
      <c r="J134" s="171">
        <f>BK134</f>
        <v>0</v>
      </c>
      <c r="K134" s="34"/>
      <c r="L134" s="37"/>
      <c r="M134" s="72"/>
      <c r="N134" s="73"/>
      <c r="O134" s="73"/>
      <c r="P134" s="172">
        <f>P135+P177</f>
        <v>0</v>
      </c>
      <c r="Q134" s="73"/>
      <c r="R134" s="172">
        <f>R135+R177</f>
        <v>1.31700281</v>
      </c>
      <c r="S134" s="73"/>
      <c r="T134" s="173">
        <f>T135+T177</f>
        <v>1.5573025000000003</v>
      </c>
      <c r="AT134" s="16" t="s">
        <v>72</v>
      </c>
      <c r="AU134" s="16" t="s">
        <v>102</v>
      </c>
      <c r="BK134" s="174">
        <f>BK135+BK177</f>
        <v>0</v>
      </c>
    </row>
    <row r="135" spans="2:65" s="11" customFormat="1" ht="25.95" customHeight="1">
      <c r="B135" s="175"/>
      <c r="C135" s="176"/>
      <c r="D135" s="177" t="s">
        <v>72</v>
      </c>
      <c r="E135" s="178" t="s">
        <v>127</v>
      </c>
      <c r="F135" s="178" t="s">
        <v>128</v>
      </c>
      <c r="G135" s="176"/>
      <c r="H135" s="176"/>
      <c r="I135" s="179"/>
      <c r="J135" s="180">
        <f>BK135</f>
        <v>0</v>
      </c>
      <c r="K135" s="176"/>
      <c r="L135" s="181"/>
      <c r="M135" s="182"/>
      <c r="N135" s="183"/>
      <c r="O135" s="183"/>
      <c r="P135" s="184">
        <f>P136+P141+P151+P169+P175</f>
        <v>0</v>
      </c>
      <c r="Q135" s="183"/>
      <c r="R135" s="184">
        <f>R136+R141+R151+R169+R175</f>
        <v>0.71114280000000007</v>
      </c>
      <c r="S135" s="183"/>
      <c r="T135" s="185">
        <f>T136+T141+T151+T169+T175</f>
        <v>1.3141500000000002</v>
      </c>
      <c r="AR135" s="186" t="s">
        <v>81</v>
      </c>
      <c r="AT135" s="187" t="s">
        <v>72</v>
      </c>
      <c r="AU135" s="187" t="s">
        <v>73</v>
      </c>
      <c r="AY135" s="186" t="s">
        <v>129</v>
      </c>
      <c r="BK135" s="188">
        <f>BK136+BK141+BK151+BK169+BK175</f>
        <v>0</v>
      </c>
    </row>
    <row r="136" spans="2:65" s="11" customFormat="1" ht="22.95" customHeight="1">
      <c r="B136" s="175"/>
      <c r="C136" s="176"/>
      <c r="D136" s="177" t="s">
        <v>72</v>
      </c>
      <c r="E136" s="189" t="s">
        <v>148</v>
      </c>
      <c r="F136" s="189" t="s">
        <v>421</v>
      </c>
      <c r="G136" s="176"/>
      <c r="H136" s="176"/>
      <c r="I136" s="179"/>
      <c r="J136" s="190">
        <f>BK136</f>
        <v>0</v>
      </c>
      <c r="K136" s="176"/>
      <c r="L136" s="181"/>
      <c r="M136" s="182"/>
      <c r="N136" s="183"/>
      <c r="O136" s="183"/>
      <c r="P136" s="184">
        <f>SUM(P137:P140)</f>
        <v>0</v>
      </c>
      <c r="Q136" s="183"/>
      <c r="R136" s="184">
        <f>SUM(R137:R140)</f>
        <v>6.9980000000000001E-2</v>
      </c>
      <c r="S136" s="183"/>
      <c r="T136" s="185">
        <f>SUM(T137:T140)</f>
        <v>0</v>
      </c>
      <c r="AR136" s="186" t="s">
        <v>81</v>
      </c>
      <c r="AT136" s="187" t="s">
        <v>72</v>
      </c>
      <c r="AU136" s="187" t="s">
        <v>81</v>
      </c>
      <c r="AY136" s="186" t="s">
        <v>129</v>
      </c>
      <c r="BK136" s="188">
        <f>SUM(BK137:BK140)</f>
        <v>0</v>
      </c>
    </row>
    <row r="137" spans="2:65" s="1" customFormat="1" ht="24" customHeight="1">
      <c r="B137" s="33"/>
      <c r="C137" s="191" t="s">
        <v>81</v>
      </c>
      <c r="D137" s="191" t="s">
        <v>132</v>
      </c>
      <c r="E137" s="192" t="s">
        <v>422</v>
      </c>
      <c r="F137" s="193" t="s">
        <v>423</v>
      </c>
      <c r="G137" s="194" t="s">
        <v>226</v>
      </c>
      <c r="H137" s="195">
        <v>2</v>
      </c>
      <c r="I137" s="196"/>
      <c r="J137" s="197">
        <f>ROUND(I137*H137,2)</f>
        <v>0</v>
      </c>
      <c r="K137" s="193" t="s">
        <v>136</v>
      </c>
      <c r="L137" s="37"/>
      <c r="M137" s="198" t="s">
        <v>1</v>
      </c>
      <c r="N137" s="199" t="s">
        <v>39</v>
      </c>
      <c r="O137" s="65"/>
      <c r="P137" s="200">
        <f>O137*H137</f>
        <v>0</v>
      </c>
      <c r="Q137" s="200">
        <v>2.3910000000000001E-2</v>
      </c>
      <c r="R137" s="200">
        <f>Q137*H137</f>
        <v>4.7820000000000001E-2</v>
      </c>
      <c r="S137" s="200">
        <v>0</v>
      </c>
      <c r="T137" s="201">
        <f>S137*H137</f>
        <v>0</v>
      </c>
      <c r="AR137" s="202" t="s">
        <v>137</v>
      </c>
      <c r="AT137" s="202" t="s">
        <v>132</v>
      </c>
      <c r="AU137" s="202" t="s">
        <v>138</v>
      </c>
      <c r="AY137" s="16" t="s">
        <v>129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6" t="s">
        <v>138</v>
      </c>
      <c r="BK137" s="203">
        <f>ROUND(I137*H137,2)</f>
        <v>0</v>
      </c>
      <c r="BL137" s="16" t="s">
        <v>137</v>
      </c>
      <c r="BM137" s="202" t="s">
        <v>424</v>
      </c>
    </row>
    <row r="138" spans="2:65" s="12" customFormat="1">
      <c r="B138" s="204"/>
      <c r="C138" s="205"/>
      <c r="D138" s="206" t="s">
        <v>140</v>
      </c>
      <c r="E138" s="207" t="s">
        <v>1</v>
      </c>
      <c r="F138" s="208" t="s">
        <v>425</v>
      </c>
      <c r="G138" s="205"/>
      <c r="H138" s="209">
        <v>2</v>
      </c>
      <c r="I138" s="210"/>
      <c r="J138" s="205"/>
      <c r="K138" s="205"/>
      <c r="L138" s="211"/>
      <c r="M138" s="212"/>
      <c r="N138" s="213"/>
      <c r="O138" s="213"/>
      <c r="P138" s="213"/>
      <c r="Q138" s="213"/>
      <c r="R138" s="213"/>
      <c r="S138" s="213"/>
      <c r="T138" s="214"/>
      <c r="AT138" s="215" t="s">
        <v>140</v>
      </c>
      <c r="AU138" s="215" t="s">
        <v>138</v>
      </c>
      <c r="AV138" s="12" t="s">
        <v>138</v>
      </c>
      <c r="AW138" s="12" t="s">
        <v>30</v>
      </c>
      <c r="AX138" s="12" t="s">
        <v>81</v>
      </c>
      <c r="AY138" s="215" t="s">
        <v>129</v>
      </c>
    </row>
    <row r="139" spans="2:65" s="1" customFormat="1" ht="24" customHeight="1">
      <c r="B139" s="33"/>
      <c r="C139" s="191" t="s">
        <v>138</v>
      </c>
      <c r="D139" s="191" t="s">
        <v>132</v>
      </c>
      <c r="E139" s="192" t="s">
        <v>426</v>
      </c>
      <c r="F139" s="193" t="s">
        <v>427</v>
      </c>
      <c r="G139" s="194" t="s">
        <v>135</v>
      </c>
      <c r="H139" s="195">
        <v>0.32</v>
      </c>
      <c r="I139" s="196"/>
      <c r="J139" s="197">
        <f>ROUND(I139*H139,2)</f>
        <v>0</v>
      </c>
      <c r="K139" s="193" t="s">
        <v>136</v>
      </c>
      <c r="L139" s="37"/>
      <c r="M139" s="198" t="s">
        <v>1</v>
      </c>
      <c r="N139" s="199" t="s">
        <v>39</v>
      </c>
      <c r="O139" s="65"/>
      <c r="P139" s="200">
        <f>O139*H139</f>
        <v>0</v>
      </c>
      <c r="Q139" s="200">
        <v>6.9250000000000006E-2</v>
      </c>
      <c r="R139" s="200">
        <f>Q139*H139</f>
        <v>2.2160000000000003E-2</v>
      </c>
      <c r="S139" s="200">
        <v>0</v>
      </c>
      <c r="T139" s="201">
        <f>S139*H139</f>
        <v>0</v>
      </c>
      <c r="AR139" s="202" t="s">
        <v>137</v>
      </c>
      <c r="AT139" s="202" t="s">
        <v>132</v>
      </c>
      <c r="AU139" s="202" t="s">
        <v>138</v>
      </c>
      <c r="AY139" s="16" t="s">
        <v>129</v>
      </c>
      <c r="BE139" s="203">
        <f>IF(N139="základní",J139,0)</f>
        <v>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6" t="s">
        <v>138</v>
      </c>
      <c r="BK139" s="203">
        <f>ROUND(I139*H139,2)</f>
        <v>0</v>
      </c>
      <c r="BL139" s="16" t="s">
        <v>137</v>
      </c>
      <c r="BM139" s="202" t="s">
        <v>428</v>
      </c>
    </row>
    <row r="140" spans="2:65" s="12" customFormat="1">
      <c r="B140" s="204"/>
      <c r="C140" s="205"/>
      <c r="D140" s="206" t="s">
        <v>140</v>
      </c>
      <c r="E140" s="207" t="s">
        <v>1</v>
      </c>
      <c r="F140" s="208" t="s">
        <v>429</v>
      </c>
      <c r="G140" s="205"/>
      <c r="H140" s="209">
        <v>0.32</v>
      </c>
      <c r="I140" s="210"/>
      <c r="J140" s="205"/>
      <c r="K140" s="205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140</v>
      </c>
      <c r="AU140" s="215" t="s">
        <v>138</v>
      </c>
      <c r="AV140" s="12" t="s">
        <v>138</v>
      </c>
      <c r="AW140" s="12" t="s">
        <v>30</v>
      </c>
      <c r="AX140" s="12" t="s">
        <v>81</v>
      </c>
      <c r="AY140" s="215" t="s">
        <v>129</v>
      </c>
    </row>
    <row r="141" spans="2:65" s="11" customFormat="1" ht="22.95" customHeight="1">
      <c r="B141" s="175"/>
      <c r="C141" s="176"/>
      <c r="D141" s="177" t="s">
        <v>72</v>
      </c>
      <c r="E141" s="189" t="s">
        <v>130</v>
      </c>
      <c r="F141" s="189" t="s">
        <v>131</v>
      </c>
      <c r="G141" s="176"/>
      <c r="H141" s="176"/>
      <c r="I141" s="179"/>
      <c r="J141" s="190">
        <f>BK141</f>
        <v>0</v>
      </c>
      <c r="K141" s="176"/>
      <c r="L141" s="181"/>
      <c r="M141" s="182"/>
      <c r="N141" s="183"/>
      <c r="O141" s="183"/>
      <c r="P141" s="184">
        <f>SUM(P142:P150)</f>
        <v>0</v>
      </c>
      <c r="Q141" s="183"/>
      <c r="R141" s="184">
        <f>SUM(R142:R150)</f>
        <v>0.63936760000000004</v>
      </c>
      <c r="S141" s="183"/>
      <c r="T141" s="185">
        <f>SUM(T142:T150)</f>
        <v>0</v>
      </c>
      <c r="AR141" s="186" t="s">
        <v>81</v>
      </c>
      <c r="AT141" s="187" t="s">
        <v>72</v>
      </c>
      <c r="AU141" s="187" t="s">
        <v>81</v>
      </c>
      <c r="AY141" s="186" t="s">
        <v>129</v>
      </c>
      <c r="BK141" s="188">
        <f>SUM(BK142:BK150)</f>
        <v>0</v>
      </c>
    </row>
    <row r="142" spans="2:65" s="1" customFormat="1" ht="24" customHeight="1">
      <c r="B142" s="33"/>
      <c r="C142" s="191" t="s">
        <v>148</v>
      </c>
      <c r="D142" s="191" t="s">
        <v>132</v>
      </c>
      <c r="E142" s="192" t="s">
        <v>149</v>
      </c>
      <c r="F142" s="193" t="s">
        <v>150</v>
      </c>
      <c r="G142" s="194" t="s">
        <v>135</v>
      </c>
      <c r="H142" s="195">
        <v>18.739999999999998</v>
      </c>
      <c r="I142" s="196"/>
      <c r="J142" s="197">
        <f>ROUND(I142*H142,2)</f>
        <v>0</v>
      </c>
      <c r="K142" s="193" t="s">
        <v>136</v>
      </c>
      <c r="L142" s="37"/>
      <c r="M142" s="198" t="s">
        <v>1</v>
      </c>
      <c r="N142" s="199" t="s">
        <v>39</v>
      </c>
      <c r="O142" s="65"/>
      <c r="P142" s="200">
        <f>O142*H142</f>
        <v>0</v>
      </c>
      <c r="Q142" s="200">
        <v>2.5999999999999998E-4</v>
      </c>
      <c r="R142" s="200">
        <f>Q142*H142</f>
        <v>4.872399999999999E-3</v>
      </c>
      <c r="S142" s="200">
        <v>0</v>
      </c>
      <c r="T142" s="201">
        <f>S142*H142</f>
        <v>0</v>
      </c>
      <c r="AR142" s="202" t="s">
        <v>137</v>
      </c>
      <c r="AT142" s="202" t="s">
        <v>132</v>
      </c>
      <c r="AU142" s="202" t="s">
        <v>138</v>
      </c>
      <c r="AY142" s="16" t="s">
        <v>129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6" t="s">
        <v>138</v>
      </c>
      <c r="BK142" s="203">
        <f>ROUND(I142*H142,2)</f>
        <v>0</v>
      </c>
      <c r="BL142" s="16" t="s">
        <v>137</v>
      </c>
      <c r="BM142" s="202" t="s">
        <v>430</v>
      </c>
    </row>
    <row r="143" spans="2:65" s="12" customFormat="1">
      <c r="B143" s="204"/>
      <c r="C143" s="205"/>
      <c r="D143" s="206" t="s">
        <v>140</v>
      </c>
      <c r="E143" s="207" t="s">
        <v>1</v>
      </c>
      <c r="F143" s="208" t="s">
        <v>431</v>
      </c>
      <c r="G143" s="205"/>
      <c r="H143" s="209">
        <v>18.739999999999998</v>
      </c>
      <c r="I143" s="210"/>
      <c r="J143" s="205"/>
      <c r="K143" s="205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140</v>
      </c>
      <c r="AU143" s="215" t="s">
        <v>138</v>
      </c>
      <c r="AV143" s="12" t="s">
        <v>138</v>
      </c>
      <c r="AW143" s="12" t="s">
        <v>30</v>
      </c>
      <c r="AX143" s="12" t="s">
        <v>81</v>
      </c>
      <c r="AY143" s="215" t="s">
        <v>129</v>
      </c>
    </row>
    <row r="144" spans="2:65" s="1" customFormat="1" ht="24" customHeight="1">
      <c r="B144" s="33"/>
      <c r="C144" s="191" t="s">
        <v>137</v>
      </c>
      <c r="D144" s="191" t="s">
        <v>132</v>
      </c>
      <c r="E144" s="192" t="s">
        <v>432</v>
      </c>
      <c r="F144" s="193" t="s">
        <v>433</v>
      </c>
      <c r="G144" s="194" t="s">
        <v>135</v>
      </c>
      <c r="H144" s="195">
        <v>18.739999999999998</v>
      </c>
      <c r="I144" s="196"/>
      <c r="J144" s="197">
        <f>ROUND(I144*H144,2)</f>
        <v>0</v>
      </c>
      <c r="K144" s="193" t="s">
        <v>136</v>
      </c>
      <c r="L144" s="37"/>
      <c r="M144" s="198" t="s">
        <v>1</v>
      </c>
      <c r="N144" s="199" t="s">
        <v>39</v>
      </c>
      <c r="O144" s="65"/>
      <c r="P144" s="200">
        <f>O144*H144</f>
        <v>0</v>
      </c>
      <c r="Q144" s="200">
        <v>2.0480000000000002E-2</v>
      </c>
      <c r="R144" s="200">
        <f>Q144*H144</f>
        <v>0.3837952</v>
      </c>
      <c r="S144" s="200">
        <v>0</v>
      </c>
      <c r="T144" s="201">
        <f>S144*H144</f>
        <v>0</v>
      </c>
      <c r="AR144" s="202" t="s">
        <v>137</v>
      </c>
      <c r="AT144" s="202" t="s">
        <v>132</v>
      </c>
      <c r="AU144" s="202" t="s">
        <v>138</v>
      </c>
      <c r="AY144" s="16" t="s">
        <v>129</v>
      </c>
      <c r="BE144" s="203">
        <f>IF(N144="základní",J144,0)</f>
        <v>0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6" t="s">
        <v>138</v>
      </c>
      <c r="BK144" s="203">
        <f>ROUND(I144*H144,2)</f>
        <v>0</v>
      </c>
      <c r="BL144" s="16" t="s">
        <v>137</v>
      </c>
      <c r="BM144" s="202" t="s">
        <v>434</v>
      </c>
    </row>
    <row r="145" spans="2:65" s="12" customFormat="1">
      <c r="B145" s="204"/>
      <c r="C145" s="205"/>
      <c r="D145" s="206" t="s">
        <v>140</v>
      </c>
      <c r="E145" s="207" t="s">
        <v>1</v>
      </c>
      <c r="F145" s="208" t="s">
        <v>435</v>
      </c>
      <c r="G145" s="205"/>
      <c r="H145" s="209">
        <v>18.739999999999998</v>
      </c>
      <c r="I145" s="210"/>
      <c r="J145" s="205"/>
      <c r="K145" s="205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140</v>
      </c>
      <c r="AU145" s="215" t="s">
        <v>138</v>
      </c>
      <c r="AV145" s="12" t="s">
        <v>138</v>
      </c>
      <c r="AW145" s="12" t="s">
        <v>30</v>
      </c>
      <c r="AX145" s="12" t="s">
        <v>81</v>
      </c>
      <c r="AY145" s="215" t="s">
        <v>129</v>
      </c>
    </row>
    <row r="146" spans="2:65" s="1" customFormat="1" ht="24" customHeight="1">
      <c r="B146" s="33"/>
      <c r="C146" s="191" t="s">
        <v>161</v>
      </c>
      <c r="D146" s="191" t="s">
        <v>132</v>
      </c>
      <c r="E146" s="192" t="s">
        <v>436</v>
      </c>
      <c r="F146" s="193" t="s">
        <v>437</v>
      </c>
      <c r="G146" s="194" t="s">
        <v>226</v>
      </c>
      <c r="H146" s="195">
        <v>2</v>
      </c>
      <c r="I146" s="196"/>
      <c r="J146" s="197">
        <f>ROUND(I146*H146,2)</f>
        <v>0</v>
      </c>
      <c r="K146" s="193" t="s">
        <v>136</v>
      </c>
      <c r="L146" s="37"/>
      <c r="M146" s="198" t="s">
        <v>1</v>
      </c>
      <c r="N146" s="199" t="s">
        <v>39</v>
      </c>
      <c r="O146" s="65"/>
      <c r="P146" s="200">
        <f>O146*H146</f>
        <v>0</v>
      </c>
      <c r="Q146" s="200">
        <v>3.7599999999999999E-3</v>
      </c>
      <c r="R146" s="200">
        <f>Q146*H146</f>
        <v>7.5199999999999998E-3</v>
      </c>
      <c r="S146" s="200">
        <v>0</v>
      </c>
      <c r="T146" s="201">
        <f>S146*H146</f>
        <v>0</v>
      </c>
      <c r="AR146" s="202" t="s">
        <v>137</v>
      </c>
      <c r="AT146" s="202" t="s">
        <v>132</v>
      </c>
      <c r="AU146" s="202" t="s">
        <v>138</v>
      </c>
      <c r="AY146" s="16" t="s">
        <v>129</v>
      </c>
      <c r="BE146" s="203">
        <f>IF(N146="základní",J146,0)</f>
        <v>0</v>
      </c>
      <c r="BF146" s="203">
        <f>IF(N146="snížená",J146,0)</f>
        <v>0</v>
      </c>
      <c r="BG146" s="203">
        <f>IF(N146="zákl. přenesená",J146,0)</f>
        <v>0</v>
      </c>
      <c r="BH146" s="203">
        <f>IF(N146="sníž. přenesená",J146,0)</f>
        <v>0</v>
      </c>
      <c r="BI146" s="203">
        <f>IF(N146="nulová",J146,0)</f>
        <v>0</v>
      </c>
      <c r="BJ146" s="16" t="s">
        <v>138</v>
      </c>
      <c r="BK146" s="203">
        <f>ROUND(I146*H146,2)</f>
        <v>0</v>
      </c>
      <c r="BL146" s="16" t="s">
        <v>137</v>
      </c>
      <c r="BM146" s="202" t="s">
        <v>438</v>
      </c>
    </row>
    <row r="147" spans="2:65" s="12" customFormat="1">
      <c r="B147" s="204"/>
      <c r="C147" s="205"/>
      <c r="D147" s="206" t="s">
        <v>140</v>
      </c>
      <c r="E147" s="207" t="s">
        <v>1</v>
      </c>
      <c r="F147" s="208" t="s">
        <v>425</v>
      </c>
      <c r="G147" s="205"/>
      <c r="H147" s="209">
        <v>2</v>
      </c>
      <c r="I147" s="210"/>
      <c r="J147" s="205"/>
      <c r="K147" s="205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140</v>
      </c>
      <c r="AU147" s="215" t="s">
        <v>138</v>
      </c>
      <c r="AV147" s="12" t="s">
        <v>138</v>
      </c>
      <c r="AW147" s="12" t="s">
        <v>30</v>
      </c>
      <c r="AX147" s="12" t="s">
        <v>81</v>
      </c>
      <c r="AY147" s="215" t="s">
        <v>129</v>
      </c>
    </row>
    <row r="148" spans="2:65" s="1" customFormat="1" ht="24" customHeight="1">
      <c r="B148" s="33"/>
      <c r="C148" s="191" t="s">
        <v>130</v>
      </c>
      <c r="D148" s="191" t="s">
        <v>132</v>
      </c>
      <c r="E148" s="192" t="s">
        <v>439</v>
      </c>
      <c r="F148" s="193" t="s">
        <v>440</v>
      </c>
      <c r="G148" s="194" t="s">
        <v>135</v>
      </c>
      <c r="H148" s="195">
        <v>3.86</v>
      </c>
      <c r="I148" s="196"/>
      <c r="J148" s="197">
        <f>ROUND(I148*H148,2)</f>
        <v>0</v>
      </c>
      <c r="K148" s="193" t="s">
        <v>136</v>
      </c>
      <c r="L148" s="37"/>
      <c r="M148" s="198" t="s">
        <v>1</v>
      </c>
      <c r="N148" s="199" t="s">
        <v>39</v>
      </c>
      <c r="O148" s="65"/>
      <c r="P148" s="200">
        <f>O148*H148</f>
        <v>0</v>
      </c>
      <c r="Q148" s="200">
        <v>6.3E-2</v>
      </c>
      <c r="R148" s="200">
        <f>Q148*H148</f>
        <v>0.24318000000000001</v>
      </c>
      <c r="S148" s="200">
        <v>0</v>
      </c>
      <c r="T148" s="201">
        <f>S148*H148</f>
        <v>0</v>
      </c>
      <c r="AR148" s="202" t="s">
        <v>137</v>
      </c>
      <c r="AT148" s="202" t="s">
        <v>132</v>
      </c>
      <c r="AU148" s="202" t="s">
        <v>138</v>
      </c>
      <c r="AY148" s="16" t="s">
        <v>129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6" t="s">
        <v>138</v>
      </c>
      <c r="BK148" s="203">
        <f>ROUND(I148*H148,2)</f>
        <v>0</v>
      </c>
      <c r="BL148" s="16" t="s">
        <v>137</v>
      </c>
      <c r="BM148" s="202" t="s">
        <v>441</v>
      </c>
    </row>
    <row r="149" spans="2:65" s="12" customFormat="1">
      <c r="B149" s="204"/>
      <c r="C149" s="205"/>
      <c r="D149" s="206" t="s">
        <v>140</v>
      </c>
      <c r="E149" s="207" t="s">
        <v>1</v>
      </c>
      <c r="F149" s="208" t="s">
        <v>442</v>
      </c>
      <c r="G149" s="205"/>
      <c r="H149" s="209">
        <v>3.86</v>
      </c>
      <c r="I149" s="210"/>
      <c r="J149" s="205"/>
      <c r="K149" s="205"/>
      <c r="L149" s="211"/>
      <c r="M149" s="212"/>
      <c r="N149" s="213"/>
      <c r="O149" s="213"/>
      <c r="P149" s="213"/>
      <c r="Q149" s="213"/>
      <c r="R149" s="213"/>
      <c r="S149" s="213"/>
      <c r="T149" s="214"/>
      <c r="AT149" s="215" t="s">
        <v>140</v>
      </c>
      <c r="AU149" s="215" t="s">
        <v>138</v>
      </c>
      <c r="AV149" s="12" t="s">
        <v>138</v>
      </c>
      <c r="AW149" s="12" t="s">
        <v>30</v>
      </c>
      <c r="AX149" s="12" t="s">
        <v>81</v>
      </c>
      <c r="AY149" s="215" t="s">
        <v>129</v>
      </c>
    </row>
    <row r="150" spans="2:65" s="1" customFormat="1" ht="16.5" customHeight="1">
      <c r="B150" s="33"/>
      <c r="C150" s="191" t="s">
        <v>168</v>
      </c>
      <c r="D150" s="191" t="s">
        <v>132</v>
      </c>
      <c r="E150" s="192" t="s">
        <v>443</v>
      </c>
      <c r="F150" s="193" t="s">
        <v>444</v>
      </c>
      <c r="G150" s="194" t="s">
        <v>135</v>
      </c>
      <c r="H150" s="195">
        <v>3.86</v>
      </c>
      <c r="I150" s="196"/>
      <c r="J150" s="197">
        <f>ROUND(I150*H150,2)</f>
        <v>0</v>
      </c>
      <c r="K150" s="193" t="s">
        <v>136</v>
      </c>
      <c r="L150" s="37"/>
      <c r="M150" s="198" t="s">
        <v>1</v>
      </c>
      <c r="N150" s="199" t="s">
        <v>39</v>
      </c>
      <c r="O150" s="65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AR150" s="202" t="s">
        <v>137</v>
      </c>
      <c r="AT150" s="202" t="s">
        <v>132</v>
      </c>
      <c r="AU150" s="202" t="s">
        <v>138</v>
      </c>
      <c r="AY150" s="16" t="s">
        <v>129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6" t="s">
        <v>138</v>
      </c>
      <c r="BK150" s="203">
        <f>ROUND(I150*H150,2)</f>
        <v>0</v>
      </c>
      <c r="BL150" s="16" t="s">
        <v>137</v>
      </c>
      <c r="BM150" s="202" t="s">
        <v>445</v>
      </c>
    </row>
    <row r="151" spans="2:65" s="11" customFormat="1" ht="22.95" customHeight="1">
      <c r="B151" s="175"/>
      <c r="C151" s="176"/>
      <c r="D151" s="177" t="s">
        <v>72</v>
      </c>
      <c r="E151" s="189" t="s">
        <v>159</v>
      </c>
      <c r="F151" s="189" t="s">
        <v>160</v>
      </c>
      <c r="G151" s="176"/>
      <c r="H151" s="176"/>
      <c r="I151" s="179"/>
      <c r="J151" s="190">
        <f>BK151</f>
        <v>0</v>
      </c>
      <c r="K151" s="176"/>
      <c r="L151" s="181"/>
      <c r="M151" s="182"/>
      <c r="N151" s="183"/>
      <c r="O151" s="183"/>
      <c r="P151" s="184">
        <f>SUM(P152:P168)</f>
        <v>0</v>
      </c>
      <c r="Q151" s="183"/>
      <c r="R151" s="184">
        <f>SUM(R152:R168)</f>
        <v>1.7952000000000003E-3</v>
      </c>
      <c r="S151" s="183"/>
      <c r="T151" s="185">
        <f>SUM(T152:T168)</f>
        <v>1.3141500000000002</v>
      </c>
      <c r="AR151" s="186" t="s">
        <v>81</v>
      </c>
      <c r="AT151" s="187" t="s">
        <v>72</v>
      </c>
      <c r="AU151" s="187" t="s">
        <v>81</v>
      </c>
      <c r="AY151" s="186" t="s">
        <v>129</v>
      </c>
      <c r="BK151" s="188">
        <f>SUM(BK152:BK168)</f>
        <v>0</v>
      </c>
    </row>
    <row r="152" spans="2:65" s="1" customFormat="1" ht="24" customHeight="1">
      <c r="B152" s="33"/>
      <c r="C152" s="191" t="s">
        <v>175</v>
      </c>
      <c r="D152" s="191" t="s">
        <v>132</v>
      </c>
      <c r="E152" s="192" t="s">
        <v>165</v>
      </c>
      <c r="F152" s="193" t="s">
        <v>166</v>
      </c>
      <c r="G152" s="194" t="s">
        <v>135</v>
      </c>
      <c r="H152" s="195">
        <v>44.88</v>
      </c>
      <c r="I152" s="196"/>
      <c r="J152" s="197">
        <f>ROUND(I152*H152,2)</f>
        <v>0</v>
      </c>
      <c r="K152" s="193" t="s">
        <v>136</v>
      </c>
      <c r="L152" s="37"/>
      <c r="M152" s="198" t="s">
        <v>1</v>
      </c>
      <c r="N152" s="199" t="s">
        <v>39</v>
      </c>
      <c r="O152" s="65"/>
      <c r="P152" s="200">
        <f>O152*H152</f>
        <v>0</v>
      </c>
      <c r="Q152" s="200">
        <v>4.0000000000000003E-5</v>
      </c>
      <c r="R152" s="200">
        <f>Q152*H152</f>
        <v>1.7952000000000003E-3</v>
      </c>
      <c r="S152" s="200">
        <v>0</v>
      </c>
      <c r="T152" s="201">
        <f>S152*H152</f>
        <v>0</v>
      </c>
      <c r="AR152" s="202" t="s">
        <v>137</v>
      </c>
      <c r="AT152" s="202" t="s">
        <v>132</v>
      </c>
      <c r="AU152" s="202" t="s">
        <v>138</v>
      </c>
      <c r="AY152" s="16" t="s">
        <v>129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6" t="s">
        <v>138</v>
      </c>
      <c r="BK152" s="203">
        <f>ROUND(I152*H152,2)</f>
        <v>0</v>
      </c>
      <c r="BL152" s="16" t="s">
        <v>137</v>
      </c>
      <c r="BM152" s="202" t="s">
        <v>446</v>
      </c>
    </row>
    <row r="153" spans="2:65" s="12" customFormat="1">
      <c r="B153" s="204"/>
      <c r="C153" s="205"/>
      <c r="D153" s="206" t="s">
        <v>140</v>
      </c>
      <c r="E153" s="207" t="s">
        <v>1</v>
      </c>
      <c r="F153" s="208" t="s">
        <v>145</v>
      </c>
      <c r="G153" s="205"/>
      <c r="H153" s="209">
        <v>16.53</v>
      </c>
      <c r="I153" s="210"/>
      <c r="J153" s="205"/>
      <c r="K153" s="205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140</v>
      </c>
      <c r="AU153" s="215" t="s">
        <v>138</v>
      </c>
      <c r="AV153" s="12" t="s">
        <v>138</v>
      </c>
      <c r="AW153" s="12" t="s">
        <v>30</v>
      </c>
      <c r="AX153" s="12" t="s">
        <v>73</v>
      </c>
      <c r="AY153" s="215" t="s">
        <v>129</v>
      </c>
    </row>
    <row r="154" spans="2:65" s="12" customFormat="1">
      <c r="B154" s="204"/>
      <c r="C154" s="205"/>
      <c r="D154" s="206" t="s">
        <v>140</v>
      </c>
      <c r="E154" s="207" t="s">
        <v>1</v>
      </c>
      <c r="F154" s="208" t="s">
        <v>146</v>
      </c>
      <c r="G154" s="205"/>
      <c r="H154" s="209">
        <v>28.35</v>
      </c>
      <c r="I154" s="210"/>
      <c r="J154" s="205"/>
      <c r="K154" s="205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140</v>
      </c>
      <c r="AU154" s="215" t="s">
        <v>138</v>
      </c>
      <c r="AV154" s="12" t="s">
        <v>138</v>
      </c>
      <c r="AW154" s="12" t="s">
        <v>30</v>
      </c>
      <c r="AX154" s="12" t="s">
        <v>73</v>
      </c>
      <c r="AY154" s="215" t="s">
        <v>129</v>
      </c>
    </row>
    <row r="155" spans="2:65" s="13" customFormat="1">
      <c r="B155" s="216"/>
      <c r="C155" s="217"/>
      <c r="D155" s="206" t="s">
        <v>140</v>
      </c>
      <c r="E155" s="218" t="s">
        <v>1</v>
      </c>
      <c r="F155" s="219" t="s">
        <v>147</v>
      </c>
      <c r="G155" s="217"/>
      <c r="H155" s="220">
        <v>44.88</v>
      </c>
      <c r="I155" s="221"/>
      <c r="J155" s="217"/>
      <c r="K155" s="217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140</v>
      </c>
      <c r="AU155" s="226" t="s">
        <v>138</v>
      </c>
      <c r="AV155" s="13" t="s">
        <v>137</v>
      </c>
      <c r="AW155" s="13" t="s">
        <v>30</v>
      </c>
      <c r="AX155" s="13" t="s">
        <v>81</v>
      </c>
      <c r="AY155" s="226" t="s">
        <v>129</v>
      </c>
    </row>
    <row r="156" spans="2:65" s="1" customFormat="1" ht="16.5" customHeight="1">
      <c r="B156" s="33"/>
      <c r="C156" s="191" t="s">
        <v>159</v>
      </c>
      <c r="D156" s="191" t="s">
        <v>132</v>
      </c>
      <c r="E156" s="192" t="s">
        <v>169</v>
      </c>
      <c r="F156" s="193" t="s">
        <v>170</v>
      </c>
      <c r="G156" s="194" t="s">
        <v>171</v>
      </c>
      <c r="H156" s="195">
        <v>30</v>
      </c>
      <c r="I156" s="196"/>
      <c r="J156" s="197">
        <f>ROUND(I156*H156,2)</f>
        <v>0</v>
      </c>
      <c r="K156" s="193" t="s">
        <v>1</v>
      </c>
      <c r="L156" s="37"/>
      <c r="M156" s="198" t="s">
        <v>1</v>
      </c>
      <c r="N156" s="199" t="s">
        <v>39</v>
      </c>
      <c r="O156" s="65"/>
      <c r="P156" s="200">
        <f>O156*H156</f>
        <v>0</v>
      </c>
      <c r="Q156" s="200">
        <v>0</v>
      </c>
      <c r="R156" s="200">
        <f>Q156*H156</f>
        <v>0</v>
      </c>
      <c r="S156" s="200">
        <v>0</v>
      </c>
      <c r="T156" s="201">
        <f>S156*H156</f>
        <v>0</v>
      </c>
      <c r="AR156" s="202" t="s">
        <v>137</v>
      </c>
      <c r="AT156" s="202" t="s">
        <v>132</v>
      </c>
      <c r="AU156" s="202" t="s">
        <v>138</v>
      </c>
      <c r="AY156" s="16" t="s">
        <v>129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6" t="s">
        <v>138</v>
      </c>
      <c r="BK156" s="203">
        <f>ROUND(I156*H156,2)</f>
        <v>0</v>
      </c>
      <c r="BL156" s="16" t="s">
        <v>137</v>
      </c>
      <c r="BM156" s="202" t="s">
        <v>447</v>
      </c>
    </row>
    <row r="157" spans="2:65" s="1" customFormat="1" ht="16.5" customHeight="1">
      <c r="B157" s="33"/>
      <c r="C157" s="191" t="s">
        <v>183</v>
      </c>
      <c r="D157" s="191" t="s">
        <v>132</v>
      </c>
      <c r="E157" s="192" t="s">
        <v>448</v>
      </c>
      <c r="F157" s="193" t="s">
        <v>449</v>
      </c>
      <c r="G157" s="194" t="s">
        <v>135</v>
      </c>
      <c r="H157" s="195">
        <v>0.9</v>
      </c>
      <c r="I157" s="196"/>
      <c r="J157" s="197">
        <f>ROUND(I157*H157,2)</f>
        <v>0</v>
      </c>
      <c r="K157" s="193" t="s">
        <v>136</v>
      </c>
      <c r="L157" s="37"/>
      <c r="M157" s="198" t="s">
        <v>1</v>
      </c>
      <c r="N157" s="199" t="s">
        <v>39</v>
      </c>
      <c r="O157" s="65"/>
      <c r="P157" s="200">
        <f>O157*H157</f>
        <v>0</v>
      </c>
      <c r="Q157" s="200">
        <v>0</v>
      </c>
      <c r="R157" s="200">
        <f>Q157*H157</f>
        <v>0</v>
      </c>
      <c r="S157" s="200">
        <v>0.13100000000000001</v>
      </c>
      <c r="T157" s="201">
        <f>S157*H157</f>
        <v>0.1179</v>
      </c>
      <c r="AR157" s="202" t="s">
        <v>137</v>
      </c>
      <c r="AT157" s="202" t="s">
        <v>132</v>
      </c>
      <c r="AU157" s="202" t="s">
        <v>138</v>
      </c>
      <c r="AY157" s="16" t="s">
        <v>129</v>
      </c>
      <c r="BE157" s="203">
        <f>IF(N157="základní",J157,0)</f>
        <v>0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6" t="s">
        <v>138</v>
      </c>
      <c r="BK157" s="203">
        <f>ROUND(I157*H157,2)</f>
        <v>0</v>
      </c>
      <c r="BL157" s="16" t="s">
        <v>137</v>
      </c>
      <c r="BM157" s="202" t="s">
        <v>450</v>
      </c>
    </row>
    <row r="158" spans="2:65" s="12" customFormat="1">
      <c r="B158" s="204"/>
      <c r="C158" s="205"/>
      <c r="D158" s="206" t="s">
        <v>140</v>
      </c>
      <c r="E158" s="207" t="s">
        <v>1</v>
      </c>
      <c r="F158" s="208" t="s">
        <v>451</v>
      </c>
      <c r="G158" s="205"/>
      <c r="H158" s="209">
        <v>0.9</v>
      </c>
      <c r="I158" s="210"/>
      <c r="J158" s="205"/>
      <c r="K158" s="205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140</v>
      </c>
      <c r="AU158" s="215" t="s">
        <v>138</v>
      </c>
      <c r="AV158" s="12" t="s">
        <v>138</v>
      </c>
      <c r="AW158" s="12" t="s">
        <v>30</v>
      </c>
      <c r="AX158" s="12" t="s">
        <v>73</v>
      </c>
      <c r="AY158" s="215" t="s">
        <v>129</v>
      </c>
    </row>
    <row r="159" spans="2:65" s="13" customFormat="1">
      <c r="B159" s="216"/>
      <c r="C159" s="217"/>
      <c r="D159" s="206" t="s">
        <v>140</v>
      </c>
      <c r="E159" s="218" t="s">
        <v>1</v>
      </c>
      <c r="F159" s="219" t="s">
        <v>147</v>
      </c>
      <c r="G159" s="217"/>
      <c r="H159" s="220">
        <v>0.9</v>
      </c>
      <c r="I159" s="221"/>
      <c r="J159" s="217"/>
      <c r="K159" s="217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140</v>
      </c>
      <c r="AU159" s="226" t="s">
        <v>138</v>
      </c>
      <c r="AV159" s="13" t="s">
        <v>137</v>
      </c>
      <c r="AW159" s="13" t="s">
        <v>30</v>
      </c>
      <c r="AX159" s="13" t="s">
        <v>81</v>
      </c>
      <c r="AY159" s="226" t="s">
        <v>129</v>
      </c>
    </row>
    <row r="160" spans="2:65" s="1" customFormat="1" ht="16.5" customHeight="1">
      <c r="B160" s="33"/>
      <c r="C160" s="191" t="s">
        <v>188</v>
      </c>
      <c r="D160" s="191" t="s">
        <v>132</v>
      </c>
      <c r="E160" s="192" t="s">
        <v>452</v>
      </c>
      <c r="F160" s="193" t="s">
        <v>453</v>
      </c>
      <c r="G160" s="194" t="s">
        <v>216</v>
      </c>
      <c r="H160" s="195">
        <v>1.5</v>
      </c>
      <c r="I160" s="196"/>
      <c r="J160" s="197">
        <f>ROUND(I160*H160,2)</f>
        <v>0</v>
      </c>
      <c r="K160" s="193" t="s">
        <v>136</v>
      </c>
      <c r="L160" s="37"/>
      <c r="M160" s="198" t="s">
        <v>1</v>
      </c>
      <c r="N160" s="199" t="s">
        <v>39</v>
      </c>
      <c r="O160" s="65"/>
      <c r="P160" s="200">
        <f>O160*H160</f>
        <v>0</v>
      </c>
      <c r="Q160" s="200">
        <v>0</v>
      </c>
      <c r="R160" s="200">
        <f>Q160*H160</f>
        <v>0</v>
      </c>
      <c r="S160" s="200">
        <v>3.6999999999999998E-2</v>
      </c>
      <c r="T160" s="201">
        <f>S160*H160</f>
        <v>5.5499999999999994E-2</v>
      </c>
      <c r="AR160" s="202" t="s">
        <v>137</v>
      </c>
      <c r="AT160" s="202" t="s">
        <v>132</v>
      </c>
      <c r="AU160" s="202" t="s">
        <v>138</v>
      </c>
      <c r="AY160" s="16" t="s">
        <v>129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6" t="s">
        <v>138</v>
      </c>
      <c r="BK160" s="203">
        <f>ROUND(I160*H160,2)</f>
        <v>0</v>
      </c>
      <c r="BL160" s="16" t="s">
        <v>137</v>
      </c>
      <c r="BM160" s="202" t="s">
        <v>454</v>
      </c>
    </row>
    <row r="161" spans="2:65" s="12" customFormat="1">
      <c r="B161" s="204"/>
      <c r="C161" s="205"/>
      <c r="D161" s="206" t="s">
        <v>140</v>
      </c>
      <c r="E161" s="207" t="s">
        <v>1</v>
      </c>
      <c r="F161" s="208" t="s">
        <v>455</v>
      </c>
      <c r="G161" s="205"/>
      <c r="H161" s="209">
        <v>1.5</v>
      </c>
      <c r="I161" s="210"/>
      <c r="J161" s="205"/>
      <c r="K161" s="205"/>
      <c r="L161" s="211"/>
      <c r="M161" s="212"/>
      <c r="N161" s="213"/>
      <c r="O161" s="213"/>
      <c r="P161" s="213"/>
      <c r="Q161" s="213"/>
      <c r="R161" s="213"/>
      <c r="S161" s="213"/>
      <c r="T161" s="214"/>
      <c r="AT161" s="215" t="s">
        <v>140</v>
      </c>
      <c r="AU161" s="215" t="s">
        <v>138</v>
      </c>
      <c r="AV161" s="12" t="s">
        <v>138</v>
      </c>
      <c r="AW161" s="12" t="s">
        <v>30</v>
      </c>
      <c r="AX161" s="12" t="s">
        <v>81</v>
      </c>
      <c r="AY161" s="215" t="s">
        <v>129</v>
      </c>
    </row>
    <row r="162" spans="2:65" s="1" customFormat="1" ht="24" customHeight="1">
      <c r="B162" s="33"/>
      <c r="C162" s="191" t="s">
        <v>194</v>
      </c>
      <c r="D162" s="191" t="s">
        <v>132</v>
      </c>
      <c r="E162" s="192" t="s">
        <v>456</v>
      </c>
      <c r="F162" s="193" t="s">
        <v>457</v>
      </c>
      <c r="G162" s="194" t="s">
        <v>135</v>
      </c>
      <c r="H162" s="195">
        <v>8.2349999999999994</v>
      </c>
      <c r="I162" s="196"/>
      <c r="J162" s="197">
        <f>ROUND(I162*H162,2)</f>
        <v>0</v>
      </c>
      <c r="K162" s="193" t="s">
        <v>136</v>
      </c>
      <c r="L162" s="37"/>
      <c r="M162" s="198" t="s">
        <v>1</v>
      </c>
      <c r="N162" s="199" t="s">
        <v>39</v>
      </c>
      <c r="O162" s="65"/>
      <c r="P162" s="200">
        <f>O162*H162</f>
        <v>0</v>
      </c>
      <c r="Q162" s="200">
        <v>0</v>
      </c>
      <c r="R162" s="200">
        <f>Q162*H162</f>
        <v>0</v>
      </c>
      <c r="S162" s="200">
        <v>4.5999999999999999E-2</v>
      </c>
      <c r="T162" s="201">
        <f>S162*H162</f>
        <v>0.37880999999999998</v>
      </c>
      <c r="AR162" s="202" t="s">
        <v>137</v>
      </c>
      <c r="AT162" s="202" t="s">
        <v>132</v>
      </c>
      <c r="AU162" s="202" t="s">
        <v>138</v>
      </c>
      <c r="AY162" s="16" t="s">
        <v>129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6" t="s">
        <v>138</v>
      </c>
      <c r="BK162" s="203">
        <f>ROUND(I162*H162,2)</f>
        <v>0</v>
      </c>
      <c r="BL162" s="16" t="s">
        <v>137</v>
      </c>
      <c r="BM162" s="202" t="s">
        <v>458</v>
      </c>
    </row>
    <row r="163" spans="2:65" s="12" customFormat="1">
      <c r="B163" s="204"/>
      <c r="C163" s="205"/>
      <c r="D163" s="206" t="s">
        <v>140</v>
      </c>
      <c r="E163" s="207" t="s">
        <v>1</v>
      </c>
      <c r="F163" s="208" t="s">
        <v>459</v>
      </c>
      <c r="G163" s="205"/>
      <c r="H163" s="209">
        <v>4.5</v>
      </c>
      <c r="I163" s="210"/>
      <c r="J163" s="205"/>
      <c r="K163" s="205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140</v>
      </c>
      <c r="AU163" s="215" t="s">
        <v>138</v>
      </c>
      <c r="AV163" s="12" t="s">
        <v>138</v>
      </c>
      <c r="AW163" s="12" t="s">
        <v>30</v>
      </c>
      <c r="AX163" s="12" t="s">
        <v>73</v>
      </c>
      <c r="AY163" s="215" t="s">
        <v>129</v>
      </c>
    </row>
    <row r="164" spans="2:65" s="12" customFormat="1">
      <c r="B164" s="204"/>
      <c r="C164" s="205"/>
      <c r="D164" s="206" t="s">
        <v>140</v>
      </c>
      <c r="E164" s="207" t="s">
        <v>1</v>
      </c>
      <c r="F164" s="208" t="s">
        <v>460</v>
      </c>
      <c r="G164" s="205"/>
      <c r="H164" s="209">
        <v>3.7349999999999999</v>
      </c>
      <c r="I164" s="210"/>
      <c r="J164" s="205"/>
      <c r="K164" s="205"/>
      <c r="L164" s="211"/>
      <c r="M164" s="212"/>
      <c r="N164" s="213"/>
      <c r="O164" s="213"/>
      <c r="P164" s="213"/>
      <c r="Q164" s="213"/>
      <c r="R164" s="213"/>
      <c r="S164" s="213"/>
      <c r="T164" s="214"/>
      <c r="AT164" s="215" t="s">
        <v>140</v>
      </c>
      <c r="AU164" s="215" t="s">
        <v>138</v>
      </c>
      <c r="AV164" s="12" t="s">
        <v>138</v>
      </c>
      <c r="AW164" s="12" t="s">
        <v>30</v>
      </c>
      <c r="AX164" s="12" t="s">
        <v>73</v>
      </c>
      <c r="AY164" s="215" t="s">
        <v>129</v>
      </c>
    </row>
    <row r="165" spans="2:65" s="13" customFormat="1">
      <c r="B165" s="216"/>
      <c r="C165" s="217"/>
      <c r="D165" s="206" t="s">
        <v>140</v>
      </c>
      <c r="E165" s="218" t="s">
        <v>1</v>
      </c>
      <c r="F165" s="219" t="s">
        <v>147</v>
      </c>
      <c r="G165" s="217"/>
      <c r="H165" s="220">
        <v>8.2349999999999994</v>
      </c>
      <c r="I165" s="221"/>
      <c r="J165" s="217"/>
      <c r="K165" s="217"/>
      <c r="L165" s="222"/>
      <c r="M165" s="223"/>
      <c r="N165" s="224"/>
      <c r="O165" s="224"/>
      <c r="P165" s="224"/>
      <c r="Q165" s="224"/>
      <c r="R165" s="224"/>
      <c r="S165" s="224"/>
      <c r="T165" s="225"/>
      <c r="AT165" s="226" t="s">
        <v>140</v>
      </c>
      <c r="AU165" s="226" t="s">
        <v>138</v>
      </c>
      <c r="AV165" s="13" t="s">
        <v>137</v>
      </c>
      <c r="AW165" s="13" t="s">
        <v>30</v>
      </c>
      <c r="AX165" s="13" t="s">
        <v>81</v>
      </c>
      <c r="AY165" s="226" t="s">
        <v>129</v>
      </c>
    </row>
    <row r="166" spans="2:65" s="1" customFormat="1" ht="24" customHeight="1">
      <c r="B166" s="33"/>
      <c r="C166" s="191" t="s">
        <v>202</v>
      </c>
      <c r="D166" s="191" t="s">
        <v>132</v>
      </c>
      <c r="E166" s="192" t="s">
        <v>461</v>
      </c>
      <c r="F166" s="193" t="s">
        <v>462</v>
      </c>
      <c r="G166" s="194" t="s">
        <v>135</v>
      </c>
      <c r="H166" s="195">
        <v>11.205</v>
      </c>
      <c r="I166" s="196"/>
      <c r="J166" s="197">
        <f>ROUND(I166*H166,2)</f>
        <v>0</v>
      </c>
      <c r="K166" s="193" t="s">
        <v>136</v>
      </c>
      <c r="L166" s="37"/>
      <c r="M166" s="198" t="s">
        <v>1</v>
      </c>
      <c r="N166" s="199" t="s">
        <v>39</v>
      </c>
      <c r="O166" s="65"/>
      <c r="P166" s="200">
        <f>O166*H166</f>
        <v>0</v>
      </c>
      <c r="Q166" s="200">
        <v>0</v>
      </c>
      <c r="R166" s="200">
        <f>Q166*H166</f>
        <v>0</v>
      </c>
      <c r="S166" s="200">
        <v>6.8000000000000005E-2</v>
      </c>
      <c r="T166" s="201">
        <f>S166*H166</f>
        <v>0.76194000000000006</v>
      </c>
      <c r="AR166" s="202" t="s">
        <v>137</v>
      </c>
      <c r="AT166" s="202" t="s">
        <v>132</v>
      </c>
      <c r="AU166" s="202" t="s">
        <v>138</v>
      </c>
      <c r="AY166" s="16" t="s">
        <v>129</v>
      </c>
      <c r="BE166" s="203">
        <f>IF(N166="základní",J166,0)</f>
        <v>0</v>
      </c>
      <c r="BF166" s="203">
        <f>IF(N166="snížená",J166,0)</f>
        <v>0</v>
      </c>
      <c r="BG166" s="203">
        <f>IF(N166="zákl. přenesená",J166,0)</f>
        <v>0</v>
      </c>
      <c r="BH166" s="203">
        <f>IF(N166="sníž. přenesená",J166,0)</f>
        <v>0</v>
      </c>
      <c r="BI166" s="203">
        <f>IF(N166="nulová",J166,0)</f>
        <v>0</v>
      </c>
      <c r="BJ166" s="16" t="s">
        <v>138</v>
      </c>
      <c r="BK166" s="203">
        <f>ROUND(I166*H166,2)</f>
        <v>0</v>
      </c>
      <c r="BL166" s="16" t="s">
        <v>137</v>
      </c>
      <c r="BM166" s="202" t="s">
        <v>463</v>
      </c>
    </row>
    <row r="167" spans="2:65" s="12" customFormat="1">
      <c r="B167" s="204"/>
      <c r="C167" s="205"/>
      <c r="D167" s="206" t="s">
        <v>140</v>
      </c>
      <c r="E167" s="207" t="s">
        <v>1</v>
      </c>
      <c r="F167" s="208" t="s">
        <v>464</v>
      </c>
      <c r="G167" s="205"/>
      <c r="H167" s="209">
        <v>11.205</v>
      </c>
      <c r="I167" s="210"/>
      <c r="J167" s="205"/>
      <c r="K167" s="205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140</v>
      </c>
      <c r="AU167" s="215" t="s">
        <v>138</v>
      </c>
      <c r="AV167" s="12" t="s">
        <v>138</v>
      </c>
      <c r="AW167" s="12" t="s">
        <v>30</v>
      </c>
      <c r="AX167" s="12" t="s">
        <v>73</v>
      </c>
      <c r="AY167" s="215" t="s">
        <v>129</v>
      </c>
    </row>
    <row r="168" spans="2:65" s="13" customFormat="1">
      <c r="B168" s="216"/>
      <c r="C168" s="217"/>
      <c r="D168" s="206" t="s">
        <v>140</v>
      </c>
      <c r="E168" s="218" t="s">
        <v>1</v>
      </c>
      <c r="F168" s="219" t="s">
        <v>147</v>
      </c>
      <c r="G168" s="217"/>
      <c r="H168" s="220">
        <v>11.205</v>
      </c>
      <c r="I168" s="221"/>
      <c r="J168" s="217"/>
      <c r="K168" s="217"/>
      <c r="L168" s="222"/>
      <c r="M168" s="223"/>
      <c r="N168" s="224"/>
      <c r="O168" s="224"/>
      <c r="P168" s="224"/>
      <c r="Q168" s="224"/>
      <c r="R168" s="224"/>
      <c r="S168" s="224"/>
      <c r="T168" s="225"/>
      <c r="AT168" s="226" t="s">
        <v>140</v>
      </c>
      <c r="AU168" s="226" t="s">
        <v>138</v>
      </c>
      <c r="AV168" s="13" t="s">
        <v>137</v>
      </c>
      <c r="AW168" s="13" t="s">
        <v>30</v>
      </c>
      <c r="AX168" s="13" t="s">
        <v>81</v>
      </c>
      <c r="AY168" s="226" t="s">
        <v>129</v>
      </c>
    </row>
    <row r="169" spans="2:65" s="11" customFormat="1" ht="22.95" customHeight="1">
      <c r="B169" s="175"/>
      <c r="C169" s="176"/>
      <c r="D169" s="177" t="s">
        <v>72</v>
      </c>
      <c r="E169" s="189" t="s">
        <v>173</v>
      </c>
      <c r="F169" s="189" t="s">
        <v>174</v>
      </c>
      <c r="G169" s="176"/>
      <c r="H169" s="176"/>
      <c r="I169" s="179"/>
      <c r="J169" s="190">
        <f>BK169</f>
        <v>0</v>
      </c>
      <c r="K169" s="176"/>
      <c r="L169" s="181"/>
      <c r="M169" s="182"/>
      <c r="N169" s="183"/>
      <c r="O169" s="183"/>
      <c r="P169" s="184">
        <f>SUM(P170:P174)</f>
        <v>0</v>
      </c>
      <c r="Q169" s="183"/>
      <c r="R169" s="184">
        <f>SUM(R170:R174)</f>
        <v>0</v>
      </c>
      <c r="S169" s="183"/>
      <c r="T169" s="185">
        <f>SUM(T170:T174)</f>
        <v>0</v>
      </c>
      <c r="AR169" s="186" t="s">
        <v>81</v>
      </c>
      <c r="AT169" s="187" t="s">
        <v>72</v>
      </c>
      <c r="AU169" s="187" t="s">
        <v>81</v>
      </c>
      <c r="AY169" s="186" t="s">
        <v>129</v>
      </c>
      <c r="BK169" s="188">
        <f>SUM(BK170:BK174)</f>
        <v>0</v>
      </c>
    </row>
    <row r="170" spans="2:65" s="1" customFormat="1" ht="24" customHeight="1">
      <c r="B170" s="33"/>
      <c r="C170" s="191" t="s">
        <v>210</v>
      </c>
      <c r="D170" s="191" t="s">
        <v>132</v>
      </c>
      <c r="E170" s="192" t="s">
        <v>176</v>
      </c>
      <c r="F170" s="193" t="s">
        <v>177</v>
      </c>
      <c r="G170" s="194" t="s">
        <v>178</v>
      </c>
      <c r="H170" s="195">
        <v>1.5569999999999999</v>
      </c>
      <c r="I170" s="196"/>
      <c r="J170" s="197">
        <f>ROUND(I170*H170,2)</f>
        <v>0</v>
      </c>
      <c r="K170" s="193" t="s">
        <v>136</v>
      </c>
      <c r="L170" s="37"/>
      <c r="M170" s="198" t="s">
        <v>1</v>
      </c>
      <c r="N170" s="199" t="s">
        <v>39</v>
      </c>
      <c r="O170" s="65"/>
      <c r="P170" s="200">
        <f>O170*H170</f>
        <v>0</v>
      </c>
      <c r="Q170" s="200">
        <v>0</v>
      </c>
      <c r="R170" s="200">
        <f>Q170*H170</f>
        <v>0</v>
      </c>
      <c r="S170" s="200">
        <v>0</v>
      </c>
      <c r="T170" s="201">
        <f>S170*H170</f>
        <v>0</v>
      </c>
      <c r="AR170" s="202" t="s">
        <v>137</v>
      </c>
      <c r="AT170" s="202" t="s">
        <v>132</v>
      </c>
      <c r="AU170" s="202" t="s">
        <v>138</v>
      </c>
      <c r="AY170" s="16" t="s">
        <v>129</v>
      </c>
      <c r="BE170" s="203">
        <f>IF(N170="základní",J170,0)</f>
        <v>0</v>
      </c>
      <c r="BF170" s="203">
        <f>IF(N170="snížená",J170,0)</f>
        <v>0</v>
      </c>
      <c r="BG170" s="203">
        <f>IF(N170="zákl. přenesená",J170,0)</f>
        <v>0</v>
      </c>
      <c r="BH170" s="203">
        <f>IF(N170="sníž. přenesená",J170,0)</f>
        <v>0</v>
      </c>
      <c r="BI170" s="203">
        <f>IF(N170="nulová",J170,0)</f>
        <v>0</v>
      </c>
      <c r="BJ170" s="16" t="s">
        <v>138</v>
      </c>
      <c r="BK170" s="203">
        <f>ROUND(I170*H170,2)</f>
        <v>0</v>
      </c>
      <c r="BL170" s="16" t="s">
        <v>137</v>
      </c>
      <c r="BM170" s="202" t="s">
        <v>465</v>
      </c>
    </row>
    <row r="171" spans="2:65" s="1" customFormat="1" ht="24" customHeight="1">
      <c r="B171" s="33"/>
      <c r="C171" s="191" t="s">
        <v>8</v>
      </c>
      <c r="D171" s="191" t="s">
        <v>132</v>
      </c>
      <c r="E171" s="192" t="s">
        <v>180</v>
      </c>
      <c r="F171" s="193" t="s">
        <v>181</v>
      </c>
      <c r="G171" s="194" t="s">
        <v>178</v>
      </c>
      <c r="H171" s="195">
        <v>1.5569999999999999</v>
      </c>
      <c r="I171" s="196"/>
      <c r="J171" s="197">
        <f>ROUND(I171*H171,2)</f>
        <v>0</v>
      </c>
      <c r="K171" s="193" t="s">
        <v>136</v>
      </c>
      <c r="L171" s="37"/>
      <c r="M171" s="198" t="s">
        <v>1</v>
      </c>
      <c r="N171" s="199" t="s">
        <v>39</v>
      </c>
      <c r="O171" s="65"/>
      <c r="P171" s="200">
        <f>O171*H171</f>
        <v>0</v>
      </c>
      <c r="Q171" s="200">
        <v>0</v>
      </c>
      <c r="R171" s="200">
        <f>Q171*H171</f>
        <v>0</v>
      </c>
      <c r="S171" s="200">
        <v>0</v>
      </c>
      <c r="T171" s="201">
        <f>S171*H171</f>
        <v>0</v>
      </c>
      <c r="AR171" s="202" t="s">
        <v>137</v>
      </c>
      <c r="AT171" s="202" t="s">
        <v>132</v>
      </c>
      <c r="AU171" s="202" t="s">
        <v>138</v>
      </c>
      <c r="AY171" s="16" t="s">
        <v>129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6" t="s">
        <v>138</v>
      </c>
      <c r="BK171" s="203">
        <f>ROUND(I171*H171,2)</f>
        <v>0</v>
      </c>
      <c r="BL171" s="16" t="s">
        <v>137</v>
      </c>
      <c r="BM171" s="202" t="s">
        <v>466</v>
      </c>
    </row>
    <row r="172" spans="2:65" s="1" customFormat="1" ht="24" customHeight="1">
      <c r="B172" s="33"/>
      <c r="C172" s="191" t="s">
        <v>206</v>
      </c>
      <c r="D172" s="191" t="s">
        <v>132</v>
      </c>
      <c r="E172" s="192" t="s">
        <v>184</v>
      </c>
      <c r="F172" s="193" t="s">
        <v>185</v>
      </c>
      <c r="G172" s="194" t="s">
        <v>178</v>
      </c>
      <c r="H172" s="195">
        <v>14.013</v>
      </c>
      <c r="I172" s="196"/>
      <c r="J172" s="197">
        <f>ROUND(I172*H172,2)</f>
        <v>0</v>
      </c>
      <c r="K172" s="193" t="s">
        <v>136</v>
      </c>
      <c r="L172" s="37"/>
      <c r="M172" s="198" t="s">
        <v>1</v>
      </c>
      <c r="N172" s="199" t="s">
        <v>39</v>
      </c>
      <c r="O172" s="65"/>
      <c r="P172" s="200">
        <f>O172*H172</f>
        <v>0</v>
      </c>
      <c r="Q172" s="200">
        <v>0</v>
      </c>
      <c r="R172" s="200">
        <f>Q172*H172</f>
        <v>0</v>
      </c>
      <c r="S172" s="200">
        <v>0</v>
      </c>
      <c r="T172" s="201">
        <f>S172*H172</f>
        <v>0</v>
      </c>
      <c r="AR172" s="202" t="s">
        <v>137</v>
      </c>
      <c r="AT172" s="202" t="s">
        <v>132</v>
      </c>
      <c r="AU172" s="202" t="s">
        <v>138</v>
      </c>
      <c r="AY172" s="16" t="s">
        <v>129</v>
      </c>
      <c r="BE172" s="203">
        <f>IF(N172="základní",J172,0)</f>
        <v>0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16" t="s">
        <v>138</v>
      </c>
      <c r="BK172" s="203">
        <f>ROUND(I172*H172,2)</f>
        <v>0</v>
      </c>
      <c r="BL172" s="16" t="s">
        <v>137</v>
      </c>
      <c r="BM172" s="202" t="s">
        <v>467</v>
      </c>
    </row>
    <row r="173" spans="2:65" s="12" customFormat="1">
      <c r="B173" s="204"/>
      <c r="C173" s="205"/>
      <c r="D173" s="206" t="s">
        <v>140</v>
      </c>
      <c r="E173" s="205"/>
      <c r="F173" s="208" t="s">
        <v>468</v>
      </c>
      <c r="G173" s="205"/>
      <c r="H173" s="209">
        <v>14.013</v>
      </c>
      <c r="I173" s="210"/>
      <c r="J173" s="205"/>
      <c r="K173" s="205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140</v>
      </c>
      <c r="AU173" s="215" t="s">
        <v>138</v>
      </c>
      <c r="AV173" s="12" t="s">
        <v>138</v>
      </c>
      <c r="AW173" s="12" t="s">
        <v>4</v>
      </c>
      <c r="AX173" s="12" t="s">
        <v>81</v>
      </c>
      <c r="AY173" s="215" t="s">
        <v>129</v>
      </c>
    </row>
    <row r="174" spans="2:65" s="1" customFormat="1" ht="24" customHeight="1">
      <c r="B174" s="33"/>
      <c r="C174" s="191" t="s">
        <v>223</v>
      </c>
      <c r="D174" s="191" t="s">
        <v>132</v>
      </c>
      <c r="E174" s="192" t="s">
        <v>189</v>
      </c>
      <c r="F174" s="193" t="s">
        <v>190</v>
      </c>
      <c r="G174" s="194" t="s">
        <v>178</v>
      </c>
      <c r="H174" s="195">
        <v>1.5569999999999999</v>
      </c>
      <c r="I174" s="196"/>
      <c r="J174" s="197">
        <f>ROUND(I174*H174,2)</f>
        <v>0</v>
      </c>
      <c r="K174" s="193" t="s">
        <v>136</v>
      </c>
      <c r="L174" s="37"/>
      <c r="M174" s="198" t="s">
        <v>1</v>
      </c>
      <c r="N174" s="199" t="s">
        <v>39</v>
      </c>
      <c r="O174" s="65"/>
      <c r="P174" s="200">
        <f>O174*H174</f>
        <v>0</v>
      </c>
      <c r="Q174" s="200">
        <v>0</v>
      </c>
      <c r="R174" s="200">
        <f>Q174*H174</f>
        <v>0</v>
      </c>
      <c r="S174" s="200">
        <v>0</v>
      </c>
      <c r="T174" s="201">
        <f>S174*H174</f>
        <v>0</v>
      </c>
      <c r="AR174" s="202" t="s">
        <v>137</v>
      </c>
      <c r="AT174" s="202" t="s">
        <v>132</v>
      </c>
      <c r="AU174" s="202" t="s">
        <v>138</v>
      </c>
      <c r="AY174" s="16" t="s">
        <v>129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6" t="s">
        <v>138</v>
      </c>
      <c r="BK174" s="203">
        <f>ROUND(I174*H174,2)</f>
        <v>0</v>
      </c>
      <c r="BL174" s="16" t="s">
        <v>137</v>
      </c>
      <c r="BM174" s="202" t="s">
        <v>469</v>
      </c>
    </row>
    <row r="175" spans="2:65" s="11" customFormat="1" ht="22.95" customHeight="1">
      <c r="B175" s="175"/>
      <c r="C175" s="176"/>
      <c r="D175" s="177" t="s">
        <v>72</v>
      </c>
      <c r="E175" s="189" t="s">
        <v>192</v>
      </c>
      <c r="F175" s="189" t="s">
        <v>193</v>
      </c>
      <c r="G175" s="176"/>
      <c r="H175" s="176"/>
      <c r="I175" s="179"/>
      <c r="J175" s="190">
        <f>BK175</f>
        <v>0</v>
      </c>
      <c r="K175" s="176"/>
      <c r="L175" s="181"/>
      <c r="M175" s="182"/>
      <c r="N175" s="183"/>
      <c r="O175" s="183"/>
      <c r="P175" s="184">
        <f>P176</f>
        <v>0</v>
      </c>
      <c r="Q175" s="183"/>
      <c r="R175" s="184">
        <f>R176</f>
        <v>0</v>
      </c>
      <c r="S175" s="183"/>
      <c r="T175" s="185">
        <f>T176</f>
        <v>0</v>
      </c>
      <c r="AR175" s="186" t="s">
        <v>81</v>
      </c>
      <c r="AT175" s="187" t="s">
        <v>72</v>
      </c>
      <c r="AU175" s="187" t="s">
        <v>81</v>
      </c>
      <c r="AY175" s="186" t="s">
        <v>129</v>
      </c>
      <c r="BK175" s="188">
        <f>BK176</f>
        <v>0</v>
      </c>
    </row>
    <row r="176" spans="2:65" s="1" customFormat="1" ht="16.5" customHeight="1">
      <c r="B176" s="33"/>
      <c r="C176" s="191" t="s">
        <v>228</v>
      </c>
      <c r="D176" s="191" t="s">
        <v>132</v>
      </c>
      <c r="E176" s="192" t="s">
        <v>195</v>
      </c>
      <c r="F176" s="193" t="s">
        <v>196</v>
      </c>
      <c r="G176" s="194" t="s">
        <v>178</v>
      </c>
      <c r="H176" s="195">
        <v>0.71599999999999997</v>
      </c>
      <c r="I176" s="196"/>
      <c r="J176" s="197">
        <f>ROUND(I176*H176,2)</f>
        <v>0</v>
      </c>
      <c r="K176" s="193" t="s">
        <v>136</v>
      </c>
      <c r="L176" s="37"/>
      <c r="M176" s="198" t="s">
        <v>1</v>
      </c>
      <c r="N176" s="199" t="s">
        <v>39</v>
      </c>
      <c r="O176" s="65"/>
      <c r="P176" s="200">
        <f>O176*H176</f>
        <v>0</v>
      </c>
      <c r="Q176" s="200">
        <v>0</v>
      </c>
      <c r="R176" s="200">
        <f>Q176*H176</f>
        <v>0</v>
      </c>
      <c r="S176" s="200">
        <v>0</v>
      </c>
      <c r="T176" s="201">
        <f>S176*H176</f>
        <v>0</v>
      </c>
      <c r="AR176" s="202" t="s">
        <v>137</v>
      </c>
      <c r="AT176" s="202" t="s">
        <v>132</v>
      </c>
      <c r="AU176" s="202" t="s">
        <v>138</v>
      </c>
      <c r="AY176" s="16" t="s">
        <v>129</v>
      </c>
      <c r="BE176" s="203">
        <f>IF(N176="základní",J176,0)</f>
        <v>0</v>
      </c>
      <c r="BF176" s="203">
        <f>IF(N176="snížená",J176,0)</f>
        <v>0</v>
      </c>
      <c r="BG176" s="203">
        <f>IF(N176="zákl. přenesená",J176,0)</f>
        <v>0</v>
      </c>
      <c r="BH176" s="203">
        <f>IF(N176="sníž. přenesená",J176,0)</f>
        <v>0</v>
      </c>
      <c r="BI176" s="203">
        <f>IF(N176="nulová",J176,0)</f>
        <v>0</v>
      </c>
      <c r="BJ176" s="16" t="s">
        <v>138</v>
      </c>
      <c r="BK176" s="203">
        <f>ROUND(I176*H176,2)</f>
        <v>0</v>
      </c>
      <c r="BL176" s="16" t="s">
        <v>137</v>
      </c>
      <c r="BM176" s="202" t="s">
        <v>470</v>
      </c>
    </row>
    <row r="177" spans="2:65" s="11" customFormat="1" ht="25.95" customHeight="1">
      <c r="B177" s="175"/>
      <c r="C177" s="176"/>
      <c r="D177" s="177" t="s">
        <v>72</v>
      </c>
      <c r="E177" s="178" t="s">
        <v>198</v>
      </c>
      <c r="F177" s="178" t="s">
        <v>199</v>
      </c>
      <c r="G177" s="176"/>
      <c r="H177" s="176"/>
      <c r="I177" s="179"/>
      <c r="J177" s="180">
        <f>BK177</f>
        <v>0</v>
      </c>
      <c r="K177" s="176"/>
      <c r="L177" s="181"/>
      <c r="M177" s="182"/>
      <c r="N177" s="183"/>
      <c r="O177" s="183"/>
      <c r="P177" s="184">
        <f>P178+P188+P202+P218+P242+P288+P293+P303+P337+P351+P365</f>
        <v>0</v>
      </c>
      <c r="Q177" s="183"/>
      <c r="R177" s="184">
        <f>R178+R188+R202+R218+R242+R288+R293+R303+R337+R351+R365</f>
        <v>0.60586001</v>
      </c>
      <c r="S177" s="183"/>
      <c r="T177" s="185">
        <f>T178+T188+T202+T218+T242+T288+T293+T303+T337+T351+T365</f>
        <v>0.24315250000000002</v>
      </c>
      <c r="AR177" s="186" t="s">
        <v>138</v>
      </c>
      <c r="AT177" s="187" t="s">
        <v>72</v>
      </c>
      <c r="AU177" s="187" t="s">
        <v>73</v>
      </c>
      <c r="AY177" s="186" t="s">
        <v>129</v>
      </c>
      <c r="BK177" s="188">
        <f>BK178+BK188+BK202+BK218+BK242+BK288+BK293+BK303+BK337+BK351+BK365</f>
        <v>0</v>
      </c>
    </row>
    <row r="178" spans="2:65" s="11" customFormat="1" ht="22.95" customHeight="1">
      <c r="B178" s="175"/>
      <c r="C178" s="176"/>
      <c r="D178" s="177" t="s">
        <v>72</v>
      </c>
      <c r="E178" s="189" t="s">
        <v>471</v>
      </c>
      <c r="F178" s="189" t="s">
        <v>472</v>
      </c>
      <c r="G178" s="176"/>
      <c r="H178" s="176"/>
      <c r="I178" s="179"/>
      <c r="J178" s="190">
        <f>BK178</f>
        <v>0</v>
      </c>
      <c r="K178" s="176"/>
      <c r="L178" s="181"/>
      <c r="M178" s="182"/>
      <c r="N178" s="183"/>
      <c r="O178" s="183"/>
      <c r="P178" s="184">
        <f>SUM(P179:P187)</f>
        <v>0</v>
      </c>
      <c r="Q178" s="183"/>
      <c r="R178" s="184">
        <f>SUM(R179:R187)</f>
        <v>1.3710000000000002E-2</v>
      </c>
      <c r="S178" s="183"/>
      <c r="T178" s="185">
        <f>SUM(T179:T187)</f>
        <v>0</v>
      </c>
      <c r="AR178" s="186" t="s">
        <v>138</v>
      </c>
      <c r="AT178" s="187" t="s">
        <v>72</v>
      </c>
      <c r="AU178" s="187" t="s">
        <v>81</v>
      </c>
      <c r="AY178" s="186" t="s">
        <v>129</v>
      </c>
      <c r="BK178" s="188">
        <f>SUM(BK179:BK187)</f>
        <v>0</v>
      </c>
    </row>
    <row r="179" spans="2:65" s="1" customFormat="1" ht="24" customHeight="1">
      <c r="B179" s="33"/>
      <c r="C179" s="191" t="s">
        <v>232</v>
      </c>
      <c r="D179" s="191" t="s">
        <v>132</v>
      </c>
      <c r="E179" s="192" t="s">
        <v>473</v>
      </c>
      <c r="F179" s="193" t="s">
        <v>474</v>
      </c>
      <c r="G179" s="194" t="s">
        <v>135</v>
      </c>
      <c r="H179" s="195">
        <v>3.86</v>
      </c>
      <c r="I179" s="196"/>
      <c r="J179" s="197">
        <f>ROUND(I179*H179,2)</f>
        <v>0</v>
      </c>
      <c r="K179" s="193" t="s">
        <v>136</v>
      </c>
      <c r="L179" s="37"/>
      <c r="M179" s="198" t="s">
        <v>1</v>
      </c>
      <c r="N179" s="199" t="s">
        <v>39</v>
      </c>
      <c r="O179" s="65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AR179" s="202" t="s">
        <v>206</v>
      </c>
      <c r="AT179" s="202" t="s">
        <v>132</v>
      </c>
      <c r="AU179" s="202" t="s">
        <v>138</v>
      </c>
      <c r="AY179" s="16" t="s">
        <v>129</v>
      </c>
      <c r="BE179" s="203">
        <f>IF(N179="základní",J179,0)</f>
        <v>0</v>
      </c>
      <c r="BF179" s="203">
        <f>IF(N179="snížená",J179,0)</f>
        <v>0</v>
      </c>
      <c r="BG179" s="203">
        <f>IF(N179="zákl. přenesená",J179,0)</f>
        <v>0</v>
      </c>
      <c r="BH179" s="203">
        <f>IF(N179="sníž. přenesená",J179,0)</f>
        <v>0</v>
      </c>
      <c r="BI179" s="203">
        <f>IF(N179="nulová",J179,0)</f>
        <v>0</v>
      </c>
      <c r="BJ179" s="16" t="s">
        <v>138</v>
      </c>
      <c r="BK179" s="203">
        <f>ROUND(I179*H179,2)</f>
        <v>0</v>
      </c>
      <c r="BL179" s="16" t="s">
        <v>206</v>
      </c>
      <c r="BM179" s="202" t="s">
        <v>475</v>
      </c>
    </row>
    <row r="180" spans="2:65" s="12" customFormat="1">
      <c r="B180" s="204"/>
      <c r="C180" s="205"/>
      <c r="D180" s="206" t="s">
        <v>140</v>
      </c>
      <c r="E180" s="207" t="s">
        <v>1</v>
      </c>
      <c r="F180" s="208" t="s">
        <v>476</v>
      </c>
      <c r="G180" s="205"/>
      <c r="H180" s="209">
        <v>3.86</v>
      </c>
      <c r="I180" s="210"/>
      <c r="J180" s="205"/>
      <c r="K180" s="205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140</v>
      </c>
      <c r="AU180" s="215" t="s">
        <v>138</v>
      </c>
      <c r="AV180" s="12" t="s">
        <v>138</v>
      </c>
      <c r="AW180" s="12" t="s">
        <v>30</v>
      </c>
      <c r="AX180" s="12" t="s">
        <v>81</v>
      </c>
      <c r="AY180" s="215" t="s">
        <v>129</v>
      </c>
    </row>
    <row r="181" spans="2:65" s="1" customFormat="1" ht="24" customHeight="1">
      <c r="B181" s="33"/>
      <c r="C181" s="191" t="s">
        <v>236</v>
      </c>
      <c r="D181" s="191" t="s">
        <v>132</v>
      </c>
      <c r="E181" s="192" t="s">
        <v>477</v>
      </c>
      <c r="F181" s="193" t="s">
        <v>478</v>
      </c>
      <c r="G181" s="194" t="s">
        <v>135</v>
      </c>
      <c r="H181" s="195">
        <v>4.8</v>
      </c>
      <c r="I181" s="196"/>
      <c r="J181" s="197">
        <f>ROUND(I181*H181,2)</f>
        <v>0</v>
      </c>
      <c r="K181" s="193" t="s">
        <v>136</v>
      </c>
      <c r="L181" s="37"/>
      <c r="M181" s="198" t="s">
        <v>1</v>
      </c>
      <c r="N181" s="199" t="s">
        <v>39</v>
      </c>
      <c r="O181" s="65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AR181" s="202" t="s">
        <v>206</v>
      </c>
      <c r="AT181" s="202" t="s">
        <v>132</v>
      </c>
      <c r="AU181" s="202" t="s">
        <v>138</v>
      </c>
      <c r="AY181" s="16" t="s">
        <v>129</v>
      </c>
      <c r="BE181" s="203">
        <f>IF(N181="základní",J181,0)</f>
        <v>0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6" t="s">
        <v>138</v>
      </c>
      <c r="BK181" s="203">
        <f>ROUND(I181*H181,2)</f>
        <v>0</v>
      </c>
      <c r="BL181" s="16" t="s">
        <v>206</v>
      </c>
      <c r="BM181" s="202" t="s">
        <v>479</v>
      </c>
    </row>
    <row r="182" spans="2:65" s="12" customFormat="1">
      <c r="B182" s="204"/>
      <c r="C182" s="205"/>
      <c r="D182" s="206" t="s">
        <v>140</v>
      </c>
      <c r="E182" s="207" t="s">
        <v>1</v>
      </c>
      <c r="F182" s="208" t="s">
        <v>480</v>
      </c>
      <c r="G182" s="205"/>
      <c r="H182" s="209">
        <v>4.8</v>
      </c>
      <c r="I182" s="210"/>
      <c r="J182" s="205"/>
      <c r="K182" s="205"/>
      <c r="L182" s="211"/>
      <c r="M182" s="212"/>
      <c r="N182" s="213"/>
      <c r="O182" s="213"/>
      <c r="P182" s="213"/>
      <c r="Q182" s="213"/>
      <c r="R182" s="213"/>
      <c r="S182" s="213"/>
      <c r="T182" s="214"/>
      <c r="AT182" s="215" t="s">
        <v>140</v>
      </c>
      <c r="AU182" s="215" t="s">
        <v>138</v>
      </c>
      <c r="AV182" s="12" t="s">
        <v>138</v>
      </c>
      <c r="AW182" s="12" t="s">
        <v>30</v>
      </c>
      <c r="AX182" s="12" t="s">
        <v>81</v>
      </c>
      <c r="AY182" s="215" t="s">
        <v>129</v>
      </c>
    </row>
    <row r="183" spans="2:65" s="1" customFormat="1" ht="24" customHeight="1">
      <c r="B183" s="33"/>
      <c r="C183" s="237" t="s">
        <v>7</v>
      </c>
      <c r="D183" s="237" t="s">
        <v>218</v>
      </c>
      <c r="E183" s="238" t="s">
        <v>481</v>
      </c>
      <c r="F183" s="239" t="s">
        <v>482</v>
      </c>
      <c r="G183" s="240" t="s">
        <v>483</v>
      </c>
      <c r="H183" s="241">
        <v>13.71</v>
      </c>
      <c r="I183" s="242"/>
      <c r="J183" s="243">
        <f>ROUND(I183*H183,2)</f>
        <v>0</v>
      </c>
      <c r="K183" s="239" t="s">
        <v>136</v>
      </c>
      <c r="L183" s="244"/>
      <c r="M183" s="245" t="s">
        <v>1</v>
      </c>
      <c r="N183" s="246" t="s">
        <v>39</v>
      </c>
      <c r="O183" s="65"/>
      <c r="P183" s="200">
        <f>O183*H183</f>
        <v>0</v>
      </c>
      <c r="Q183" s="200">
        <v>1E-3</v>
      </c>
      <c r="R183" s="200">
        <f>Q183*H183</f>
        <v>1.3710000000000002E-2</v>
      </c>
      <c r="S183" s="200">
        <v>0</v>
      </c>
      <c r="T183" s="201">
        <f>S183*H183</f>
        <v>0</v>
      </c>
      <c r="AR183" s="202" t="s">
        <v>221</v>
      </c>
      <c r="AT183" s="202" t="s">
        <v>218</v>
      </c>
      <c r="AU183" s="202" t="s">
        <v>138</v>
      </c>
      <c r="AY183" s="16" t="s">
        <v>129</v>
      </c>
      <c r="BE183" s="203">
        <f>IF(N183="základní",J183,0)</f>
        <v>0</v>
      </c>
      <c r="BF183" s="203">
        <f>IF(N183="snížená",J183,0)</f>
        <v>0</v>
      </c>
      <c r="BG183" s="203">
        <f>IF(N183="zákl. přenesená",J183,0)</f>
        <v>0</v>
      </c>
      <c r="BH183" s="203">
        <f>IF(N183="sníž. přenesená",J183,0)</f>
        <v>0</v>
      </c>
      <c r="BI183" s="203">
        <f>IF(N183="nulová",J183,0)</f>
        <v>0</v>
      </c>
      <c r="BJ183" s="16" t="s">
        <v>138</v>
      </c>
      <c r="BK183" s="203">
        <f>ROUND(I183*H183,2)</f>
        <v>0</v>
      </c>
      <c r="BL183" s="16" t="s">
        <v>206</v>
      </c>
      <c r="BM183" s="202" t="s">
        <v>484</v>
      </c>
    </row>
    <row r="184" spans="2:65" s="12" customFormat="1">
      <c r="B184" s="204"/>
      <c r="C184" s="205"/>
      <c r="D184" s="206" t="s">
        <v>140</v>
      </c>
      <c r="E184" s="207" t="s">
        <v>1</v>
      </c>
      <c r="F184" s="208" t="s">
        <v>485</v>
      </c>
      <c r="G184" s="205"/>
      <c r="H184" s="209">
        <v>5.79</v>
      </c>
      <c r="I184" s="210"/>
      <c r="J184" s="205"/>
      <c r="K184" s="205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140</v>
      </c>
      <c r="AU184" s="215" t="s">
        <v>138</v>
      </c>
      <c r="AV184" s="12" t="s">
        <v>138</v>
      </c>
      <c r="AW184" s="12" t="s">
        <v>30</v>
      </c>
      <c r="AX184" s="12" t="s">
        <v>73</v>
      </c>
      <c r="AY184" s="215" t="s">
        <v>129</v>
      </c>
    </row>
    <row r="185" spans="2:65" s="12" customFormat="1">
      <c r="B185" s="204"/>
      <c r="C185" s="205"/>
      <c r="D185" s="206" t="s">
        <v>140</v>
      </c>
      <c r="E185" s="207" t="s">
        <v>1</v>
      </c>
      <c r="F185" s="208" t="s">
        <v>486</v>
      </c>
      <c r="G185" s="205"/>
      <c r="H185" s="209">
        <v>7.92</v>
      </c>
      <c r="I185" s="210"/>
      <c r="J185" s="205"/>
      <c r="K185" s="205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140</v>
      </c>
      <c r="AU185" s="215" t="s">
        <v>138</v>
      </c>
      <c r="AV185" s="12" t="s">
        <v>138</v>
      </c>
      <c r="AW185" s="12" t="s">
        <v>30</v>
      </c>
      <c r="AX185" s="12" t="s">
        <v>73</v>
      </c>
      <c r="AY185" s="215" t="s">
        <v>129</v>
      </c>
    </row>
    <row r="186" spans="2:65" s="13" customFormat="1">
      <c r="B186" s="216"/>
      <c r="C186" s="217"/>
      <c r="D186" s="206" t="s">
        <v>140</v>
      </c>
      <c r="E186" s="218" t="s">
        <v>1</v>
      </c>
      <c r="F186" s="219" t="s">
        <v>147</v>
      </c>
      <c r="G186" s="217"/>
      <c r="H186" s="220">
        <v>13.71</v>
      </c>
      <c r="I186" s="221"/>
      <c r="J186" s="217"/>
      <c r="K186" s="217"/>
      <c r="L186" s="222"/>
      <c r="M186" s="223"/>
      <c r="N186" s="224"/>
      <c r="O186" s="224"/>
      <c r="P186" s="224"/>
      <c r="Q186" s="224"/>
      <c r="R186" s="224"/>
      <c r="S186" s="224"/>
      <c r="T186" s="225"/>
      <c r="AT186" s="226" t="s">
        <v>140</v>
      </c>
      <c r="AU186" s="226" t="s">
        <v>138</v>
      </c>
      <c r="AV186" s="13" t="s">
        <v>137</v>
      </c>
      <c r="AW186" s="13" t="s">
        <v>30</v>
      </c>
      <c r="AX186" s="13" t="s">
        <v>81</v>
      </c>
      <c r="AY186" s="226" t="s">
        <v>129</v>
      </c>
    </row>
    <row r="187" spans="2:65" s="1" customFormat="1" ht="24" customHeight="1">
      <c r="B187" s="33"/>
      <c r="C187" s="191" t="s">
        <v>243</v>
      </c>
      <c r="D187" s="191" t="s">
        <v>132</v>
      </c>
      <c r="E187" s="192" t="s">
        <v>487</v>
      </c>
      <c r="F187" s="193" t="s">
        <v>488</v>
      </c>
      <c r="G187" s="194" t="s">
        <v>333</v>
      </c>
      <c r="H187" s="247"/>
      <c r="I187" s="196"/>
      <c r="J187" s="197">
        <f>ROUND(I187*H187,2)</f>
        <v>0</v>
      </c>
      <c r="K187" s="193" t="s">
        <v>136</v>
      </c>
      <c r="L187" s="37"/>
      <c r="M187" s="198" t="s">
        <v>1</v>
      </c>
      <c r="N187" s="199" t="s">
        <v>39</v>
      </c>
      <c r="O187" s="65"/>
      <c r="P187" s="200">
        <f>O187*H187</f>
        <v>0</v>
      </c>
      <c r="Q187" s="200">
        <v>0</v>
      </c>
      <c r="R187" s="200">
        <f>Q187*H187</f>
        <v>0</v>
      </c>
      <c r="S187" s="200">
        <v>0</v>
      </c>
      <c r="T187" s="201">
        <f>S187*H187</f>
        <v>0</v>
      </c>
      <c r="AR187" s="202" t="s">
        <v>206</v>
      </c>
      <c r="AT187" s="202" t="s">
        <v>132</v>
      </c>
      <c r="AU187" s="202" t="s">
        <v>138</v>
      </c>
      <c r="AY187" s="16" t="s">
        <v>129</v>
      </c>
      <c r="BE187" s="203">
        <f>IF(N187="základní",J187,0)</f>
        <v>0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6" t="s">
        <v>138</v>
      </c>
      <c r="BK187" s="203">
        <f>ROUND(I187*H187,2)</f>
        <v>0</v>
      </c>
      <c r="BL187" s="16" t="s">
        <v>206</v>
      </c>
      <c r="BM187" s="202" t="s">
        <v>489</v>
      </c>
    </row>
    <row r="188" spans="2:65" s="11" customFormat="1" ht="22.95" customHeight="1">
      <c r="B188" s="175"/>
      <c r="C188" s="176"/>
      <c r="D188" s="177" t="s">
        <v>72</v>
      </c>
      <c r="E188" s="189" t="s">
        <v>200</v>
      </c>
      <c r="F188" s="189" t="s">
        <v>201</v>
      </c>
      <c r="G188" s="176"/>
      <c r="H188" s="176"/>
      <c r="I188" s="179"/>
      <c r="J188" s="190">
        <f>BK188</f>
        <v>0</v>
      </c>
      <c r="K188" s="176"/>
      <c r="L188" s="181"/>
      <c r="M188" s="182"/>
      <c r="N188" s="183"/>
      <c r="O188" s="183"/>
      <c r="P188" s="184">
        <f>SUM(P189:P201)</f>
        <v>0</v>
      </c>
      <c r="Q188" s="183"/>
      <c r="R188" s="184">
        <f>SUM(R189:R201)</f>
        <v>3.9649999999999998E-3</v>
      </c>
      <c r="S188" s="183"/>
      <c r="T188" s="185">
        <f>SUM(T189:T201)</f>
        <v>7.2899999999999996E-3</v>
      </c>
      <c r="AR188" s="186" t="s">
        <v>138</v>
      </c>
      <c r="AT188" s="187" t="s">
        <v>72</v>
      </c>
      <c r="AU188" s="187" t="s">
        <v>81</v>
      </c>
      <c r="AY188" s="186" t="s">
        <v>129</v>
      </c>
      <c r="BK188" s="188">
        <f>SUM(BK189:BK201)</f>
        <v>0</v>
      </c>
    </row>
    <row r="189" spans="2:65" s="1" customFormat="1" ht="16.5" customHeight="1">
      <c r="B189" s="33"/>
      <c r="C189" s="191" t="s">
        <v>247</v>
      </c>
      <c r="D189" s="191" t="s">
        <v>132</v>
      </c>
      <c r="E189" s="192" t="s">
        <v>490</v>
      </c>
      <c r="F189" s="193" t="s">
        <v>491</v>
      </c>
      <c r="G189" s="194" t="s">
        <v>216</v>
      </c>
      <c r="H189" s="195">
        <v>3</v>
      </c>
      <c r="I189" s="196"/>
      <c r="J189" s="197">
        <f t="shared" ref="J189:J201" si="0">ROUND(I189*H189,2)</f>
        <v>0</v>
      </c>
      <c r="K189" s="193" t="s">
        <v>136</v>
      </c>
      <c r="L189" s="37"/>
      <c r="M189" s="198" t="s">
        <v>1</v>
      </c>
      <c r="N189" s="199" t="s">
        <v>39</v>
      </c>
      <c r="O189" s="65"/>
      <c r="P189" s="200">
        <f t="shared" ref="P189:P201" si="1">O189*H189</f>
        <v>0</v>
      </c>
      <c r="Q189" s="200">
        <v>0</v>
      </c>
      <c r="R189" s="200">
        <f t="shared" ref="R189:R201" si="2">Q189*H189</f>
        <v>0</v>
      </c>
      <c r="S189" s="200">
        <v>2.0999999999999999E-3</v>
      </c>
      <c r="T189" s="201">
        <f t="shared" ref="T189:T201" si="3">S189*H189</f>
        <v>6.3E-3</v>
      </c>
      <c r="AR189" s="202" t="s">
        <v>206</v>
      </c>
      <c r="AT189" s="202" t="s">
        <v>132</v>
      </c>
      <c r="AU189" s="202" t="s">
        <v>138</v>
      </c>
      <c r="AY189" s="16" t="s">
        <v>129</v>
      </c>
      <c r="BE189" s="203">
        <f t="shared" ref="BE189:BE201" si="4">IF(N189="základní",J189,0)</f>
        <v>0</v>
      </c>
      <c r="BF189" s="203">
        <f t="shared" ref="BF189:BF201" si="5">IF(N189="snížená",J189,0)</f>
        <v>0</v>
      </c>
      <c r="BG189" s="203">
        <f t="shared" ref="BG189:BG201" si="6">IF(N189="zákl. přenesená",J189,0)</f>
        <v>0</v>
      </c>
      <c r="BH189" s="203">
        <f t="shared" ref="BH189:BH201" si="7">IF(N189="sníž. přenesená",J189,0)</f>
        <v>0</v>
      </c>
      <c r="BI189" s="203">
        <f t="shared" ref="BI189:BI201" si="8">IF(N189="nulová",J189,0)</f>
        <v>0</v>
      </c>
      <c r="BJ189" s="16" t="s">
        <v>138</v>
      </c>
      <c r="BK189" s="203">
        <f t="shared" ref="BK189:BK201" si="9">ROUND(I189*H189,2)</f>
        <v>0</v>
      </c>
      <c r="BL189" s="16" t="s">
        <v>206</v>
      </c>
      <c r="BM189" s="202" t="s">
        <v>492</v>
      </c>
    </row>
    <row r="190" spans="2:65" s="1" customFormat="1" ht="16.5" customHeight="1">
      <c r="B190" s="33"/>
      <c r="C190" s="191" t="s">
        <v>251</v>
      </c>
      <c r="D190" s="191" t="s">
        <v>132</v>
      </c>
      <c r="E190" s="192" t="s">
        <v>493</v>
      </c>
      <c r="F190" s="193" t="s">
        <v>494</v>
      </c>
      <c r="G190" s="194" t="s">
        <v>216</v>
      </c>
      <c r="H190" s="195">
        <v>0.5</v>
      </c>
      <c r="I190" s="196"/>
      <c r="J190" s="197">
        <f t="shared" si="0"/>
        <v>0</v>
      </c>
      <c r="K190" s="193" t="s">
        <v>136</v>
      </c>
      <c r="L190" s="37"/>
      <c r="M190" s="198" t="s">
        <v>1</v>
      </c>
      <c r="N190" s="199" t="s">
        <v>39</v>
      </c>
      <c r="O190" s="65"/>
      <c r="P190" s="200">
        <f t="shared" si="1"/>
        <v>0</v>
      </c>
      <c r="Q190" s="200">
        <v>0</v>
      </c>
      <c r="R190" s="200">
        <f t="shared" si="2"/>
        <v>0</v>
      </c>
      <c r="S190" s="200">
        <v>1.98E-3</v>
      </c>
      <c r="T190" s="201">
        <f t="shared" si="3"/>
        <v>9.8999999999999999E-4</v>
      </c>
      <c r="AR190" s="202" t="s">
        <v>206</v>
      </c>
      <c r="AT190" s="202" t="s">
        <v>132</v>
      </c>
      <c r="AU190" s="202" t="s">
        <v>138</v>
      </c>
      <c r="AY190" s="16" t="s">
        <v>129</v>
      </c>
      <c r="BE190" s="203">
        <f t="shared" si="4"/>
        <v>0</v>
      </c>
      <c r="BF190" s="203">
        <f t="shared" si="5"/>
        <v>0</v>
      </c>
      <c r="BG190" s="203">
        <f t="shared" si="6"/>
        <v>0</v>
      </c>
      <c r="BH190" s="203">
        <f t="shared" si="7"/>
        <v>0</v>
      </c>
      <c r="BI190" s="203">
        <f t="shared" si="8"/>
        <v>0</v>
      </c>
      <c r="BJ190" s="16" t="s">
        <v>138</v>
      </c>
      <c r="BK190" s="203">
        <f t="shared" si="9"/>
        <v>0</v>
      </c>
      <c r="BL190" s="16" t="s">
        <v>206</v>
      </c>
      <c r="BM190" s="202" t="s">
        <v>495</v>
      </c>
    </row>
    <row r="191" spans="2:65" s="1" customFormat="1" ht="16.5" customHeight="1">
      <c r="B191" s="33"/>
      <c r="C191" s="191" t="s">
        <v>255</v>
      </c>
      <c r="D191" s="191" t="s">
        <v>132</v>
      </c>
      <c r="E191" s="192" t="s">
        <v>496</v>
      </c>
      <c r="F191" s="193" t="s">
        <v>497</v>
      </c>
      <c r="G191" s="194" t="s">
        <v>226</v>
      </c>
      <c r="H191" s="195">
        <v>1</v>
      </c>
      <c r="I191" s="196"/>
      <c r="J191" s="197">
        <f t="shared" si="0"/>
        <v>0</v>
      </c>
      <c r="K191" s="193" t="s">
        <v>136</v>
      </c>
      <c r="L191" s="37"/>
      <c r="M191" s="198" t="s">
        <v>1</v>
      </c>
      <c r="N191" s="199" t="s">
        <v>39</v>
      </c>
      <c r="O191" s="65"/>
      <c r="P191" s="200">
        <f t="shared" si="1"/>
        <v>0</v>
      </c>
      <c r="Q191" s="200">
        <v>2.7E-4</v>
      </c>
      <c r="R191" s="200">
        <f t="shared" si="2"/>
        <v>2.7E-4</v>
      </c>
      <c r="S191" s="200">
        <v>0</v>
      </c>
      <c r="T191" s="201">
        <f t="shared" si="3"/>
        <v>0</v>
      </c>
      <c r="AR191" s="202" t="s">
        <v>206</v>
      </c>
      <c r="AT191" s="202" t="s">
        <v>132</v>
      </c>
      <c r="AU191" s="202" t="s">
        <v>138</v>
      </c>
      <c r="AY191" s="16" t="s">
        <v>129</v>
      </c>
      <c r="BE191" s="203">
        <f t="shared" si="4"/>
        <v>0</v>
      </c>
      <c r="BF191" s="203">
        <f t="shared" si="5"/>
        <v>0</v>
      </c>
      <c r="BG191" s="203">
        <f t="shared" si="6"/>
        <v>0</v>
      </c>
      <c r="BH191" s="203">
        <f t="shared" si="7"/>
        <v>0</v>
      </c>
      <c r="BI191" s="203">
        <f t="shared" si="8"/>
        <v>0</v>
      </c>
      <c r="BJ191" s="16" t="s">
        <v>138</v>
      </c>
      <c r="BK191" s="203">
        <f t="shared" si="9"/>
        <v>0</v>
      </c>
      <c r="BL191" s="16" t="s">
        <v>206</v>
      </c>
      <c r="BM191" s="202" t="s">
        <v>498</v>
      </c>
    </row>
    <row r="192" spans="2:65" s="1" customFormat="1" ht="16.5" customHeight="1">
      <c r="B192" s="33"/>
      <c r="C192" s="191" t="s">
        <v>259</v>
      </c>
      <c r="D192" s="191" t="s">
        <v>132</v>
      </c>
      <c r="E192" s="192" t="s">
        <v>499</v>
      </c>
      <c r="F192" s="193" t="s">
        <v>500</v>
      </c>
      <c r="G192" s="194" t="s">
        <v>226</v>
      </c>
      <c r="H192" s="195">
        <v>1</v>
      </c>
      <c r="I192" s="196"/>
      <c r="J192" s="197">
        <f t="shared" si="0"/>
        <v>0</v>
      </c>
      <c r="K192" s="193" t="s">
        <v>136</v>
      </c>
      <c r="L192" s="37"/>
      <c r="M192" s="198" t="s">
        <v>1</v>
      </c>
      <c r="N192" s="199" t="s">
        <v>39</v>
      </c>
      <c r="O192" s="65"/>
      <c r="P192" s="200">
        <f t="shared" si="1"/>
        <v>0</v>
      </c>
      <c r="Q192" s="200">
        <v>3.1E-4</v>
      </c>
      <c r="R192" s="200">
        <f t="shared" si="2"/>
        <v>3.1E-4</v>
      </c>
      <c r="S192" s="200">
        <v>0</v>
      </c>
      <c r="T192" s="201">
        <f t="shared" si="3"/>
        <v>0</v>
      </c>
      <c r="AR192" s="202" t="s">
        <v>206</v>
      </c>
      <c r="AT192" s="202" t="s">
        <v>132</v>
      </c>
      <c r="AU192" s="202" t="s">
        <v>138</v>
      </c>
      <c r="AY192" s="16" t="s">
        <v>129</v>
      </c>
      <c r="BE192" s="203">
        <f t="shared" si="4"/>
        <v>0</v>
      </c>
      <c r="BF192" s="203">
        <f t="shared" si="5"/>
        <v>0</v>
      </c>
      <c r="BG192" s="203">
        <f t="shared" si="6"/>
        <v>0</v>
      </c>
      <c r="BH192" s="203">
        <f t="shared" si="7"/>
        <v>0</v>
      </c>
      <c r="BI192" s="203">
        <f t="shared" si="8"/>
        <v>0</v>
      </c>
      <c r="BJ192" s="16" t="s">
        <v>138</v>
      </c>
      <c r="BK192" s="203">
        <f t="shared" si="9"/>
        <v>0</v>
      </c>
      <c r="BL192" s="16" t="s">
        <v>206</v>
      </c>
      <c r="BM192" s="202" t="s">
        <v>501</v>
      </c>
    </row>
    <row r="193" spans="2:65" s="1" customFormat="1" ht="16.5" customHeight="1">
      <c r="B193" s="33"/>
      <c r="C193" s="191" t="s">
        <v>263</v>
      </c>
      <c r="D193" s="191" t="s">
        <v>132</v>
      </c>
      <c r="E193" s="192" t="s">
        <v>502</v>
      </c>
      <c r="F193" s="193" t="s">
        <v>503</v>
      </c>
      <c r="G193" s="194" t="s">
        <v>226</v>
      </c>
      <c r="H193" s="195">
        <v>1</v>
      </c>
      <c r="I193" s="196"/>
      <c r="J193" s="197">
        <f t="shared" si="0"/>
        <v>0</v>
      </c>
      <c r="K193" s="193" t="s">
        <v>136</v>
      </c>
      <c r="L193" s="37"/>
      <c r="M193" s="198" t="s">
        <v>1</v>
      </c>
      <c r="N193" s="199" t="s">
        <v>39</v>
      </c>
      <c r="O193" s="65"/>
      <c r="P193" s="200">
        <f t="shared" si="1"/>
        <v>0</v>
      </c>
      <c r="Q193" s="200">
        <v>1.01E-3</v>
      </c>
      <c r="R193" s="200">
        <f t="shared" si="2"/>
        <v>1.01E-3</v>
      </c>
      <c r="S193" s="200">
        <v>0</v>
      </c>
      <c r="T193" s="201">
        <f t="shared" si="3"/>
        <v>0</v>
      </c>
      <c r="AR193" s="202" t="s">
        <v>206</v>
      </c>
      <c r="AT193" s="202" t="s">
        <v>132</v>
      </c>
      <c r="AU193" s="202" t="s">
        <v>138</v>
      </c>
      <c r="AY193" s="16" t="s">
        <v>129</v>
      </c>
      <c r="BE193" s="203">
        <f t="shared" si="4"/>
        <v>0</v>
      </c>
      <c r="BF193" s="203">
        <f t="shared" si="5"/>
        <v>0</v>
      </c>
      <c r="BG193" s="203">
        <f t="shared" si="6"/>
        <v>0</v>
      </c>
      <c r="BH193" s="203">
        <f t="shared" si="7"/>
        <v>0</v>
      </c>
      <c r="BI193" s="203">
        <f t="shared" si="8"/>
        <v>0</v>
      </c>
      <c r="BJ193" s="16" t="s">
        <v>138</v>
      </c>
      <c r="BK193" s="203">
        <f t="shared" si="9"/>
        <v>0</v>
      </c>
      <c r="BL193" s="16" t="s">
        <v>206</v>
      </c>
      <c r="BM193" s="202" t="s">
        <v>504</v>
      </c>
    </row>
    <row r="194" spans="2:65" s="1" customFormat="1" ht="16.5" customHeight="1">
      <c r="B194" s="33"/>
      <c r="C194" s="191" t="s">
        <v>267</v>
      </c>
      <c r="D194" s="191" t="s">
        <v>132</v>
      </c>
      <c r="E194" s="192" t="s">
        <v>505</v>
      </c>
      <c r="F194" s="193" t="s">
        <v>506</v>
      </c>
      <c r="G194" s="194" t="s">
        <v>216</v>
      </c>
      <c r="H194" s="195">
        <v>2</v>
      </c>
      <c r="I194" s="196"/>
      <c r="J194" s="197">
        <f t="shared" si="0"/>
        <v>0</v>
      </c>
      <c r="K194" s="193" t="s">
        <v>136</v>
      </c>
      <c r="L194" s="37"/>
      <c r="M194" s="198" t="s">
        <v>1</v>
      </c>
      <c r="N194" s="199" t="s">
        <v>39</v>
      </c>
      <c r="O194" s="65"/>
      <c r="P194" s="200">
        <f t="shared" si="1"/>
        <v>0</v>
      </c>
      <c r="Q194" s="200">
        <v>2.9E-4</v>
      </c>
      <c r="R194" s="200">
        <f t="shared" si="2"/>
        <v>5.8E-4</v>
      </c>
      <c r="S194" s="200">
        <v>0</v>
      </c>
      <c r="T194" s="201">
        <f t="shared" si="3"/>
        <v>0</v>
      </c>
      <c r="AR194" s="202" t="s">
        <v>206</v>
      </c>
      <c r="AT194" s="202" t="s">
        <v>132</v>
      </c>
      <c r="AU194" s="202" t="s">
        <v>138</v>
      </c>
      <c r="AY194" s="16" t="s">
        <v>129</v>
      </c>
      <c r="BE194" s="203">
        <f t="shared" si="4"/>
        <v>0</v>
      </c>
      <c r="BF194" s="203">
        <f t="shared" si="5"/>
        <v>0</v>
      </c>
      <c r="BG194" s="203">
        <f t="shared" si="6"/>
        <v>0</v>
      </c>
      <c r="BH194" s="203">
        <f t="shared" si="7"/>
        <v>0</v>
      </c>
      <c r="BI194" s="203">
        <f t="shared" si="8"/>
        <v>0</v>
      </c>
      <c r="BJ194" s="16" t="s">
        <v>138</v>
      </c>
      <c r="BK194" s="203">
        <f t="shared" si="9"/>
        <v>0</v>
      </c>
      <c r="BL194" s="16" t="s">
        <v>206</v>
      </c>
      <c r="BM194" s="202" t="s">
        <v>507</v>
      </c>
    </row>
    <row r="195" spans="2:65" s="1" customFormat="1" ht="16.5" customHeight="1">
      <c r="B195" s="33"/>
      <c r="C195" s="191" t="s">
        <v>271</v>
      </c>
      <c r="D195" s="191" t="s">
        <v>132</v>
      </c>
      <c r="E195" s="192" t="s">
        <v>508</v>
      </c>
      <c r="F195" s="193" t="s">
        <v>509</v>
      </c>
      <c r="G195" s="194" t="s">
        <v>216</v>
      </c>
      <c r="H195" s="195">
        <v>3.5</v>
      </c>
      <c r="I195" s="196"/>
      <c r="J195" s="197">
        <f t="shared" si="0"/>
        <v>0</v>
      </c>
      <c r="K195" s="193" t="s">
        <v>136</v>
      </c>
      <c r="L195" s="37"/>
      <c r="M195" s="198" t="s">
        <v>1</v>
      </c>
      <c r="N195" s="199" t="s">
        <v>39</v>
      </c>
      <c r="O195" s="65"/>
      <c r="P195" s="200">
        <f t="shared" si="1"/>
        <v>0</v>
      </c>
      <c r="Q195" s="200">
        <v>3.5E-4</v>
      </c>
      <c r="R195" s="200">
        <f t="shared" si="2"/>
        <v>1.225E-3</v>
      </c>
      <c r="S195" s="200">
        <v>0</v>
      </c>
      <c r="T195" s="201">
        <f t="shared" si="3"/>
        <v>0</v>
      </c>
      <c r="AR195" s="202" t="s">
        <v>206</v>
      </c>
      <c r="AT195" s="202" t="s">
        <v>132</v>
      </c>
      <c r="AU195" s="202" t="s">
        <v>138</v>
      </c>
      <c r="AY195" s="16" t="s">
        <v>129</v>
      </c>
      <c r="BE195" s="203">
        <f t="shared" si="4"/>
        <v>0</v>
      </c>
      <c r="BF195" s="203">
        <f t="shared" si="5"/>
        <v>0</v>
      </c>
      <c r="BG195" s="203">
        <f t="shared" si="6"/>
        <v>0</v>
      </c>
      <c r="BH195" s="203">
        <f t="shared" si="7"/>
        <v>0</v>
      </c>
      <c r="BI195" s="203">
        <f t="shared" si="8"/>
        <v>0</v>
      </c>
      <c r="BJ195" s="16" t="s">
        <v>138</v>
      </c>
      <c r="BK195" s="203">
        <f t="shared" si="9"/>
        <v>0</v>
      </c>
      <c r="BL195" s="16" t="s">
        <v>206</v>
      </c>
      <c r="BM195" s="202" t="s">
        <v>510</v>
      </c>
    </row>
    <row r="196" spans="2:65" s="1" customFormat="1" ht="16.5" customHeight="1">
      <c r="B196" s="33"/>
      <c r="C196" s="191" t="s">
        <v>275</v>
      </c>
      <c r="D196" s="191" t="s">
        <v>132</v>
      </c>
      <c r="E196" s="192" t="s">
        <v>511</v>
      </c>
      <c r="F196" s="193" t="s">
        <v>512</v>
      </c>
      <c r="G196" s="194" t="s">
        <v>216</v>
      </c>
      <c r="H196" s="195">
        <v>0.5</v>
      </c>
      <c r="I196" s="196"/>
      <c r="J196" s="197">
        <f t="shared" si="0"/>
        <v>0</v>
      </c>
      <c r="K196" s="193" t="s">
        <v>136</v>
      </c>
      <c r="L196" s="37"/>
      <c r="M196" s="198" t="s">
        <v>1</v>
      </c>
      <c r="N196" s="199" t="s">
        <v>39</v>
      </c>
      <c r="O196" s="65"/>
      <c r="P196" s="200">
        <f t="shared" si="1"/>
        <v>0</v>
      </c>
      <c r="Q196" s="200">
        <v>1.14E-3</v>
      </c>
      <c r="R196" s="200">
        <f t="shared" si="2"/>
        <v>5.6999999999999998E-4</v>
      </c>
      <c r="S196" s="200">
        <v>0</v>
      </c>
      <c r="T196" s="201">
        <f t="shared" si="3"/>
        <v>0</v>
      </c>
      <c r="AR196" s="202" t="s">
        <v>206</v>
      </c>
      <c r="AT196" s="202" t="s">
        <v>132</v>
      </c>
      <c r="AU196" s="202" t="s">
        <v>138</v>
      </c>
      <c r="AY196" s="16" t="s">
        <v>129</v>
      </c>
      <c r="BE196" s="203">
        <f t="shared" si="4"/>
        <v>0</v>
      </c>
      <c r="BF196" s="203">
        <f t="shared" si="5"/>
        <v>0</v>
      </c>
      <c r="BG196" s="203">
        <f t="shared" si="6"/>
        <v>0</v>
      </c>
      <c r="BH196" s="203">
        <f t="shared" si="7"/>
        <v>0</v>
      </c>
      <c r="BI196" s="203">
        <f t="shared" si="8"/>
        <v>0</v>
      </c>
      <c r="BJ196" s="16" t="s">
        <v>138</v>
      </c>
      <c r="BK196" s="203">
        <f t="shared" si="9"/>
        <v>0</v>
      </c>
      <c r="BL196" s="16" t="s">
        <v>206</v>
      </c>
      <c r="BM196" s="202" t="s">
        <v>513</v>
      </c>
    </row>
    <row r="197" spans="2:65" s="1" customFormat="1" ht="16.5" customHeight="1">
      <c r="B197" s="33"/>
      <c r="C197" s="191" t="s">
        <v>279</v>
      </c>
      <c r="D197" s="191" t="s">
        <v>132</v>
      </c>
      <c r="E197" s="192" t="s">
        <v>514</v>
      </c>
      <c r="F197" s="193" t="s">
        <v>515</v>
      </c>
      <c r="G197" s="194" t="s">
        <v>226</v>
      </c>
      <c r="H197" s="195">
        <v>3</v>
      </c>
      <c r="I197" s="196"/>
      <c r="J197" s="197">
        <f t="shared" si="0"/>
        <v>0</v>
      </c>
      <c r="K197" s="193" t="s">
        <v>136</v>
      </c>
      <c r="L197" s="37"/>
      <c r="M197" s="198" t="s">
        <v>1</v>
      </c>
      <c r="N197" s="199" t="s">
        <v>39</v>
      </c>
      <c r="O197" s="65"/>
      <c r="P197" s="200">
        <f t="shared" si="1"/>
        <v>0</v>
      </c>
      <c r="Q197" s="200">
        <v>0</v>
      </c>
      <c r="R197" s="200">
        <f t="shared" si="2"/>
        <v>0</v>
      </c>
      <c r="S197" s="200">
        <v>0</v>
      </c>
      <c r="T197" s="201">
        <f t="shared" si="3"/>
        <v>0</v>
      </c>
      <c r="AR197" s="202" t="s">
        <v>206</v>
      </c>
      <c r="AT197" s="202" t="s">
        <v>132</v>
      </c>
      <c r="AU197" s="202" t="s">
        <v>138</v>
      </c>
      <c r="AY197" s="16" t="s">
        <v>129</v>
      </c>
      <c r="BE197" s="203">
        <f t="shared" si="4"/>
        <v>0</v>
      </c>
      <c r="BF197" s="203">
        <f t="shared" si="5"/>
        <v>0</v>
      </c>
      <c r="BG197" s="203">
        <f t="shared" si="6"/>
        <v>0</v>
      </c>
      <c r="BH197" s="203">
        <f t="shared" si="7"/>
        <v>0</v>
      </c>
      <c r="BI197" s="203">
        <f t="shared" si="8"/>
        <v>0</v>
      </c>
      <c r="BJ197" s="16" t="s">
        <v>138</v>
      </c>
      <c r="BK197" s="203">
        <f t="shared" si="9"/>
        <v>0</v>
      </c>
      <c r="BL197" s="16" t="s">
        <v>206</v>
      </c>
      <c r="BM197" s="202" t="s">
        <v>516</v>
      </c>
    </row>
    <row r="198" spans="2:65" s="1" customFormat="1" ht="16.5" customHeight="1">
      <c r="B198" s="33"/>
      <c r="C198" s="191" t="s">
        <v>221</v>
      </c>
      <c r="D198" s="191" t="s">
        <v>132</v>
      </c>
      <c r="E198" s="192" t="s">
        <v>517</v>
      </c>
      <c r="F198" s="193" t="s">
        <v>518</v>
      </c>
      <c r="G198" s="194" t="s">
        <v>226</v>
      </c>
      <c r="H198" s="195">
        <v>1</v>
      </c>
      <c r="I198" s="196"/>
      <c r="J198" s="197">
        <f t="shared" si="0"/>
        <v>0</v>
      </c>
      <c r="K198" s="193" t="s">
        <v>136</v>
      </c>
      <c r="L198" s="37"/>
      <c r="M198" s="198" t="s">
        <v>1</v>
      </c>
      <c r="N198" s="199" t="s">
        <v>39</v>
      </c>
      <c r="O198" s="65"/>
      <c r="P198" s="200">
        <f t="shared" si="1"/>
        <v>0</v>
      </c>
      <c r="Q198" s="200">
        <v>0</v>
      </c>
      <c r="R198" s="200">
        <f t="shared" si="2"/>
        <v>0</v>
      </c>
      <c r="S198" s="200">
        <v>0</v>
      </c>
      <c r="T198" s="201">
        <f t="shared" si="3"/>
        <v>0</v>
      </c>
      <c r="AR198" s="202" t="s">
        <v>206</v>
      </c>
      <c r="AT198" s="202" t="s">
        <v>132</v>
      </c>
      <c r="AU198" s="202" t="s">
        <v>138</v>
      </c>
      <c r="AY198" s="16" t="s">
        <v>129</v>
      </c>
      <c r="BE198" s="203">
        <f t="shared" si="4"/>
        <v>0</v>
      </c>
      <c r="BF198" s="203">
        <f t="shared" si="5"/>
        <v>0</v>
      </c>
      <c r="BG198" s="203">
        <f t="shared" si="6"/>
        <v>0</v>
      </c>
      <c r="BH198" s="203">
        <f t="shared" si="7"/>
        <v>0</v>
      </c>
      <c r="BI198" s="203">
        <f t="shared" si="8"/>
        <v>0</v>
      </c>
      <c r="BJ198" s="16" t="s">
        <v>138</v>
      </c>
      <c r="BK198" s="203">
        <f t="shared" si="9"/>
        <v>0</v>
      </c>
      <c r="BL198" s="16" t="s">
        <v>206</v>
      </c>
      <c r="BM198" s="202" t="s">
        <v>519</v>
      </c>
    </row>
    <row r="199" spans="2:65" s="1" customFormat="1" ht="16.5" customHeight="1">
      <c r="B199" s="33"/>
      <c r="C199" s="191" t="s">
        <v>286</v>
      </c>
      <c r="D199" s="191" t="s">
        <v>132</v>
      </c>
      <c r="E199" s="192" t="s">
        <v>520</v>
      </c>
      <c r="F199" s="193" t="s">
        <v>521</v>
      </c>
      <c r="G199" s="194" t="s">
        <v>226</v>
      </c>
      <c r="H199" s="195">
        <v>1</v>
      </c>
      <c r="I199" s="196"/>
      <c r="J199" s="197">
        <f t="shared" si="0"/>
        <v>0</v>
      </c>
      <c r="K199" s="193" t="s">
        <v>136</v>
      </c>
      <c r="L199" s="37"/>
      <c r="M199" s="198" t="s">
        <v>1</v>
      </c>
      <c r="N199" s="199" t="s">
        <v>39</v>
      </c>
      <c r="O199" s="65"/>
      <c r="P199" s="200">
        <f t="shared" si="1"/>
        <v>0</v>
      </c>
      <c r="Q199" s="200">
        <v>0</v>
      </c>
      <c r="R199" s="200">
        <f t="shared" si="2"/>
        <v>0</v>
      </c>
      <c r="S199" s="200">
        <v>0</v>
      </c>
      <c r="T199" s="201">
        <f t="shared" si="3"/>
        <v>0</v>
      </c>
      <c r="AR199" s="202" t="s">
        <v>206</v>
      </c>
      <c r="AT199" s="202" t="s">
        <v>132</v>
      </c>
      <c r="AU199" s="202" t="s">
        <v>138</v>
      </c>
      <c r="AY199" s="16" t="s">
        <v>129</v>
      </c>
      <c r="BE199" s="203">
        <f t="shared" si="4"/>
        <v>0</v>
      </c>
      <c r="BF199" s="203">
        <f t="shared" si="5"/>
        <v>0</v>
      </c>
      <c r="BG199" s="203">
        <f t="shared" si="6"/>
        <v>0</v>
      </c>
      <c r="BH199" s="203">
        <f t="shared" si="7"/>
        <v>0</v>
      </c>
      <c r="BI199" s="203">
        <f t="shared" si="8"/>
        <v>0</v>
      </c>
      <c r="BJ199" s="16" t="s">
        <v>138</v>
      </c>
      <c r="BK199" s="203">
        <f t="shared" si="9"/>
        <v>0</v>
      </c>
      <c r="BL199" s="16" t="s">
        <v>206</v>
      </c>
      <c r="BM199" s="202" t="s">
        <v>522</v>
      </c>
    </row>
    <row r="200" spans="2:65" s="1" customFormat="1" ht="16.5" customHeight="1">
      <c r="B200" s="33"/>
      <c r="C200" s="191" t="s">
        <v>290</v>
      </c>
      <c r="D200" s="191" t="s">
        <v>132</v>
      </c>
      <c r="E200" s="192" t="s">
        <v>523</v>
      </c>
      <c r="F200" s="193" t="s">
        <v>524</v>
      </c>
      <c r="G200" s="194" t="s">
        <v>216</v>
      </c>
      <c r="H200" s="195">
        <v>6</v>
      </c>
      <c r="I200" s="196"/>
      <c r="J200" s="197">
        <f t="shared" si="0"/>
        <v>0</v>
      </c>
      <c r="K200" s="193" t="s">
        <v>136</v>
      </c>
      <c r="L200" s="37"/>
      <c r="M200" s="198" t="s">
        <v>1</v>
      </c>
      <c r="N200" s="199" t="s">
        <v>39</v>
      </c>
      <c r="O200" s="65"/>
      <c r="P200" s="200">
        <f t="shared" si="1"/>
        <v>0</v>
      </c>
      <c r="Q200" s="200">
        <v>0</v>
      </c>
      <c r="R200" s="200">
        <f t="shared" si="2"/>
        <v>0</v>
      </c>
      <c r="S200" s="200">
        <v>0</v>
      </c>
      <c r="T200" s="201">
        <f t="shared" si="3"/>
        <v>0</v>
      </c>
      <c r="AR200" s="202" t="s">
        <v>206</v>
      </c>
      <c r="AT200" s="202" t="s">
        <v>132</v>
      </c>
      <c r="AU200" s="202" t="s">
        <v>138</v>
      </c>
      <c r="AY200" s="16" t="s">
        <v>129</v>
      </c>
      <c r="BE200" s="203">
        <f t="shared" si="4"/>
        <v>0</v>
      </c>
      <c r="BF200" s="203">
        <f t="shared" si="5"/>
        <v>0</v>
      </c>
      <c r="BG200" s="203">
        <f t="shared" si="6"/>
        <v>0</v>
      </c>
      <c r="BH200" s="203">
        <f t="shared" si="7"/>
        <v>0</v>
      </c>
      <c r="BI200" s="203">
        <f t="shared" si="8"/>
        <v>0</v>
      </c>
      <c r="BJ200" s="16" t="s">
        <v>138</v>
      </c>
      <c r="BK200" s="203">
        <f t="shared" si="9"/>
        <v>0</v>
      </c>
      <c r="BL200" s="16" t="s">
        <v>206</v>
      </c>
      <c r="BM200" s="202" t="s">
        <v>525</v>
      </c>
    </row>
    <row r="201" spans="2:65" s="1" customFormat="1" ht="24" customHeight="1">
      <c r="B201" s="33"/>
      <c r="C201" s="191" t="s">
        <v>294</v>
      </c>
      <c r="D201" s="191" t="s">
        <v>132</v>
      </c>
      <c r="E201" s="192" t="s">
        <v>526</v>
      </c>
      <c r="F201" s="193" t="s">
        <v>527</v>
      </c>
      <c r="G201" s="194" t="s">
        <v>333</v>
      </c>
      <c r="H201" s="247"/>
      <c r="I201" s="196"/>
      <c r="J201" s="197">
        <f t="shared" si="0"/>
        <v>0</v>
      </c>
      <c r="K201" s="193" t="s">
        <v>136</v>
      </c>
      <c r="L201" s="37"/>
      <c r="M201" s="198" t="s">
        <v>1</v>
      </c>
      <c r="N201" s="199" t="s">
        <v>39</v>
      </c>
      <c r="O201" s="65"/>
      <c r="P201" s="200">
        <f t="shared" si="1"/>
        <v>0</v>
      </c>
      <c r="Q201" s="200">
        <v>0</v>
      </c>
      <c r="R201" s="200">
        <f t="shared" si="2"/>
        <v>0</v>
      </c>
      <c r="S201" s="200">
        <v>0</v>
      </c>
      <c r="T201" s="201">
        <f t="shared" si="3"/>
        <v>0</v>
      </c>
      <c r="AR201" s="202" t="s">
        <v>206</v>
      </c>
      <c r="AT201" s="202" t="s">
        <v>132</v>
      </c>
      <c r="AU201" s="202" t="s">
        <v>138</v>
      </c>
      <c r="AY201" s="16" t="s">
        <v>129</v>
      </c>
      <c r="BE201" s="203">
        <f t="shared" si="4"/>
        <v>0</v>
      </c>
      <c r="BF201" s="203">
        <f t="shared" si="5"/>
        <v>0</v>
      </c>
      <c r="BG201" s="203">
        <f t="shared" si="6"/>
        <v>0</v>
      </c>
      <c r="BH201" s="203">
        <f t="shared" si="7"/>
        <v>0</v>
      </c>
      <c r="BI201" s="203">
        <f t="shared" si="8"/>
        <v>0</v>
      </c>
      <c r="BJ201" s="16" t="s">
        <v>138</v>
      </c>
      <c r="BK201" s="203">
        <f t="shared" si="9"/>
        <v>0</v>
      </c>
      <c r="BL201" s="16" t="s">
        <v>206</v>
      </c>
      <c r="BM201" s="202" t="s">
        <v>528</v>
      </c>
    </row>
    <row r="202" spans="2:65" s="11" customFormat="1" ht="22.95" customHeight="1">
      <c r="B202" s="175"/>
      <c r="C202" s="176"/>
      <c r="D202" s="177" t="s">
        <v>72</v>
      </c>
      <c r="E202" s="189" t="s">
        <v>529</v>
      </c>
      <c r="F202" s="189" t="s">
        <v>530</v>
      </c>
      <c r="G202" s="176"/>
      <c r="H202" s="176"/>
      <c r="I202" s="179"/>
      <c r="J202" s="190">
        <f>BK202</f>
        <v>0</v>
      </c>
      <c r="K202" s="176"/>
      <c r="L202" s="181"/>
      <c r="M202" s="182"/>
      <c r="N202" s="183"/>
      <c r="O202" s="183"/>
      <c r="P202" s="184">
        <f>SUM(P203:P217)</f>
        <v>0</v>
      </c>
      <c r="Q202" s="183"/>
      <c r="R202" s="184">
        <f>SUM(R203:R217)</f>
        <v>9.58E-3</v>
      </c>
      <c r="S202" s="183"/>
      <c r="T202" s="185">
        <f>SUM(T203:T217)</f>
        <v>1.49E-2</v>
      </c>
      <c r="AR202" s="186" t="s">
        <v>138</v>
      </c>
      <c r="AT202" s="187" t="s">
        <v>72</v>
      </c>
      <c r="AU202" s="187" t="s">
        <v>81</v>
      </c>
      <c r="AY202" s="186" t="s">
        <v>129</v>
      </c>
      <c r="BK202" s="188">
        <f>SUM(BK203:BK217)</f>
        <v>0</v>
      </c>
    </row>
    <row r="203" spans="2:65" s="1" customFormat="1" ht="24" customHeight="1">
      <c r="B203" s="33"/>
      <c r="C203" s="191" t="s">
        <v>298</v>
      </c>
      <c r="D203" s="191" t="s">
        <v>132</v>
      </c>
      <c r="E203" s="192" t="s">
        <v>531</v>
      </c>
      <c r="F203" s="193" t="s">
        <v>532</v>
      </c>
      <c r="G203" s="194" t="s">
        <v>216</v>
      </c>
      <c r="H203" s="195">
        <v>6</v>
      </c>
      <c r="I203" s="196"/>
      <c r="J203" s="197">
        <f t="shared" ref="J203:J217" si="10">ROUND(I203*H203,2)</f>
        <v>0</v>
      </c>
      <c r="K203" s="193" t="s">
        <v>136</v>
      </c>
      <c r="L203" s="37"/>
      <c r="M203" s="198" t="s">
        <v>1</v>
      </c>
      <c r="N203" s="199" t="s">
        <v>39</v>
      </c>
      <c r="O203" s="65"/>
      <c r="P203" s="200">
        <f t="shared" ref="P203:P217" si="11">O203*H203</f>
        <v>0</v>
      </c>
      <c r="Q203" s="200">
        <v>0</v>
      </c>
      <c r="R203" s="200">
        <f t="shared" ref="R203:R217" si="12">Q203*H203</f>
        <v>0</v>
      </c>
      <c r="S203" s="200">
        <v>2.1299999999999999E-3</v>
      </c>
      <c r="T203" s="201">
        <f t="shared" ref="T203:T217" si="13">S203*H203</f>
        <v>1.278E-2</v>
      </c>
      <c r="AR203" s="202" t="s">
        <v>206</v>
      </c>
      <c r="AT203" s="202" t="s">
        <v>132</v>
      </c>
      <c r="AU203" s="202" t="s">
        <v>138</v>
      </c>
      <c r="AY203" s="16" t="s">
        <v>129</v>
      </c>
      <c r="BE203" s="203">
        <f t="shared" ref="BE203:BE217" si="14">IF(N203="základní",J203,0)</f>
        <v>0</v>
      </c>
      <c r="BF203" s="203">
        <f t="shared" ref="BF203:BF217" si="15">IF(N203="snížená",J203,0)</f>
        <v>0</v>
      </c>
      <c r="BG203" s="203">
        <f t="shared" ref="BG203:BG217" si="16">IF(N203="zákl. přenesená",J203,0)</f>
        <v>0</v>
      </c>
      <c r="BH203" s="203">
        <f t="shared" ref="BH203:BH217" si="17">IF(N203="sníž. přenesená",J203,0)</f>
        <v>0</v>
      </c>
      <c r="BI203" s="203">
        <f t="shared" ref="BI203:BI217" si="18">IF(N203="nulová",J203,0)</f>
        <v>0</v>
      </c>
      <c r="BJ203" s="16" t="s">
        <v>138</v>
      </c>
      <c r="BK203" s="203">
        <f t="shared" ref="BK203:BK217" si="19">ROUND(I203*H203,2)</f>
        <v>0</v>
      </c>
      <c r="BL203" s="16" t="s">
        <v>206</v>
      </c>
      <c r="BM203" s="202" t="s">
        <v>533</v>
      </c>
    </row>
    <row r="204" spans="2:65" s="1" customFormat="1" ht="24" customHeight="1">
      <c r="B204" s="33"/>
      <c r="C204" s="191" t="s">
        <v>302</v>
      </c>
      <c r="D204" s="191" t="s">
        <v>132</v>
      </c>
      <c r="E204" s="192" t="s">
        <v>534</v>
      </c>
      <c r="F204" s="193" t="s">
        <v>535</v>
      </c>
      <c r="G204" s="194" t="s">
        <v>216</v>
      </c>
      <c r="H204" s="195">
        <v>7</v>
      </c>
      <c r="I204" s="196"/>
      <c r="J204" s="197">
        <f t="shared" si="10"/>
        <v>0</v>
      </c>
      <c r="K204" s="193" t="s">
        <v>136</v>
      </c>
      <c r="L204" s="37"/>
      <c r="M204" s="198" t="s">
        <v>1</v>
      </c>
      <c r="N204" s="199" t="s">
        <v>39</v>
      </c>
      <c r="O204" s="65"/>
      <c r="P204" s="200">
        <f t="shared" si="11"/>
        <v>0</v>
      </c>
      <c r="Q204" s="200">
        <v>6.6E-4</v>
      </c>
      <c r="R204" s="200">
        <f t="shared" si="12"/>
        <v>4.62E-3</v>
      </c>
      <c r="S204" s="200">
        <v>0</v>
      </c>
      <c r="T204" s="201">
        <f t="shared" si="13"/>
        <v>0</v>
      </c>
      <c r="AR204" s="202" t="s">
        <v>137</v>
      </c>
      <c r="AT204" s="202" t="s">
        <v>132</v>
      </c>
      <c r="AU204" s="202" t="s">
        <v>138</v>
      </c>
      <c r="AY204" s="16" t="s">
        <v>129</v>
      </c>
      <c r="BE204" s="203">
        <f t="shared" si="14"/>
        <v>0</v>
      </c>
      <c r="BF204" s="203">
        <f t="shared" si="15"/>
        <v>0</v>
      </c>
      <c r="BG204" s="203">
        <f t="shared" si="16"/>
        <v>0</v>
      </c>
      <c r="BH204" s="203">
        <f t="shared" si="17"/>
        <v>0</v>
      </c>
      <c r="BI204" s="203">
        <f t="shared" si="18"/>
        <v>0</v>
      </c>
      <c r="BJ204" s="16" t="s">
        <v>138</v>
      </c>
      <c r="BK204" s="203">
        <f t="shared" si="19"/>
        <v>0</v>
      </c>
      <c r="BL204" s="16" t="s">
        <v>137</v>
      </c>
      <c r="BM204" s="202" t="s">
        <v>536</v>
      </c>
    </row>
    <row r="205" spans="2:65" s="1" customFormat="1" ht="24" customHeight="1">
      <c r="B205" s="33"/>
      <c r="C205" s="191" t="s">
        <v>306</v>
      </c>
      <c r="D205" s="191" t="s">
        <v>132</v>
      </c>
      <c r="E205" s="192" t="s">
        <v>537</v>
      </c>
      <c r="F205" s="193" t="s">
        <v>538</v>
      </c>
      <c r="G205" s="194" t="s">
        <v>216</v>
      </c>
      <c r="H205" s="195">
        <v>2</v>
      </c>
      <c r="I205" s="196"/>
      <c r="J205" s="197">
        <f t="shared" si="10"/>
        <v>0</v>
      </c>
      <c r="K205" s="193" t="s">
        <v>136</v>
      </c>
      <c r="L205" s="37"/>
      <c r="M205" s="198" t="s">
        <v>1</v>
      </c>
      <c r="N205" s="199" t="s">
        <v>39</v>
      </c>
      <c r="O205" s="65"/>
      <c r="P205" s="200">
        <f t="shared" si="11"/>
        <v>0</v>
      </c>
      <c r="Q205" s="200">
        <v>9.1E-4</v>
      </c>
      <c r="R205" s="200">
        <f t="shared" si="12"/>
        <v>1.82E-3</v>
      </c>
      <c r="S205" s="200">
        <v>0</v>
      </c>
      <c r="T205" s="201">
        <f t="shared" si="13"/>
        <v>0</v>
      </c>
      <c r="AR205" s="202" t="s">
        <v>206</v>
      </c>
      <c r="AT205" s="202" t="s">
        <v>132</v>
      </c>
      <c r="AU205" s="202" t="s">
        <v>138</v>
      </c>
      <c r="AY205" s="16" t="s">
        <v>129</v>
      </c>
      <c r="BE205" s="203">
        <f t="shared" si="14"/>
        <v>0</v>
      </c>
      <c r="BF205" s="203">
        <f t="shared" si="15"/>
        <v>0</v>
      </c>
      <c r="BG205" s="203">
        <f t="shared" si="16"/>
        <v>0</v>
      </c>
      <c r="BH205" s="203">
        <f t="shared" si="17"/>
        <v>0</v>
      </c>
      <c r="BI205" s="203">
        <f t="shared" si="18"/>
        <v>0</v>
      </c>
      <c r="BJ205" s="16" t="s">
        <v>138</v>
      </c>
      <c r="BK205" s="203">
        <f t="shared" si="19"/>
        <v>0</v>
      </c>
      <c r="BL205" s="16" t="s">
        <v>206</v>
      </c>
      <c r="BM205" s="202" t="s">
        <v>539</v>
      </c>
    </row>
    <row r="206" spans="2:65" s="1" customFormat="1" ht="36" customHeight="1">
      <c r="B206" s="33"/>
      <c r="C206" s="191" t="s">
        <v>310</v>
      </c>
      <c r="D206" s="191" t="s">
        <v>132</v>
      </c>
      <c r="E206" s="192" t="s">
        <v>540</v>
      </c>
      <c r="F206" s="193" t="s">
        <v>541</v>
      </c>
      <c r="G206" s="194" t="s">
        <v>216</v>
      </c>
      <c r="H206" s="195">
        <v>7</v>
      </c>
      <c r="I206" s="196"/>
      <c r="J206" s="197">
        <f t="shared" si="10"/>
        <v>0</v>
      </c>
      <c r="K206" s="193" t="s">
        <v>136</v>
      </c>
      <c r="L206" s="37"/>
      <c r="M206" s="198" t="s">
        <v>1</v>
      </c>
      <c r="N206" s="199" t="s">
        <v>39</v>
      </c>
      <c r="O206" s="65"/>
      <c r="P206" s="200">
        <f t="shared" si="11"/>
        <v>0</v>
      </c>
      <c r="Q206" s="200">
        <v>4.0000000000000003E-5</v>
      </c>
      <c r="R206" s="200">
        <f t="shared" si="12"/>
        <v>2.8000000000000003E-4</v>
      </c>
      <c r="S206" s="200">
        <v>0</v>
      </c>
      <c r="T206" s="201">
        <f t="shared" si="13"/>
        <v>0</v>
      </c>
      <c r="AR206" s="202" t="s">
        <v>206</v>
      </c>
      <c r="AT206" s="202" t="s">
        <v>132</v>
      </c>
      <c r="AU206" s="202" t="s">
        <v>138</v>
      </c>
      <c r="AY206" s="16" t="s">
        <v>129</v>
      </c>
      <c r="BE206" s="203">
        <f t="shared" si="14"/>
        <v>0</v>
      </c>
      <c r="BF206" s="203">
        <f t="shared" si="15"/>
        <v>0</v>
      </c>
      <c r="BG206" s="203">
        <f t="shared" si="16"/>
        <v>0</v>
      </c>
      <c r="BH206" s="203">
        <f t="shared" si="17"/>
        <v>0</v>
      </c>
      <c r="BI206" s="203">
        <f t="shared" si="18"/>
        <v>0</v>
      </c>
      <c r="BJ206" s="16" t="s">
        <v>138</v>
      </c>
      <c r="BK206" s="203">
        <f t="shared" si="19"/>
        <v>0</v>
      </c>
      <c r="BL206" s="16" t="s">
        <v>206</v>
      </c>
      <c r="BM206" s="202" t="s">
        <v>542</v>
      </c>
    </row>
    <row r="207" spans="2:65" s="1" customFormat="1" ht="36" customHeight="1">
      <c r="B207" s="33"/>
      <c r="C207" s="191" t="s">
        <v>314</v>
      </c>
      <c r="D207" s="191" t="s">
        <v>132</v>
      </c>
      <c r="E207" s="192" t="s">
        <v>543</v>
      </c>
      <c r="F207" s="193" t="s">
        <v>544</v>
      </c>
      <c r="G207" s="194" t="s">
        <v>216</v>
      </c>
      <c r="H207" s="195">
        <v>2</v>
      </c>
      <c r="I207" s="196"/>
      <c r="J207" s="197">
        <f t="shared" si="10"/>
        <v>0</v>
      </c>
      <c r="K207" s="193" t="s">
        <v>136</v>
      </c>
      <c r="L207" s="37"/>
      <c r="M207" s="198" t="s">
        <v>1</v>
      </c>
      <c r="N207" s="199" t="s">
        <v>39</v>
      </c>
      <c r="O207" s="65"/>
      <c r="P207" s="200">
        <f t="shared" si="11"/>
        <v>0</v>
      </c>
      <c r="Q207" s="200">
        <v>4.0000000000000003E-5</v>
      </c>
      <c r="R207" s="200">
        <f t="shared" si="12"/>
        <v>8.0000000000000007E-5</v>
      </c>
      <c r="S207" s="200">
        <v>0</v>
      </c>
      <c r="T207" s="201">
        <f t="shared" si="13"/>
        <v>0</v>
      </c>
      <c r="AR207" s="202" t="s">
        <v>206</v>
      </c>
      <c r="AT207" s="202" t="s">
        <v>132</v>
      </c>
      <c r="AU207" s="202" t="s">
        <v>138</v>
      </c>
      <c r="AY207" s="16" t="s">
        <v>129</v>
      </c>
      <c r="BE207" s="203">
        <f t="shared" si="14"/>
        <v>0</v>
      </c>
      <c r="BF207" s="203">
        <f t="shared" si="15"/>
        <v>0</v>
      </c>
      <c r="BG207" s="203">
        <f t="shared" si="16"/>
        <v>0</v>
      </c>
      <c r="BH207" s="203">
        <f t="shared" si="17"/>
        <v>0</v>
      </c>
      <c r="BI207" s="203">
        <f t="shared" si="18"/>
        <v>0</v>
      </c>
      <c r="BJ207" s="16" t="s">
        <v>138</v>
      </c>
      <c r="BK207" s="203">
        <f t="shared" si="19"/>
        <v>0</v>
      </c>
      <c r="BL207" s="16" t="s">
        <v>206</v>
      </c>
      <c r="BM207" s="202" t="s">
        <v>545</v>
      </c>
    </row>
    <row r="208" spans="2:65" s="1" customFormat="1" ht="16.5" customHeight="1">
      <c r="B208" s="33"/>
      <c r="C208" s="191" t="s">
        <v>318</v>
      </c>
      <c r="D208" s="191" t="s">
        <v>132</v>
      </c>
      <c r="E208" s="192" t="s">
        <v>546</v>
      </c>
      <c r="F208" s="193" t="s">
        <v>547</v>
      </c>
      <c r="G208" s="194" t="s">
        <v>226</v>
      </c>
      <c r="H208" s="195">
        <v>8</v>
      </c>
      <c r="I208" s="196"/>
      <c r="J208" s="197">
        <f t="shared" si="10"/>
        <v>0</v>
      </c>
      <c r="K208" s="193" t="s">
        <v>136</v>
      </c>
      <c r="L208" s="37"/>
      <c r="M208" s="198" t="s">
        <v>1</v>
      </c>
      <c r="N208" s="199" t="s">
        <v>39</v>
      </c>
      <c r="O208" s="65"/>
      <c r="P208" s="200">
        <f t="shared" si="11"/>
        <v>0</v>
      </c>
      <c r="Q208" s="200">
        <v>0</v>
      </c>
      <c r="R208" s="200">
        <f t="shared" si="12"/>
        <v>0</v>
      </c>
      <c r="S208" s="200">
        <v>0</v>
      </c>
      <c r="T208" s="201">
        <f t="shared" si="13"/>
        <v>0</v>
      </c>
      <c r="AR208" s="202" t="s">
        <v>206</v>
      </c>
      <c r="AT208" s="202" t="s">
        <v>132</v>
      </c>
      <c r="AU208" s="202" t="s">
        <v>138</v>
      </c>
      <c r="AY208" s="16" t="s">
        <v>129</v>
      </c>
      <c r="BE208" s="203">
        <f t="shared" si="14"/>
        <v>0</v>
      </c>
      <c r="BF208" s="203">
        <f t="shared" si="15"/>
        <v>0</v>
      </c>
      <c r="BG208" s="203">
        <f t="shared" si="16"/>
        <v>0</v>
      </c>
      <c r="BH208" s="203">
        <f t="shared" si="17"/>
        <v>0</v>
      </c>
      <c r="BI208" s="203">
        <f t="shared" si="18"/>
        <v>0</v>
      </c>
      <c r="BJ208" s="16" t="s">
        <v>138</v>
      </c>
      <c r="BK208" s="203">
        <f t="shared" si="19"/>
        <v>0</v>
      </c>
      <c r="BL208" s="16" t="s">
        <v>206</v>
      </c>
      <c r="BM208" s="202" t="s">
        <v>548</v>
      </c>
    </row>
    <row r="209" spans="2:65" s="1" customFormat="1" ht="24" customHeight="1">
      <c r="B209" s="33"/>
      <c r="C209" s="191" t="s">
        <v>322</v>
      </c>
      <c r="D209" s="191" t="s">
        <v>132</v>
      </c>
      <c r="E209" s="192" t="s">
        <v>549</v>
      </c>
      <c r="F209" s="193" t="s">
        <v>550</v>
      </c>
      <c r="G209" s="194" t="s">
        <v>226</v>
      </c>
      <c r="H209" s="195">
        <v>2</v>
      </c>
      <c r="I209" s="196"/>
      <c r="J209" s="197">
        <f t="shared" si="10"/>
        <v>0</v>
      </c>
      <c r="K209" s="193" t="s">
        <v>136</v>
      </c>
      <c r="L209" s="37"/>
      <c r="M209" s="198" t="s">
        <v>1</v>
      </c>
      <c r="N209" s="199" t="s">
        <v>39</v>
      </c>
      <c r="O209" s="65"/>
      <c r="P209" s="200">
        <f t="shared" si="11"/>
        <v>0</v>
      </c>
      <c r="Q209" s="200">
        <v>0</v>
      </c>
      <c r="R209" s="200">
        <f t="shared" si="12"/>
        <v>0</v>
      </c>
      <c r="S209" s="200">
        <v>0</v>
      </c>
      <c r="T209" s="201">
        <f t="shared" si="13"/>
        <v>0</v>
      </c>
      <c r="AR209" s="202" t="s">
        <v>206</v>
      </c>
      <c r="AT209" s="202" t="s">
        <v>132</v>
      </c>
      <c r="AU209" s="202" t="s">
        <v>138</v>
      </c>
      <c r="AY209" s="16" t="s">
        <v>129</v>
      </c>
      <c r="BE209" s="203">
        <f t="shared" si="14"/>
        <v>0</v>
      </c>
      <c r="BF209" s="203">
        <f t="shared" si="15"/>
        <v>0</v>
      </c>
      <c r="BG209" s="203">
        <f t="shared" si="16"/>
        <v>0</v>
      </c>
      <c r="BH209" s="203">
        <f t="shared" si="17"/>
        <v>0</v>
      </c>
      <c r="BI209" s="203">
        <f t="shared" si="18"/>
        <v>0</v>
      </c>
      <c r="BJ209" s="16" t="s">
        <v>138</v>
      </c>
      <c r="BK209" s="203">
        <f t="shared" si="19"/>
        <v>0</v>
      </c>
      <c r="BL209" s="16" t="s">
        <v>206</v>
      </c>
      <c r="BM209" s="202" t="s">
        <v>551</v>
      </c>
    </row>
    <row r="210" spans="2:65" s="1" customFormat="1" ht="16.5" customHeight="1">
      <c r="B210" s="33"/>
      <c r="C210" s="191" t="s">
        <v>326</v>
      </c>
      <c r="D210" s="191" t="s">
        <v>132</v>
      </c>
      <c r="E210" s="192" t="s">
        <v>552</v>
      </c>
      <c r="F210" s="193" t="s">
        <v>553</v>
      </c>
      <c r="G210" s="194" t="s">
        <v>226</v>
      </c>
      <c r="H210" s="195">
        <v>6</v>
      </c>
      <c r="I210" s="196"/>
      <c r="J210" s="197">
        <f t="shared" si="10"/>
        <v>0</v>
      </c>
      <c r="K210" s="193" t="s">
        <v>136</v>
      </c>
      <c r="L210" s="37"/>
      <c r="M210" s="198" t="s">
        <v>1</v>
      </c>
      <c r="N210" s="199" t="s">
        <v>39</v>
      </c>
      <c r="O210" s="65"/>
      <c r="P210" s="200">
        <f t="shared" si="11"/>
        <v>0</v>
      </c>
      <c r="Q210" s="200">
        <v>1.2999999999999999E-4</v>
      </c>
      <c r="R210" s="200">
        <f t="shared" si="12"/>
        <v>7.7999999999999988E-4</v>
      </c>
      <c r="S210" s="200">
        <v>0</v>
      </c>
      <c r="T210" s="201">
        <f t="shared" si="13"/>
        <v>0</v>
      </c>
      <c r="AR210" s="202" t="s">
        <v>206</v>
      </c>
      <c r="AT210" s="202" t="s">
        <v>132</v>
      </c>
      <c r="AU210" s="202" t="s">
        <v>138</v>
      </c>
      <c r="AY210" s="16" t="s">
        <v>129</v>
      </c>
      <c r="BE210" s="203">
        <f t="shared" si="14"/>
        <v>0</v>
      </c>
      <c r="BF210" s="203">
        <f t="shared" si="15"/>
        <v>0</v>
      </c>
      <c r="BG210" s="203">
        <f t="shared" si="16"/>
        <v>0</v>
      </c>
      <c r="BH210" s="203">
        <f t="shared" si="17"/>
        <v>0</v>
      </c>
      <c r="BI210" s="203">
        <f t="shared" si="18"/>
        <v>0</v>
      </c>
      <c r="BJ210" s="16" t="s">
        <v>138</v>
      </c>
      <c r="BK210" s="203">
        <f t="shared" si="19"/>
        <v>0</v>
      </c>
      <c r="BL210" s="16" t="s">
        <v>206</v>
      </c>
      <c r="BM210" s="202" t="s">
        <v>554</v>
      </c>
    </row>
    <row r="211" spans="2:65" s="1" customFormat="1" ht="16.5" customHeight="1">
      <c r="B211" s="33"/>
      <c r="C211" s="191" t="s">
        <v>330</v>
      </c>
      <c r="D211" s="191" t="s">
        <v>132</v>
      </c>
      <c r="E211" s="192" t="s">
        <v>555</v>
      </c>
      <c r="F211" s="193" t="s">
        <v>556</v>
      </c>
      <c r="G211" s="194" t="s">
        <v>557</v>
      </c>
      <c r="H211" s="195">
        <v>1</v>
      </c>
      <c r="I211" s="196"/>
      <c r="J211" s="197">
        <f t="shared" si="10"/>
        <v>0</v>
      </c>
      <c r="K211" s="193" t="s">
        <v>136</v>
      </c>
      <c r="L211" s="37"/>
      <c r="M211" s="198" t="s">
        <v>1</v>
      </c>
      <c r="N211" s="199" t="s">
        <v>39</v>
      </c>
      <c r="O211" s="65"/>
      <c r="P211" s="200">
        <f t="shared" si="11"/>
        <v>0</v>
      </c>
      <c r="Q211" s="200">
        <v>2.5000000000000001E-4</v>
      </c>
      <c r="R211" s="200">
        <f t="shared" si="12"/>
        <v>2.5000000000000001E-4</v>
      </c>
      <c r="S211" s="200">
        <v>0</v>
      </c>
      <c r="T211" s="201">
        <f t="shared" si="13"/>
        <v>0</v>
      </c>
      <c r="AR211" s="202" t="s">
        <v>206</v>
      </c>
      <c r="AT211" s="202" t="s">
        <v>132</v>
      </c>
      <c r="AU211" s="202" t="s">
        <v>138</v>
      </c>
      <c r="AY211" s="16" t="s">
        <v>129</v>
      </c>
      <c r="BE211" s="203">
        <f t="shared" si="14"/>
        <v>0</v>
      </c>
      <c r="BF211" s="203">
        <f t="shared" si="15"/>
        <v>0</v>
      </c>
      <c r="BG211" s="203">
        <f t="shared" si="16"/>
        <v>0</v>
      </c>
      <c r="BH211" s="203">
        <f t="shared" si="17"/>
        <v>0</v>
      </c>
      <c r="BI211" s="203">
        <f t="shared" si="18"/>
        <v>0</v>
      </c>
      <c r="BJ211" s="16" t="s">
        <v>138</v>
      </c>
      <c r="BK211" s="203">
        <f t="shared" si="19"/>
        <v>0</v>
      </c>
      <c r="BL211" s="16" t="s">
        <v>206</v>
      </c>
      <c r="BM211" s="202" t="s">
        <v>558</v>
      </c>
    </row>
    <row r="212" spans="2:65" s="1" customFormat="1" ht="16.5" customHeight="1">
      <c r="B212" s="33"/>
      <c r="C212" s="191" t="s">
        <v>337</v>
      </c>
      <c r="D212" s="191" t="s">
        <v>132</v>
      </c>
      <c r="E212" s="192" t="s">
        <v>559</v>
      </c>
      <c r="F212" s="193" t="s">
        <v>560</v>
      </c>
      <c r="G212" s="194" t="s">
        <v>226</v>
      </c>
      <c r="H212" s="195">
        <v>4</v>
      </c>
      <c r="I212" s="196"/>
      <c r="J212" s="197">
        <f t="shared" si="10"/>
        <v>0</v>
      </c>
      <c r="K212" s="193" t="s">
        <v>136</v>
      </c>
      <c r="L212" s="37"/>
      <c r="M212" s="198" t="s">
        <v>1</v>
      </c>
      <c r="N212" s="199" t="s">
        <v>39</v>
      </c>
      <c r="O212" s="65"/>
      <c r="P212" s="200">
        <f t="shared" si="11"/>
        <v>0</v>
      </c>
      <c r="Q212" s="200">
        <v>0</v>
      </c>
      <c r="R212" s="200">
        <f t="shared" si="12"/>
        <v>0</v>
      </c>
      <c r="S212" s="200">
        <v>5.2999999999999998E-4</v>
      </c>
      <c r="T212" s="201">
        <f t="shared" si="13"/>
        <v>2.1199999999999999E-3</v>
      </c>
      <c r="AR212" s="202" t="s">
        <v>206</v>
      </c>
      <c r="AT212" s="202" t="s">
        <v>132</v>
      </c>
      <c r="AU212" s="202" t="s">
        <v>138</v>
      </c>
      <c r="AY212" s="16" t="s">
        <v>129</v>
      </c>
      <c r="BE212" s="203">
        <f t="shared" si="14"/>
        <v>0</v>
      </c>
      <c r="BF212" s="203">
        <f t="shared" si="15"/>
        <v>0</v>
      </c>
      <c r="BG212" s="203">
        <f t="shared" si="16"/>
        <v>0</v>
      </c>
      <c r="BH212" s="203">
        <f t="shared" si="17"/>
        <v>0</v>
      </c>
      <c r="BI212" s="203">
        <f t="shared" si="18"/>
        <v>0</v>
      </c>
      <c r="BJ212" s="16" t="s">
        <v>138</v>
      </c>
      <c r="BK212" s="203">
        <f t="shared" si="19"/>
        <v>0</v>
      </c>
      <c r="BL212" s="16" t="s">
        <v>206</v>
      </c>
      <c r="BM212" s="202" t="s">
        <v>561</v>
      </c>
    </row>
    <row r="213" spans="2:65" s="1" customFormat="1" ht="16.5" customHeight="1">
      <c r="B213" s="33"/>
      <c r="C213" s="191" t="s">
        <v>341</v>
      </c>
      <c r="D213" s="191" t="s">
        <v>132</v>
      </c>
      <c r="E213" s="192" t="s">
        <v>562</v>
      </c>
      <c r="F213" s="193" t="s">
        <v>563</v>
      </c>
      <c r="G213" s="194" t="s">
        <v>226</v>
      </c>
      <c r="H213" s="195">
        <v>2</v>
      </c>
      <c r="I213" s="196"/>
      <c r="J213" s="197">
        <f t="shared" si="10"/>
        <v>0</v>
      </c>
      <c r="K213" s="193" t="s">
        <v>136</v>
      </c>
      <c r="L213" s="37"/>
      <c r="M213" s="198" t="s">
        <v>1</v>
      </c>
      <c r="N213" s="199" t="s">
        <v>39</v>
      </c>
      <c r="O213" s="65"/>
      <c r="P213" s="200">
        <f t="shared" si="11"/>
        <v>0</v>
      </c>
      <c r="Q213" s="200">
        <v>2.0000000000000002E-5</v>
      </c>
      <c r="R213" s="200">
        <f t="shared" si="12"/>
        <v>4.0000000000000003E-5</v>
      </c>
      <c r="S213" s="200">
        <v>0</v>
      </c>
      <c r="T213" s="201">
        <f t="shared" si="13"/>
        <v>0</v>
      </c>
      <c r="AR213" s="202" t="s">
        <v>206</v>
      </c>
      <c r="AT213" s="202" t="s">
        <v>132</v>
      </c>
      <c r="AU213" s="202" t="s">
        <v>138</v>
      </c>
      <c r="AY213" s="16" t="s">
        <v>129</v>
      </c>
      <c r="BE213" s="203">
        <f t="shared" si="14"/>
        <v>0</v>
      </c>
      <c r="BF213" s="203">
        <f t="shared" si="15"/>
        <v>0</v>
      </c>
      <c r="BG213" s="203">
        <f t="shared" si="16"/>
        <v>0</v>
      </c>
      <c r="BH213" s="203">
        <f t="shared" si="17"/>
        <v>0</v>
      </c>
      <c r="BI213" s="203">
        <f t="shared" si="18"/>
        <v>0</v>
      </c>
      <c r="BJ213" s="16" t="s">
        <v>138</v>
      </c>
      <c r="BK213" s="203">
        <f t="shared" si="19"/>
        <v>0</v>
      </c>
      <c r="BL213" s="16" t="s">
        <v>206</v>
      </c>
      <c r="BM213" s="202" t="s">
        <v>564</v>
      </c>
    </row>
    <row r="214" spans="2:65" s="1" customFormat="1" ht="16.5" customHeight="1">
      <c r="B214" s="33"/>
      <c r="C214" s="237" t="s">
        <v>347</v>
      </c>
      <c r="D214" s="237" t="s">
        <v>218</v>
      </c>
      <c r="E214" s="238" t="s">
        <v>565</v>
      </c>
      <c r="F214" s="239" t="s">
        <v>566</v>
      </c>
      <c r="G214" s="240" t="s">
        <v>226</v>
      </c>
      <c r="H214" s="241">
        <v>2</v>
      </c>
      <c r="I214" s="242"/>
      <c r="J214" s="243">
        <f t="shared" si="10"/>
        <v>0</v>
      </c>
      <c r="K214" s="239" t="s">
        <v>1</v>
      </c>
      <c r="L214" s="244"/>
      <c r="M214" s="245" t="s">
        <v>1</v>
      </c>
      <c r="N214" s="246" t="s">
        <v>39</v>
      </c>
      <c r="O214" s="65"/>
      <c r="P214" s="200">
        <f t="shared" si="11"/>
        <v>0</v>
      </c>
      <c r="Q214" s="200">
        <v>0</v>
      </c>
      <c r="R214" s="200">
        <f t="shared" si="12"/>
        <v>0</v>
      </c>
      <c r="S214" s="200">
        <v>0</v>
      </c>
      <c r="T214" s="201">
        <f t="shared" si="13"/>
        <v>0</v>
      </c>
      <c r="AR214" s="202" t="s">
        <v>221</v>
      </c>
      <c r="AT214" s="202" t="s">
        <v>218</v>
      </c>
      <c r="AU214" s="202" t="s">
        <v>138</v>
      </c>
      <c r="AY214" s="16" t="s">
        <v>129</v>
      </c>
      <c r="BE214" s="203">
        <f t="shared" si="14"/>
        <v>0</v>
      </c>
      <c r="BF214" s="203">
        <f t="shared" si="15"/>
        <v>0</v>
      </c>
      <c r="BG214" s="203">
        <f t="shared" si="16"/>
        <v>0</v>
      </c>
      <c r="BH214" s="203">
        <f t="shared" si="17"/>
        <v>0</v>
      </c>
      <c r="BI214" s="203">
        <f t="shared" si="18"/>
        <v>0</v>
      </c>
      <c r="BJ214" s="16" t="s">
        <v>138</v>
      </c>
      <c r="BK214" s="203">
        <f t="shared" si="19"/>
        <v>0</v>
      </c>
      <c r="BL214" s="16" t="s">
        <v>206</v>
      </c>
      <c r="BM214" s="202" t="s">
        <v>567</v>
      </c>
    </row>
    <row r="215" spans="2:65" s="1" customFormat="1" ht="24" customHeight="1">
      <c r="B215" s="33"/>
      <c r="C215" s="191" t="s">
        <v>351</v>
      </c>
      <c r="D215" s="191" t="s">
        <v>132</v>
      </c>
      <c r="E215" s="192" t="s">
        <v>568</v>
      </c>
      <c r="F215" s="193" t="s">
        <v>569</v>
      </c>
      <c r="G215" s="194" t="s">
        <v>216</v>
      </c>
      <c r="H215" s="195">
        <v>9</v>
      </c>
      <c r="I215" s="196"/>
      <c r="J215" s="197">
        <f t="shared" si="10"/>
        <v>0</v>
      </c>
      <c r="K215" s="193" t="s">
        <v>136</v>
      </c>
      <c r="L215" s="37"/>
      <c r="M215" s="198" t="s">
        <v>1</v>
      </c>
      <c r="N215" s="199" t="s">
        <v>39</v>
      </c>
      <c r="O215" s="65"/>
      <c r="P215" s="200">
        <f t="shared" si="11"/>
        <v>0</v>
      </c>
      <c r="Q215" s="200">
        <v>1.9000000000000001E-4</v>
      </c>
      <c r="R215" s="200">
        <f t="shared" si="12"/>
        <v>1.7100000000000001E-3</v>
      </c>
      <c r="S215" s="200">
        <v>0</v>
      </c>
      <c r="T215" s="201">
        <f t="shared" si="13"/>
        <v>0</v>
      </c>
      <c r="AR215" s="202" t="s">
        <v>206</v>
      </c>
      <c r="AT215" s="202" t="s">
        <v>132</v>
      </c>
      <c r="AU215" s="202" t="s">
        <v>138</v>
      </c>
      <c r="AY215" s="16" t="s">
        <v>129</v>
      </c>
      <c r="BE215" s="203">
        <f t="shared" si="14"/>
        <v>0</v>
      </c>
      <c r="BF215" s="203">
        <f t="shared" si="15"/>
        <v>0</v>
      </c>
      <c r="BG215" s="203">
        <f t="shared" si="16"/>
        <v>0</v>
      </c>
      <c r="BH215" s="203">
        <f t="shared" si="17"/>
        <v>0</v>
      </c>
      <c r="BI215" s="203">
        <f t="shared" si="18"/>
        <v>0</v>
      </c>
      <c r="BJ215" s="16" t="s">
        <v>138</v>
      </c>
      <c r="BK215" s="203">
        <f t="shared" si="19"/>
        <v>0</v>
      </c>
      <c r="BL215" s="16" t="s">
        <v>206</v>
      </c>
      <c r="BM215" s="202" t="s">
        <v>570</v>
      </c>
    </row>
    <row r="216" spans="2:65" s="1" customFormat="1" ht="16.5" customHeight="1">
      <c r="B216" s="33"/>
      <c r="C216" s="191" t="s">
        <v>358</v>
      </c>
      <c r="D216" s="191" t="s">
        <v>132</v>
      </c>
      <c r="E216" s="192" t="s">
        <v>571</v>
      </c>
      <c r="F216" s="193" t="s">
        <v>572</v>
      </c>
      <c r="G216" s="194" t="s">
        <v>573</v>
      </c>
      <c r="H216" s="195">
        <v>3</v>
      </c>
      <c r="I216" s="196"/>
      <c r="J216" s="197">
        <f t="shared" si="10"/>
        <v>0</v>
      </c>
      <c r="K216" s="193" t="s">
        <v>1</v>
      </c>
      <c r="L216" s="37"/>
      <c r="M216" s="198" t="s">
        <v>1</v>
      </c>
      <c r="N216" s="199" t="s">
        <v>39</v>
      </c>
      <c r="O216" s="65"/>
      <c r="P216" s="200">
        <f t="shared" si="11"/>
        <v>0</v>
      </c>
      <c r="Q216" s="200">
        <v>0</v>
      </c>
      <c r="R216" s="200">
        <f t="shared" si="12"/>
        <v>0</v>
      </c>
      <c r="S216" s="200">
        <v>0</v>
      </c>
      <c r="T216" s="201">
        <f t="shared" si="13"/>
        <v>0</v>
      </c>
      <c r="AR216" s="202" t="s">
        <v>206</v>
      </c>
      <c r="AT216" s="202" t="s">
        <v>132</v>
      </c>
      <c r="AU216" s="202" t="s">
        <v>138</v>
      </c>
      <c r="AY216" s="16" t="s">
        <v>129</v>
      </c>
      <c r="BE216" s="203">
        <f t="shared" si="14"/>
        <v>0</v>
      </c>
      <c r="BF216" s="203">
        <f t="shared" si="15"/>
        <v>0</v>
      </c>
      <c r="BG216" s="203">
        <f t="shared" si="16"/>
        <v>0</v>
      </c>
      <c r="BH216" s="203">
        <f t="shared" si="17"/>
        <v>0</v>
      </c>
      <c r="BI216" s="203">
        <f t="shared" si="18"/>
        <v>0</v>
      </c>
      <c r="BJ216" s="16" t="s">
        <v>138</v>
      </c>
      <c r="BK216" s="203">
        <f t="shared" si="19"/>
        <v>0</v>
      </c>
      <c r="BL216" s="16" t="s">
        <v>206</v>
      </c>
      <c r="BM216" s="202" t="s">
        <v>574</v>
      </c>
    </row>
    <row r="217" spans="2:65" s="1" customFormat="1" ht="24" customHeight="1">
      <c r="B217" s="33"/>
      <c r="C217" s="191" t="s">
        <v>362</v>
      </c>
      <c r="D217" s="191" t="s">
        <v>132</v>
      </c>
      <c r="E217" s="192" t="s">
        <v>575</v>
      </c>
      <c r="F217" s="193" t="s">
        <v>576</v>
      </c>
      <c r="G217" s="194" t="s">
        <v>333</v>
      </c>
      <c r="H217" s="247"/>
      <c r="I217" s="196"/>
      <c r="J217" s="197">
        <f t="shared" si="10"/>
        <v>0</v>
      </c>
      <c r="K217" s="193" t="s">
        <v>136</v>
      </c>
      <c r="L217" s="37"/>
      <c r="M217" s="198" t="s">
        <v>1</v>
      </c>
      <c r="N217" s="199" t="s">
        <v>39</v>
      </c>
      <c r="O217" s="65"/>
      <c r="P217" s="200">
        <f t="shared" si="11"/>
        <v>0</v>
      </c>
      <c r="Q217" s="200">
        <v>0</v>
      </c>
      <c r="R217" s="200">
        <f t="shared" si="12"/>
        <v>0</v>
      </c>
      <c r="S217" s="200">
        <v>0</v>
      </c>
      <c r="T217" s="201">
        <f t="shared" si="13"/>
        <v>0</v>
      </c>
      <c r="AR217" s="202" t="s">
        <v>206</v>
      </c>
      <c r="AT217" s="202" t="s">
        <v>132</v>
      </c>
      <c r="AU217" s="202" t="s">
        <v>138</v>
      </c>
      <c r="AY217" s="16" t="s">
        <v>129</v>
      </c>
      <c r="BE217" s="203">
        <f t="shared" si="14"/>
        <v>0</v>
      </c>
      <c r="BF217" s="203">
        <f t="shared" si="15"/>
        <v>0</v>
      </c>
      <c r="BG217" s="203">
        <f t="shared" si="16"/>
        <v>0</v>
      </c>
      <c r="BH217" s="203">
        <f t="shared" si="17"/>
        <v>0</v>
      </c>
      <c r="BI217" s="203">
        <f t="shared" si="18"/>
        <v>0</v>
      </c>
      <c r="BJ217" s="16" t="s">
        <v>138</v>
      </c>
      <c r="BK217" s="203">
        <f t="shared" si="19"/>
        <v>0</v>
      </c>
      <c r="BL217" s="16" t="s">
        <v>206</v>
      </c>
      <c r="BM217" s="202" t="s">
        <v>577</v>
      </c>
    </row>
    <row r="218" spans="2:65" s="11" customFormat="1" ht="22.95" customHeight="1">
      <c r="B218" s="175"/>
      <c r="C218" s="176"/>
      <c r="D218" s="177" t="s">
        <v>72</v>
      </c>
      <c r="E218" s="189" t="s">
        <v>578</v>
      </c>
      <c r="F218" s="189" t="s">
        <v>579</v>
      </c>
      <c r="G218" s="176"/>
      <c r="H218" s="176"/>
      <c r="I218" s="179"/>
      <c r="J218" s="190">
        <f>BK218</f>
        <v>0</v>
      </c>
      <c r="K218" s="176"/>
      <c r="L218" s="181"/>
      <c r="M218" s="182"/>
      <c r="N218" s="183"/>
      <c r="O218" s="183"/>
      <c r="P218" s="184">
        <f>SUM(P219:P241)</f>
        <v>0</v>
      </c>
      <c r="Q218" s="183"/>
      <c r="R218" s="184">
        <f>SUM(R219:R241)</f>
        <v>4.5000000000000005E-2</v>
      </c>
      <c r="S218" s="183"/>
      <c r="T218" s="185">
        <f>SUM(T219:T241)</f>
        <v>9.5960000000000004E-2</v>
      </c>
      <c r="AR218" s="186" t="s">
        <v>138</v>
      </c>
      <c r="AT218" s="187" t="s">
        <v>72</v>
      </c>
      <c r="AU218" s="187" t="s">
        <v>81</v>
      </c>
      <c r="AY218" s="186" t="s">
        <v>129</v>
      </c>
      <c r="BK218" s="188">
        <f>SUM(BK219:BK241)</f>
        <v>0</v>
      </c>
    </row>
    <row r="219" spans="2:65" s="1" customFormat="1" ht="16.5" customHeight="1">
      <c r="B219" s="33"/>
      <c r="C219" s="191" t="s">
        <v>367</v>
      </c>
      <c r="D219" s="191" t="s">
        <v>132</v>
      </c>
      <c r="E219" s="192" t="s">
        <v>580</v>
      </c>
      <c r="F219" s="193" t="s">
        <v>581</v>
      </c>
      <c r="G219" s="194" t="s">
        <v>582</v>
      </c>
      <c r="H219" s="195">
        <v>1</v>
      </c>
      <c r="I219" s="196"/>
      <c r="J219" s="197">
        <f t="shared" ref="J219:J241" si="20">ROUND(I219*H219,2)</f>
        <v>0</v>
      </c>
      <c r="K219" s="193" t="s">
        <v>136</v>
      </c>
      <c r="L219" s="37"/>
      <c r="M219" s="198" t="s">
        <v>1</v>
      </c>
      <c r="N219" s="199" t="s">
        <v>39</v>
      </c>
      <c r="O219" s="65"/>
      <c r="P219" s="200">
        <f t="shared" ref="P219:P241" si="21">O219*H219</f>
        <v>0</v>
      </c>
      <c r="Q219" s="200">
        <v>0</v>
      </c>
      <c r="R219" s="200">
        <f t="shared" ref="R219:R241" si="22">Q219*H219</f>
        <v>0</v>
      </c>
      <c r="S219" s="200">
        <v>1.933E-2</v>
      </c>
      <c r="T219" s="201">
        <f t="shared" ref="T219:T241" si="23">S219*H219</f>
        <v>1.933E-2</v>
      </c>
      <c r="AR219" s="202" t="s">
        <v>206</v>
      </c>
      <c r="AT219" s="202" t="s">
        <v>132</v>
      </c>
      <c r="AU219" s="202" t="s">
        <v>138</v>
      </c>
      <c r="AY219" s="16" t="s">
        <v>129</v>
      </c>
      <c r="BE219" s="203">
        <f t="shared" ref="BE219:BE241" si="24">IF(N219="základní",J219,0)</f>
        <v>0</v>
      </c>
      <c r="BF219" s="203">
        <f t="shared" ref="BF219:BF241" si="25">IF(N219="snížená",J219,0)</f>
        <v>0</v>
      </c>
      <c r="BG219" s="203">
        <f t="shared" ref="BG219:BG241" si="26">IF(N219="zákl. přenesená",J219,0)</f>
        <v>0</v>
      </c>
      <c r="BH219" s="203">
        <f t="shared" ref="BH219:BH241" si="27">IF(N219="sníž. přenesená",J219,0)</f>
        <v>0</v>
      </c>
      <c r="BI219" s="203">
        <f t="shared" ref="BI219:BI241" si="28">IF(N219="nulová",J219,0)</f>
        <v>0</v>
      </c>
      <c r="BJ219" s="16" t="s">
        <v>138</v>
      </c>
      <c r="BK219" s="203">
        <f t="shared" ref="BK219:BK241" si="29">ROUND(I219*H219,2)</f>
        <v>0</v>
      </c>
      <c r="BL219" s="16" t="s">
        <v>206</v>
      </c>
      <c r="BM219" s="202" t="s">
        <v>583</v>
      </c>
    </row>
    <row r="220" spans="2:65" s="1" customFormat="1" ht="16.5" customHeight="1">
      <c r="B220" s="33"/>
      <c r="C220" s="191" t="s">
        <v>372</v>
      </c>
      <c r="D220" s="191" t="s">
        <v>132</v>
      </c>
      <c r="E220" s="192" t="s">
        <v>584</v>
      </c>
      <c r="F220" s="193" t="s">
        <v>585</v>
      </c>
      <c r="G220" s="194" t="s">
        <v>226</v>
      </c>
      <c r="H220" s="195">
        <v>1</v>
      </c>
      <c r="I220" s="196"/>
      <c r="J220" s="197">
        <f t="shared" si="20"/>
        <v>0</v>
      </c>
      <c r="K220" s="193" t="s">
        <v>136</v>
      </c>
      <c r="L220" s="37"/>
      <c r="M220" s="198" t="s">
        <v>1</v>
      </c>
      <c r="N220" s="199" t="s">
        <v>39</v>
      </c>
      <c r="O220" s="65"/>
      <c r="P220" s="200">
        <f t="shared" si="21"/>
        <v>0</v>
      </c>
      <c r="Q220" s="200">
        <v>1.7799999999999999E-3</v>
      </c>
      <c r="R220" s="200">
        <f t="shared" si="22"/>
        <v>1.7799999999999999E-3</v>
      </c>
      <c r="S220" s="200">
        <v>0</v>
      </c>
      <c r="T220" s="201">
        <f t="shared" si="23"/>
        <v>0</v>
      </c>
      <c r="AR220" s="202" t="s">
        <v>206</v>
      </c>
      <c r="AT220" s="202" t="s">
        <v>132</v>
      </c>
      <c r="AU220" s="202" t="s">
        <v>138</v>
      </c>
      <c r="AY220" s="16" t="s">
        <v>129</v>
      </c>
      <c r="BE220" s="203">
        <f t="shared" si="24"/>
        <v>0</v>
      </c>
      <c r="BF220" s="203">
        <f t="shared" si="25"/>
        <v>0</v>
      </c>
      <c r="BG220" s="203">
        <f t="shared" si="26"/>
        <v>0</v>
      </c>
      <c r="BH220" s="203">
        <f t="shared" si="27"/>
        <v>0</v>
      </c>
      <c r="BI220" s="203">
        <f t="shared" si="28"/>
        <v>0</v>
      </c>
      <c r="BJ220" s="16" t="s">
        <v>138</v>
      </c>
      <c r="BK220" s="203">
        <f t="shared" si="29"/>
        <v>0</v>
      </c>
      <c r="BL220" s="16" t="s">
        <v>206</v>
      </c>
      <c r="BM220" s="202" t="s">
        <v>586</v>
      </c>
    </row>
    <row r="221" spans="2:65" s="1" customFormat="1" ht="16.5" customHeight="1">
      <c r="B221" s="33"/>
      <c r="C221" s="237" t="s">
        <v>376</v>
      </c>
      <c r="D221" s="237" t="s">
        <v>218</v>
      </c>
      <c r="E221" s="238" t="s">
        <v>587</v>
      </c>
      <c r="F221" s="239" t="s">
        <v>588</v>
      </c>
      <c r="G221" s="240" t="s">
        <v>226</v>
      </c>
      <c r="H221" s="241">
        <v>1</v>
      </c>
      <c r="I221" s="242"/>
      <c r="J221" s="243">
        <f t="shared" si="20"/>
        <v>0</v>
      </c>
      <c r="K221" s="239" t="s">
        <v>1</v>
      </c>
      <c r="L221" s="244"/>
      <c r="M221" s="245" t="s">
        <v>1</v>
      </c>
      <c r="N221" s="246" t="s">
        <v>39</v>
      </c>
      <c r="O221" s="65"/>
      <c r="P221" s="200">
        <f t="shared" si="21"/>
        <v>0</v>
      </c>
      <c r="Q221" s="200">
        <v>2.1000000000000001E-2</v>
      </c>
      <c r="R221" s="200">
        <f t="shared" si="22"/>
        <v>2.1000000000000001E-2</v>
      </c>
      <c r="S221" s="200">
        <v>0</v>
      </c>
      <c r="T221" s="201">
        <f t="shared" si="23"/>
        <v>0</v>
      </c>
      <c r="AR221" s="202" t="s">
        <v>221</v>
      </c>
      <c r="AT221" s="202" t="s">
        <v>218</v>
      </c>
      <c r="AU221" s="202" t="s">
        <v>138</v>
      </c>
      <c r="AY221" s="16" t="s">
        <v>129</v>
      </c>
      <c r="BE221" s="203">
        <f t="shared" si="24"/>
        <v>0</v>
      </c>
      <c r="BF221" s="203">
        <f t="shared" si="25"/>
        <v>0</v>
      </c>
      <c r="BG221" s="203">
        <f t="shared" si="26"/>
        <v>0</v>
      </c>
      <c r="BH221" s="203">
        <f t="shared" si="27"/>
        <v>0</v>
      </c>
      <c r="BI221" s="203">
        <f t="shared" si="28"/>
        <v>0</v>
      </c>
      <c r="BJ221" s="16" t="s">
        <v>138</v>
      </c>
      <c r="BK221" s="203">
        <f t="shared" si="29"/>
        <v>0</v>
      </c>
      <c r="BL221" s="16" t="s">
        <v>206</v>
      </c>
      <c r="BM221" s="202" t="s">
        <v>589</v>
      </c>
    </row>
    <row r="222" spans="2:65" s="1" customFormat="1" ht="16.5" customHeight="1">
      <c r="B222" s="33"/>
      <c r="C222" s="191" t="s">
        <v>382</v>
      </c>
      <c r="D222" s="191" t="s">
        <v>132</v>
      </c>
      <c r="E222" s="192" t="s">
        <v>590</v>
      </c>
      <c r="F222" s="193" t="s">
        <v>591</v>
      </c>
      <c r="G222" s="194" t="s">
        <v>582</v>
      </c>
      <c r="H222" s="195">
        <v>1</v>
      </c>
      <c r="I222" s="196"/>
      <c r="J222" s="197">
        <f t="shared" si="20"/>
        <v>0</v>
      </c>
      <c r="K222" s="193" t="s">
        <v>136</v>
      </c>
      <c r="L222" s="37"/>
      <c r="M222" s="198" t="s">
        <v>1</v>
      </c>
      <c r="N222" s="199" t="s">
        <v>39</v>
      </c>
      <c r="O222" s="65"/>
      <c r="P222" s="200">
        <f t="shared" si="21"/>
        <v>0</v>
      </c>
      <c r="Q222" s="200">
        <v>0</v>
      </c>
      <c r="R222" s="200">
        <f t="shared" si="22"/>
        <v>0</v>
      </c>
      <c r="S222" s="200">
        <v>1.9460000000000002E-2</v>
      </c>
      <c r="T222" s="201">
        <f t="shared" si="23"/>
        <v>1.9460000000000002E-2</v>
      </c>
      <c r="AR222" s="202" t="s">
        <v>206</v>
      </c>
      <c r="AT222" s="202" t="s">
        <v>132</v>
      </c>
      <c r="AU222" s="202" t="s">
        <v>138</v>
      </c>
      <c r="AY222" s="16" t="s">
        <v>129</v>
      </c>
      <c r="BE222" s="203">
        <f t="shared" si="24"/>
        <v>0</v>
      </c>
      <c r="BF222" s="203">
        <f t="shared" si="25"/>
        <v>0</v>
      </c>
      <c r="BG222" s="203">
        <f t="shared" si="26"/>
        <v>0</v>
      </c>
      <c r="BH222" s="203">
        <f t="shared" si="27"/>
        <v>0</v>
      </c>
      <c r="BI222" s="203">
        <f t="shared" si="28"/>
        <v>0</v>
      </c>
      <c r="BJ222" s="16" t="s">
        <v>138</v>
      </c>
      <c r="BK222" s="203">
        <f t="shared" si="29"/>
        <v>0</v>
      </c>
      <c r="BL222" s="16" t="s">
        <v>206</v>
      </c>
      <c r="BM222" s="202" t="s">
        <v>592</v>
      </c>
    </row>
    <row r="223" spans="2:65" s="1" customFormat="1" ht="16.5" customHeight="1">
      <c r="B223" s="33"/>
      <c r="C223" s="191" t="s">
        <v>386</v>
      </c>
      <c r="D223" s="191" t="s">
        <v>132</v>
      </c>
      <c r="E223" s="192" t="s">
        <v>593</v>
      </c>
      <c r="F223" s="193" t="s">
        <v>594</v>
      </c>
      <c r="G223" s="194" t="s">
        <v>582</v>
      </c>
      <c r="H223" s="195">
        <v>1</v>
      </c>
      <c r="I223" s="196"/>
      <c r="J223" s="197">
        <f t="shared" si="20"/>
        <v>0</v>
      </c>
      <c r="K223" s="193" t="s">
        <v>136</v>
      </c>
      <c r="L223" s="37"/>
      <c r="M223" s="198" t="s">
        <v>1</v>
      </c>
      <c r="N223" s="199" t="s">
        <v>39</v>
      </c>
      <c r="O223" s="65"/>
      <c r="P223" s="200">
        <f t="shared" si="21"/>
        <v>0</v>
      </c>
      <c r="Q223" s="200">
        <v>1.8500000000000001E-3</v>
      </c>
      <c r="R223" s="200">
        <f t="shared" si="22"/>
        <v>1.8500000000000001E-3</v>
      </c>
      <c r="S223" s="200">
        <v>0</v>
      </c>
      <c r="T223" s="201">
        <f t="shared" si="23"/>
        <v>0</v>
      </c>
      <c r="AR223" s="202" t="s">
        <v>206</v>
      </c>
      <c r="AT223" s="202" t="s">
        <v>132</v>
      </c>
      <c r="AU223" s="202" t="s">
        <v>138</v>
      </c>
      <c r="AY223" s="16" t="s">
        <v>129</v>
      </c>
      <c r="BE223" s="203">
        <f t="shared" si="24"/>
        <v>0</v>
      </c>
      <c r="BF223" s="203">
        <f t="shared" si="25"/>
        <v>0</v>
      </c>
      <c r="BG223" s="203">
        <f t="shared" si="26"/>
        <v>0</v>
      </c>
      <c r="BH223" s="203">
        <f t="shared" si="27"/>
        <v>0</v>
      </c>
      <c r="BI223" s="203">
        <f t="shared" si="28"/>
        <v>0</v>
      </c>
      <c r="BJ223" s="16" t="s">
        <v>138</v>
      </c>
      <c r="BK223" s="203">
        <f t="shared" si="29"/>
        <v>0</v>
      </c>
      <c r="BL223" s="16" t="s">
        <v>206</v>
      </c>
      <c r="BM223" s="202" t="s">
        <v>595</v>
      </c>
    </row>
    <row r="224" spans="2:65" s="1" customFormat="1" ht="24" customHeight="1">
      <c r="B224" s="33"/>
      <c r="C224" s="237" t="s">
        <v>390</v>
      </c>
      <c r="D224" s="237" t="s">
        <v>218</v>
      </c>
      <c r="E224" s="238" t="s">
        <v>596</v>
      </c>
      <c r="F224" s="239" t="s">
        <v>597</v>
      </c>
      <c r="G224" s="240" t="s">
        <v>226</v>
      </c>
      <c r="H224" s="241">
        <v>1</v>
      </c>
      <c r="I224" s="242"/>
      <c r="J224" s="243">
        <f t="shared" si="20"/>
        <v>0</v>
      </c>
      <c r="K224" s="239" t="s">
        <v>1</v>
      </c>
      <c r="L224" s="244"/>
      <c r="M224" s="245" t="s">
        <v>1</v>
      </c>
      <c r="N224" s="246" t="s">
        <v>39</v>
      </c>
      <c r="O224" s="65"/>
      <c r="P224" s="200">
        <f t="shared" si="21"/>
        <v>0</v>
      </c>
      <c r="Q224" s="200">
        <v>8.9999999999999993E-3</v>
      </c>
      <c r="R224" s="200">
        <f t="shared" si="22"/>
        <v>8.9999999999999993E-3</v>
      </c>
      <c r="S224" s="200">
        <v>0</v>
      </c>
      <c r="T224" s="201">
        <f t="shared" si="23"/>
        <v>0</v>
      </c>
      <c r="AR224" s="202" t="s">
        <v>221</v>
      </c>
      <c r="AT224" s="202" t="s">
        <v>218</v>
      </c>
      <c r="AU224" s="202" t="s">
        <v>138</v>
      </c>
      <c r="AY224" s="16" t="s">
        <v>129</v>
      </c>
      <c r="BE224" s="203">
        <f t="shared" si="24"/>
        <v>0</v>
      </c>
      <c r="BF224" s="203">
        <f t="shared" si="25"/>
        <v>0</v>
      </c>
      <c r="BG224" s="203">
        <f t="shared" si="26"/>
        <v>0</v>
      </c>
      <c r="BH224" s="203">
        <f t="shared" si="27"/>
        <v>0</v>
      </c>
      <c r="BI224" s="203">
        <f t="shared" si="28"/>
        <v>0</v>
      </c>
      <c r="BJ224" s="16" t="s">
        <v>138</v>
      </c>
      <c r="BK224" s="203">
        <f t="shared" si="29"/>
        <v>0</v>
      </c>
      <c r="BL224" s="16" t="s">
        <v>206</v>
      </c>
      <c r="BM224" s="202" t="s">
        <v>598</v>
      </c>
    </row>
    <row r="225" spans="2:65" s="1" customFormat="1" ht="16.5" customHeight="1">
      <c r="B225" s="33"/>
      <c r="C225" s="191" t="s">
        <v>394</v>
      </c>
      <c r="D225" s="191" t="s">
        <v>132</v>
      </c>
      <c r="E225" s="192" t="s">
        <v>599</v>
      </c>
      <c r="F225" s="193" t="s">
        <v>600</v>
      </c>
      <c r="G225" s="194" t="s">
        <v>582</v>
      </c>
      <c r="H225" s="195">
        <v>1</v>
      </c>
      <c r="I225" s="196"/>
      <c r="J225" s="197">
        <f t="shared" si="20"/>
        <v>0</v>
      </c>
      <c r="K225" s="193" t="s">
        <v>136</v>
      </c>
      <c r="L225" s="37"/>
      <c r="M225" s="198" t="s">
        <v>1</v>
      </c>
      <c r="N225" s="199" t="s">
        <v>39</v>
      </c>
      <c r="O225" s="65"/>
      <c r="P225" s="200">
        <f t="shared" si="21"/>
        <v>0</v>
      </c>
      <c r="Q225" s="200">
        <v>0</v>
      </c>
      <c r="R225" s="200">
        <f t="shared" si="22"/>
        <v>0</v>
      </c>
      <c r="S225" s="200">
        <v>3.2899999999999999E-2</v>
      </c>
      <c r="T225" s="201">
        <f t="shared" si="23"/>
        <v>3.2899999999999999E-2</v>
      </c>
      <c r="AR225" s="202" t="s">
        <v>206</v>
      </c>
      <c r="AT225" s="202" t="s">
        <v>132</v>
      </c>
      <c r="AU225" s="202" t="s">
        <v>138</v>
      </c>
      <c r="AY225" s="16" t="s">
        <v>129</v>
      </c>
      <c r="BE225" s="203">
        <f t="shared" si="24"/>
        <v>0</v>
      </c>
      <c r="BF225" s="203">
        <f t="shared" si="25"/>
        <v>0</v>
      </c>
      <c r="BG225" s="203">
        <f t="shared" si="26"/>
        <v>0</v>
      </c>
      <c r="BH225" s="203">
        <f t="shared" si="27"/>
        <v>0</v>
      </c>
      <c r="BI225" s="203">
        <f t="shared" si="28"/>
        <v>0</v>
      </c>
      <c r="BJ225" s="16" t="s">
        <v>138</v>
      </c>
      <c r="BK225" s="203">
        <f t="shared" si="29"/>
        <v>0</v>
      </c>
      <c r="BL225" s="16" t="s">
        <v>206</v>
      </c>
      <c r="BM225" s="202" t="s">
        <v>601</v>
      </c>
    </row>
    <row r="226" spans="2:65" s="1" customFormat="1" ht="24" customHeight="1">
      <c r="B226" s="33"/>
      <c r="C226" s="191" t="s">
        <v>399</v>
      </c>
      <c r="D226" s="191" t="s">
        <v>132</v>
      </c>
      <c r="E226" s="192" t="s">
        <v>602</v>
      </c>
      <c r="F226" s="193" t="s">
        <v>603</v>
      </c>
      <c r="G226" s="194" t="s">
        <v>205</v>
      </c>
      <c r="H226" s="195">
        <v>1</v>
      </c>
      <c r="I226" s="196"/>
      <c r="J226" s="197">
        <f t="shared" si="20"/>
        <v>0</v>
      </c>
      <c r="K226" s="193" t="s">
        <v>1</v>
      </c>
      <c r="L226" s="37"/>
      <c r="M226" s="198" t="s">
        <v>1</v>
      </c>
      <c r="N226" s="199" t="s">
        <v>39</v>
      </c>
      <c r="O226" s="65"/>
      <c r="P226" s="200">
        <f t="shared" si="21"/>
        <v>0</v>
      </c>
      <c r="Q226" s="200">
        <v>0</v>
      </c>
      <c r="R226" s="200">
        <f t="shared" si="22"/>
        <v>0</v>
      </c>
      <c r="S226" s="200">
        <v>0</v>
      </c>
      <c r="T226" s="201">
        <f t="shared" si="23"/>
        <v>0</v>
      </c>
      <c r="AR226" s="202" t="s">
        <v>206</v>
      </c>
      <c r="AT226" s="202" t="s">
        <v>132</v>
      </c>
      <c r="AU226" s="202" t="s">
        <v>138</v>
      </c>
      <c r="AY226" s="16" t="s">
        <v>129</v>
      </c>
      <c r="BE226" s="203">
        <f t="shared" si="24"/>
        <v>0</v>
      </c>
      <c r="BF226" s="203">
        <f t="shared" si="25"/>
        <v>0</v>
      </c>
      <c r="BG226" s="203">
        <f t="shared" si="26"/>
        <v>0</v>
      </c>
      <c r="BH226" s="203">
        <f t="shared" si="27"/>
        <v>0</v>
      </c>
      <c r="BI226" s="203">
        <f t="shared" si="28"/>
        <v>0</v>
      </c>
      <c r="BJ226" s="16" t="s">
        <v>138</v>
      </c>
      <c r="BK226" s="203">
        <f t="shared" si="29"/>
        <v>0</v>
      </c>
      <c r="BL226" s="16" t="s">
        <v>206</v>
      </c>
      <c r="BM226" s="202" t="s">
        <v>604</v>
      </c>
    </row>
    <row r="227" spans="2:65" s="1" customFormat="1" ht="24" customHeight="1">
      <c r="B227" s="33"/>
      <c r="C227" s="191" t="s">
        <v>409</v>
      </c>
      <c r="D227" s="191" t="s">
        <v>132</v>
      </c>
      <c r="E227" s="192" t="s">
        <v>605</v>
      </c>
      <c r="F227" s="193" t="s">
        <v>606</v>
      </c>
      <c r="G227" s="194" t="s">
        <v>582</v>
      </c>
      <c r="H227" s="195">
        <v>1</v>
      </c>
      <c r="I227" s="196"/>
      <c r="J227" s="197">
        <f t="shared" si="20"/>
        <v>0</v>
      </c>
      <c r="K227" s="193" t="s">
        <v>1</v>
      </c>
      <c r="L227" s="37"/>
      <c r="M227" s="198" t="s">
        <v>1</v>
      </c>
      <c r="N227" s="199" t="s">
        <v>39</v>
      </c>
      <c r="O227" s="65"/>
      <c r="P227" s="200">
        <f t="shared" si="21"/>
        <v>0</v>
      </c>
      <c r="Q227" s="200">
        <v>3.0000000000000001E-3</v>
      </c>
      <c r="R227" s="200">
        <f t="shared" si="22"/>
        <v>3.0000000000000001E-3</v>
      </c>
      <c r="S227" s="200">
        <v>0</v>
      </c>
      <c r="T227" s="201">
        <f t="shared" si="23"/>
        <v>0</v>
      </c>
      <c r="AR227" s="202" t="s">
        <v>206</v>
      </c>
      <c r="AT227" s="202" t="s">
        <v>132</v>
      </c>
      <c r="AU227" s="202" t="s">
        <v>138</v>
      </c>
      <c r="AY227" s="16" t="s">
        <v>129</v>
      </c>
      <c r="BE227" s="203">
        <f t="shared" si="24"/>
        <v>0</v>
      </c>
      <c r="BF227" s="203">
        <f t="shared" si="25"/>
        <v>0</v>
      </c>
      <c r="BG227" s="203">
        <f t="shared" si="26"/>
        <v>0</v>
      </c>
      <c r="BH227" s="203">
        <f t="shared" si="27"/>
        <v>0</v>
      </c>
      <c r="BI227" s="203">
        <f t="shared" si="28"/>
        <v>0</v>
      </c>
      <c r="BJ227" s="16" t="s">
        <v>138</v>
      </c>
      <c r="BK227" s="203">
        <f t="shared" si="29"/>
        <v>0</v>
      </c>
      <c r="BL227" s="16" t="s">
        <v>206</v>
      </c>
      <c r="BM227" s="202" t="s">
        <v>607</v>
      </c>
    </row>
    <row r="228" spans="2:65" s="1" customFormat="1" ht="24" customHeight="1">
      <c r="B228" s="33"/>
      <c r="C228" s="191" t="s">
        <v>608</v>
      </c>
      <c r="D228" s="191" t="s">
        <v>132</v>
      </c>
      <c r="E228" s="192" t="s">
        <v>609</v>
      </c>
      <c r="F228" s="193" t="s">
        <v>610</v>
      </c>
      <c r="G228" s="194" t="s">
        <v>582</v>
      </c>
      <c r="H228" s="195">
        <v>2</v>
      </c>
      <c r="I228" s="196"/>
      <c r="J228" s="197">
        <f t="shared" si="20"/>
        <v>0</v>
      </c>
      <c r="K228" s="193" t="s">
        <v>136</v>
      </c>
      <c r="L228" s="37"/>
      <c r="M228" s="198" t="s">
        <v>1</v>
      </c>
      <c r="N228" s="199" t="s">
        <v>39</v>
      </c>
      <c r="O228" s="65"/>
      <c r="P228" s="200">
        <f t="shared" si="21"/>
        <v>0</v>
      </c>
      <c r="Q228" s="200">
        <v>8.0000000000000004E-4</v>
      </c>
      <c r="R228" s="200">
        <f t="shared" si="22"/>
        <v>1.6000000000000001E-3</v>
      </c>
      <c r="S228" s="200">
        <v>0</v>
      </c>
      <c r="T228" s="201">
        <f t="shared" si="23"/>
        <v>0</v>
      </c>
      <c r="AR228" s="202" t="s">
        <v>206</v>
      </c>
      <c r="AT228" s="202" t="s">
        <v>132</v>
      </c>
      <c r="AU228" s="202" t="s">
        <v>138</v>
      </c>
      <c r="AY228" s="16" t="s">
        <v>129</v>
      </c>
      <c r="BE228" s="203">
        <f t="shared" si="24"/>
        <v>0</v>
      </c>
      <c r="BF228" s="203">
        <f t="shared" si="25"/>
        <v>0</v>
      </c>
      <c r="BG228" s="203">
        <f t="shared" si="26"/>
        <v>0</v>
      </c>
      <c r="BH228" s="203">
        <f t="shared" si="27"/>
        <v>0</v>
      </c>
      <c r="BI228" s="203">
        <f t="shared" si="28"/>
        <v>0</v>
      </c>
      <c r="BJ228" s="16" t="s">
        <v>138</v>
      </c>
      <c r="BK228" s="203">
        <f t="shared" si="29"/>
        <v>0</v>
      </c>
      <c r="BL228" s="16" t="s">
        <v>206</v>
      </c>
      <c r="BM228" s="202" t="s">
        <v>611</v>
      </c>
    </row>
    <row r="229" spans="2:65" s="1" customFormat="1" ht="16.5" customHeight="1">
      <c r="B229" s="33"/>
      <c r="C229" s="191" t="s">
        <v>612</v>
      </c>
      <c r="D229" s="191" t="s">
        <v>132</v>
      </c>
      <c r="E229" s="192" t="s">
        <v>613</v>
      </c>
      <c r="F229" s="193" t="s">
        <v>614</v>
      </c>
      <c r="G229" s="194" t="s">
        <v>582</v>
      </c>
      <c r="H229" s="195">
        <v>1</v>
      </c>
      <c r="I229" s="196"/>
      <c r="J229" s="197">
        <f t="shared" si="20"/>
        <v>0</v>
      </c>
      <c r="K229" s="193" t="s">
        <v>136</v>
      </c>
      <c r="L229" s="37"/>
      <c r="M229" s="198" t="s">
        <v>1</v>
      </c>
      <c r="N229" s="199" t="s">
        <v>39</v>
      </c>
      <c r="O229" s="65"/>
      <c r="P229" s="200">
        <f t="shared" si="21"/>
        <v>0</v>
      </c>
      <c r="Q229" s="200">
        <v>0</v>
      </c>
      <c r="R229" s="200">
        <f t="shared" si="22"/>
        <v>0</v>
      </c>
      <c r="S229" s="200">
        <v>1.9300000000000001E-2</v>
      </c>
      <c r="T229" s="201">
        <f t="shared" si="23"/>
        <v>1.9300000000000001E-2</v>
      </c>
      <c r="AR229" s="202" t="s">
        <v>206</v>
      </c>
      <c r="AT229" s="202" t="s">
        <v>132</v>
      </c>
      <c r="AU229" s="202" t="s">
        <v>138</v>
      </c>
      <c r="AY229" s="16" t="s">
        <v>129</v>
      </c>
      <c r="BE229" s="203">
        <f t="shared" si="24"/>
        <v>0</v>
      </c>
      <c r="BF229" s="203">
        <f t="shared" si="25"/>
        <v>0</v>
      </c>
      <c r="BG229" s="203">
        <f t="shared" si="26"/>
        <v>0</v>
      </c>
      <c r="BH229" s="203">
        <f t="shared" si="27"/>
        <v>0</v>
      </c>
      <c r="BI229" s="203">
        <f t="shared" si="28"/>
        <v>0</v>
      </c>
      <c r="BJ229" s="16" t="s">
        <v>138</v>
      </c>
      <c r="BK229" s="203">
        <f t="shared" si="29"/>
        <v>0</v>
      </c>
      <c r="BL229" s="16" t="s">
        <v>206</v>
      </c>
      <c r="BM229" s="202" t="s">
        <v>615</v>
      </c>
    </row>
    <row r="230" spans="2:65" s="1" customFormat="1" ht="16.5" customHeight="1">
      <c r="B230" s="33"/>
      <c r="C230" s="191" t="s">
        <v>616</v>
      </c>
      <c r="D230" s="191" t="s">
        <v>132</v>
      </c>
      <c r="E230" s="192" t="s">
        <v>617</v>
      </c>
      <c r="F230" s="193" t="s">
        <v>618</v>
      </c>
      <c r="G230" s="194" t="s">
        <v>582</v>
      </c>
      <c r="H230" s="195">
        <v>1</v>
      </c>
      <c r="I230" s="196"/>
      <c r="J230" s="197">
        <f t="shared" si="20"/>
        <v>0</v>
      </c>
      <c r="K230" s="193" t="s">
        <v>136</v>
      </c>
      <c r="L230" s="37"/>
      <c r="M230" s="198" t="s">
        <v>1</v>
      </c>
      <c r="N230" s="199" t="s">
        <v>39</v>
      </c>
      <c r="O230" s="65"/>
      <c r="P230" s="200">
        <f t="shared" si="21"/>
        <v>0</v>
      </c>
      <c r="Q230" s="200">
        <v>1.2999999999999999E-4</v>
      </c>
      <c r="R230" s="200">
        <f t="shared" si="22"/>
        <v>1.2999999999999999E-4</v>
      </c>
      <c r="S230" s="200">
        <v>0</v>
      </c>
      <c r="T230" s="201">
        <f t="shared" si="23"/>
        <v>0</v>
      </c>
      <c r="AR230" s="202" t="s">
        <v>206</v>
      </c>
      <c r="AT230" s="202" t="s">
        <v>132</v>
      </c>
      <c r="AU230" s="202" t="s">
        <v>138</v>
      </c>
      <c r="AY230" s="16" t="s">
        <v>129</v>
      </c>
      <c r="BE230" s="203">
        <f t="shared" si="24"/>
        <v>0</v>
      </c>
      <c r="BF230" s="203">
        <f t="shared" si="25"/>
        <v>0</v>
      </c>
      <c r="BG230" s="203">
        <f t="shared" si="26"/>
        <v>0</v>
      </c>
      <c r="BH230" s="203">
        <f t="shared" si="27"/>
        <v>0</v>
      </c>
      <c r="BI230" s="203">
        <f t="shared" si="28"/>
        <v>0</v>
      </c>
      <c r="BJ230" s="16" t="s">
        <v>138</v>
      </c>
      <c r="BK230" s="203">
        <f t="shared" si="29"/>
        <v>0</v>
      </c>
      <c r="BL230" s="16" t="s">
        <v>206</v>
      </c>
      <c r="BM230" s="202" t="s">
        <v>619</v>
      </c>
    </row>
    <row r="231" spans="2:65" s="1" customFormat="1" ht="16.5" customHeight="1">
      <c r="B231" s="33"/>
      <c r="C231" s="237" t="s">
        <v>620</v>
      </c>
      <c r="D231" s="237" t="s">
        <v>218</v>
      </c>
      <c r="E231" s="238" t="s">
        <v>621</v>
      </c>
      <c r="F231" s="239" t="s">
        <v>622</v>
      </c>
      <c r="G231" s="240" t="s">
        <v>226</v>
      </c>
      <c r="H231" s="241">
        <v>1</v>
      </c>
      <c r="I231" s="242"/>
      <c r="J231" s="243">
        <f t="shared" si="20"/>
        <v>0</v>
      </c>
      <c r="K231" s="239" t="s">
        <v>136</v>
      </c>
      <c r="L231" s="244"/>
      <c r="M231" s="245" t="s">
        <v>1</v>
      </c>
      <c r="N231" s="246" t="s">
        <v>39</v>
      </c>
      <c r="O231" s="65"/>
      <c r="P231" s="200">
        <f t="shared" si="21"/>
        <v>0</v>
      </c>
      <c r="Q231" s="200">
        <v>1E-3</v>
      </c>
      <c r="R231" s="200">
        <f t="shared" si="22"/>
        <v>1E-3</v>
      </c>
      <c r="S231" s="200">
        <v>0</v>
      </c>
      <c r="T231" s="201">
        <f t="shared" si="23"/>
        <v>0</v>
      </c>
      <c r="AR231" s="202" t="s">
        <v>221</v>
      </c>
      <c r="AT231" s="202" t="s">
        <v>218</v>
      </c>
      <c r="AU231" s="202" t="s">
        <v>138</v>
      </c>
      <c r="AY231" s="16" t="s">
        <v>129</v>
      </c>
      <c r="BE231" s="203">
        <f t="shared" si="24"/>
        <v>0</v>
      </c>
      <c r="BF231" s="203">
        <f t="shared" si="25"/>
        <v>0</v>
      </c>
      <c r="BG231" s="203">
        <f t="shared" si="26"/>
        <v>0</v>
      </c>
      <c r="BH231" s="203">
        <f t="shared" si="27"/>
        <v>0</v>
      </c>
      <c r="BI231" s="203">
        <f t="shared" si="28"/>
        <v>0</v>
      </c>
      <c r="BJ231" s="16" t="s">
        <v>138</v>
      </c>
      <c r="BK231" s="203">
        <f t="shared" si="29"/>
        <v>0</v>
      </c>
      <c r="BL231" s="16" t="s">
        <v>206</v>
      </c>
      <c r="BM231" s="202" t="s">
        <v>623</v>
      </c>
    </row>
    <row r="232" spans="2:65" s="1" customFormat="1" ht="16.5" customHeight="1">
      <c r="B232" s="33"/>
      <c r="C232" s="191" t="s">
        <v>624</v>
      </c>
      <c r="D232" s="191" t="s">
        <v>132</v>
      </c>
      <c r="E232" s="192" t="s">
        <v>625</v>
      </c>
      <c r="F232" s="193" t="s">
        <v>626</v>
      </c>
      <c r="G232" s="194" t="s">
        <v>582</v>
      </c>
      <c r="H232" s="195">
        <v>5</v>
      </c>
      <c r="I232" s="196"/>
      <c r="J232" s="197">
        <f t="shared" si="20"/>
        <v>0</v>
      </c>
      <c r="K232" s="193" t="s">
        <v>136</v>
      </c>
      <c r="L232" s="37"/>
      <c r="M232" s="198" t="s">
        <v>1</v>
      </c>
      <c r="N232" s="199" t="s">
        <v>39</v>
      </c>
      <c r="O232" s="65"/>
      <c r="P232" s="200">
        <f t="shared" si="21"/>
        <v>0</v>
      </c>
      <c r="Q232" s="200">
        <v>9.0000000000000006E-5</v>
      </c>
      <c r="R232" s="200">
        <f t="shared" si="22"/>
        <v>4.5000000000000004E-4</v>
      </c>
      <c r="S232" s="200">
        <v>0</v>
      </c>
      <c r="T232" s="201">
        <f t="shared" si="23"/>
        <v>0</v>
      </c>
      <c r="AR232" s="202" t="s">
        <v>206</v>
      </c>
      <c r="AT232" s="202" t="s">
        <v>132</v>
      </c>
      <c r="AU232" s="202" t="s">
        <v>138</v>
      </c>
      <c r="AY232" s="16" t="s">
        <v>129</v>
      </c>
      <c r="BE232" s="203">
        <f t="shared" si="24"/>
        <v>0</v>
      </c>
      <c r="BF232" s="203">
        <f t="shared" si="25"/>
        <v>0</v>
      </c>
      <c r="BG232" s="203">
        <f t="shared" si="26"/>
        <v>0</v>
      </c>
      <c r="BH232" s="203">
        <f t="shared" si="27"/>
        <v>0</v>
      </c>
      <c r="BI232" s="203">
        <f t="shared" si="28"/>
        <v>0</v>
      </c>
      <c r="BJ232" s="16" t="s">
        <v>138</v>
      </c>
      <c r="BK232" s="203">
        <f t="shared" si="29"/>
        <v>0</v>
      </c>
      <c r="BL232" s="16" t="s">
        <v>206</v>
      </c>
      <c r="BM232" s="202" t="s">
        <v>627</v>
      </c>
    </row>
    <row r="233" spans="2:65" s="1" customFormat="1" ht="16.5" customHeight="1">
      <c r="B233" s="33"/>
      <c r="C233" s="237" t="s">
        <v>628</v>
      </c>
      <c r="D233" s="237" t="s">
        <v>218</v>
      </c>
      <c r="E233" s="238" t="s">
        <v>629</v>
      </c>
      <c r="F233" s="239" t="s">
        <v>630</v>
      </c>
      <c r="G233" s="240" t="s">
        <v>226</v>
      </c>
      <c r="H233" s="241">
        <v>5</v>
      </c>
      <c r="I233" s="242"/>
      <c r="J233" s="243">
        <f t="shared" si="20"/>
        <v>0</v>
      </c>
      <c r="K233" s="239" t="s">
        <v>136</v>
      </c>
      <c r="L233" s="244"/>
      <c r="M233" s="245" t="s">
        <v>1</v>
      </c>
      <c r="N233" s="246" t="s">
        <v>39</v>
      </c>
      <c r="O233" s="65"/>
      <c r="P233" s="200">
        <f t="shared" si="21"/>
        <v>0</v>
      </c>
      <c r="Q233" s="200">
        <v>2.0000000000000001E-4</v>
      </c>
      <c r="R233" s="200">
        <f t="shared" si="22"/>
        <v>1E-3</v>
      </c>
      <c r="S233" s="200">
        <v>0</v>
      </c>
      <c r="T233" s="201">
        <f t="shared" si="23"/>
        <v>0</v>
      </c>
      <c r="AR233" s="202" t="s">
        <v>221</v>
      </c>
      <c r="AT233" s="202" t="s">
        <v>218</v>
      </c>
      <c r="AU233" s="202" t="s">
        <v>138</v>
      </c>
      <c r="AY233" s="16" t="s">
        <v>129</v>
      </c>
      <c r="BE233" s="203">
        <f t="shared" si="24"/>
        <v>0</v>
      </c>
      <c r="BF233" s="203">
        <f t="shared" si="25"/>
        <v>0</v>
      </c>
      <c r="BG233" s="203">
        <f t="shared" si="26"/>
        <v>0</v>
      </c>
      <c r="BH233" s="203">
        <f t="shared" si="27"/>
        <v>0</v>
      </c>
      <c r="BI233" s="203">
        <f t="shared" si="28"/>
        <v>0</v>
      </c>
      <c r="BJ233" s="16" t="s">
        <v>138</v>
      </c>
      <c r="BK233" s="203">
        <f t="shared" si="29"/>
        <v>0</v>
      </c>
      <c r="BL233" s="16" t="s">
        <v>206</v>
      </c>
      <c r="BM233" s="202" t="s">
        <v>631</v>
      </c>
    </row>
    <row r="234" spans="2:65" s="1" customFormat="1" ht="16.5" customHeight="1">
      <c r="B234" s="33"/>
      <c r="C234" s="191" t="s">
        <v>632</v>
      </c>
      <c r="D234" s="191" t="s">
        <v>132</v>
      </c>
      <c r="E234" s="192" t="s">
        <v>633</v>
      </c>
      <c r="F234" s="193" t="s">
        <v>634</v>
      </c>
      <c r="G234" s="194" t="s">
        <v>582</v>
      </c>
      <c r="H234" s="195">
        <v>1</v>
      </c>
      <c r="I234" s="196"/>
      <c r="J234" s="197">
        <f t="shared" si="20"/>
        <v>0</v>
      </c>
      <c r="K234" s="193" t="s">
        <v>136</v>
      </c>
      <c r="L234" s="37"/>
      <c r="M234" s="198" t="s">
        <v>1</v>
      </c>
      <c r="N234" s="199" t="s">
        <v>39</v>
      </c>
      <c r="O234" s="65"/>
      <c r="P234" s="200">
        <f t="shared" si="21"/>
        <v>0</v>
      </c>
      <c r="Q234" s="200">
        <v>0</v>
      </c>
      <c r="R234" s="200">
        <f t="shared" si="22"/>
        <v>0</v>
      </c>
      <c r="S234" s="200">
        <v>1.56E-3</v>
      </c>
      <c r="T234" s="201">
        <f t="shared" si="23"/>
        <v>1.56E-3</v>
      </c>
      <c r="AR234" s="202" t="s">
        <v>206</v>
      </c>
      <c r="AT234" s="202" t="s">
        <v>132</v>
      </c>
      <c r="AU234" s="202" t="s">
        <v>138</v>
      </c>
      <c r="AY234" s="16" t="s">
        <v>129</v>
      </c>
      <c r="BE234" s="203">
        <f t="shared" si="24"/>
        <v>0</v>
      </c>
      <c r="BF234" s="203">
        <f t="shared" si="25"/>
        <v>0</v>
      </c>
      <c r="BG234" s="203">
        <f t="shared" si="26"/>
        <v>0</v>
      </c>
      <c r="BH234" s="203">
        <f t="shared" si="27"/>
        <v>0</v>
      </c>
      <c r="BI234" s="203">
        <f t="shared" si="28"/>
        <v>0</v>
      </c>
      <c r="BJ234" s="16" t="s">
        <v>138</v>
      </c>
      <c r="BK234" s="203">
        <f t="shared" si="29"/>
        <v>0</v>
      </c>
      <c r="BL234" s="16" t="s">
        <v>206</v>
      </c>
      <c r="BM234" s="202" t="s">
        <v>635</v>
      </c>
    </row>
    <row r="235" spans="2:65" s="1" customFormat="1" ht="16.5" customHeight="1">
      <c r="B235" s="33"/>
      <c r="C235" s="191" t="s">
        <v>636</v>
      </c>
      <c r="D235" s="191" t="s">
        <v>132</v>
      </c>
      <c r="E235" s="192" t="s">
        <v>637</v>
      </c>
      <c r="F235" s="193" t="s">
        <v>638</v>
      </c>
      <c r="G235" s="194" t="s">
        <v>582</v>
      </c>
      <c r="H235" s="195">
        <v>1</v>
      </c>
      <c r="I235" s="196"/>
      <c r="J235" s="197">
        <f t="shared" si="20"/>
        <v>0</v>
      </c>
      <c r="K235" s="193" t="s">
        <v>136</v>
      </c>
      <c r="L235" s="37"/>
      <c r="M235" s="198" t="s">
        <v>1</v>
      </c>
      <c r="N235" s="199" t="s">
        <v>39</v>
      </c>
      <c r="O235" s="65"/>
      <c r="P235" s="200">
        <f t="shared" si="21"/>
        <v>0</v>
      </c>
      <c r="Q235" s="200">
        <v>0</v>
      </c>
      <c r="R235" s="200">
        <f t="shared" si="22"/>
        <v>0</v>
      </c>
      <c r="S235" s="200">
        <v>8.5999999999999998E-4</v>
      </c>
      <c r="T235" s="201">
        <f t="shared" si="23"/>
        <v>8.5999999999999998E-4</v>
      </c>
      <c r="AR235" s="202" t="s">
        <v>206</v>
      </c>
      <c r="AT235" s="202" t="s">
        <v>132</v>
      </c>
      <c r="AU235" s="202" t="s">
        <v>138</v>
      </c>
      <c r="AY235" s="16" t="s">
        <v>129</v>
      </c>
      <c r="BE235" s="203">
        <f t="shared" si="24"/>
        <v>0</v>
      </c>
      <c r="BF235" s="203">
        <f t="shared" si="25"/>
        <v>0</v>
      </c>
      <c r="BG235" s="203">
        <f t="shared" si="26"/>
        <v>0</v>
      </c>
      <c r="BH235" s="203">
        <f t="shared" si="27"/>
        <v>0</v>
      </c>
      <c r="BI235" s="203">
        <f t="shared" si="28"/>
        <v>0</v>
      </c>
      <c r="BJ235" s="16" t="s">
        <v>138</v>
      </c>
      <c r="BK235" s="203">
        <f t="shared" si="29"/>
        <v>0</v>
      </c>
      <c r="BL235" s="16" t="s">
        <v>206</v>
      </c>
      <c r="BM235" s="202" t="s">
        <v>639</v>
      </c>
    </row>
    <row r="236" spans="2:65" s="1" customFormat="1" ht="16.5" customHeight="1">
      <c r="B236" s="33"/>
      <c r="C236" s="191" t="s">
        <v>640</v>
      </c>
      <c r="D236" s="191" t="s">
        <v>132</v>
      </c>
      <c r="E236" s="192" t="s">
        <v>641</v>
      </c>
      <c r="F236" s="193" t="s">
        <v>642</v>
      </c>
      <c r="G236" s="194" t="s">
        <v>582</v>
      </c>
      <c r="H236" s="195">
        <v>1</v>
      </c>
      <c r="I236" s="196"/>
      <c r="J236" s="197">
        <f t="shared" si="20"/>
        <v>0</v>
      </c>
      <c r="K236" s="193" t="s">
        <v>136</v>
      </c>
      <c r="L236" s="37"/>
      <c r="M236" s="198" t="s">
        <v>1</v>
      </c>
      <c r="N236" s="199" t="s">
        <v>39</v>
      </c>
      <c r="O236" s="65"/>
      <c r="P236" s="200">
        <f t="shared" si="21"/>
        <v>0</v>
      </c>
      <c r="Q236" s="200">
        <v>1.8400000000000001E-3</v>
      </c>
      <c r="R236" s="200">
        <f t="shared" si="22"/>
        <v>1.8400000000000001E-3</v>
      </c>
      <c r="S236" s="200">
        <v>0</v>
      </c>
      <c r="T236" s="201">
        <f t="shared" si="23"/>
        <v>0</v>
      </c>
      <c r="AR236" s="202" t="s">
        <v>206</v>
      </c>
      <c r="AT236" s="202" t="s">
        <v>132</v>
      </c>
      <c r="AU236" s="202" t="s">
        <v>138</v>
      </c>
      <c r="AY236" s="16" t="s">
        <v>129</v>
      </c>
      <c r="BE236" s="203">
        <f t="shared" si="24"/>
        <v>0</v>
      </c>
      <c r="BF236" s="203">
        <f t="shared" si="25"/>
        <v>0</v>
      </c>
      <c r="BG236" s="203">
        <f t="shared" si="26"/>
        <v>0</v>
      </c>
      <c r="BH236" s="203">
        <f t="shared" si="27"/>
        <v>0</v>
      </c>
      <c r="BI236" s="203">
        <f t="shared" si="28"/>
        <v>0</v>
      </c>
      <c r="BJ236" s="16" t="s">
        <v>138</v>
      </c>
      <c r="BK236" s="203">
        <f t="shared" si="29"/>
        <v>0</v>
      </c>
      <c r="BL236" s="16" t="s">
        <v>206</v>
      </c>
      <c r="BM236" s="202" t="s">
        <v>643</v>
      </c>
    </row>
    <row r="237" spans="2:65" s="1" customFormat="1" ht="16.5" customHeight="1">
      <c r="B237" s="33"/>
      <c r="C237" s="191" t="s">
        <v>644</v>
      </c>
      <c r="D237" s="191" t="s">
        <v>132</v>
      </c>
      <c r="E237" s="192" t="s">
        <v>645</v>
      </c>
      <c r="F237" s="193" t="s">
        <v>646</v>
      </c>
      <c r="G237" s="194" t="s">
        <v>582</v>
      </c>
      <c r="H237" s="195">
        <v>1</v>
      </c>
      <c r="I237" s="196"/>
      <c r="J237" s="197">
        <f t="shared" si="20"/>
        <v>0</v>
      </c>
      <c r="K237" s="193" t="s">
        <v>136</v>
      </c>
      <c r="L237" s="37"/>
      <c r="M237" s="198" t="s">
        <v>1</v>
      </c>
      <c r="N237" s="199" t="s">
        <v>39</v>
      </c>
      <c r="O237" s="65"/>
      <c r="P237" s="200">
        <f t="shared" si="21"/>
        <v>0</v>
      </c>
      <c r="Q237" s="200">
        <v>1.8400000000000001E-3</v>
      </c>
      <c r="R237" s="200">
        <f t="shared" si="22"/>
        <v>1.8400000000000001E-3</v>
      </c>
      <c r="S237" s="200">
        <v>0</v>
      </c>
      <c r="T237" s="201">
        <f t="shared" si="23"/>
        <v>0</v>
      </c>
      <c r="AR237" s="202" t="s">
        <v>206</v>
      </c>
      <c r="AT237" s="202" t="s">
        <v>132</v>
      </c>
      <c r="AU237" s="202" t="s">
        <v>138</v>
      </c>
      <c r="AY237" s="16" t="s">
        <v>129</v>
      </c>
      <c r="BE237" s="203">
        <f t="shared" si="24"/>
        <v>0</v>
      </c>
      <c r="BF237" s="203">
        <f t="shared" si="25"/>
        <v>0</v>
      </c>
      <c r="BG237" s="203">
        <f t="shared" si="26"/>
        <v>0</v>
      </c>
      <c r="BH237" s="203">
        <f t="shared" si="27"/>
        <v>0</v>
      </c>
      <c r="BI237" s="203">
        <f t="shared" si="28"/>
        <v>0</v>
      </c>
      <c r="BJ237" s="16" t="s">
        <v>138</v>
      </c>
      <c r="BK237" s="203">
        <f t="shared" si="29"/>
        <v>0</v>
      </c>
      <c r="BL237" s="16" t="s">
        <v>206</v>
      </c>
      <c r="BM237" s="202" t="s">
        <v>647</v>
      </c>
    </row>
    <row r="238" spans="2:65" s="1" customFormat="1" ht="16.5" customHeight="1">
      <c r="B238" s="33"/>
      <c r="C238" s="191" t="s">
        <v>648</v>
      </c>
      <c r="D238" s="191" t="s">
        <v>132</v>
      </c>
      <c r="E238" s="192" t="s">
        <v>649</v>
      </c>
      <c r="F238" s="193" t="s">
        <v>650</v>
      </c>
      <c r="G238" s="194" t="s">
        <v>226</v>
      </c>
      <c r="H238" s="195">
        <v>3</v>
      </c>
      <c r="I238" s="196"/>
      <c r="J238" s="197">
        <f t="shared" si="20"/>
        <v>0</v>
      </c>
      <c r="K238" s="193" t="s">
        <v>136</v>
      </c>
      <c r="L238" s="37"/>
      <c r="M238" s="198" t="s">
        <v>1</v>
      </c>
      <c r="N238" s="199" t="s">
        <v>39</v>
      </c>
      <c r="O238" s="65"/>
      <c r="P238" s="200">
        <f t="shared" si="21"/>
        <v>0</v>
      </c>
      <c r="Q238" s="200">
        <v>0</v>
      </c>
      <c r="R238" s="200">
        <f t="shared" si="22"/>
        <v>0</v>
      </c>
      <c r="S238" s="200">
        <v>8.4999999999999995E-4</v>
      </c>
      <c r="T238" s="201">
        <f t="shared" si="23"/>
        <v>2.5499999999999997E-3</v>
      </c>
      <c r="AR238" s="202" t="s">
        <v>206</v>
      </c>
      <c r="AT238" s="202" t="s">
        <v>132</v>
      </c>
      <c r="AU238" s="202" t="s">
        <v>138</v>
      </c>
      <c r="AY238" s="16" t="s">
        <v>129</v>
      </c>
      <c r="BE238" s="203">
        <f t="shared" si="24"/>
        <v>0</v>
      </c>
      <c r="BF238" s="203">
        <f t="shared" si="25"/>
        <v>0</v>
      </c>
      <c r="BG238" s="203">
        <f t="shared" si="26"/>
        <v>0</v>
      </c>
      <c r="BH238" s="203">
        <f t="shared" si="27"/>
        <v>0</v>
      </c>
      <c r="BI238" s="203">
        <f t="shared" si="28"/>
        <v>0</v>
      </c>
      <c r="BJ238" s="16" t="s">
        <v>138</v>
      </c>
      <c r="BK238" s="203">
        <f t="shared" si="29"/>
        <v>0</v>
      </c>
      <c r="BL238" s="16" t="s">
        <v>206</v>
      </c>
      <c r="BM238" s="202" t="s">
        <v>651</v>
      </c>
    </row>
    <row r="239" spans="2:65" s="1" customFormat="1" ht="16.5" customHeight="1">
      <c r="B239" s="33"/>
      <c r="C239" s="191" t="s">
        <v>652</v>
      </c>
      <c r="D239" s="191" t="s">
        <v>132</v>
      </c>
      <c r="E239" s="192" t="s">
        <v>653</v>
      </c>
      <c r="F239" s="193" t="s">
        <v>654</v>
      </c>
      <c r="G239" s="194" t="s">
        <v>226</v>
      </c>
      <c r="H239" s="195">
        <v>1</v>
      </c>
      <c r="I239" s="196"/>
      <c r="J239" s="197">
        <f t="shared" si="20"/>
        <v>0</v>
      </c>
      <c r="K239" s="193" t="s">
        <v>136</v>
      </c>
      <c r="L239" s="37"/>
      <c r="M239" s="198" t="s">
        <v>1</v>
      </c>
      <c r="N239" s="199" t="s">
        <v>39</v>
      </c>
      <c r="O239" s="65"/>
      <c r="P239" s="200">
        <f t="shared" si="21"/>
        <v>0</v>
      </c>
      <c r="Q239" s="200">
        <v>2.3000000000000001E-4</v>
      </c>
      <c r="R239" s="200">
        <f t="shared" si="22"/>
        <v>2.3000000000000001E-4</v>
      </c>
      <c r="S239" s="200">
        <v>0</v>
      </c>
      <c r="T239" s="201">
        <f t="shared" si="23"/>
        <v>0</v>
      </c>
      <c r="AR239" s="202" t="s">
        <v>206</v>
      </c>
      <c r="AT239" s="202" t="s">
        <v>132</v>
      </c>
      <c r="AU239" s="202" t="s">
        <v>138</v>
      </c>
      <c r="AY239" s="16" t="s">
        <v>129</v>
      </c>
      <c r="BE239" s="203">
        <f t="shared" si="24"/>
        <v>0</v>
      </c>
      <c r="BF239" s="203">
        <f t="shared" si="25"/>
        <v>0</v>
      </c>
      <c r="BG239" s="203">
        <f t="shared" si="26"/>
        <v>0</v>
      </c>
      <c r="BH239" s="203">
        <f t="shared" si="27"/>
        <v>0</v>
      </c>
      <c r="BI239" s="203">
        <f t="shared" si="28"/>
        <v>0</v>
      </c>
      <c r="BJ239" s="16" t="s">
        <v>138</v>
      </c>
      <c r="BK239" s="203">
        <f t="shared" si="29"/>
        <v>0</v>
      </c>
      <c r="BL239" s="16" t="s">
        <v>206</v>
      </c>
      <c r="BM239" s="202" t="s">
        <v>655</v>
      </c>
    </row>
    <row r="240" spans="2:65" s="1" customFormat="1" ht="16.5" customHeight="1">
      <c r="B240" s="33"/>
      <c r="C240" s="191" t="s">
        <v>656</v>
      </c>
      <c r="D240" s="191" t="s">
        <v>132</v>
      </c>
      <c r="E240" s="192" t="s">
        <v>657</v>
      </c>
      <c r="F240" s="193" t="s">
        <v>658</v>
      </c>
      <c r="G240" s="194" t="s">
        <v>226</v>
      </c>
      <c r="H240" s="195">
        <v>1</v>
      </c>
      <c r="I240" s="196"/>
      <c r="J240" s="197">
        <f t="shared" si="20"/>
        <v>0</v>
      </c>
      <c r="K240" s="193" t="s">
        <v>136</v>
      </c>
      <c r="L240" s="37"/>
      <c r="M240" s="198" t="s">
        <v>1</v>
      </c>
      <c r="N240" s="199" t="s">
        <v>39</v>
      </c>
      <c r="O240" s="65"/>
      <c r="P240" s="200">
        <f t="shared" si="21"/>
        <v>0</v>
      </c>
      <c r="Q240" s="200">
        <v>2.7999999999999998E-4</v>
      </c>
      <c r="R240" s="200">
        <f t="shared" si="22"/>
        <v>2.7999999999999998E-4</v>
      </c>
      <c r="S240" s="200">
        <v>0</v>
      </c>
      <c r="T240" s="201">
        <f t="shared" si="23"/>
        <v>0</v>
      </c>
      <c r="AR240" s="202" t="s">
        <v>206</v>
      </c>
      <c r="AT240" s="202" t="s">
        <v>132</v>
      </c>
      <c r="AU240" s="202" t="s">
        <v>138</v>
      </c>
      <c r="AY240" s="16" t="s">
        <v>129</v>
      </c>
      <c r="BE240" s="203">
        <f t="shared" si="24"/>
        <v>0</v>
      </c>
      <c r="BF240" s="203">
        <f t="shared" si="25"/>
        <v>0</v>
      </c>
      <c r="BG240" s="203">
        <f t="shared" si="26"/>
        <v>0</v>
      </c>
      <c r="BH240" s="203">
        <f t="shared" si="27"/>
        <v>0</v>
      </c>
      <c r="BI240" s="203">
        <f t="shared" si="28"/>
        <v>0</v>
      </c>
      <c r="BJ240" s="16" t="s">
        <v>138</v>
      </c>
      <c r="BK240" s="203">
        <f t="shared" si="29"/>
        <v>0</v>
      </c>
      <c r="BL240" s="16" t="s">
        <v>206</v>
      </c>
      <c r="BM240" s="202" t="s">
        <v>659</v>
      </c>
    </row>
    <row r="241" spans="2:65" s="1" customFormat="1" ht="24" customHeight="1">
      <c r="B241" s="33"/>
      <c r="C241" s="191" t="s">
        <v>660</v>
      </c>
      <c r="D241" s="191" t="s">
        <v>132</v>
      </c>
      <c r="E241" s="192" t="s">
        <v>661</v>
      </c>
      <c r="F241" s="193" t="s">
        <v>662</v>
      </c>
      <c r="G241" s="194" t="s">
        <v>333</v>
      </c>
      <c r="H241" s="247"/>
      <c r="I241" s="196"/>
      <c r="J241" s="197">
        <f t="shared" si="20"/>
        <v>0</v>
      </c>
      <c r="K241" s="193" t="s">
        <v>136</v>
      </c>
      <c r="L241" s="37"/>
      <c r="M241" s="198" t="s">
        <v>1</v>
      </c>
      <c r="N241" s="199" t="s">
        <v>39</v>
      </c>
      <c r="O241" s="65"/>
      <c r="P241" s="200">
        <f t="shared" si="21"/>
        <v>0</v>
      </c>
      <c r="Q241" s="200">
        <v>0</v>
      </c>
      <c r="R241" s="200">
        <f t="shared" si="22"/>
        <v>0</v>
      </c>
      <c r="S241" s="200">
        <v>0</v>
      </c>
      <c r="T241" s="201">
        <f t="shared" si="23"/>
        <v>0</v>
      </c>
      <c r="AR241" s="202" t="s">
        <v>206</v>
      </c>
      <c r="AT241" s="202" t="s">
        <v>132</v>
      </c>
      <c r="AU241" s="202" t="s">
        <v>138</v>
      </c>
      <c r="AY241" s="16" t="s">
        <v>129</v>
      </c>
      <c r="BE241" s="203">
        <f t="shared" si="24"/>
        <v>0</v>
      </c>
      <c r="BF241" s="203">
        <f t="shared" si="25"/>
        <v>0</v>
      </c>
      <c r="BG241" s="203">
        <f t="shared" si="26"/>
        <v>0</v>
      </c>
      <c r="BH241" s="203">
        <f t="shared" si="27"/>
        <v>0</v>
      </c>
      <c r="BI241" s="203">
        <f t="shared" si="28"/>
        <v>0</v>
      </c>
      <c r="BJ241" s="16" t="s">
        <v>138</v>
      </c>
      <c r="BK241" s="203">
        <f t="shared" si="29"/>
        <v>0</v>
      </c>
      <c r="BL241" s="16" t="s">
        <v>206</v>
      </c>
      <c r="BM241" s="202" t="s">
        <v>663</v>
      </c>
    </row>
    <row r="242" spans="2:65" s="11" customFormat="1" ht="22.95" customHeight="1">
      <c r="B242" s="175"/>
      <c r="C242" s="176"/>
      <c r="D242" s="177" t="s">
        <v>72</v>
      </c>
      <c r="E242" s="189" t="s">
        <v>208</v>
      </c>
      <c r="F242" s="189" t="s">
        <v>209</v>
      </c>
      <c r="G242" s="176"/>
      <c r="H242" s="176"/>
      <c r="I242" s="179"/>
      <c r="J242" s="190">
        <f>BK242</f>
        <v>0</v>
      </c>
      <c r="K242" s="176"/>
      <c r="L242" s="181"/>
      <c r="M242" s="182"/>
      <c r="N242" s="183"/>
      <c r="O242" s="183"/>
      <c r="P242" s="184">
        <f>SUM(P243:P287)</f>
        <v>0</v>
      </c>
      <c r="Q242" s="183"/>
      <c r="R242" s="184">
        <f>SUM(R243:R287)</f>
        <v>3.0050000000000004E-2</v>
      </c>
      <c r="S242" s="183"/>
      <c r="T242" s="185">
        <f>SUM(T243:T287)</f>
        <v>0</v>
      </c>
      <c r="AR242" s="186" t="s">
        <v>138</v>
      </c>
      <c r="AT242" s="187" t="s">
        <v>72</v>
      </c>
      <c r="AU242" s="187" t="s">
        <v>81</v>
      </c>
      <c r="AY242" s="186" t="s">
        <v>129</v>
      </c>
      <c r="BK242" s="188">
        <f>SUM(BK243:BK287)</f>
        <v>0</v>
      </c>
    </row>
    <row r="243" spans="2:65" s="1" customFormat="1" ht="24" customHeight="1">
      <c r="B243" s="33"/>
      <c r="C243" s="191" t="s">
        <v>664</v>
      </c>
      <c r="D243" s="191" t="s">
        <v>132</v>
      </c>
      <c r="E243" s="192" t="s">
        <v>211</v>
      </c>
      <c r="F243" s="193" t="s">
        <v>212</v>
      </c>
      <c r="G243" s="194" t="s">
        <v>205</v>
      </c>
      <c r="H243" s="195">
        <v>1</v>
      </c>
      <c r="I243" s="196"/>
      <c r="J243" s="197">
        <f t="shared" ref="J243:J287" si="30">ROUND(I243*H243,2)</f>
        <v>0</v>
      </c>
      <c r="K243" s="193" t="s">
        <v>1</v>
      </c>
      <c r="L243" s="37"/>
      <c r="M243" s="198" t="s">
        <v>1</v>
      </c>
      <c r="N243" s="199" t="s">
        <v>39</v>
      </c>
      <c r="O243" s="65"/>
      <c r="P243" s="200">
        <f t="shared" ref="P243:P287" si="31">O243*H243</f>
        <v>0</v>
      </c>
      <c r="Q243" s="200">
        <v>0</v>
      </c>
      <c r="R243" s="200">
        <f t="shared" ref="R243:R287" si="32">Q243*H243</f>
        <v>0</v>
      </c>
      <c r="S243" s="200">
        <v>0</v>
      </c>
      <c r="T243" s="201">
        <f t="shared" ref="T243:T287" si="33">S243*H243</f>
        <v>0</v>
      </c>
      <c r="AR243" s="202" t="s">
        <v>206</v>
      </c>
      <c r="AT243" s="202" t="s">
        <v>132</v>
      </c>
      <c r="AU243" s="202" t="s">
        <v>138</v>
      </c>
      <c r="AY243" s="16" t="s">
        <v>129</v>
      </c>
      <c r="BE243" s="203">
        <f t="shared" ref="BE243:BE287" si="34">IF(N243="základní",J243,0)</f>
        <v>0</v>
      </c>
      <c r="BF243" s="203">
        <f t="shared" ref="BF243:BF287" si="35">IF(N243="snížená",J243,0)</f>
        <v>0</v>
      </c>
      <c r="BG243" s="203">
        <f t="shared" ref="BG243:BG287" si="36">IF(N243="zákl. přenesená",J243,0)</f>
        <v>0</v>
      </c>
      <c r="BH243" s="203">
        <f t="shared" ref="BH243:BH287" si="37">IF(N243="sníž. přenesená",J243,0)</f>
        <v>0</v>
      </c>
      <c r="BI243" s="203">
        <f t="shared" ref="BI243:BI287" si="38">IF(N243="nulová",J243,0)</f>
        <v>0</v>
      </c>
      <c r="BJ243" s="16" t="s">
        <v>138</v>
      </c>
      <c r="BK243" s="203">
        <f t="shared" ref="BK243:BK287" si="39">ROUND(I243*H243,2)</f>
        <v>0</v>
      </c>
      <c r="BL243" s="16" t="s">
        <v>206</v>
      </c>
      <c r="BM243" s="202" t="s">
        <v>665</v>
      </c>
    </row>
    <row r="244" spans="2:65" s="1" customFormat="1" ht="16.5" customHeight="1">
      <c r="B244" s="33"/>
      <c r="C244" s="191" t="s">
        <v>666</v>
      </c>
      <c r="D244" s="191" t="s">
        <v>132</v>
      </c>
      <c r="E244" s="192" t="s">
        <v>667</v>
      </c>
      <c r="F244" s="193" t="s">
        <v>668</v>
      </c>
      <c r="G244" s="194" t="s">
        <v>226</v>
      </c>
      <c r="H244" s="195">
        <v>1</v>
      </c>
      <c r="I244" s="196"/>
      <c r="J244" s="197">
        <f t="shared" si="30"/>
        <v>0</v>
      </c>
      <c r="K244" s="193" t="s">
        <v>1</v>
      </c>
      <c r="L244" s="37"/>
      <c r="M244" s="198" t="s">
        <v>1</v>
      </c>
      <c r="N244" s="199" t="s">
        <v>39</v>
      </c>
      <c r="O244" s="65"/>
      <c r="P244" s="200">
        <f t="shared" si="31"/>
        <v>0</v>
      </c>
      <c r="Q244" s="200">
        <v>0</v>
      </c>
      <c r="R244" s="200">
        <f t="shared" si="32"/>
        <v>0</v>
      </c>
      <c r="S244" s="200">
        <v>0</v>
      </c>
      <c r="T244" s="201">
        <f t="shared" si="33"/>
        <v>0</v>
      </c>
      <c r="AR244" s="202" t="s">
        <v>206</v>
      </c>
      <c r="AT244" s="202" t="s">
        <v>132</v>
      </c>
      <c r="AU244" s="202" t="s">
        <v>138</v>
      </c>
      <c r="AY244" s="16" t="s">
        <v>129</v>
      </c>
      <c r="BE244" s="203">
        <f t="shared" si="34"/>
        <v>0</v>
      </c>
      <c r="BF244" s="203">
        <f t="shared" si="35"/>
        <v>0</v>
      </c>
      <c r="BG244" s="203">
        <f t="shared" si="36"/>
        <v>0</v>
      </c>
      <c r="BH244" s="203">
        <f t="shared" si="37"/>
        <v>0</v>
      </c>
      <c r="BI244" s="203">
        <f t="shared" si="38"/>
        <v>0</v>
      </c>
      <c r="BJ244" s="16" t="s">
        <v>138</v>
      </c>
      <c r="BK244" s="203">
        <f t="shared" si="39"/>
        <v>0</v>
      </c>
      <c r="BL244" s="16" t="s">
        <v>206</v>
      </c>
      <c r="BM244" s="202" t="s">
        <v>669</v>
      </c>
    </row>
    <row r="245" spans="2:65" s="1" customFormat="1" ht="24" customHeight="1">
      <c r="B245" s="33"/>
      <c r="C245" s="191" t="s">
        <v>670</v>
      </c>
      <c r="D245" s="191" t="s">
        <v>132</v>
      </c>
      <c r="E245" s="192" t="s">
        <v>671</v>
      </c>
      <c r="F245" s="193" t="s">
        <v>672</v>
      </c>
      <c r="G245" s="194" t="s">
        <v>216</v>
      </c>
      <c r="H245" s="195">
        <v>2</v>
      </c>
      <c r="I245" s="196"/>
      <c r="J245" s="197">
        <f t="shared" si="30"/>
        <v>0</v>
      </c>
      <c r="K245" s="193" t="s">
        <v>136</v>
      </c>
      <c r="L245" s="37"/>
      <c r="M245" s="198" t="s">
        <v>1</v>
      </c>
      <c r="N245" s="199" t="s">
        <v>39</v>
      </c>
      <c r="O245" s="65"/>
      <c r="P245" s="200">
        <f t="shared" si="31"/>
        <v>0</v>
      </c>
      <c r="Q245" s="200">
        <v>0</v>
      </c>
      <c r="R245" s="200">
        <f t="shared" si="32"/>
        <v>0</v>
      </c>
      <c r="S245" s="200">
        <v>0</v>
      </c>
      <c r="T245" s="201">
        <f t="shared" si="33"/>
        <v>0</v>
      </c>
      <c r="AR245" s="202" t="s">
        <v>206</v>
      </c>
      <c r="AT245" s="202" t="s">
        <v>132</v>
      </c>
      <c r="AU245" s="202" t="s">
        <v>138</v>
      </c>
      <c r="AY245" s="16" t="s">
        <v>129</v>
      </c>
      <c r="BE245" s="203">
        <f t="shared" si="34"/>
        <v>0</v>
      </c>
      <c r="BF245" s="203">
        <f t="shared" si="35"/>
        <v>0</v>
      </c>
      <c r="BG245" s="203">
        <f t="shared" si="36"/>
        <v>0</v>
      </c>
      <c r="BH245" s="203">
        <f t="shared" si="37"/>
        <v>0</v>
      </c>
      <c r="BI245" s="203">
        <f t="shared" si="38"/>
        <v>0</v>
      </c>
      <c r="BJ245" s="16" t="s">
        <v>138</v>
      </c>
      <c r="BK245" s="203">
        <f t="shared" si="39"/>
        <v>0</v>
      </c>
      <c r="BL245" s="16" t="s">
        <v>206</v>
      </c>
      <c r="BM245" s="202" t="s">
        <v>673</v>
      </c>
    </row>
    <row r="246" spans="2:65" s="1" customFormat="1" ht="16.5" customHeight="1">
      <c r="B246" s="33"/>
      <c r="C246" s="237" t="s">
        <v>674</v>
      </c>
      <c r="D246" s="237" t="s">
        <v>218</v>
      </c>
      <c r="E246" s="238" t="s">
        <v>675</v>
      </c>
      <c r="F246" s="239" t="s">
        <v>676</v>
      </c>
      <c r="G246" s="240" t="s">
        <v>216</v>
      </c>
      <c r="H246" s="241">
        <v>2</v>
      </c>
      <c r="I246" s="242"/>
      <c r="J246" s="243">
        <f t="shared" si="30"/>
        <v>0</v>
      </c>
      <c r="K246" s="239" t="s">
        <v>136</v>
      </c>
      <c r="L246" s="244"/>
      <c r="M246" s="245" t="s">
        <v>1</v>
      </c>
      <c r="N246" s="246" t="s">
        <v>39</v>
      </c>
      <c r="O246" s="65"/>
      <c r="P246" s="200">
        <f t="shared" si="31"/>
        <v>0</v>
      </c>
      <c r="Q246" s="200">
        <v>4.0000000000000003E-5</v>
      </c>
      <c r="R246" s="200">
        <f t="shared" si="32"/>
        <v>8.0000000000000007E-5</v>
      </c>
      <c r="S246" s="200">
        <v>0</v>
      </c>
      <c r="T246" s="201">
        <f t="shared" si="33"/>
        <v>0</v>
      </c>
      <c r="AR246" s="202" t="s">
        <v>221</v>
      </c>
      <c r="AT246" s="202" t="s">
        <v>218</v>
      </c>
      <c r="AU246" s="202" t="s">
        <v>138</v>
      </c>
      <c r="AY246" s="16" t="s">
        <v>129</v>
      </c>
      <c r="BE246" s="203">
        <f t="shared" si="34"/>
        <v>0</v>
      </c>
      <c r="BF246" s="203">
        <f t="shared" si="35"/>
        <v>0</v>
      </c>
      <c r="BG246" s="203">
        <f t="shared" si="36"/>
        <v>0</v>
      </c>
      <c r="BH246" s="203">
        <f t="shared" si="37"/>
        <v>0</v>
      </c>
      <c r="BI246" s="203">
        <f t="shared" si="38"/>
        <v>0</v>
      </c>
      <c r="BJ246" s="16" t="s">
        <v>138</v>
      </c>
      <c r="BK246" s="203">
        <f t="shared" si="39"/>
        <v>0</v>
      </c>
      <c r="BL246" s="16" t="s">
        <v>206</v>
      </c>
      <c r="BM246" s="202" t="s">
        <v>677</v>
      </c>
    </row>
    <row r="247" spans="2:65" s="1" customFormat="1" ht="24" customHeight="1">
      <c r="B247" s="33"/>
      <c r="C247" s="191" t="s">
        <v>678</v>
      </c>
      <c r="D247" s="191" t="s">
        <v>132</v>
      </c>
      <c r="E247" s="192" t="s">
        <v>214</v>
      </c>
      <c r="F247" s="193" t="s">
        <v>215</v>
      </c>
      <c r="G247" s="194" t="s">
        <v>216</v>
      </c>
      <c r="H247" s="195">
        <v>30</v>
      </c>
      <c r="I247" s="196"/>
      <c r="J247" s="197">
        <f t="shared" si="30"/>
        <v>0</v>
      </c>
      <c r="K247" s="193" t="s">
        <v>136</v>
      </c>
      <c r="L247" s="37"/>
      <c r="M247" s="198" t="s">
        <v>1</v>
      </c>
      <c r="N247" s="199" t="s">
        <v>39</v>
      </c>
      <c r="O247" s="65"/>
      <c r="P247" s="200">
        <f t="shared" si="31"/>
        <v>0</v>
      </c>
      <c r="Q247" s="200">
        <v>0</v>
      </c>
      <c r="R247" s="200">
        <f t="shared" si="32"/>
        <v>0</v>
      </c>
      <c r="S247" s="200">
        <v>0</v>
      </c>
      <c r="T247" s="201">
        <f t="shared" si="33"/>
        <v>0</v>
      </c>
      <c r="AR247" s="202" t="s">
        <v>206</v>
      </c>
      <c r="AT247" s="202" t="s">
        <v>132</v>
      </c>
      <c r="AU247" s="202" t="s">
        <v>138</v>
      </c>
      <c r="AY247" s="16" t="s">
        <v>129</v>
      </c>
      <c r="BE247" s="203">
        <f t="shared" si="34"/>
        <v>0</v>
      </c>
      <c r="BF247" s="203">
        <f t="shared" si="35"/>
        <v>0</v>
      </c>
      <c r="BG247" s="203">
        <f t="shared" si="36"/>
        <v>0</v>
      </c>
      <c r="BH247" s="203">
        <f t="shared" si="37"/>
        <v>0</v>
      </c>
      <c r="BI247" s="203">
        <f t="shared" si="38"/>
        <v>0</v>
      </c>
      <c r="BJ247" s="16" t="s">
        <v>138</v>
      </c>
      <c r="BK247" s="203">
        <f t="shared" si="39"/>
        <v>0</v>
      </c>
      <c r="BL247" s="16" t="s">
        <v>206</v>
      </c>
      <c r="BM247" s="202" t="s">
        <v>679</v>
      </c>
    </row>
    <row r="248" spans="2:65" s="1" customFormat="1" ht="16.5" customHeight="1">
      <c r="B248" s="33"/>
      <c r="C248" s="237" t="s">
        <v>680</v>
      </c>
      <c r="D248" s="237" t="s">
        <v>218</v>
      </c>
      <c r="E248" s="238" t="s">
        <v>219</v>
      </c>
      <c r="F248" s="239" t="s">
        <v>220</v>
      </c>
      <c r="G248" s="240" t="s">
        <v>216</v>
      </c>
      <c r="H248" s="241">
        <v>20</v>
      </c>
      <c r="I248" s="242"/>
      <c r="J248" s="243">
        <f t="shared" si="30"/>
        <v>0</v>
      </c>
      <c r="K248" s="239" t="s">
        <v>136</v>
      </c>
      <c r="L248" s="244"/>
      <c r="M248" s="245" t="s">
        <v>1</v>
      </c>
      <c r="N248" s="246" t="s">
        <v>39</v>
      </c>
      <c r="O248" s="65"/>
      <c r="P248" s="200">
        <f t="shared" si="31"/>
        <v>0</v>
      </c>
      <c r="Q248" s="200">
        <v>1.4999999999999999E-4</v>
      </c>
      <c r="R248" s="200">
        <f t="shared" si="32"/>
        <v>2.9999999999999996E-3</v>
      </c>
      <c r="S248" s="200">
        <v>0</v>
      </c>
      <c r="T248" s="201">
        <f t="shared" si="33"/>
        <v>0</v>
      </c>
      <c r="AR248" s="202" t="s">
        <v>221</v>
      </c>
      <c r="AT248" s="202" t="s">
        <v>218</v>
      </c>
      <c r="AU248" s="202" t="s">
        <v>138</v>
      </c>
      <c r="AY248" s="16" t="s">
        <v>129</v>
      </c>
      <c r="BE248" s="203">
        <f t="shared" si="34"/>
        <v>0</v>
      </c>
      <c r="BF248" s="203">
        <f t="shared" si="35"/>
        <v>0</v>
      </c>
      <c r="BG248" s="203">
        <f t="shared" si="36"/>
        <v>0</v>
      </c>
      <c r="BH248" s="203">
        <f t="shared" si="37"/>
        <v>0</v>
      </c>
      <c r="BI248" s="203">
        <f t="shared" si="38"/>
        <v>0</v>
      </c>
      <c r="BJ248" s="16" t="s">
        <v>138</v>
      </c>
      <c r="BK248" s="203">
        <f t="shared" si="39"/>
        <v>0</v>
      </c>
      <c r="BL248" s="16" t="s">
        <v>206</v>
      </c>
      <c r="BM248" s="202" t="s">
        <v>681</v>
      </c>
    </row>
    <row r="249" spans="2:65" s="1" customFormat="1" ht="16.5" customHeight="1">
      <c r="B249" s="33"/>
      <c r="C249" s="237" t="s">
        <v>682</v>
      </c>
      <c r="D249" s="237" t="s">
        <v>218</v>
      </c>
      <c r="E249" s="238" t="s">
        <v>683</v>
      </c>
      <c r="F249" s="239" t="s">
        <v>684</v>
      </c>
      <c r="G249" s="240" t="s">
        <v>216</v>
      </c>
      <c r="H249" s="241">
        <v>10</v>
      </c>
      <c r="I249" s="242"/>
      <c r="J249" s="243">
        <f t="shared" si="30"/>
        <v>0</v>
      </c>
      <c r="K249" s="239" t="s">
        <v>136</v>
      </c>
      <c r="L249" s="244"/>
      <c r="M249" s="245" t="s">
        <v>1</v>
      </c>
      <c r="N249" s="246" t="s">
        <v>39</v>
      </c>
      <c r="O249" s="65"/>
      <c r="P249" s="200">
        <f t="shared" si="31"/>
        <v>0</v>
      </c>
      <c r="Q249" s="200">
        <v>2.3000000000000001E-4</v>
      </c>
      <c r="R249" s="200">
        <f t="shared" si="32"/>
        <v>2.3E-3</v>
      </c>
      <c r="S249" s="200">
        <v>0</v>
      </c>
      <c r="T249" s="201">
        <f t="shared" si="33"/>
        <v>0</v>
      </c>
      <c r="AR249" s="202" t="s">
        <v>221</v>
      </c>
      <c r="AT249" s="202" t="s">
        <v>218</v>
      </c>
      <c r="AU249" s="202" t="s">
        <v>138</v>
      </c>
      <c r="AY249" s="16" t="s">
        <v>129</v>
      </c>
      <c r="BE249" s="203">
        <f t="shared" si="34"/>
        <v>0</v>
      </c>
      <c r="BF249" s="203">
        <f t="shared" si="35"/>
        <v>0</v>
      </c>
      <c r="BG249" s="203">
        <f t="shared" si="36"/>
        <v>0</v>
      </c>
      <c r="BH249" s="203">
        <f t="shared" si="37"/>
        <v>0</v>
      </c>
      <c r="BI249" s="203">
        <f t="shared" si="38"/>
        <v>0</v>
      </c>
      <c r="BJ249" s="16" t="s">
        <v>138</v>
      </c>
      <c r="BK249" s="203">
        <f t="shared" si="39"/>
        <v>0</v>
      </c>
      <c r="BL249" s="16" t="s">
        <v>206</v>
      </c>
      <c r="BM249" s="202" t="s">
        <v>685</v>
      </c>
    </row>
    <row r="250" spans="2:65" s="1" customFormat="1" ht="16.5" customHeight="1">
      <c r="B250" s="33"/>
      <c r="C250" s="191" t="s">
        <v>686</v>
      </c>
      <c r="D250" s="191" t="s">
        <v>132</v>
      </c>
      <c r="E250" s="192" t="s">
        <v>224</v>
      </c>
      <c r="F250" s="193" t="s">
        <v>225</v>
      </c>
      <c r="G250" s="194" t="s">
        <v>226</v>
      </c>
      <c r="H250" s="195">
        <v>8</v>
      </c>
      <c r="I250" s="196"/>
      <c r="J250" s="197">
        <f t="shared" si="30"/>
        <v>0</v>
      </c>
      <c r="K250" s="193" t="s">
        <v>136</v>
      </c>
      <c r="L250" s="37"/>
      <c r="M250" s="198" t="s">
        <v>1</v>
      </c>
      <c r="N250" s="199" t="s">
        <v>39</v>
      </c>
      <c r="O250" s="65"/>
      <c r="P250" s="200">
        <f t="shared" si="31"/>
        <v>0</v>
      </c>
      <c r="Q250" s="200">
        <v>0</v>
      </c>
      <c r="R250" s="200">
        <f t="shared" si="32"/>
        <v>0</v>
      </c>
      <c r="S250" s="200">
        <v>0</v>
      </c>
      <c r="T250" s="201">
        <f t="shared" si="33"/>
        <v>0</v>
      </c>
      <c r="AR250" s="202" t="s">
        <v>206</v>
      </c>
      <c r="AT250" s="202" t="s">
        <v>132</v>
      </c>
      <c r="AU250" s="202" t="s">
        <v>138</v>
      </c>
      <c r="AY250" s="16" t="s">
        <v>129</v>
      </c>
      <c r="BE250" s="203">
        <f t="shared" si="34"/>
        <v>0</v>
      </c>
      <c r="BF250" s="203">
        <f t="shared" si="35"/>
        <v>0</v>
      </c>
      <c r="BG250" s="203">
        <f t="shared" si="36"/>
        <v>0</v>
      </c>
      <c r="BH250" s="203">
        <f t="shared" si="37"/>
        <v>0</v>
      </c>
      <c r="BI250" s="203">
        <f t="shared" si="38"/>
        <v>0</v>
      </c>
      <c r="BJ250" s="16" t="s">
        <v>138</v>
      </c>
      <c r="BK250" s="203">
        <f t="shared" si="39"/>
        <v>0</v>
      </c>
      <c r="BL250" s="16" t="s">
        <v>206</v>
      </c>
      <c r="BM250" s="202" t="s">
        <v>687</v>
      </c>
    </row>
    <row r="251" spans="2:65" s="1" customFormat="1" ht="16.5" customHeight="1">
      <c r="B251" s="33"/>
      <c r="C251" s="237" t="s">
        <v>688</v>
      </c>
      <c r="D251" s="237" t="s">
        <v>218</v>
      </c>
      <c r="E251" s="238" t="s">
        <v>229</v>
      </c>
      <c r="F251" s="239" t="s">
        <v>230</v>
      </c>
      <c r="G251" s="240" t="s">
        <v>226</v>
      </c>
      <c r="H251" s="241">
        <v>7</v>
      </c>
      <c r="I251" s="242"/>
      <c r="J251" s="243">
        <f t="shared" si="30"/>
        <v>0</v>
      </c>
      <c r="K251" s="239" t="s">
        <v>1</v>
      </c>
      <c r="L251" s="244"/>
      <c r="M251" s="245" t="s">
        <v>1</v>
      </c>
      <c r="N251" s="246" t="s">
        <v>39</v>
      </c>
      <c r="O251" s="65"/>
      <c r="P251" s="200">
        <f t="shared" si="31"/>
        <v>0</v>
      </c>
      <c r="Q251" s="200">
        <v>9.0000000000000006E-5</v>
      </c>
      <c r="R251" s="200">
        <f t="shared" si="32"/>
        <v>6.3000000000000003E-4</v>
      </c>
      <c r="S251" s="200">
        <v>0</v>
      </c>
      <c r="T251" s="201">
        <f t="shared" si="33"/>
        <v>0</v>
      </c>
      <c r="AR251" s="202" t="s">
        <v>221</v>
      </c>
      <c r="AT251" s="202" t="s">
        <v>218</v>
      </c>
      <c r="AU251" s="202" t="s">
        <v>138</v>
      </c>
      <c r="AY251" s="16" t="s">
        <v>129</v>
      </c>
      <c r="BE251" s="203">
        <f t="shared" si="34"/>
        <v>0</v>
      </c>
      <c r="BF251" s="203">
        <f t="shared" si="35"/>
        <v>0</v>
      </c>
      <c r="BG251" s="203">
        <f t="shared" si="36"/>
        <v>0</v>
      </c>
      <c r="BH251" s="203">
        <f t="shared" si="37"/>
        <v>0</v>
      </c>
      <c r="BI251" s="203">
        <f t="shared" si="38"/>
        <v>0</v>
      </c>
      <c r="BJ251" s="16" t="s">
        <v>138</v>
      </c>
      <c r="BK251" s="203">
        <f t="shared" si="39"/>
        <v>0</v>
      </c>
      <c r="BL251" s="16" t="s">
        <v>206</v>
      </c>
      <c r="BM251" s="202" t="s">
        <v>689</v>
      </c>
    </row>
    <row r="252" spans="2:65" s="1" customFormat="1" ht="16.5" customHeight="1">
      <c r="B252" s="33"/>
      <c r="C252" s="237" t="s">
        <v>690</v>
      </c>
      <c r="D252" s="237" t="s">
        <v>218</v>
      </c>
      <c r="E252" s="238" t="s">
        <v>233</v>
      </c>
      <c r="F252" s="239" t="s">
        <v>234</v>
      </c>
      <c r="G252" s="240" t="s">
        <v>226</v>
      </c>
      <c r="H252" s="241">
        <v>1</v>
      </c>
      <c r="I252" s="242"/>
      <c r="J252" s="243">
        <f t="shared" si="30"/>
        <v>0</v>
      </c>
      <c r="K252" s="239" t="s">
        <v>1</v>
      </c>
      <c r="L252" s="244"/>
      <c r="M252" s="245" t="s">
        <v>1</v>
      </c>
      <c r="N252" s="246" t="s">
        <v>39</v>
      </c>
      <c r="O252" s="65"/>
      <c r="P252" s="200">
        <f t="shared" si="31"/>
        <v>0</v>
      </c>
      <c r="Q252" s="200">
        <v>0</v>
      </c>
      <c r="R252" s="200">
        <f t="shared" si="32"/>
        <v>0</v>
      </c>
      <c r="S252" s="200">
        <v>0</v>
      </c>
      <c r="T252" s="201">
        <f t="shared" si="33"/>
        <v>0</v>
      </c>
      <c r="AR252" s="202" t="s">
        <v>221</v>
      </c>
      <c r="AT252" s="202" t="s">
        <v>218</v>
      </c>
      <c r="AU252" s="202" t="s">
        <v>138</v>
      </c>
      <c r="AY252" s="16" t="s">
        <v>129</v>
      </c>
      <c r="BE252" s="203">
        <f t="shared" si="34"/>
        <v>0</v>
      </c>
      <c r="BF252" s="203">
        <f t="shared" si="35"/>
        <v>0</v>
      </c>
      <c r="BG252" s="203">
        <f t="shared" si="36"/>
        <v>0</v>
      </c>
      <c r="BH252" s="203">
        <f t="shared" si="37"/>
        <v>0</v>
      </c>
      <c r="BI252" s="203">
        <f t="shared" si="38"/>
        <v>0</v>
      </c>
      <c r="BJ252" s="16" t="s">
        <v>138</v>
      </c>
      <c r="BK252" s="203">
        <f t="shared" si="39"/>
        <v>0</v>
      </c>
      <c r="BL252" s="16" t="s">
        <v>206</v>
      </c>
      <c r="BM252" s="202" t="s">
        <v>691</v>
      </c>
    </row>
    <row r="253" spans="2:65" s="1" customFormat="1" ht="16.5" customHeight="1">
      <c r="B253" s="33"/>
      <c r="C253" s="191" t="s">
        <v>692</v>
      </c>
      <c r="D253" s="191" t="s">
        <v>132</v>
      </c>
      <c r="E253" s="192" t="s">
        <v>237</v>
      </c>
      <c r="F253" s="193" t="s">
        <v>238</v>
      </c>
      <c r="G253" s="194" t="s">
        <v>226</v>
      </c>
      <c r="H253" s="195">
        <v>8</v>
      </c>
      <c r="I253" s="196"/>
      <c r="J253" s="197">
        <f t="shared" si="30"/>
        <v>0</v>
      </c>
      <c r="K253" s="193" t="s">
        <v>136</v>
      </c>
      <c r="L253" s="37"/>
      <c r="M253" s="198" t="s">
        <v>1</v>
      </c>
      <c r="N253" s="199" t="s">
        <v>39</v>
      </c>
      <c r="O253" s="65"/>
      <c r="P253" s="200">
        <f t="shared" si="31"/>
        <v>0</v>
      </c>
      <c r="Q253" s="200">
        <v>0</v>
      </c>
      <c r="R253" s="200">
        <f t="shared" si="32"/>
        <v>0</v>
      </c>
      <c r="S253" s="200">
        <v>0</v>
      </c>
      <c r="T253" s="201">
        <f t="shared" si="33"/>
        <v>0</v>
      </c>
      <c r="AR253" s="202" t="s">
        <v>206</v>
      </c>
      <c r="AT253" s="202" t="s">
        <v>132</v>
      </c>
      <c r="AU253" s="202" t="s">
        <v>138</v>
      </c>
      <c r="AY253" s="16" t="s">
        <v>129</v>
      </c>
      <c r="BE253" s="203">
        <f t="shared" si="34"/>
        <v>0</v>
      </c>
      <c r="BF253" s="203">
        <f t="shared" si="35"/>
        <v>0</v>
      </c>
      <c r="BG253" s="203">
        <f t="shared" si="36"/>
        <v>0</v>
      </c>
      <c r="BH253" s="203">
        <f t="shared" si="37"/>
        <v>0</v>
      </c>
      <c r="BI253" s="203">
        <f t="shared" si="38"/>
        <v>0</v>
      </c>
      <c r="BJ253" s="16" t="s">
        <v>138</v>
      </c>
      <c r="BK253" s="203">
        <f t="shared" si="39"/>
        <v>0</v>
      </c>
      <c r="BL253" s="16" t="s">
        <v>206</v>
      </c>
      <c r="BM253" s="202" t="s">
        <v>693</v>
      </c>
    </row>
    <row r="254" spans="2:65" s="1" customFormat="1" ht="16.5" customHeight="1">
      <c r="B254" s="33"/>
      <c r="C254" s="237" t="s">
        <v>694</v>
      </c>
      <c r="D254" s="237" t="s">
        <v>218</v>
      </c>
      <c r="E254" s="238" t="s">
        <v>240</v>
      </c>
      <c r="F254" s="239" t="s">
        <v>241</v>
      </c>
      <c r="G254" s="240" t="s">
        <v>226</v>
      </c>
      <c r="H254" s="241">
        <v>8</v>
      </c>
      <c r="I254" s="242"/>
      <c r="J254" s="243">
        <f t="shared" si="30"/>
        <v>0</v>
      </c>
      <c r="K254" s="239" t="s">
        <v>1</v>
      </c>
      <c r="L254" s="244"/>
      <c r="M254" s="245" t="s">
        <v>1</v>
      </c>
      <c r="N254" s="246" t="s">
        <v>39</v>
      </c>
      <c r="O254" s="65"/>
      <c r="P254" s="200">
        <f t="shared" si="31"/>
        <v>0</v>
      </c>
      <c r="Q254" s="200">
        <v>0</v>
      </c>
      <c r="R254" s="200">
        <f t="shared" si="32"/>
        <v>0</v>
      </c>
      <c r="S254" s="200">
        <v>0</v>
      </c>
      <c r="T254" s="201">
        <f t="shared" si="33"/>
        <v>0</v>
      </c>
      <c r="AR254" s="202" t="s">
        <v>221</v>
      </c>
      <c r="AT254" s="202" t="s">
        <v>218</v>
      </c>
      <c r="AU254" s="202" t="s">
        <v>138</v>
      </c>
      <c r="AY254" s="16" t="s">
        <v>129</v>
      </c>
      <c r="BE254" s="203">
        <f t="shared" si="34"/>
        <v>0</v>
      </c>
      <c r="BF254" s="203">
        <f t="shared" si="35"/>
        <v>0</v>
      </c>
      <c r="BG254" s="203">
        <f t="shared" si="36"/>
        <v>0</v>
      </c>
      <c r="BH254" s="203">
        <f t="shared" si="37"/>
        <v>0</v>
      </c>
      <c r="BI254" s="203">
        <f t="shared" si="38"/>
        <v>0</v>
      </c>
      <c r="BJ254" s="16" t="s">
        <v>138</v>
      </c>
      <c r="BK254" s="203">
        <f t="shared" si="39"/>
        <v>0</v>
      </c>
      <c r="BL254" s="16" t="s">
        <v>206</v>
      </c>
      <c r="BM254" s="202" t="s">
        <v>695</v>
      </c>
    </row>
    <row r="255" spans="2:65" s="1" customFormat="1" ht="16.5" customHeight="1">
      <c r="B255" s="33"/>
      <c r="C255" s="237" t="s">
        <v>696</v>
      </c>
      <c r="D255" s="237" t="s">
        <v>218</v>
      </c>
      <c r="E255" s="238" t="s">
        <v>244</v>
      </c>
      <c r="F255" s="239" t="s">
        <v>245</v>
      </c>
      <c r="G255" s="240" t="s">
        <v>226</v>
      </c>
      <c r="H255" s="241">
        <v>55</v>
      </c>
      <c r="I255" s="242"/>
      <c r="J255" s="243">
        <f t="shared" si="30"/>
        <v>0</v>
      </c>
      <c r="K255" s="239" t="s">
        <v>136</v>
      </c>
      <c r="L255" s="244"/>
      <c r="M255" s="245" t="s">
        <v>1</v>
      </c>
      <c r="N255" s="246" t="s">
        <v>39</v>
      </c>
      <c r="O255" s="65"/>
      <c r="P255" s="200">
        <f t="shared" si="31"/>
        <v>0</v>
      </c>
      <c r="Q255" s="200">
        <v>2.0000000000000002E-5</v>
      </c>
      <c r="R255" s="200">
        <f t="shared" si="32"/>
        <v>1.1000000000000001E-3</v>
      </c>
      <c r="S255" s="200">
        <v>0</v>
      </c>
      <c r="T255" s="201">
        <f t="shared" si="33"/>
        <v>0</v>
      </c>
      <c r="AR255" s="202" t="s">
        <v>221</v>
      </c>
      <c r="AT255" s="202" t="s">
        <v>218</v>
      </c>
      <c r="AU255" s="202" t="s">
        <v>138</v>
      </c>
      <c r="AY255" s="16" t="s">
        <v>129</v>
      </c>
      <c r="BE255" s="203">
        <f t="shared" si="34"/>
        <v>0</v>
      </c>
      <c r="BF255" s="203">
        <f t="shared" si="35"/>
        <v>0</v>
      </c>
      <c r="BG255" s="203">
        <f t="shared" si="36"/>
        <v>0</v>
      </c>
      <c r="BH255" s="203">
        <f t="shared" si="37"/>
        <v>0</v>
      </c>
      <c r="BI255" s="203">
        <f t="shared" si="38"/>
        <v>0</v>
      </c>
      <c r="BJ255" s="16" t="s">
        <v>138</v>
      </c>
      <c r="BK255" s="203">
        <f t="shared" si="39"/>
        <v>0</v>
      </c>
      <c r="BL255" s="16" t="s">
        <v>206</v>
      </c>
      <c r="BM255" s="202" t="s">
        <v>697</v>
      </c>
    </row>
    <row r="256" spans="2:65" s="1" customFormat="1" ht="24" customHeight="1">
      <c r="B256" s="33"/>
      <c r="C256" s="191" t="s">
        <v>698</v>
      </c>
      <c r="D256" s="191" t="s">
        <v>132</v>
      </c>
      <c r="E256" s="192" t="s">
        <v>699</v>
      </c>
      <c r="F256" s="193" t="s">
        <v>700</v>
      </c>
      <c r="G256" s="194" t="s">
        <v>216</v>
      </c>
      <c r="H256" s="195">
        <v>9</v>
      </c>
      <c r="I256" s="196"/>
      <c r="J256" s="197">
        <f t="shared" si="30"/>
        <v>0</v>
      </c>
      <c r="K256" s="193" t="s">
        <v>136</v>
      </c>
      <c r="L256" s="37"/>
      <c r="M256" s="198" t="s">
        <v>1</v>
      </c>
      <c r="N256" s="199" t="s">
        <v>39</v>
      </c>
      <c r="O256" s="65"/>
      <c r="P256" s="200">
        <f t="shared" si="31"/>
        <v>0</v>
      </c>
      <c r="Q256" s="200">
        <v>0</v>
      </c>
      <c r="R256" s="200">
        <f t="shared" si="32"/>
        <v>0</v>
      </c>
      <c r="S256" s="200">
        <v>0</v>
      </c>
      <c r="T256" s="201">
        <f t="shared" si="33"/>
        <v>0</v>
      </c>
      <c r="AR256" s="202" t="s">
        <v>206</v>
      </c>
      <c r="AT256" s="202" t="s">
        <v>132</v>
      </c>
      <c r="AU256" s="202" t="s">
        <v>138</v>
      </c>
      <c r="AY256" s="16" t="s">
        <v>129</v>
      </c>
      <c r="BE256" s="203">
        <f t="shared" si="34"/>
        <v>0</v>
      </c>
      <c r="BF256" s="203">
        <f t="shared" si="35"/>
        <v>0</v>
      </c>
      <c r="BG256" s="203">
        <f t="shared" si="36"/>
        <v>0</v>
      </c>
      <c r="BH256" s="203">
        <f t="shared" si="37"/>
        <v>0</v>
      </c>
      <c r="BI256" s="203">
        <f t="shared" si="38"/>
        <v>0</v>
      </c>
      <c r="BJ256" s="16" t="s">
        <v>138</v>
      </c>
      <c r="BK256" s="203">
        <f t="shared" si="39"/>
        <v>0</v>
      </c>
      <c r="BL256" s="16" t="s">
        <v>206</v>
      </c>
      <c r="BM256" s="202" t="s">
        <v>701</v>
      </c>
    </row>
    <row r="257" spans="2:65" s="1" customFormat="1" ht="16.5" customHeight="1">
      <c r="B257" s="33"/>
      <c r="C257" s="237" t="s">
        <v>702</v>
      </c>
      <c r="D257" s="237" t="s">
        <v>218</v>
      </c>
      <c r="E257" s="238" t="s">
        <v>703</v>
      </c>
      <c r="F257" s="239" t="s">
        <v>704</v>
      </c>
      <c r="G257" s="240" t="s">
        <v>216</v>
      </c>
      <c r="H257" s="241">
        <v>9</v>
      </c>
      <c r="I257" s="242"/>
      <c r="J257" s="243">
        <f t="shared" si="30"/>
        <v>0</v>
      </c>
      <c r="K257" s="239" t="s">
        <v>136</v>
      </c>
      <c r="L257" s="244"/>
      <c r="M257" s="245" t="s">
        <v>1</v>
      </c>
      <c r="N257" s="246" t="s">
        <v>39</v>
      </c>
      <c r="O257" s="65"/>
      <c r="P257" s="200">
        <f t="shared" si="31"/>
        <v>0</v>
      </c>
      <c r="Q257" s="200">
        <v>8.0000000000000007E-5</v>
      </c>
      <c r="R257" s="200">
        <f t="shared" si="32"/>
        <v>7.2000000000000005E-4</v>
      </c>
      <c r="S257" s="200">
        <v>0</v>
      </c>
      <c r="T257" s="201">
        <f t="shared" si="33"/>
        <v>0</v>
      </c>
      <c r="AR257" s="202" t="s">
        <v>221</v>
      </c>
      <c r="AT257" s="202" t="s">
        <v>218</v>
      </c>
      <c r="AU257" s="202" t="s">
        <v>138</v>
      </c>
      <c r="AY257" s="16" t="s">
        <v>129</v>
      </c>
      <c r="BE257" s="203">
        <f t="shared" si="34"/>
        <v>0</v>
      </c>
      <c r="BF257" s="203">
        <f t="shared" si="35"/>
        <v>0</v>
      </c>
      <c r="BG257" s="203">
        <f t="shared" si="36"/>
        <v>0</v>
      </c>
      <c r="BH257" s="203">
        <f t="shared" si="37"/>
        <v>0</v>
      </c>
      <c r="BI257" s="203">
        <f t="shared" si="38"/>
        <v>0</v>
      </c>
      <c r="BJ257" s="16" t="s">
        <v>138</v>
      </c>
      <c r="BK257" s="203">
        <f t="shared" si="39"/>
        <v>0</v>
      </c>
      <c r="BL257" s="16" t="s">
        <v>206</v>
      </c>
      <c r="BM257" s="202" t="s">
        <v>705</v>
      </c>
    </row>
    <row r="258" spans="2:65" s="1" customFormat="1" ht="24" customHeight="1">
      <c r="B258" s="33"/>
      <c r="C258" s="191" t="s">
        <v>706</v>
      </c>
      <c r="D258" s="191" t="s">
        <v>132</v>
      </c>
      <c r="E258" s="192" t="s">
        <v>707</v>
      </c>
      <c r="F258" s="193" t="s">
        <v>708</v>
      </c>
      <c r="G258" s="194" t="s">
        <v>216</v>
      </c>
      <c r="H258" s="195">
        <v>18</v>
      </c>
      <c r="I258" s="196"/>
      <c r="J258" s="197">
        <f t="shared" si="30"/>
        <v>0</v>
      </c>
      <c r="K258" s="193" t="s">
        <v>136</v>
      </c>
      <c r="L258" s="37"/>
      <c r="M258" s="198" t="s">
        <v>1</v>
      </c>
      <c r="N258" s="199" t="s">
        <v>39</v>
      </c>
      <c r="O258" s="65"/>
      <c r="P258" s="200">
        <f t="shared" si="31"/>
        <v>0</v>
      </c>
      <c r="Q258" s="200">
        <v>0</v>
      </c>
      <c r="R258" s="200">
        <f t="shared" si="32"/>
        <v>0</v>
      </c>
      <c r="S258" s="200">
        <v>0</v>
      </c>
      <c r="T258" s="201">
        <f t="shared" si="33"/>
        <v>0</v>
      </c>
      <c r="AR258" s="202" t="s">
        <v>206</v>
      </c>
      <c r="AT258" s="202" t="s">
        <v>132</v>
      </c>
      <c r="AU258" s="202" t="s">
        <v>138</v>
      </c>
      <c r="AY258" s="16" t="s">
        <v>129</v>
      </c>
      <c r="BE258" s="203">
        <f t="shared" si="34"/>
        <v>0</v>
      </c>
      <c r="BF258" s="203">
        <f t="shared" si="35"/>
        <v>0</v>
      </c>
      <c r="BG258" s="203">
        <f t="shared" si="36"/>
        <v>0</v>
      </c>
      <c r="BH258" s="203">
        <f t="shared" si="37"/>
        <v>0</v>
      </c>
      <c r="BI258" s="203">
        <f t="shared" si="38"/>
        <v>0</v>
      </c>
      <c r="BJ258" s="16" t="s">
        <v>138</v>
      </c>
      <c r="BK258" s="203">
        <f t="shared" si="39"/>
        <v>0</v>
      </c>
      <c r="BL258" s="16" t="s">
        <v>206</v>
      </c>
      <c r="BM258" s="202" t="s">
        <v>709</v>
      </c>
    </row>
    <row r="259" spans="2:65" s="1" customFormat="1" ht="24" customHeight="1">
      <c r="B259" s="33"/>
      <c r="C259" s="237" t="s">
        <v>710</v>
      </c>
      <c r="D259" s="237" t="s">
        <v>218</v>
      </c>
      <c r="E259" s="238" t="s">
        <v>711</v>
      </c>
      <c r="F259" s="239" t="s">
        <v>712</v>
      </c>
      <c r="G259" s="240" t="s">
        <v>216</v>
      </c>
      <c r="H259" s="241">
        <v>16</v>
      </c>
      <c r="I259" s="242"/>
      <c r="J259" s="243">
        <f t="shared" si="30"/>
        <v>0</v>
      </c>
      <c r="K259" s="239" t="s">
        <v>136</v>
      </c>
      <c r="L259" s="244"/>
      <c r="M259" s="245" t="s">
        <v>1</v>
      </c>
      <c r="N259" s="246" t="s">
        <v>39</v>
      </c>
      <c r="O259" s="65"/>
      <c r="P259" s="200">
        <f t="shared" si="31"/>
        <v>0</v>
      </c>
      <c r="Q259" s="200">
        <v>1.2E-4</v>
      </c>
      <c r="R259" s="200">
        <f t="shared" si="32"/>
        <v>1.92E-3</v>
      </c>
      <c r="S259" s="200">
        <v>0</v>
      </c>
      <c r="T259" s="201">
        <f t="shared" si="33"/>
        <v>0</v>
      </c>
      <c r="AR259" s="202" t="s">
        <v>221</v>
      </c>
      <c r="AT259" s="202" t="s">
        <v>218</v>
      </c>
      <c r="AU259" s="202" t="s">
        <v>138</v>
      </c>
      <c r="AY259" s="16" t="s">
        <v>129</v>
      </c>
      <c r="BE259" s="203">
        <f t="shared" si="34"/>
        <v>0</v>
      </c>
      <c r="BF259" s="203">
        <f t="shared" si="35"/>
        <v>0</v>
      </c>
      <c r="BG259" s="203">
        <f t="shared" si="36"/>
        <v>0</v>
      </c>
      <c r="BH259" s="203">
        <f t="shared" si="37"/>
        <v>0</v>
      </c>
      <c r="BI259" s="203">
        <f t="shared" si="38"/>
        <v>0</v>
      </c>
      <c r="BJ259" s="16" t="s">
        <v>138</v>
      </c>
      <c r="BK259" s="203">
        <f t="shared" si="39"/>
        <v>0</v>
      </c>
      <c r="BL259" s="16" t="s">
        <v>206</v>
      </c>
      <c r="BM259" s="202" t="s">
        <v>713</v>
      </c>
    </row>
    <row r="260" spans="2:65" s="1" customFormat="1" ht="16.5" customHeight="1">
      <c r="B260" s="33"/>
      <c r="C260" s="237" t="s">
        <v>714</v>
      </c>
      <c r="D260" s="237" t="s">
        <v>218</v>
      </c>
      <c r="E260" s="238" t="s">
        <v>715</v>
      </c>
      <c r="F260" s="239" t="s">
        <v>716</v>
      </c>
      <c r="G260" s="240" t="s">
        <v>216</v>
      </c>
      <c r="H260" s="241">
        <v>2</v>
      </c>
      <c r="I260" s="242"/>
      <c r="J260" s="243">
        <f t="shared" si="30"/>
        <v>0</v>
      </c>
      <c r="K260" s="239" t="s">
        <v>1</v>
      </c>
      <c r="L260" s="244"/>
      <c r="M260" s="245" t="s">
        <v>1</v>
      </c>
      <c r="N260" s="246" t="s">
        <v>39</v>
      </c>
      <c r="O260" s="65"/>
      <c r="P260" s="200">
        <f t="shared" si="31"/>
        <v>0</v>
      </c>
      <c r="Q260" s="200">
        <v>0</v>
      </c>
      <c r="R260" s="200">
        <f t="shared" si="32"/>
        <v>0</v>
      </c>
      <c r="S260" s="200">
        <v>0</v>
      </c>
      <c r="T260" s="201">
        <f t="shared" si="33"/>
        <v>0</v>
      </c>
      <c r="AR260" s="202" t="s">
        <v>221</v>
      </c>
      <c r="AT260" s="202" t="s">
        <v>218</v>
      </c>
      <c r="AU260" s="202" t="s">
        <v>138</v>
      </c>
      <c r="AY260" s="16" t="s">
        <v>129</v>
      </c>
      <c r="BE260" s="203">
        <f t="shared" si="34"/>
        <v>0</v>
      </c>
      <c r="BF260" s="203">
        <f t="shared" si="35"/>
        <v>0</v>
      </c>
      <c r="BG260" s="203">
        <f t="shared" si="36"/>
        <v>0</v>
      </c>
      <c r="BH260" s="203">
        <f t="shared" si="37"/>
        <v>0</v>
      </c>
      <c r="BI260" s="203">
        <f t="shared" si="38"/>
        <v>0</v>
      </c>
      <c r="BJ260" s="16" t="s">
        <v>138</v>
      </c>
      <c r="BK260" s="203">
        <f t="shared" si="39"/>
        <v>0</v>
      </c>
      <c r="BL260" s="16" t="s">
        <v>206</v>
      </c>
      <c r="BM260" s="202" t="s">
        <v>717</v>
      </c>
    </row>
    <row r="261" spans="2:65" s="1" customFormat="1" ht="24" customHeight="1">
      <c r="B261" s="33"/>
      <c r="C261" s="191" t="s">
        <v>718</v>
      </c>
      <c r="D261" s="191" t="s">
        <v>132</v>
      </c>
      <c r="E261" s="192" t="s">
        <v>719</v>
      </c>
      <c r="F261" s="193" t="s">
        <v>720</v>
      </c>
      <c r="G261" s="194" t="s">
        <v>216</v>
      </c>
      <c r="H261" s="195">
        <v>10</v>
      </c>
      <c r="I261" s="196"/>
      <c r="J261" s="197">
        <f t="shared" si="30"/>
        <v>0</v>
      </c>
      <c r="K261" s="193" t="s">
        <v>136</v>
      </c>
      <c r="L261" s="37"/>
      <c r="M261" s="198" t="s">
        <v>1</v>
      </c>
      <c r="N261" s="199" t="s">
        <v>39</v>
      </c>
      <c r="O261" s="65"/>
      <c r="P261" s="200">
        <f t="shared" si="31"/>
        <v>0</v>
      </c>
      <c r="Q261" s="200">
        <v>0</v>
      </c>
      <c r="R261" s="200">
        <f t="shared" si="32"/>
        <v>0</v>
      </c>
      <c r="S261" s="200">
        <v>0</v>
      </c>
      <c r="T261" s="201">
        <f t="shared" si="33"/>
        <v>0</v>
      </c>
      <c r="AR261" s="202" t="s">
        <v>206</v>
      </c>
      <c r="AT261" s="202" t="s">
        <v>132</v>
      </c>
      <c r="AU261" s="202" t="s">
        <v>138</v>
      </c>
      <c r="AY261" s="16" t="s">
        <v>129</v>
      </c>
      <c r="BE261" s="203">
        <f t="shared" si="34"/>
        <v>0</v>
      </c>
      <c r="BF261" s="203">
        <f t="shared" si="35"/>
        <v>0</v>
      </c>
      <c r="BG261" s="203">
        <f t="shared" si="36"/>
        <v>0</v>
      </c>
      <c r="BH261" s="203">
        <f t="shared" si="37"/>
        <v>0</v>
      </c>
      <c r="BI261" s="203">
        <f t="shared" si="38"/>
        <v>0</v>
      </c>
      <c r="BJ261" s="16" t="s">
        <v>138</v>
      </c>
      <c r="BK261" s="203">
        <f t="shared" si="39"/>
        <v>0</v>
      </c>
      <c r="BL261" s="16" t="s">
        <v>206</v>
      </c>
      <c r="BM261" s="202" t="s">
        <v>721</v>
      </c>
    </row>
    <row r="262" spans="2:65" s="1" customFormat="1" ht="24" customHeight="1">
      <c r="B262" s="33"/>
      <c r="C262" s="237" t="s">
        <v>722</v>
      </c>
      <c r="D262" s="237" t="s">
        <v>218</v>
      </c>
      <c r="E262" s="238" t="s">
        <v>723</v>
      </c>
      <c r="F262" s="239" t="s">
        <v>724</v>
      </c>
      <c r="G262" s="240" t="s">
        <v>216</v>
      </c>
      <c r="H262" s="241">
        <v>10</v>
      </c>
      <c r="I262" s="242"/>
      <c r="J262" s="243">
        <f t="shared" si="30"/>
        <v>0</v>
      </c>
      <c r="K262" s="239" t="s">
        <v>136</v>
      </c>
      <c r="L262" s="244"/>
      <c r="M262" s="245" t="s">
        <v>1</v>
      </c>
      <c r="N262" s="246" t="s">
        <v>39</v>
      </c>
      <c r="O262" s="65"/>
      <c r="P262" s="200">
        <f t="shared" si="31"/>
        <v>0</v>
      </c>
      <c r="Q262" s="200">
        <v>2.5000000000000001E-4</v>
      </c>
      <c r="R262" s="200">
        <f t="shared" si="32"/>
        <v>2.5000000000000001E-3</v>
      </c>
      <c r="S262" s="200">
        <v>0</v>
      </c>
      <c r="T262" s="201">
        <f t="shared" si="33"/>
        <v>0</v>
      </c>
      <c r="AR262" s="202" t="s">
        <v>221</v>
      </c>
      <c r="AT262" s="202" t="s">
        <v>218</v>
      </c>
      <c r="AU262" s="202" t="s">
        <v>138</v>
      </c>
      <c r="AY262" s="16" t="s">
        <v>129</v>
      </c>
      <c r="BE262" s="203">
        <f t="shared" si="34"/>
        <v>0</v>
      </c>
      <c r="BF262" s="203">
        <f t="shared" si="35"/>
        <v>0</v>
      </c>
      <c r="BG262" s="203">
        <f t="shared" si="36"/>
        <v>0</v>
      </c>
      <c r="BH262" s="203">
        <f t="shared" si="37"/>
        <v>0</v>
      </c>
      <c r="BI262" s="203">
        <f t="shared" si="38"/>
        <v>0</v>
      </c>
      <c r="BJ262" s="16" t="s">
        <v>138</v>
      </c>
      <c r="BK262" s="203">
        <f t="shared" si="39"/>
        <v>0</v>
      </c>
      <c r="BL262" s="16" t="s">
        <v>206</v>
      </c>
      <c r="BM262" s="202" t="s">
        <v>725</v>
      </c>
    </row>
    <row r="263" spans="2:65" s="1" customFormat="1" ht="24" customHeight="1">
      <c r="B263" s="33"/>
      <c r="C263" s="191" t="s">
        <v>726</v>
      </c>
      <c r="D263" s="191" t="s">
        <v>132</v>
      </c>
      <c r="E263" s="192" t="s">
        <v>727</v>
      </c>
      <c r="F263" s="193" t="s">
        <v>728</v>
      </c>
      <c r="G263" s="194" t="s">
        <v>216</v>
      </c>
      <c r="H263" s="195">
        <v>40</v>
      </c>
      <c r="I263" s="196"/>
      <c r="J263" s="197">
        <f t="shared" si="30"/>
        <v>0</v>
      </c>
      <c r="K263" s="193" t="s">
        <v>136</v>
      </c>
      <c r="L263" s="37"/>
      <c r="M263" s="198" t="s">
        <v>1</v>
      </c>
      <c r="N263" s="199" t="s">
        <v>39</v>
      </c>
      <c r="O263" s="65"/>
      <c r="P263" s="200">
        <f t="shared" si="31"/>
        <v>0</v>
      </c>
      <c r="Q263" s="200">
        <v>0</v>
      </c>
      <c r="R263" s="200">
        <f t="shared" si="32"/>
        <v>0</v>
      </c>
      <c r="S263" s="200">
        <v>0</v>
      </c>
      <c r="T263" s="201">
        <f t="shared" si="33"/>
        <v>0</v>
      </c>
      <c r="AR263" s="202" t="s">
        <v>206</v>
      </c>
      <c r="AT263" s="202" t="s">
        <v>132</v>
      </c>
      <c r="AU263" s="202" t="s">
        <v>138</v>
      </c>
      <c r="AY263" s="16" t="s">
        <v>129</v>
      </c>
      <c r="BE263" s="203">
        <f t="shared" si="34"/>
        <v>0</v>
      </c>
      <c r="BF263" s="203">
        <f t="shared" si="35"/>
        <v>0</v>
      </c>
      <c r="BG263" s="203">
        <f t="shared" si="36"/>
        <v>0</v>
      </c>
      <c r="BH263" s="203">
        <f t="shared" si="37"/>
        <v>0</v>
      </c>
      <c r="BI263" s="203">
        <f t="shared" si="38"/>
        <v>0</v>
      </c>
      <c r="BJ263" s="16" t="s">
        <v>138</v>
      </c>
      <c r="BK263" s="203">
        <f t="shared" si="39"/>
        <v>0</v>
      </c>
      <c r="BL263" s="16" t="s">
        <v>206</v>
      </c>
      <c r="BM263" s="202" t="s">
        <v>729</v>
      </c>
    </row>
    <row r="264" spans="2:65" s="1" customFormat="1" ht="24" customHeight="1">
      <c r="B264" s="33"/>
      <c r="C264" s="191" t="s">
        <v>730</v>
      </c>
      <c r="D264" s="191" t="s">
        <v>132</v>
      </c>
      <c r="E264" s="192" t="s">
        <v>248</v>
      </c>
      <c r="F264" s="193" t="s">
        <v>249</v>
      </c>
      <c r="G264" s="194" t="s">
        <v>216</v>
      </c>
      <c r="H264" s="195">
        <v>40</v>
      </c>
      <c r="I264" s="196"/>
      <c r="J264" s="197">
        <f t="shared" si="30"/>
        <v>0</v>
      </c>
      <c r="K264" s="193" t="s">
        <v>136</v>
      </c>
      <c r="L264" s="37"/>
      <c r="M264" s="198" t="s">
        <v>1</v>
      </c>
      <c r="N264" s="199" t="s">
        <v>39</v>
      </c>
      <c r="O264" s="65"/>
      <c r="P264" s="200">
        <f t="shared" si="31"/>
        <v>0</v>
      </c>
      <c r="Q264" s="200">
        <v>0</v>
      </c>
      <c r="R264" s="200">
        <f t="shared" si="32"/>
        <v>0</v>
      </c>
      <c r="S264" s="200">
        <v>0</v>
      </c>
      <c r="T264" s="201">
        <f t="shared" si="33"/>
        <v>0</v>
      </c>
      <c r="AR264" s="202" t="s">
        <v>206</v>
      </c>
      <c r="AT264" s="202" t="s">
        <v>132</v>
      </c>
      <c r="AU264" s="202" t="s">
        <v>138</v>
      </c>
      <c r="AY264" s="16" t="s">
        <v>129</v>
      </c>
      <c r="BE264" s="203">
        <f t="shared" si="34"/>
        <v>0</v>
      </c>
      <c r="BF264" s="203">
        <f t="shared" si="35"/>
        <v>0</v>
      </c>
      <c r="BG264" s="203">
        <f t="shared" si="36"/>
        <v>0</v>
      </c>
      <c r="BH264" s="203">
        <f t="shared" si="37"/>
        <v>0</v>
      </c>
      <c r="BI264" s="203">
        <f t="shared" si="38"/>
        <v>0</v>
      </c>
      <c r="BJ264" s="16" t="s">
        <v>138</v>
      </c>
      <c r="BK264" s="203">
        <f t="shared" si="39"/>
        <v>0</v>
      </c>
      <c r="BL264" s="16" t="s">
        <v>206</v>
      </c>
      <c r="BM264" s="202" t="s">
        <v>731</v>
      </c>
    </row>
    <row r="265" spans="2:65" s="1" customFormat="1" ht="24" customHeight="1">
      <c r="B265" s="33"/>
      <c r="C265" s="237" t="s">
        <v>732</v>
      </c>
      <c r="D265" s="237" t="s">
        <v>218</v>
      </c>
      <c r="E265" s="238" t="s">
        <v>252</v>
      </c>
      <c r="F265" s="239" t="s">
        <v>253</v>
      </c>
      <c r="G265" s="240" t="s">
        <v>216</v>
      </c>
      <c r="H265" s="241">
        <v>80</v>
      </c>
      <c r="I265" s="242"/>
      <c r="J265" s="243">
        <f t="shared" si="30"/>
        <v>0</v>
      </c>
      <c r="K265" s="239" t="s">
        <v>136</v>
      </c>
      <c r="L265" s="244"/>
      <c r="M265" s="245" t="s">
        <v>1</v>
      </c>
      <c r="N265" s="246" t="s">
        <v>39</v>
      </c>
      <c r="O265" s="65"/>
      <c r="P265" s="200">
        <f t="shared" si="31"/>
        <v>0</v>
      </c>
      <c r="Q265" s="200">
        <v>1.7000000000000001E-4</v>
      </c>
      <c r="R265" s="200">
        <f t="shared" si="32"/>
        <v>1.3600000000000001E-2</v>
      </c>
      <c r="S265" s="200">
        <v>0</v>
      </c>
      <c r="T265" s="201">
        <f t="shared" si="33"/>
        <v>0</v>
      </c>
      <c r="AR265" s="202" t="s">
        <v>221</v>
      </c>
      <c r="AT265" s="202" t="s">
        <v>218</v>
      </c>
      <c r="AU265" s="202" t="s">
        <v>138</v>
      </c>
      <c r="AY265" s="16" t="s">
        <v>129</v>
      </c>
      <c r="BE265" s="203">
        <f t="shared" si="34"/>
        <v>0</v>
      </c>
      <c r="BF265" s="203">
        <f t="shared" si="35"/>
        <v>0</v>
      </c>
      <c r="BG265" s="203">
        <f t="shared" si="36"/>
        <v>0</v>
      </c>
      <c r="BH265" s="203">
        <f t="shared" si="37"/>
        <v>0</v>
      </c>
      <c r="BI265" s="203">
        <f t="shared" si="38"/>
        <v>0</v>
      </c>
      <c r="BJ265" s="16" t="s">
        <v>138</v>
      </c>
      <c r="BK265" s="203">
        <f t="shared" si="39"/>
        <v>0</v>
      </c>
      <c r="BL265" s="16" t="s">
        <v>206</v>
      </c>
      <c r="BM265" s="202" t="s">
        <v>733</v>
      </c>
    </row>
    <row r="266" spans="2:65" s="1" customFormat="1" ht="16.5" customHeight="1">
      <c r="B266" s="33"/>
      <c r="C266" s="191" t="s">
        <v>734</v>
      </c>
      <c r="D266" s="191" t="s">
        <v>132</v>
      </c>
      <c r="E266" s="192" t="s">
        <v>256</v>
      </c>
      <c r="F266" s="193" t="s">
        <v>257</v>
      </c>
      <c r="G266" s="194" t="s">
        <v>226</v>
      </c>
      <c r="H266" s="195">
        <v>1</v>
      </c>
      <c r="I266" s="196"/>
      <c r="J266" s="197">
        <f t="shared" si="30"/>
        <v>0</v>
      </c>
      <c r="K266" s="193" t="s">
        <v>1</v>
      </c>
      <c r="L266" s="37"/>
      <c r="M266" s="198" t="s">
        <v>1</v>
      </c>
      <c r="N266" s="199" t="s">
        <v>39</v>
      </c>
      <c r="O266" s="65"/>
      <c r="P266" s="200">
        <f t="shared" si="31"/>
        <v>0</v>
      </c>
      <c r="Q266" s="200">
        <v>0</v>
      </c>
      <c r="R266" s="200">
        <f t="shared" si="32"/>
        <v>0</v>
      </c>
      <c r="S266" s="200">
        <v>0</v>
      </c>
      <c r="T266" s="201">
        <f t="shared" si="33"/>
        <v>0</v>
      </c>
      <c r="AR266" s="202" t="s">
        <v>206</v>
      </c>
      <c r="AT266" s="202" t="s">
        <v>132</v>
      </c>
      <c r="AU266" s="202" t="s">
        <v>138</v>
      </c>
      <c r="AY266" s="16" t="s">
        <v>129</v>
      </c>
      <c r="BE266" s="203">
        <f t="shared" si="34"/>
        <v>0</v>
      </c>
      <c r="BF266" s="203">
        <f t="shared" si="35"/>
        <v>0</v>
      </c>
      <c r="BG266" s="203">
        <f t="shared" si="36"/>
        <v>0</v>
      </c>
      <c r="BH266" s="203">
        <f t="shared" si="37"/>
        <v>0</v>
      </c>
      <c r="BI266" s="203">
        <f t="shared" si="38"/>
        <v>0</v>
      </c>
      <c r="BJ266" s="16" t="s">
        <v>138</v>
      </c>
      <c r="BK266" s="203">
        <f t="shared" si="39"/>
        <v>0</v>
      </c>
      <c r="BL266" s="16" t="s">
        <v>206</v>
      </c>
      <c r="BM266" s="202" t="s">
        <v>735</v>
      </c>
    </row>
    <row r="267" spans="2:65" s="1" customFormat="1" ht="24" customHeight="1">
      <c r="B267" s="33"/>
      <c r="C267" s="191" t="s">
        <v>736</v>
      </c>
      <c r="D267" s="191" t="s">
        <v>132</v>
      </c>
      <c r="E267" s="192" t="s">
        <v>260</v>
      </c>
      <c r="F267" s="193" t="s">
        <v>261</v>
      </c>
      <c r="G267" s="194" t="s">
        <v>226</v>
      </c>
      <c r="H267" s="195">
        <v>3</v>
      </c>
      <c r="I267" s="196"/>
      <c r="J267" s="197">
        <f t="shared" si="30"/>
        <v>0</v>
      </c>
      <c r="K267" s="193" t="s">
        <v>136</v>
      </c>
      <c r="L267" s="37"/>
      <c r="M267" s="198" t="s">
        <v>1</v>
      </c>
      <c r="N267" s="199" t="s">
        <v>39</v>
      </c>
      <c r="O267" s="65"/>
      <c r="P267" s="200">
        <f t="shared" si="31"/>
        <v>0</v>
      </c>
      <c r="Q267" s="200">
        <v>0</v>
      </c>
      <c r="R267" s="200">
        <f t="shared" si="32"/>
        <v>0</v>
      </c>
      <c r="S267" s="200">
        <v>0</v>
      </c>
      <c r="T267" s="201">
        <f t="shared" si="33"/>
        <v>0</v>
      </c>
      <c r="AR267" s="202" t="s">
        <v>206</v>
      </c>
      <c r="AT267" s="202" t="s">
        <v>132</v>
      </c>
      <c r="AU267" s="202" t="s">
        <v>138</v>
      </c>
      <c r="AY267" s="16" t="s">
        <v>129</v>
      </c>
      <c r="BE267" s="203">
        <f t="shared" si="34"/>
        <v>0</v>
      </c>
      <c r="BF267" s="203">
        <f t="shared" si="35"/>
        <v>0</v>
      </c>
      <c r="BG267" s="203">
        <f t="shared" si="36"/>
        <v>0</v>
      </c>
      <c r="BH267" s="203">
        <f t="shared" si="37"/>
        <v>0</v>
      </c>
      <c r="BI267" s="203">
        <f t="shared" si="38"/>
        <v>0</v>
      </c>
      <c r="BJ267" s="16" t="s">
        <v>138</v>
      </c>
      <c r="BK267" s="203">
        <f t="shared" si="39"/>
        <v>0</v>
      </c>
      <c r="BL267" s="16" t="s">
        <v>206</v>
      </c>
      <c r="BM267" s="202" t="s">
        <v>737</v>
      </c>
    </row>
    <row r="268" spans="2:65" s="1" customFormat="1" ht="16.5" customHeight="1">
      <c r="B268" s="33"/>
      <c r="C268" s="237" t="s">
        <v>738</v>
      </c>
      <c r="D268" s="237" t="s">
        <v>218</v>
      </c>
      <c r="E268" s="238" t="s">
        <v>264</v>
      </c>
      <c r="F268" s="239" t="s">
        <v>265</v>
      </c>
      <c r="G268" s="240" t="s">
        <v>226</v>
      </c>
      <c r="H268" s="241">
        <v>3</v>
      </c>
      <c r="I268" s="242"/>
      <c r="J268" s="243">
        <f t="shared" si="30"/>
        <v>0</v>
      </c>
      <c r="K268" s="239" t="s">
        <v>1</v>
      </c>
      <c r="L268" s="244"/>
      <c r="M268" s="245" t="s">
        <v>1</v>
      </c>
      <c r="N268" s="246" t="s">
        <v>39</v>
      </c>
      <c r="O268" s="65"/>
      <c r="P268" s="200">
        <f t="shared" si="31"/>
        <v>0</v>
      </c>
      <c r="Q268" s="200">
        <v>8.0000000000000007E-5</v>
      </c>
      <c r="R268" s="200">
        <f t="shared" si="32"/>
        <v>2.4000000000000003E-4</v>
      </c>
      <c r="S268" s="200">
        <v>0</v>
      </c>
      <c r="T268" s="201">
        <f t="shared" si="33"/>
        <v>0</v>
      </c>
      <c r="AR268" s="202" t="s">
        <v>221</v>
      </c>
      <c r="AT268" s="202" t="s">
        <v>218</v>
      </c>
      <c r="AU268" s="202" t="s">
        <v>138</v>
      </c>
      <c r="AY268" s="16" t="s">
        <v>129</v>
      </c>
      <c r="BE268" s="203">
        <f t="shared" si="34"/>
        <v>0</v>
      </c>
      <c r="BF268" s="203">
        <f t="shared" si="35"/>
        <v>0</v>
      </c>
      <c r="BG268" s="203">
        <f t="shared" si="36"/>
        <v>0</v>
      </c>
      <c r="BH268" s="203">
        <f t="shared" si="37"/>
        <v>0</v>
      </c>
      <c r="BI268" s="203">
        <f t="shared" si="38"/>
        <v>0</v>
      </c>
      <c r="BJ268" s="16" t="s">
        <v>138</v>
      </c>
      <c r="BK268" s="203">
        <f t="shared" si="39"/>
        <v>0</v>
      </c>
      <c r="BL268" s="16" t="s">
        <v>206</v>
      </c>
      <c r="BM268" s="202" t="s">
        <v>739</v>
      </c>
    </row>
    <row r="269" spans="2:65" s="1" customFormat="1" ht="24" customHeight="1">
      <c r="B269" s="33"/>
      <c r="C269" s="191" t="s">
        <v>740</v>
      </c>
      <c r="D269" s="191" t="s">
        <v>132</v>
      </c>
      <c r="E269" s="192" t="s">
        <v>268</v>
      </c>
      <c r="F269" s="193" t="s">
        <v>269</v>
      </c>
      <c r="G269" s="194" t="s">
        <v>226</v>
      </c>
      <c r="H269" s="195">
        <v>1</v>
      </c>
      <c r="I269" s="196"/>
      <c r="J269" s="197">
        <f t="shared" si="30"/>
        <v>0</v>
      </c>
      <c r="K269" s="193" t="s">
        <v>136</v>
      </c>
      <c r="L269" s="37"/>
      <c r="M269" s="198" t="s">
        <v>1</v>
      </c>
      <c r="N269" s="199" t="s">
        <v>39</v>
      </c>
      <c r="O269" s="65"/>
      <c r="P269" s="200">
        <f t="shared" si="31"/>
        <v>0</v>
      </c>
      <c r="Q269" s="200">
        <v>0</v>
      </c>
      <c r="R269" s="200">
        <f t="shared" si="32"/>
        <v>0</v>
      </c>
      <c r="S269" s="200">
        <v>0</v>
      </c>
      <c r="T269" s="201">
        <f t="shared" si="33"/>
        <v>0</v>
      </c>
      <c r="AR269" s="202" t="s">
        <v>206</v>
      </c>
      <c r="AT269" s="202" t="s">
        <v>132</v>
      </c>
      <c r="AU269" s="202" t="s">
        <v>138</v>
      </c>
      <c r="AY269" s="16" t="s">
        <v>129</v>
      </c>
      <c r="BE269" s="203">
        <f t="shared" si="34"/>
        <v>0</v>
      </c>
      <c r="BF269" s="203">
        <f t="shared" si="35"/>
        <v>0</v>
      </c>
      <c r="BG269" s="203">
        <f t="shared" si="36"/>
        <v>0</v>
      </c>
      <c r="BH269" s="203">
        <f t="shared" si="37"/>
        <v>0</v>
      </c>
      <c r="BI269" s="203">
        <f t="shared" si="38"/>
        <v>0</v>
      </c>
      <c r="BJ269" s="16" t="s">
        <v>138</v>
      </c>
      <c r="BK269" s="203">
        <f t="shared" si="39"/>
        <v>0</v>
      </c>
      <c r="BL269" s="16" t="s">
        <v>206</v>
      </c>
      <c r="BM269" s="202" t="s">
        <v>741</v>
      </c>
    </row>
    <row r="270" spans="2:65" s="1" customFormat="1" ht="16.5" customHeight="1">
      <c r="B270" s="33"/>
      <c r="C270" s="237" t="s">
        <v>742</v>
      </c>
      <c r="D270" s="237" t="s">
        <v>218</v>
      </c>
      <c r="E270" s="238" t="s">
        <v>272</v>
      </c>
      <c r="F270" s="239" t="s">
        <v>273</v>
      </c>
      <c r="G270" s="240" t="s">
        <v>226</v>
      </c>
      <c r="H270" s="241">
        <v>1</v>
      </c>
      <c r="I270" s="242"/>
      <c r="J270" s="243">
        <f t="shared" si="30"/>
        <v>0</v>
      </c>
      <c r="K270" s="239" t="s">
        <v>1</v>
      </c>
      <c r="L270" s="244"/>
      <c r="M270" s="245" t="s">
        <v>1</v>
      </c>
      <c r="N270" s="246" t="s">
        <v>39</v>
      </c>
      <c r="O270" s="65"/>
      <c r="P270" s="200">
        <f t="shared" si="31"/>
        <v>0</v>
      </c>
      <c r="Q270" s="200">
        <v>8.0000000000000007E-5</v>
      </c>
      <c r="R270" s="200">
        <f t="shared" si="32"/>
        <v>8.0000000000000007E-5</v>
      </c>
      <c r="S270" s="200">
        <v>0</v>
      </c>
      <c r="T270" s="201">
        <f t="shared" si="33"/>
        <v>0</v>
      </c>
      <c r="AR270" s="202" t="s">
        <v>221</v>
      </c>
      <c r="AT270" s="202" t="s">
        <v>218</v>
      </c>
      <c r="AU270" s="202" t="s">
        <v>138</v>
      </c>
      <c r="AY270" s="16" t="s">
        <v>129</v>
      </c>
      <c r="BE270" s="203">
        <f t="shared" si="34"/>
        <v>0</v>
      </c>
      <c r="BF270" s="203">
        <f t="shared" si="35"/>
        <v>0</v>
      </c>
      <c r="BG270" s="203">
        <f t="shared" si="36"/>
        <v>0</v>
      </c>
      <c r="BH270" s="203">
        <f t="shared" si="37"/>
        <v>0</v>
      </c>
      <c r="BI270" s="203">
        <f t="shared" si="38"/>
        <v>0</v>
      </c>
      <c r="BJ270" s="16" t="s">
        <v>138</v>
      </c>
      <c r="BK270" s="203">
        <f t="shared" si="39"/>
        <v>0</v>
      </c>
      <c r="BL270" s="16" t="s">
        <v>206</v>
      </c>
      <c r="BM270" s="202" t="s">
        <v>743</v>
      </c>
    </row>
    <row r="271" spans="2:65" s="1" customFormat="1" ht="16.5" customHeight="1">
      <c r="B271" s="33"/>
      <c r="C271" s="191" t="s">
        <v>744</v>
      </c>
      <c r="D271" s="191" t="s">
        <v>132</v>
      </c>
      <c r="E271" s="192" t="s">
        <v>276</v>
      </c>
      <c r="F271" s="193" t="s">
        <v>277</v>
      </c>
      <c r="G271" s="194" t="s">
        <v>226</v>
      </c>
      <c r="H271" s="195">
        <v>1</v>
      </c>
      <c r="I271" s="196"/>
      <c r="J271" s="197">
        <f t="shared" si="30"/>
        <v>0</v>
      </c>
      <c r="K271" s="193" t="s">
        <v>1</v>
      </c>
      <c r="L271" s="37"/>
      <c r="M271" s="198" t="s">
        <v>1</v>
      </c>
      <c r="N271" s="199" t="s">
        <v>39</v>
      </c>
      <c r="O271" s="65"/>
      <c r="P271" s="200">
        <f t="shared" si="31"/>
        <v>0</v>
      </c>
      <c r="Q271" s="200">
        <v>0</v>
      </c>
      <c r="R271" s="200">
        <f t="shared" si="32"/>
        <v>0</v>
      </c>
      <c r="S271" s="200">
        <v>0</v>
      </c>
      <c r="T271" s="201">
        <f t="shared" si="33"/>
        <v>0</v>
      </c>
      <c r="AR271" s="202" t="s">
        <v>206</v>
      </c>
      <c r="AT271" s="202" t="s">
        <v>132</v>
      </c>
      <c r="AU271" s="202" t="s">
        <v>138</v>
      </c>
      <c r="AY271" s="16" t="s">
        <v>129</v>
      </c>
      <c r="BE271" s="203">
        <f t="shared" si="34"/>
        <v>0</v>
      </c>
      <c r="BF271" s="203">
        <f t="shared" si="35"/>
        <v>0</v>
      </c>
      <c r="BG271" s="203">
        <f t="shared" si="36"/>
        <v>0</v>
      </c>
      <c r="BH271" s="203">
        <f t="shared" si="37"/>
        <v>0</v>
      </c>
      <c r="BI271" s="203">
        <f t="shared" si="38"/>
        <v>0</v>
      </c>
      <c r="BJ271" s="16" t="s">
        <v>138</v>
      </c>
      <c r="BK271" s="203">
        <f t="shared" si="39"/>
        <v>0</v>
      </c>
      <c r="BL271" s="16" t="s">
        <v>206</v>
      </c>
      <c r="BM271" s="202" t="s">
        <v>745</v>
      </c>
    </row>
    <row r="272" spans="2:65" s="1" customFormat="1" ht="16.5" customHeight="1">
      <c r="B272" s="33"/>
      <c r="C272" s="237" t="s">
        <v>746</v>
      </c>
      <c r="D272" s="237" t="s">
        <v>218</v>
      </c>
      <c r="E272" s="238" t="s">
        <v>280</v>
      </c>
      <c r="F272" s="239" t="s">
        <v>281</v>
      </c>
      <c r="G272" s="240" t="s">
        <v>226</v>
      </c>
      <c r="H272" s="241">
        <v>1</v>
      </c>
      <c r="I272" s="242"/>
      <c r="J272" s="243">
        <f t="shared" si="30"/>
        <v>0</v>
      </c>
      <c r="K272" s="239" t="s">
        <v>1</v>
      </c>
      <c r="L272" s="244"/>
      <c r="M272" s="245" t="s">
        <v>1</v>
      </c>
      <c r="N272" s="246" t="s">
        <v>39</v>
      </c>
      <c r="O272" s="65"/>
      <c r="P272" s="200">
        <f t="shared" si="31"/>
        <v>0</v>
      </c>
      <c r="Q272" s="200">
        <v>8.0000000000000007E-5</v>
      </c>
      <c r="R272" s="200">
        <f t="shared" si="32"/>
        <v>8.0000000000000007E-5</v>
      </c>
      <c r="S272" s="200">
        <v>0</v>
      </c>
      <c r="T272" s="201">
        <f t="shared" si="33"/>
        <v>0</v>
      </c>
      <c r="AR272" s="202" t="s">
        <v>221</v>
      </c>
      <c r="AT272" s="202" t="s">
        <v>218</v>
      </c>
      <c r="AU272" s="202" t="s">
        <v>138</v>
      </c>
      <c r="AY272" s="16" t="s">
        <v>129</v>
      </c>
      <c r="BE272" s="203">
        <f t="shared" si="34"/>
        <v>0</v>
      </c>
      <c r="BF272" s="203">
        <f t="shared" si="35"/>
        <v>0</v>
      </c>
      <c r="BG272" s="203">
        <f t="shared" si="36"/>
        <v>0</v>
      </c>
      <c r="BH272" s="203">
        <f t="shared" si="37"/>
        <v>0</v>
      </c>
      <c r="BI272" s="203">
        <f t="shared" si="38"/>
        <v>0</v>
      </c>
      <c r="BJ272" s="16" t="s">
        <v>138</v>
      </c>
      <c r="BK272" s="203">
        <f t="shared" si="39"/>
        <v>0</v>
      </c>
      <c r="BL272" s="16" t="s">
        <v>206</v>
      </c>
      <c r="BM272" s="202" t="s">
        <v>747</v>
      </c>
    </row>
    <row r="273" spans="2:65" s="1" customFormat="1" ht="24" customHeight="1">
      <c r="B273" s="33"/>
      <c r="C273" s="191" t="s">
        <v>748</v>
      </c>
      <c r="D273" s="191" t="s">
        <v>132</v>
      </c>
      <c r="E273" s="192" t="s">
        <v>283</v>
      </c>
      <c r="F273" s="193" t="s">
        <v>284</v>
      </c>
      <c r="G273" s="194" t="s">
        <v>226</v>
      </c>
      <c r="H273" s="195">
        <v>12</v>
      </c>
      <c r="I273" s="196"/>
      <c r="J273" s="197">
        <f t="shared" si="30"/>
        <v>0</v>
      </c>
      <c r="K273" s="193" t="s">
        <v>136</v>
      </c>
      <c r="L273" s="37"/>
      <c r="M273" s="198" t="s">
        <v>1</v>
      </c>
      <c r="N273" s="199" t="s">
        <v>39</v>
      </c>
      <c r="O273" s="65"/>
      <c r="P273" s="200">
        <f t="shared" si="31"/>
        <v>0</v>
      </c>
      <c r="Q273" s="200">
        <v>0</v>
      </c>
      <c r="R273" s="200">
        <f t="shared" si="32"/>
        <v>0</v>
      </c>
      <c r="S273" s="200">
        <v>0</v>
      </c>
      <c r="T273" s="201">
        <f t="shared" si="33"/>
        <v>0</v>
      </c>
      <c r="AR273" s="202" t="s">
        <v>206</v>
      </c>
      <c r="AT273" s="202" t="s">
        <v>132</v>
      </c>
      <c r="AU273" s="202" t="s">
        <v>138</v>
      </c>
      <c r="AY273" s="16" t="s">
        <v>129</v>
      </c>
      <c r="BE273" s="203">
        <f t="shared" si="34"/>
        <v>0</v>
      </c>
      <c r="BF273" s="203">
        <f t="shared" si="35"/>
        <v>0</v>
      </c>
      <c r="BG273" s="203">
        <f t="shared" si="36"/>
        <v>0</v>
      </c>
      <c r="BH273" s="203">
        <f t="shared" si="37"/>
        <v>0</v>
      </c>
      <c r="BI273" s="203">
        <f t="shared" si="38"/>
        <v>0</v>
      </c>
      <c r="BJ273" s="16" t="s">
        <v>138</v>
      </c>
      <c r="BK273" s="203">
        <f t="shared" si="39"/>
        <v>0</v>
      </c>
      <c r="BL273" s="16" t="s">
        <v>206</v>
      </c>
      <c r="BM273" s="202" t="s">
        <v>749</v>
      </c>
    </row>
    <row r="274" spans="2:65" s="1" customFormat="1" ht="16.5" customHeight="1">
      <c r="B274" s="33"/>
      <c r="C274" s="237" t="s">
        <v>750</v>
      </c>
      <c r="D274" s="237" t="s">
        <v>218</v>
      </c>
      <c r="E274" s="238" t="s">
        <v>287</v>
      </c>
      <c r="F274" s="239" t="s">
        <v>288</v>
      </c>
      <c r="G274" s="240" t="s">
        <v>226</v>
      </c>
      <c r="H274" s="241">
        <v>1</v>
      </c>
      <c r="I274" s="242"/>
      <c r="J274" s="243">
        <f t="shared" si="30"/>
        <v>0</v>
      </c>
      <c r="K274" s="239" t="s">
        <v>136</v>
      </c>
      <c r="L274" s="244"/>
      <c r="M274" s="245" t="s">
        <v>1</v>
      </c>
      <c r="N274" s="246" t="s">
        <v>39</v>
      </c>
      <c r="O274" s="65"/>
      <c r="P274" s="200">
        <f t="shared" si="31"/>
        <v>0</v>
      </c>
      <c r="Q274" s="200">
        <v>6.0000000000000002E-5</v>
      </c>
      <c r="R274" s="200">
        <f t="shared" si="32"/>
        <v>6.0000000000000002E-5</v>
      </c>
      <c r="S274" s="200">
        <v>0</v>
      </c>
      <c r="T274" s="201">
        <f t="shared" si="33"/>
        <v>0</v>
      </c>
      <c r="AR274" s="202" t="s">
        <v>221</v>
      </c>
      <c r="AT274" s="202" t="s">
        <v>218</v>
      </c>
      <c r="AU274" s="202" t="s">
        <v>138</v>
      </c>
      <c r="AY274" s="16" t="s">
        <v>129</v>
      </c>
      <c r="BE274" s="203">
        <f t="shared" si="34"/>
        <v>0</v>
      </c>
      <c r="BF274" s="203">
        <f t="shared" si="35"/>
        <v>0</v>
      </c>
      <c r="BG274" s="203">
        <f t="shared" si="36"/>
        <v>0</v>
      </c>
      <c r="BH274" s="203">
        <f t="shared" si="37"/>
        <v>0</v>
      </c>
      <c r="BI274" s="203">
        <f t="shared" si="38"/>
        <v>0</v>
      </c>
      <c r="BJ274" s="16" t="s">
        <v>138</v>
      </c>
      <c r="BK274" s="203">
        <f t="shared" si="39"/>
        <v>0</v>
      </c>
      <c r="BL274" s="16" t="s">
        <v>206</v>
      </c>
      <c r="BM274" s="202" t="s">
        <v>751</v>
      </c>
    </row>
    <row r="275" spans="2:65" s="1" customFormat="1" ht="16.5" customHeight="1">
      <c r="B275" s="33"/>
      <c r="C275" s="237" t="s">
        <v>752</v>
      </c>
      <c r="D275" s="237" t="s">
        <v>218</v>
      </c>
      <c r="E275" s="238" t="s">
        <v>291</v>
      </c>
      <c r="F275" s="239" t="s">
        <v>292</v>
      </c>
      <c r="G275" s="240" t="s">
        <v>226</v>
      </c>
      <c r="H275" s="241">
        <v>9</v>
      </c>
      <c r="I275" s="242"/>
      <c r="J275" s="243">
        <f t="shared" si="30"/>
        <v>0</v>
      </c>
      <c r="K275" s="239" t="s">
        <v>136</v>
      </c>
      <c r="L275" s="244"/>
      <c r="M275" s="245" t="s">
        <v>1</v>
      </c>
      <c r="N275" s="246" t="s">
        <v>39</v>
      </c>
      <c r="O275" s="65"/>
      <c r="P275" s="200">
        <f t="shared" si="31"/>
        <v>0</v>
      </c>
      <c r="Q275" s="200">
        <v>6.0000000000000002E-5</v>
      </c>
      <c r="R275" s="200">
        <f t="shared" si="32"/>
        <v>5.4000000000000001E-4</v>
      </c>
      <c r="S275" s="200">
        <v>0</v>
      </c>
      <c r="T275" s="201">
        <f t="shared" si="33"/>
        <v>0</v>
      </c>
      <c r="AR275" s="202" t="s">
        <v>221</v>
      </c>
      <c r="AT275" s="202" t="s">
        <v>218</v>
      </c>
      <c r="AU275" s="202" t="s">
        <v>138</v>
      </c>
      <c r="AY275" s="16" t="s">
        <v>129</v>
      </c>
      <c r="BE275" s="203">
        <f t="shared" si="34"/>
        <v>0</v>
      </c>
      <c r="BF275" s="203">
        <f t="shared" si="35"/>
        <v>0</v>
      </c>
      <c r="BG275" s="203">
        <f t="shared" si="36"/>
        <v>0</v>
      </c>
      <c r="BH275" s="203">
        <f t="shared" si="37"/>
        <v>0</v>
      </c>
      <c r="BI275" s="203">
        <f t="shared" si="38"/>
        <v>0</v>
      </c>
      <c r="BJ275" s="16" t="s">
        <v>138</v>
      </c>
      <c r="BK275" s="203">
        <f t="shared" si="39"/>
        <v>0</v>
      </c>
      <c r="BL275" s="16" t="s">
        <v>206</v>
      </c>
      <c r="BM275" s="202" t="s">
        <v>753</v>
      </c>
    </row>
    <row r="276" spans="2:65" s="1" customFormat="1" ht="16.5" customHeight="1">
      <c r="B276" s="33"/>
      <c r="C276" s="237" t="s">
        <v>754</v>
      </c>
      <c r="D276" s="237" t="s">
        <v>218</v>
      </c>
      <c r="E276" s="238" t="s">
        <v>295</v>
      </c>
      <c r="F276" s="239" t="s">
        <v>296</v>
      </c>
      <c r="G276" s="240" t="s">
        <v>226</v>
      </c>
      <c r="H276" s="241">
        <v>2</v>
      </c>
      <c r="I276" s="242"/>
      <c r="J276" s="243">
        <f t="shared" si="30"/>
        <v>0</v>
      </c>
      <c r="K276" s="239" t="s">
        <v>1</v>
      </c>
      <c r="L276" s="244"/>
      <c r="M276" s="245" t="s">
        <v>1</v>
      </c>
      <c r="N276" s="246" t="s">
        <v>39</v>
      </c>
      <c r="O276" s="65"/>
      <c r="P276" s="200">
        <f t="shared" si="31"/>
        <v>0</v>
      </c>
      <c r="Q276" s="200">
        <v>0</v>
      </c>
      <c r="R276" s="200">
        <f t="shared" si="32"/>
        <v>0</v>
      </c>
      <c r="S276" s="200">
        <v>0</v>
      </c>
      <c r="T276" s="201">
        <f t="shared" si="33"/>
        <v>0</v>
      </c>
      <c r="AR276" s="202" t="s">
        <v>221</v>
      </c>
      <c r="AT276" s="202" t="s">
        <v>218</v>
      </c>
      <c r="AU276" s="202" t="s">
        <v>138</v>
      </c>
      <c r="AY276" s="16" t="s">
        <v>129</v>
      </c>
      <c r="BE276" s="203">
        <f t="shared" si="34"/>
        <v>0</v>
      </c>
      <c r="BF276" s="203">
        <f t="shared" si="35"/>
        <v>0</v>
      </c>
      <c r="BG276" s="203">
        <f t="shared" si="36"/>
        <v>0</v>
      </c>
      <c r="BH276" s="203">
        <f t="shared" si="37"/>
        <v>0</v>
      </c>
      <c r="BI276" s="203">
        <f t="shared" si="38"/>
        <v>0</v>
      </c>
      <c r="BJ276" s="16" t="s">
        <v>138</v>
      </c>
      <c r="BK276" s="203">
        <f t="shared" si="39"/>
        <v>0</v>
      </c>
      <c r="BL276" s="16" t="s">
        <v>206</v>
      </c>
      <c r="BM276" s="202" t="s">
        <v>755</v>
      </c>
    </row>
    <row r="277" spans="2:65" s="1" customFormat="1" ht="16.5" customHeight="1">
      <c r="B277" s="33"/>
      <c r="C277" s="191" t="s">
        <v>756</v>
      </c>
      <c r="D277" s="191" t="s">
        <v>132</v>
      </c>
      <c r="E277" s="192" t="s">
        <v>299</v>
      </c>
      <c r="F277" s="193" t="s">
        <v>300</v>
      </c>
      <c r="G277" s="194" t="s">
        <v>226</v>
      </c>
      <c r="H277" s="195">
        <v>8</v>
      </c>
      <c r="I277" s="196"/>
      <c r="J277" s="197">
        <f t="shared" si="30"/>
        <v>0</v>
      </c>
      <c r="K277" s="193" t="s">
        <v>136</v>
      </c>
      <c r="L277" s="37"/>
      <c r="M277" s="198" t="s">
        <v>1</v>
      </c>
      <c r="N277" s="199" t="s">
        <v>39</v>
      </c>
      <c r="O277" s="65"/>
      <c r="P277" s="200">
        <f t="shared" si="31"/>
        <v>0</v>
      </c>
      <c r="Q277" s="200">
        <v>0</v>
      </c>
      <c r="R277" s="200">
        <f t="shared" si="32"/>
        <v>0</v>
      </c>
      <c r="S277" s="200">
        <v>0</v>
      </c>
      <c r="T277" s="201">
        <f t="shared" si="33"/>
        <v>0</v>
      </c>
      <c r="AR277" s="202" t="s">
        <v>206</v>
      </c>
      <c r="AT277" s="202" t="s">
        <v>132</v>
      </c>
      <c r="AU277" s="202" t="s">
        <v>138</v>
      </c>
      <c r="AY277" s="16" t="s">
        <v>129</v>
      </c>
      <c r="BE277" s="203">
        <f t="shared" si="34"/>
        <v>0</v>
      </c>
      <c r="BF277" s="203">
        <f t="shared" si="35"/>
        <v>0</v>
      </c>
      <c r="BG277" s="203">
        <f t="shared" si="36"/>
        <v>0</v>
      </c>
      <c r="BH277" s="203">
        <f t="shared" si="37"/>
        <v>0</v>
      </c>
      <c r="BI277" s="203">
        <f t="shared" si="38"/>
        <v>0</v>
      </c>
      <c r="BJ277" s="16" t="s">
        <v>138</v>
      </c>
      <c r="BK277" s="203">
        <f t="shared" si="39"/>
        <v>0</v>
      </c>
      <c r="BL277" s="16" t="s">
        <v>206</v>
      </c>
      <c r="BM277" s="202" t="s">
        <v>757</v>
      </c>
    </row>
    <row r="278" spans="2:65" s="1" customFormat="1" ht="16.5" customHeight="1">
      <c r="B278" s="33"/>
      <c r="C278" s="237" t="s">
        <v>758</v>
      </c>
      <c r="D278" s="237" t="s">
        <v>218</v>
      </c>
      <c r="E278" s="238" t="s">
        <v>303</v>
      </c>
      <c r="F278" s="239" t="s">
        <v>304</v>
      </c>
      <c r="G278" s="240" t="s">
        <v>226</v>
      </c>
      <c r="H278" s="241">
        <v>6</v>
      </c>
      <c r="I278" s="242"/>
      <c r="J278" s="243">
        <f t="shared" si="30"/>
        <v>0</v>
      </c>
      <c r="K278" s="239" t="s">
        <v>136</v>
      </c>
      <c r="L278" s="244"/>
      <c r="M278" s="245" t="s">
        <v>1</v>
      </c>
      <c r="N278" s="246" t="s">
        <v>39</v>
      </c>
      <c r="O278" s="65"/>
      <c r="P278" s="200">
        <f t="shared" si="31"/>
        <v>0</v>
      </c>
      <c r="Q278" s="200">
        <v>4.0000000000000002E-4</v>
      </c>
      <c r="R278" s="200">
        <f t="shared" si="32"/>
        <v>2.4000000000000002E-3</v>
      </c>
      <c r="S278" s="200">
        <v>0</v>
      </c>
      <c r="T278" s="201">
        <f t="shared" si="33"/>
        <v>0</v>
      </c>
      <c r="AR278" s="202" t="s">
        <v>221</v>
      </c>
      <c r="AT278" s="202" t="s">
        <v>218</v>
      </c>
      <c r="AU278" s="202" t="s">
        <v>138</v>
      </c>
      <c r="AY278" s="16" t="s">
        <v>129</v>
      </c>
      <c r="BE278" s="203">
        <f t="shared" si="34"/>
        <v>0</v>
      </c>
      <c r="BF278" s="203">
        <f t="shared" si="35"/>
        <v>0</v>
      </c>
      <c r="BG278" s="203">
        <f t="shared" si="36"/>
        <v>0</v>
      </c>
      <c r="BH278" s="203">
        <f t="shared" si="37"/>
        <v>0</v>
      </c>
      <c r="BI278" s="203">
        <f t="shared" si="38"/>
        <v>0</v>
      </c>
      <c r="BJ278" s="16" t="s">
        <v>138</v>
      </c>
      <c r="BK278" s="203">
        <f t="shared" si="39"/>
        <v>0</v>
      </c>
      <c r="BL278" s="16" t="s">
        <v>206</v>
      </c>
      <c r="BM278" s="202" t="s">
        <v>759</v>
      </c>
    </row>
    <row r="279" spans="2:65" s="1" customFormat="1" ht="16.5" customHeight="1">
      <c r="B279" s="33"/>
      <c r="C279" s="237" t="s">
        <v>760</v>
      </c>
      <c r="D279" s="237" t="s">
        <v>218</v>
      </c>
      <c r="E279" s="238" t="s">
        <v>307</v>
      </c>
      <c r="F279" s="239" t="s">
        <v>308</v>
      </c>
      <c r="G279" s="240" t="s">
        <v>226</v>
      </c>
      <c r="H279" s="241">
        <v>1</v>
      </c>
      <c r="I279" s="242"/>
      <c r="J279" s="243">
        <f t="shared" si="30"/>
        <v>0</v>
      </c>
      <c r="K279" s="239" t="s">
        <v>136</v>
      </c>
      <c r="L279" s="244"/>
      <c r="M279" s="245" t="s">
        <v>1</v>
      </c>
      <c r="N279" s="246" t="s">
        <v>39</v>
      </c>
      <c r="O279" s="65"/>
      <c r="P279" s="200">
        <f t="shared" si="31"/>
        <v>0</v>
      </c>
      <c r="Q279" s="200">
        <v>4.0000000000000002E-4</v>
      </c>
      <c r="R279" s="200">
        <f t="shared" si="32"/>
        <v>4.0000000000000002E-4</v>
      </c>
      <c r="S279" s="200">
        <v>0</v>
      </c>
      <c r="T279" s="201">
        <f t="shared" si="33"/>
        <v>0</v>
      </c>
      <c r="AR279" s="202" t="s">
        <v>221</v>
      </c>
      <c r="AT279" s="202" t="s">
        <v>218</v>
      </c>
      <c r="AU279" s="202" t="s">
        <v>138</v>
      </c>
      <c r="AY279" s="16" t="s">
        <v>129</v>
      </c>
      <c r="BE279" s="203">
        <f t="shared" si="34"/>
        <v>0</v>
      </c>
      <c r="BF279" s="203">
        <f t="shared" si="35"/>
        <v>0</v>
      </c>
      <c r="BG279" s="203">
        <f t="shared" si="36"/>
        <v>0</v>
      </c>
      <c r="BH279" s="203">
        <f t="shared" si="37"/>
        <v>0</v>
      </c>
      <c r="BI279" s="203">
        <f t="shared" si="38"/>
        <v>0</v>
      </c>
      <c r="BJ279" s="16" t="s">
        <v>138</v>
      </c>
      <c r="BK279" s="203">
        <f t="shared" si="39"/>
        <v>0</v>
      </c>
      <c r="BL279" s="16" t="s">
        <v>206</v>
      </c>
      <c r="BM279" s="202" t="s">
        <v>761</v>
      </c>
    </row>
    <row r="280" spans="2:65" s="1" customFormat="1" ht="16.5" customHeight="1">
      <c r="B280" s="33"/>
      <c r="C280" s="237" t="s">
        <v>762</v>
      </c>
      <c r="D280" s="237" t="s">
        <v>218</v>
      </c>
      <c r="E280" s="238" t="s">
        <v>311</v>
      </c>
      <c r="F280" s="239" t="s">
        <v>312</v>
      </c>
      <c r="G280" s="240" t="s">
        <v>226</v>
      </c>
      <c r="H280" s="241">
        <v>1</v>
      </c>
      <c r="I280" s="242"/>
      <c r="J280" s="243">
        <f t="shared" si="30"/>
        <v>0</v>
      </c>
      <c r="K280" s="239" t="s">
        <v>136</v>
      </c>
      <c r="L280" s="244"/>
      <c r="M280" s="245" t="s">
        <v>1</v>
      </c>
      <c r="N280" s="246" t="s">
        <v>39</v>
      </c>
      <c r="O280" s="65"/>
      <c r="P280" s="200">
        <f t="shared" si="31"/>
        <v>0</v>
      </c>
      <c r="Q280" s="200">
        <v>4.0000000000000002E-4</v>
      </c>
      <c r="R280" s="200">
        <f t="shared" si="32"/>
        <v>4.0000000000000002E-4</v>
      </c>
      <c r="S280" s="200">
        <v>0</v>
      </c>
      <c r="T280" s="201">
        <f t="shared" si="33"/>
        <v>0</v>
      </c>
      <c r="AR280" s="202" t="s">
        <v>221</v>
      </c>
      <c r="AT280" s="202" t="s">
        <v>218</v>
      </c>
      <c r="AU280" s="202" t="s">
        <v>138</v>
      </c>
      <c r="AY280" s="16" t="s">
        <v>129</v>
      </c>
      <c r="BE280" s="203">
        <f t="shared" si="34"/>
        <v>0</v>
      </c>
      <c r="BF280" s="203">
        <f t="shared" si="35"/>
        <v>0</v>
      </c>
      <c r="BG280" s="203">
        <f t="shared" si="36"/>
        <v>0</v>
      </c>
      <c r="BH280" s="203">
        <f t="shared" si="37"/>
        <v>0</v>
      </c>
      <c r="BI280" s="203">
        <f t="shared" si="38"/>
        <v>0</v>
      </c>
      <c r="BJ280" s="16" t="s">
        <v>138</v>
      </c>
      <c r="BK280" s="203">
        <f t="shared" si="39"/>
        <v>0</v>
      </c>
      <c r="BL280" s="16" t="s">
        <v>206</v>
      </c>
      <c r="BM280" s="202" t="s">
        <v>763</v>
      </c>
    </row>
    <row r="281" spans="2:65" s="1" customFormat="1" ht="24" customHeight="1">
      <c r="B281" s="33"/>
      <c r="C281" s="191" t="s">
        <v>764</v>
      </c>
      <c r="D281" s="191" t="s">
        <v>132</v>
      </c>
      <c r="E281" s="192" t="s">
        <v>315</v>
      </c>
      <c r="F281" s="193" t="s">
        <v>316</v>
      </c>
      <c r="G281" s="194" t="s">
        <v>226</v>
      </c>
      <c r="H281" s="195">
        <v>1</v>
      </c>
      <c r="I281" s="196"/>
      <c r="J281" s="197">
        <f t="shared" si="30"/>
        <v>0</v>
      </c>
      <c r="K281" s="193" t="s">
        <v>136</v>
      </c>
      <c r="L281" s="37"/>
      <c r="M281" s="198" t="s">
        <v>1</v>
      </c>
      <c r="N281" s="199" t="s">
        <v>39</v>
      </c>
      <c r="O281" s="65"/>
      <c r="P281" s="200">
        <f t="shared" si="31"/>
        <v>0</v>
      </c>
      <c r="Q281" s="200">
        <v>0</v>
      </c>
      <c r="R281" s="200">
        <f t="shared" si="32"/>
        <v>0</v>
      </c>
      <c r="S281" s="200">
        <v>0</v>
      </c>
      <c r="T281" s="201">
        <f t="shared" si="33"/>
        <v>0</v>
      </c>
      <c r="AR281" s="202" t="s">
        <v>206</v>
      </c>
      <c r="AT281" s="202" t="s">
        <v>132</v>
      </c>
      <c r="AU281" s="202" t="s">
        <v>138</v>
      </c>
      <c r="AY281" s="16" t="s">
        <v>129</v>
      </c>
      <c r="BE281" s="203">
        <f t="shared" si="34"/>
        <v>0</v>
      </c>
      <c r="BF281" s="203">
        <f t="shared" si="35"/>
        <v>0</v>
      </c>
      <c r="BG281" s="203">
        <f t="shared" si="36"/>
        <v>0</v>
      </c>
      <c r="BH281" s="203">
        <f t="shared" si="37"/>
        <v>0</v>
      </c>
      <c r="BI281" s="203">
        <f t="shared" si="38"/>
        <v>0</v>
      </c>
      <c r="BJ281" s="16" t="s">
        <v>138</v>
      </c>
      <c r="BK281" s="203">
        <f t="shared" si="39"/>
        <v>0</v>
      </c>
      <c r="BL281" s="16" t="s">
        <v>206</v>
      </c>
      <c r="BM281" s="202" t="s">
        <v>765</v>
      </c>
    </row>
    <row r="282" spans="2:65" s="1" customFormat="1" ht="16.5" customHeight="1">
      <c r="B282" s="33"/>
      <c r="C282" s="237" t="s">
        <v>766</v>
      </c>
      <c r="D282" s="237" t="s">
        <v>218</v>
      </c>
      <c r="E282" s="238" t="s">
        <v>319</v>
      </c>
      <c r="F282" s="239" t="s">
        <v>320</v>
      </c>
      <c r="G282" s="240" t="s">
        <v>226</v>
      </c>
      <c r="H282" s="241">
        <v>1</v>
      </c>
      <c r="I282" s="242"/>
      <c r="J282" s="243">
        <f t="shared" si="30"/>
        <v>0</v>
      </c>
      <c r="K282" s="239" t="s">
        <v>1</v>
      </c>
      <c r="L282" s="244"/>
      <c r="M282" s="245" t="s">
        <v>1</v>
      </c>
      <c r="N282" s="246" t="s">
        <v>39</v>
      </c>
      <c r="O282" s="65"/>
      <c r="P282" s="200">
        <f t="shared" si="31"/>
        <v>0</v>
      </c>
      <c r="Q282" s="200">
        <v>0</v>
      </c>
      <c r="R282" s="200">
        <f t="shared" si="32"/>
        <v>0</v>
      </c>
      <c r="S282" s="200">
        <v>0</v>
      </c>
      <c r="T282" s="201">
        <f t="shared" si="33"/>
        <v>0</v>
      </c>
      <c r="AR282" s="202" t="s">
        <v>221</v>
      </c>
      <c r="AT282" s="202" t="s">
        <v>218</v>
      </c>
      <c r="AU282" s="202" t="s">
        <v>138</v>
      </c>
      <c r="AY282" s="16" t="s">
        <v>129</v>
      </c>
      <c r="BE282" s="203">
        <f t="shared" si="34"/>
        <v>0</v>
      </c>
      <c r="BF282" s="203">
        <f t="shared" si="35"/>
        <v>0</v>
      </c>
      <c r="BG282" s="203">
        <f t="shared" si="36"/>
        <v>0</v>
      </c>
      <c r="BH282" s="203">
        <f t="shared" si="37"/>
        <v>0</v>
      </c>
      <c r="BI282" s="203">
        <f t="shared" si="38"/>
        <v>0</v>
      </c>
      <c r="BJ282" s="16" t="s">
        <v>138</v>
      </c>
      <c r="BK282" s="203">
        <f t="shared" si="39"/>
        <v>0</v>
      </c>
      <c r="BL282" s="16" t="s">
        <v>206</v>
      </c>
      <c r="BM282" s="202" t="s">
        <v>767</v>
      </c>
    </row>
    <row r="283" spans="2:65" s="1" customFormat="1" ht="24" customHeight="1">
      <c r="B283" s="33"/>
      <c r="C283" s="191" t="s">
        <v>768</v>
      </c>
      <c r="D283" s="191" t="s">
        <v>132</v>
      </c>
      <c r="E283" s="192" t="s">
        <v>769</v>
      </c>
      <c r="F283" s="193" t="s">
        <v>770</v>
      </c>
      <c r="G283" s="194" t="s">
        <v>226</v>
      </c>
      <c r="H283" s="195">
        <v>1</v>
      </c>
      <c r="I283" s="196"/>
      <c r="J283" s="197">
        <f t="shared" si="30"/>
        <v>0</v>
      </c>
      <c r="K283" s="193" t="s">
        <v>136</v>
      </c>
      <c r="L283" s="37"/>
      <c r="M283" s="198" t="s">
        <v>1</v>
      </c>
      <c r="N283" s="199" t="s">
        <v>39</v>
      </c>
      <c r="O283" s="65"/>
      <c r="P283" s="200">
        <f t="shared" si="31"/>
        <v>0</v>
      </c>
      <c r="Q283" s="200">
        <v>0</v>
      </c>
      <c r="R283" s="200">
        <f t="shared" si="32"/>
        <v>0</v>
      </c>
      <c r="S283" s="200">
        <v>0</v>
      </c>
      <c r="T283" s="201">
        <f t="shared" si="33"/>
        <v>0</v>
      </c>
      <c r="AR283" s="202" t="s">
        <v>206</v>
      </c>
      <c r="AT283" s="202" t="s">
        <v>132</v>
      </c>
      <c r="AU283" s="202" t="s">
        <v>138</v>
      </c>
      <c r="AY283" s="16" t="s">
        <v>129</v>
      </c>
      <c r="BE283" s="203">
        <f t="shared" si="34"/>
        <v>0</v>
      </c>
      <c r="BF283" s="203">
        <f t="shared" si="35"/>
        <v>0</v>
      </c>
      <c r="BG283" s="203">
        <f t="shared" si="36"/>
        <v>0</v>
      </c>
      <c r="BH283" s="203">
        <f t="shared" si="37"/>
        <v>0</v>
      </c>
      <c r="BI283" s="203">
        <f t="shared" si="38"/>
        <v>0</v>
      </c>
      <c r="BJ283" s="16" t="s">
        <v>138</v>
      </c>
      <c r="BK283" s="203">
        <f t="shared" si="39"/>
        <v>0</v>
      </c>
      <c r="BL283" s="16" t="s">
        <v>206</v>
      </c>
      <c r="BM283" s="202" t="s">
        <v>771</v>
      </c>
    </row>
    <row r="284" spans="2:65" s="1" customFormat="1" ht="16.5" customHeight="1">
      <c r="B284" s="33"/>
      <c r="C284" s="237" t="s">
        <v>772</v>
      </c>
      <c r="D284" s="237" t="s">
        <v>218</v>
      </c>
      <c r="E284" s="238" t="s">
        <v>773</v>
      </c>
      <c r="F284" s="239" t="s">
        <v>774</v>
      </c>
      <c r="G284" s="240" t="s">
        <v>226</v>
      </c>
      <c r="H284" s="241">
        <v>1</v>
      </c>
      <c r="I284" s="242"/>
      <c r="J284" s="243">
        <f t="shared" si="30"/>
        <v>0</v>
      </c>
      <c r="K284" s="239" t="s">
        <v>1</v>
      </c>
      <c r="L284" s="244"/>
      <c r="M284" s="245" t="s">
        <v>1</v>
      </c>
      <c r="N284" s="246" t="s">
        <v>39</v>
      </c>
      <c r="O284" s="65"/>
      <c r="P284" s="200">
        <f t="shared" si="31"/>
        <v>0</v>
      </c>
      <c r="Q284" s="200">
        <v>0</v>
      </c>
      <c r="R284" s="200">
        <f t="shared" si="32"/>
        <v>0</v>
      </c>
      <c r="S284" s="200">
        <v>0</v>
      </c>
      <c r="T284" s="201">
        <f t="shared" si="33"/>
        <v>0</v>
      </c>
      <c r="AR284" s="202" t="s">
        <v>221</v>
      </c>
      <c r="AT284" s="202" t="s">
        <v>218</v>
      </c>
      <c r="AU284" s="202" t="s">
        <v>138</v>
      </c>
      <c r="AY284" s="16" t="s">
        <v>129</v>
      </c>
      <c r="BE284" s="203">
        <f t="shared" si="34"/>
        <v>0</v>
      </c>
      <c r="BF284" s="203">
        <f t="shared" si="35"/>
        <v>0</v>
      </c>
      <c r="BG284" s="203">
        <f t="shared" si="36"/>
        <v>0</v>
      </c>
      <c r="BH284" s="203">
        <f t="shared" si="37"/>
        <v>0</v>
      </c>
      <c r="BI284" s="203">
        <f t="shared" si="38"/>
        <v>0</v>
      </c>
      <c r="BJ284" s="16" t="s">
        <v>138</v>
      </c>
      <c r="BK284" s="203">
        <f t="shared" si="39"/>
        <v>0</v>
      </c>
      <c r="BL284" s="16" t="s">
        <v>206</v>
      </c>
      <c r="BM284" s="202" t="s">
        <v>775</v>
      </c>
    </row>
    <row r="285" spans="2:65" s="1" customFormat="1" ht="24" customHeight="1">
      <c r="B285" s="33"/>
      <c r="C285" s="191" t="s">
        <v>776</v>
      </c>
      <c r="D285" s="191" t="s">
        <v>132</v>
      </c>
      <c r="E285" s="192" t="s">
        <v>323</v>
      </c>
      <c r="F285" s="193" t="s">
        <v>324</v>
      </c>
      <c r="G285" s="194" t="s">
        <v>205</v>
      </c>
      <c r="H285" s="195">
        <v>1</v>
      </c>
      <c r="I285" s="196"/>
      <c r="J285" s="197">
        <f t="shared" si="30"/>
        <v>0</v>
      </c>
      <c r="K285" s="193" t="s">
        <v>1</v>
      </c>
      <c r="L285" s="37"/>
      <c r="M285" s="198" t="s">
        <v>1</v>
      </c>
      <c r="N285" s="199" t="s">
        <v>39</v>
      </c>
      <c r="O285" s="65"/>
      <c r="P285" s="200">
        <f t="shared" si="31"/>
        <v>0</v>
      </c>
      <c r="Q285" s="200">
        <v>0</v>
      </c>
      <c r="R285" s="200">
        <f t="shared" si="32"/>
        <v>0</v>
      </c>
      <c r="S285" s="200">
        <v>0</v>
      </c>
      <c r="T285" s="201">
        <f t="shared" si="33"/>
        <v>0</v>
      </c>
      <c r="AR285" s="202" t="s">
        <v>206</v>
      </c>
      <c r="AT285" s="202" t="s">
        <v>132</v>
      </c>
      <c r="AU285" s="202" t="s">
        <v>138</v>
      </c>
      <c r="AY285" s="16" t="s">
        <v>129</v>
      </c>
      <c r="BE285" s="203">
        <f t="shared" si="34"/>
        <v>0</v>
      </c>
      <c r="BF285" s="203">
        <f t="shared" si="35"/>
        <v>0</v>
      </c>
      <c r="BG285" s="203">
        <f t="shared" si="36"/>
        <v>0</v>
      </c>
      <c r="BH285" s="203">
        <f t="shared" si="37"/>
        <v>0</v>
      </c>
      <c r="BI285" s="203">
        <f t="shared" si="38"/>
        <v>0</v>
      </c>
      <c r="BJ285" s="16" t="s">
        <v>138</v>
      </c>
      <c r="BK285" s="203">
        <f t="shared" si="39"/>
        <v>0</v>
      </c>
      <c r="BL285" s="16" t="s">
        <v>206</v>
      </c>
      <c r="BM285" s="202" t="s">
        <v>777</v>
      </c>
    </row>
    <row r="286" spans="2:65" s="1" customFormat="1" ht="24" customHeight="1">
      <c r="B286" s="33"/>
      <c r="C286" s="191" t="s">
        <v>778</v>
      </c>
      <c r="D286" s="191" t="s">
        <v>132</v>
      </c>
      <c r="E286" s="192" t="s">
        <v>327</v>
      </c>
      <c r="F286" s="193" t="s">
        <v>779</v>
      </c>
      <c r="G286" s="194" t="s">
        <v>205</v>
      </c>
      <c r="H286" s="195">
        <v>1</v>
      </c>
      <c r="I286" s="196"/>
      <c r="J286" s="197">
        <f t="shared" si="30"/>
        <v>0</v>
      </c>
      <c r="K286" s="193" t="s">
        <v>1</v>
      </c>
      <c r="L286" s="37"/>
      <c r="M286" s="198" t="s">
        <v>1</v>
      </c>
      <c r="N286" s="199" t="s">
        <v>39</v>
      </c>
      <c r="O286" s="65"/>
      <c r="P286" s="200">
        <f t="shared" si="31"/>
        <v>0</v>
      </c>
      <c r="Q286" s="200">
        <v>0</v>
      </c>
      <c r="R286" s="200">
        <f t="shared" si="32"/>
        <v>0</v>
      </c>
      <c r="S286" s="200">
        <v>0</v>
      </c>
      <c r="T286" s="201">
        <f t="shared" si="33"/>
        <v>0</v>
      </c>
      <c r="AR286" s="202" t="s">
        <v>206</v>
      </c>
      <c r="AT286" s="202" t="s">
        <v>132</v>
      </c>
      <c r="AU286" s="202" t="s">
        <v>138</v>
      </c>
      <c r="AY286" s="16" t="s">
        <v>129</v>
      </c>
      <c r="BE286" s="203">
        <f t="shared" si="34"/>
        <v>0</v>
      </c>
      <c r="BF286" s="203">
        <f t="shared" si="35"/>
        <v>0</v>
      </c>
      <c r="BG286" s="203">
        <f t="shared" si="36"/>
        <v>0</v>
      </c>
      <c r="BH286" s="203">
        <f t="shared" si="37"/>
        <v>0</v>
      </c>
      <c r="BI286" s="203">
        <f t="shared" si="38"/>
        <v>0</v>
      </c>
      <c r="BJ286" s="16" t="s">
        <v>138</v>
      </c>
      <c r="BK286" s="203">
        <f t="shared" si="39"/>
        <v>0</v>
      </c>
      <c r="BL286" s="16" t="s">
        <v>206</v>
      </c>
      <c r="BM286" s="202" t="s">
        <v>780</v>
      </c>
    </row>
    <row r="287" spans="2:65" s="1" customFormat="1" ht="24" customHeight="1">
      <c r="B287" s="33"/>
      <c r="C287" s="191" t="s">
        <v>781</v>
      </c>
      <c r="D287" s="191" t="s">
        <v>132</v>
      </c>
      <c r="E287" s="192" t="s">
        <v>331</v>
      </c>
      <c r="F287" s="193" t="s">
        <v>332</v>
      </c>
      <c r="G287" s="194" t="s">
        <v>333</v>
      </c>
      <c r="H287" s="247"/>
      <c r="I287" s="196"/>
      <c r="J287" s="197">
        <f t="shared" si="30"/>
        <v>0</v>
      </c>
      <c r="K287" s="193" t="s">
        <v>136</v>
      </c>
      <c r="L287" s="37"/>
      <c r="M287" s="198" t="s">
        <v>1</v>
      </c>
      <c r="N287" s="199" t="s">
        <v>39</v>
      </c>
      <c r="O287" s="65"/>
      <c r="P287" s="200">
        <f t="shared" si="31"/>
        <v>0</v>
      </c>
      <c r="Q287" s="200">
        <v>0</v>
      </c>
      <c r="R287" s="200">
        <f t="shared" si="32"/>
        <v>0</v>
      </c>
      <c r="S287" s="200">
        <v>0</v>
      </c>
      <c r="T287" s="201">
        <f t="shared" si="33"/>
        <v>0</v>
      </c>
      <c r="AR287" s="202" t="s">
        <v>206</v>
      </c>
      <c r="AT287" s="202" t="s">
        <v>132</v>
      </c>
      <c r="AU287" s="202" t="s">
        <v>138</v>
      </c>
      <c r="AY287" s="16" t="s">
        <v>129</v>
      </c>
      <c r="BE287" s="203">
        <f t="shared" si="34"/>
        <v>0</v>
      </c>
      <c r="BF287" s="203">
        <f t="shared" si="35"/>
        <v>0</v>
      </c>
      <c r="BG287" s="203">
        <f t="shared" si="36"/>
        <v>0</v>
      </c>
      <c r="BH287" s="203">
        <f t="shared" si="37"/>
        <v>0</v>
      </c>
      <c r="BI287" s="203">
        <f t="shared" si="38"/>
        <v>0</v>
      </c>
      <c r="BJ287" s="16" t="s">
        <v>138</v>
      </c>
      <c r="BK287" s="203">
        <f t="shared" si="39"/>
        <v>0</v>
      </c>
      <c r="BL287" s="16" t="s">
        <v>206</v>
      </c>
      <c r="BM287" s="202" t="s">
        <v>782</v>
      </c>
    </row>
    <row r="288" spans="2:65" s="11" customFormat="1" ht="22.95" customHeight="1">
      <c r="B288" s="175"/>
      <c r="C288" s="176"/>
      <c r="D288" s="177" t="s">
        <v>72</v>
      </c>
      <c r="E288" s="189" t="s">
        <v>335</v>
      </c>
      <c r="F288" s="189" t="s">
        <v>336</v>
      </c>
      <c r="G288" s="176"/>
      <c r="H288" s="176"/>
      <c r="I288" s="179"/>
      <c r="J288" s="190">
        <f>BK288</f>
        <v>0</v>
      </c>
      <c r="K288" s="176"/>
      <c r="L288" s="181"/>
      <c r="M288" s="182"/>
      <c r="N288" s="183"/>
      <c r="O288" s="183"/>
      <c r="P288" s="184">
        <f>SUM(P289:P292)</f>
        <v>0</v>
      </c>
      <c r="Q288" s="183"/>
      <c r="R288" s="184">
        <f>SUM(R289:R292)</f>
        <v>0</v>
      </c>
      <c r="S288" s="183"/>
      <c r="T288" s="185">
        <f>SUM(T289:T292)</f>
        <v>0</v>
      </c>
      <c r="AR288" s="186" t="s">
        <v>138</v>
      </c>
      <c r="AT288" s="187" t="s">
        <v>72</v>
      </c>
      <c r="AU288" s="187" t="s">
        <v>81</v>
      </c>
      <c r="AY288" s="186" t="s">
        <v>129</v>
      </c>
      <c r="BK288" s="188">
        <f>SUM(BK289:BK292)</f>
        <v>0</v>
      </c>
    </row>
    <row r="289" spans="2:65" s="1" customFormat="1" ht="16.5" customHeight="1">
      <c r="B289" s="33"/>
      <c r="C289" s="191" t="s">
        <v>783</v>
      </c>
      <c r="D289" s="191" t="s">
        <v>132</v>
      </c>
      <c r="E289" s="192" t="s">
        <v>338</v>
      </c>
      <c r="F289" s="193" t="s">
        <v>784</v>
      </c>
      <c r="G289" s="194" t="s">
        <v>205</v>
      </c>
      <c r="H289" s="195">
        <v>1</v>
      </c>
      <c r="I289" s="196"/>
      <c r="J289" s="197">
        <f>ROUND(I289*H289,2)</f>
        <v>0</v>
      </c>
      <c r="K289" s="193" t="s">
        <v>1</v>
      </c>
      <c r="L289" s="37"/>
      <c r="M289" s="198" t="s">
        <v>1</v>
      </c>
      <c r="N289" s="199" t="s">
        <v>39</v>
      </c>
      <c r="O289" s="65"/>
      <c r="P289" s="200">
        <f>O289*H289</f>
        <v>0</v>
      </c>
      <c r="Q289" s="200">
        <v>0</v>
      </c>
      <c r="R289" s="200">
        <f>Q289*H289</f>
        <v>0</v>
      </c>
      <c r="S289" s="200">
        <v>0</v>
      </c>
      <c r="T289" s="201">
        <f>S289*H289</f>
        <v>0</v>
      </c>
      <c r="AR289" s="202" t="s">
        <v>206</v>
      </c>
      <c r="AT289" s="202" t="s">
        <v>132</v>
      </c>
      <c r="AU289" s="202" t="s">
        <v>138</v>
      </c>
      <c r="AY289" s="16" t="s">
        <v>129</v>
      </c>
      <c r="BE289" s="203">
        <f>IF(N289="základní",J289,0)</f>
        <v>0</v>
      </c>
      <c r="BF289" s="203">
        <f>IF(N289="snížená",J289,0)</f>
        <v>0</v>
      </c>
      <c r="BG289" s="203">
        <f>IF(N289="zákl. přenesená",J289,0)</f>
        <v>0</v>
      </c>
      <c r="BH289" s="203">
        <f>IF(N289="sníž. přenesená",J289,0)</f>
        <v>0</v>
      </c>
      <c r="BI289" s="203">
        <f>IF(N289="nulová",J289,0)</f>
        <v>0</v>
      </c>
      <c r="BJ289" s="16" t="s">
        <v>138</v>
      </c>
      <c r="BK289" s="203">
        <f>ROUND(I289*H289,2)</f>
        <v>0</v>
      </c>
      <c r="BL289" s="16" t="s">
        <v>206</v>
      </c>
      <c r="BM289" s="202" t="s">
        <v>785</v>
      </c>
    </row>
    <row r="290" spans="2:65" s="1" customFormat="1" ht="24" customHeight="1">
      <c r="B290" s="33"/>
      <c r="C290" s="191" t="s">
        <v>786</v>
      </c>
      <c r="D290" s="191" t="s">
        <v>132</v>
      </c>
      <c r="E290" s="192" t="s">
        <v>787</v>
      </c>
      <c r="F290" s="193" t="s">
        <v>788</v>
      </c>
      <c r="G290" s="194" t="s">
        <v>226</v>
      </c>
      <c r="H290" s="195">
        <v>1</v>
      </c>
      <c r="I290" s="196"/>
      <c r="J290" s="197">
        <f>ROUND(I290*H290,2)</f>
        <v>0</v>
      </c>
      <c r="K290" s="193" t="s">
        <v>1</v>
      </c>
      <c r="L290" s="37"/>
      <c r="M290" s="198" t="s">
        <v>1</v>
      </c>
      <c r="N290" s="199" t="s">
        <v>39</v>
      </c>
      <c r="O290" s="65"/>
      <c r="P290" s="200">
        <f>O290*H290</f>
        <v>0</v>
      </c>
      <c r="Q290" s="200">
        <v>0</v>
      </c>
      <c r="R290" s="200">
        <f>Q290*H290</f>
        <v>0</v>
      </c>
      <c r="S290" s="200">
        <v>0</v>
      </c>
      <c r="T290" s="201">
        <f>S290*H290</f>
        <v>0</v>
      </c>
      <c r="AR290" s="202" t="s">
        <v>206</v>
      </c>
      <c r="AT290" s="202" t="s">
        <v>132</v>
      </c>
      <c r="AU290" s="202" t="s">
        <v>138</v>
      </c>
      <c r="AY290" s="16" t="s">
        <v>129</v>
      </c>
      <c r="BE290" s="203">
        <f>IF(N290="základní",J290,0)</f>
        <v>0</v>
      </c>
      <c r="BF290" s="203">
        <f>IF(N290="snížená",J290,0)</f>
        <v>0</v>
      </c>
      <c r="BG290" s="203">
        <f>IF(N290="zákl. přenesená",J290,0)</f>
        <v>0</v>
      </c>
      <c r="BH290" s="203">
        <f>IF(N290="sníž. přenesená",J290,0)</f>
        <v>0</v>
      </c>
      <c r="BI290" s="203">
        <f>IF(N290="nulová",J290,0)</f>
        <v>0</v>
      </c>
      <c r="BJ290" s="16" t="s">
        <v>138</v>
      </c>
      <c r="BK290" s="203">
        <f>ROUND(I290*H290,2)</f>
        <v>0</v>
      </c>
      <c r="BL290" s="16" t="s">
        <v>206</v>
      </c>
      <c r="BM290" s="202" t="s">
        <v>789</v>
      </c>
    </row>
    <row r="291" spans="2:65" s="1" customFormat="1" ht="24" customHeight="1">
      <c r="B291" s="33"/>
      <c r="C291" s="191" t="s">
        <v>790</v>
      </c>
      <c r="D291" s="191" t="s">
        <v>132</v>
      </c>
      <c r="E291" s="192" t="s">
        <v>791</v>
      </c>
      <c r="F291" s="193" t="s">
        <v>792</v>
      </c>
      <c r="G291" s="194" t="s">
        <v>226</v>
      </c>
      <c r="H291" s="195">
        <v>1</v>
      </c>
      <c r="I291" s="196"/>
      <c r="J291" s="197">
        <f>ROUND(I291*H291,2)</f>
        <v>0</v>
      </c>
      <c r="K291" s="193" t="s">
        <v>1</v>
      </c>
      <c r="L291" s="37"/>
      <c r="M291" s="198" t="s">
        <v>1</v>
      </c>
      <c r="N291" s="199" t="s">
        <v>39</v>
      </c>
      <c r="O291" s="65"/>
      <c r="P291" s="200">
        <f>O291*H291</f>
        <v>0</v>
      </c>
      <c r="Q291" s="200">
        <v>0</v>
      </c>
      <c r="R291" s="200">
        <f>Q291*H291</f>
        <v>0</v>
      </c>
      <c r="S291" s="200">
        <v>0</v>
      </c>
      <c r="T291" s="201">
        <f>S291*H291</f>
        <v>0</v>
      </c>
      <c r="AR291" s="202" t="s">
        <v>206</v>
      </c>
      <c r="AT291" s="202" t="s">
        <v>132</v>
      </c>
      <c r="AU291" s="202" t="s">
        <v>138</v>
      </c>
      <c r="AY291" s="16" t="s">
        <v>129</v>
      </c>
      <c r="BE291" s="203">
        <f>IF(N291="základní",J291,0)</f>
        <v>0</v>
      </c>
      <c r="BF291" s="203">
        <f>IF(N291="snížená",J291,0)</f>
        <v>0</v>
      </c>
      <c r="BG291" s="203">
        <f>IF(N291="zákl. přenesená",J291,0)</f>
        <v>0</v>
      </c>
      <c r="BH291" s="203">
        <f>IF(N291="sníž. přenesená",J291,0)</f>
        <v>0</v>
      </c>
      <c r="BI291" s="203">
        <f>IF(N291="nulová",J291,0)</f>
        <v>0</v>
      </c>
      <c r="BJ291" s="16" t="s">
        <v>138</v>
      </c>
      <c r="BK291" s="203">
        <f>ROUND(I291*H291,2)</f>
        <v>0</v>
      </c>
      <c r="BL291" s="16" t="s">
        <v>206</v>
      </c>
      <c r="BM291" s="202" t="s">
        <v>793</v>
      </c>
    </row>
    <row r="292" spans="2:65" s="1" customFormat="1" ht="24" customHeight="1">
      <c r="B292" s="33"/>
      <c r="C292" s="191" t="s">
        <v>794</v>
      </c>
      <c r="D292" s="191" t="s">
        <v>132</v>
      </c>
      <c r="E292" s="192" t="s">
        <v>342</v>
      </c>
      <c r="F292" s="193" t="s">
        <v>343</v>
      </c>
      <c r="G292" s="194" t="s">
        <v>333</v>
      </c>
      <c r="H292" s="247"/>
      <c r="I292" s="196"/>
      <c r="J292" s="197">
        <f>ROUND(I292*H292,2)</f>
        <v>0</v>
      </c>
      <c r="K292" s="193" t="s">
        <v>136</v>
      </c>
      <c r="L292" s="37"/>
      <c r="M292" s="198" t="s">
        <v>1</v>
      </c>
      <c r="N292" s="199" t="s">
        <v>39</v>
      </c>
      <c r="O292" s="65"/>
      <c r="P292" s="200">
        <f>O292*H292</f>
        <v>0</v>
      </c>
      <c r="Q292" s="200">
        <v>0</v>
      </c>
      <c r="R292" s="200">
        <f>Q292*H292</f>
        <v>0</v>
      </c>
      <c r="S292" s="200">
        <v>0</v>
      </c>
      <c r="T292" s="201">
        <f>S292*H292</f>
        <v>0</v>
      </c>
      <c r="AR292" s="202" t="s">
        <v>206</v>
      </c>
      <c r="AT292" s="202" t="s">
        <v>132</v>
      </c>
      <c r="AU292" s="202" t="s">
        <v>138</v>
      </c>
      <c r="AY292" s="16" t="s">
        <v>129</v>
      </c>
      <c r="BE292" s="203">
        <f>IF(N292="základní",J292,0)</f>
        <v>0</v>
      </c>
      <c r="BF292" s="203">
        <f>IF(N292="snížená",J292,0)</f>
        <v>0</v>
      </c>
      <c r="BG292" s="203">
        <f>IF(N292="zákl. přenesená",J292,0)</f>
        <v>0</v>
      </c>
      <c r="BH292" s="203">
        <f>IF(N292="sníž. přenesená",J292,0)</f>
        <v>0</v>
      </c>
      <c r="BI292" s="203">
        <f>IF(N292="nulová",J292,0)</f>
        <v>0</v>
      </c>
      <c r="BJ292" s="16" t="s">
        <v>138</v>
      </c>
      <c r="BK292" s="203">
        <f>ROUND(I292*H292,2)</f>
        <v>0</v>
      </c>
      <c r="BL292" s="16" t="s">
        <v>206</v>
      </c>
      <c r="BM292" s="202" t="s">
        <v>795</v>
      </c>
    </row>
    <row r="293" spans="2:65" s="11" customFormat="1" ht="22.95" customHeight="1">
      <c r="B293" s="175"/>
      <c r="C293" s="176"/>
      <c r="D293" s="177" t="s">
        <v>72</v>
      </c>
      <c r="E293" s="189" t="s">
        <v>796</v>
      </c>
      <c r="F293" s="189" t="s">
        <v>797</v>
      </c>
      <c r="G293" s="176"/>
      <c r="H293" s="176"/>
      <c r="I293" s="179"/>
      <c r="J293" s="190">
        <f>BK293</f>
        <v>0</v>
      </c>
      <c r="K293" s="176"/>
      <c r="L293" s="181"/>
      <c r="M293" s="182"/>
      <c r="N293" s="183"/>
      <c r="O293" s="183"/>
      <c r="P293" s="184">
        <f>SUM(P294:P302)</f>
        <v>0</v>
      </c>
      <c r="Q293" s="183"/>
      <c r="R293" s="184">
        <f>SUM(R294:R302)</f>
        <v>2.4802599999999998E-2</v>
      </c>
      <c r="S293" s="183"/>
      <c r="T293" s="185">
        <f>SUM(T294:T302)</f>
        <v>0</v>
      </c>
      <c r="AR293" s="186" t="s">
        <v>138</v>
      </c>
      <c r="AT293" s="187" t="s">
        <v>72</v>
      </c>
      <c r="AU293" s="187" t="s">
        <v>81</v>
      </c>
      <c r="AY293" s="186" t="s">
        <v>129</v>
      </c>
      <c r="BK293" s="188">
        <f>SUM(BK294:BK302)</f>
        <v>0</v>
      </c>
    </row>
    <row r="294" spans="2:65" s="1" customFormat="1" ht="24" customHeight="1">
      <c r="B294" s="33"/>
      <c r="C294" s="191" t="s">
        <v>798</v>
      </c>
      <c r="D294" s="191" t="s">
        <v>132</v>
      </c>
      <c r="E294" s="192" t="s">
        <v>799</v>
      </c>
      <c r="F294" s="193" t="s">
        <v>800</v>
      </c>
      <c r="G294" s="194" t="s">
        <v>135</v>
      </c>
      <c r="H294" s="195">
        <v>3.86</v>
      </c>
      <c r="I294" s="196"/>
      <c r="J294" s="197">
        <f>ROUND(I294*H294,2)</f>
        <v>0</v>
      </c>
      <c r="K294" s="193" t="s">
        <v>136</v>
      </c>
      <c r="L294" s="37"/>
      <c r="M294" s="198" t="s">
        <v>1</v>
      </c>
      <c r="N294" s="199" t="s">
        <v>39</v>
      </c>
      <c r="O294" s="65"/>
      <c r="P294" s="200">
        <f>O294*H294</f>
        <v>0</v>
      </c>
      <c r="Q294" s="200">
        <v>6.3499999999999997E-3</v>
      </c>
      <c r="R294" s="200">
        <f>Q294*H294</f>
        <v>2.4510999999999998E-2</v>
      </c>
      <c r="S294" s="200">
        <v>0</v>
      </c>
      <c r="T294" s="201">
        <f>S294*H294</f>
        <v>0</v>
      </c>
      <c r="AR294" s="202" t="s">
        <v>206</v>
      </c>
      <c r="AT294" s="202" t="s">
        <v>132</v>
      </c>
      <c r="AU294" s="202" t="s">
        <v>138</v>
      </c>
      <c r="AY294" s="16" t="s">
        <v>129</v>
      </c>
      <c r="BE294" s="203">
        <f>IF(N294="základní",J294,0)</f>
        <v>0</v>
      </c>
      <c r="BF294" s="203">
        <f>IF(N294="snížená",J294,0)</f>
        <v>0</v>
      </c>
      <c r="BG294" s="203">
        <f>IF(N294="zákl. přenesená",J294,0)</f>
        <v>0</v>
      </c>
      <c r="BH294" s="203">
        <f>IF(N294="sníž. přenesená",J294,0)</f>
        <v>0</v>
      </c>
      <c r="BI294" s="203">
        <f>IF(N294="nulová",J294,0)</f>
        <v>0</v>
      </c>
      <c r="BJ294" s="16" t="s">
        <v>138</v>
      </c>
      <c r="BK294" s="203">
        <f>ROUND(I294*H294,2)</f>
        <v>0</v>
      </c>
      <c r="BL294" s="16" t="s">
        <v>206</v>
      </c>
      <c r="BM294" s="202" t="s">
        <v>801</v>
      </c>
    </row>
    <row r="295" spans="2:65" s="12" customFormat="1">
      <c r="B295" s="204"/>
      <c r="C295" s="205"/>
      <c r="D295" s="206" t="s">
        <v>140</v>
      </c>
      <c r="E295" s="207" t="s">
        <v>1</v>
      </c>
      <c r="F295" s="208" t="s">
        <v>476</v>
      </c>
      <c r="G295" s="205"/>
      <c r="H295" s="209">
        <v>3.86</v>
      </c>
      <c r="I295" s="210"/>
      <c r="J295" s="205"/>
      <c r="K295" s="205"/>
      <c r="L295" s="211"/>
      <c r="M295" s="212"/>
      <c r="N295" s="213"/>
      <c r="O295" s="213"/>
      <c r="P295" s="213"/>
      <c r="Q295" s="213"/>
      <c r="R295" s="213"/>
      <c r="S295" s="213"/>
      <c r="T295" s="214"/>
      <c r="AT295" s="215" t="s">
        <v>140</v>
      </c>
      <c r="AU295" s="215" t="s">
        <v>138</v>
      </c>
      <c r="AV295" s="12" t="s">
        <v>138</v>
      </c>
      <c r="AW295" s="12" t="s">
        <v>30</v>
      </c>
      <c r="AX295" s="12" t="s">
        <v>81</v>
      </c>
      <c r="AY295" s="215" t="s">
        <v>129</v>
      </c>
    </row>
    <row r="296" spans="2:65" s="1" customFormat="1" ht="16.5" customHeight="1">
      <c r="B296" s="33"/>
      <c r="C296" s="237" t="s">
        <v>802</v>
      </c>
      <c r="D296" s="237" t="s">
        <v>218</v>
      </c>
      <c r="E296" s="238" t="s">
        <v>803</v>
      </c>
      <c r="F296" s="239" t="s">
        <v>804</v>
      </c>
      <c r="G296" s="240" t="s">
        <v>135</v>
      </c>
      <c r="H296" s="241">
        <v>4.2460000000000004</v>
      </c>
      <c r="I296" s="242"/>
      <c r="J296" s="243">
        <f>ROUND(I296*H296,2)</f>
        <v>0</v>
      </c>
      <c r="K296" s="239" t="s">
        <v>1</v>
      </c>
      <c r="L296" s="244"/>
      <c r="M296" s="245" t="s">
        <v>1</v>
      </c>
      <c r="N296" s="246" t="s">
        <v>39</v>
      </c>
      <c r="O296" s="65"/>
      <c r="P296" s="200">
        <f>O296*H296</f>
        <v>0</v>
      </c>
      <c r="Q296" s="200">
        <v>0</v>
      </c>
      <c r="R296" s="200">
        <f>Q296*H296</f>
        <v>0</v>
      </c>
      <c r="S296" s="200">
        <v>0</v>
      </c>
      <c r="T296" s="201">
        <f>S296*H296</f>
        <v>0</v>
      </c>
      <c r="AR296" s="202" t="s">
        <v>221</v>
      </c>
      <c r="AT296" s="202" t="s">
        <v>218</v>
      </c>
      <c r="AU296" s="202" t="s">
        <v>138</v>
      </c>
      <c r="AY296" s="16" t="s">
        <v>129</v>
      </c>
      <c r="BE296" s="203">
        <f>IF(N296="základní",J296,0)</f>
        <v>0</v>
      </c>
      <c r="BF296" s="203">
        <f>IF(N296="snížená",J296,0)</f>
        <v>0</v>
      </c>
      <c r="BG296" s="203">
        <f>IF(N296="zákl. přenesená",J296,0)</f>
        <v>0</v>
      </c>
      <c r="BH296" s="203">
        <f>IF(N296="sníž. přenesená",J296,0)</f>
        <v>0</v>
      </c>
      <c r="BI296" s="203">
        <f>IF(N296="nulová",J296,0)</f>
        <v>0</v>
      </c>
      <c r="BJ296" s="16" t="s">
        <v>138</v>
      </c>
      <c r="BK296" s="203">
        <f>ROUND(I296*H296,2)</f>
        <v>0</v>
      </c>
      <c r="BL296" s="16" t="s">
        <v>206</v>
      </c>
      <c r="BM296" s="202" t="s">
        <v>805</v>
      </c>
    </row>
    <row r="297" spans="2:65" s="12" customFormat="1">
      <c r="B297" s="204"/>
      <c r="C297" s="205"/>
      <c r="D297" s="206" t="s">
        <v>140</v>
      </c>
      <c r="E297" s="205"/>
      <c r="F297" s="208" t="s">
        <v>806</v>
      </c>
      <c r="G297" s="205"/>
      <c r="H297" s="209">
        <v>4.2460000000000004</v>
      </c>
      <c r="I297" s="210"/>
      <c r="J297" s="205"/>
      <c r="K297" s="205"/>
      <c r="L297" s="211"/>
      <c r="M297" s="212"/>
      <c r="N297" s="213"/>
      <c r="O297" s="213"/>
      <c r="P297" s="213"/>
      <c r="Q297" s="213"/>
      <c r="R297" s="213"/>
      <c r="S297" s="213"/>
      <c r="T297" s="214"/>
      <c r="AT297" s="215" t="s">
        <v>140</v>
      </c>
      <c r="AU297" s="215" t="s">
        <v>138</v>
      </c>
      <c r="AV297" s="12" t="s">
        <v>138</v>
      </c>
      <c r="AW297" s="12" t="s">
        <v>4</v>
      </c>
      <c r="AX297" s="12" t="s">
        <v>81</v>
      </c>
      <c r="AY297" s="215" t="s">
        <v>129</v>
      </c>
    </row>
    <row r="298" spans="2:65" s="1" customFormat="1" ht="24" customHeight="1">
      <c r="B298" s="33"/>
      <c r="C298" s="191" t="s">
        <v>807</v>
      </c>
      <c r="D298" s="191" t="s">
        <v>132</v>
      </c>
      <c r="E298" s="192" t="s">
        <v>808</v>
      </c>
      <c r="F298" s="193" t="s">
        <v>809</v>
      </c>
      <c r="G298" s="194" t="s">
        <v>135</v>
      </c>
      <c r="H298" s="195">
        <v>3.86</v>
      </c>
      <c r="I298" s="196"/>
      <c r="J298" s="197">
        <f>ROUND(I298*H298,2)</f>
        <v>0</v>
      </c>
      <c r="K298" s="193" t="s">
        <v>136</v>
      </c>
      <c r="L298" s="37"/>
      <c r="M298" s="198" t="s">
        <v>1</v>
      </c>
      <c r="N298" s="199" t="s">
        <v>39</v>
      </c>
      <c r="O298" s="65"/>
      <c r="P298" s="200">
        <f>O298*H298</f>
        <v>0</v>
      </c>
      <c r="Q298" s="200">
        <v>0</v>
      </c>
      <c r="R298" s="200">
        <f>Q298*H298</f>
        <v>0</v>
      </c>
      <c r="S298" s="200">
        <v>0</v>
      </c>
      <c r="T298" s="201">
        <f>S298*H298</f>
        <v>0</v>
      </c>
      <c r="AR298" s="202" t="s">
        <v>206</v>
      </c>
      <c r="AT298" s="202" t="s">
        <v>132</v>
      </c>
      <c r="AU298" s="202" t="s">
        <v>138</v>
      </c>
      <c r="AY298" s="16" t="s">
        <v>129</v>
      </c>
      <c r="BE298" s="203">
        <f>IF(N298="základní",J298,0)</f>
        <v>0</v>
      </c>
      <c r="BF298" s="203">
        <f>IF(N298="snížená",J298,0)</f>
        <v>0</v>
      </c>
      <c r="BG298" s="203">
        <f>IF(N298="zákl. přenesená",J298,0)</f>
        <v>0</v>
      </c>
      <c r="BH298" s="203">
        <f>IF(N298="sníž. přenesená",J298,0)</f>
        <v>0</v>
      </c>
      <c r="BI298" s="203">
        <f>IF(N298="nulová",J298,0)</f>
        <v>0</v>
      </c>
      <c r="BJ298" s="16" t="s">
        <v>138</v>
      </c>
      <c r="BK298" s="203">
        <f>ROUND(I298*H298,2)</f>
        <v>0</v>
      </c>
      <c r="BL298" s="16" t="s">
        <v>206</v>
      </c>
      <c r="BM298" s="202" t="s">
        <v>810</v>
      </c>
    </row>
    <row r="299" spans="2:65" s="1" customFormat="1" ht="16.5" customHeight="1">
      <c r="B299" s="33"/>
      <c r="C299" s="191" t="s">
        <v>811</v>
      </c>
      <c r="D299" s="191" t="s">
        <v>132</v>
      </c>
      <c r="E299" s="192" t="s">
        <v>812</v>
      </c>
      <c r="F299" s="193" t="s">
        <v>813</v>
      </c>
      <c r="G299" s="194" t="s">
        <v>216</v>
      </c>
      <c r="H299" s="195">
        <v>9.7200000000000006</v>
      </c>
      <c r="I299" s="196"/>
      <c r="J299" s="197">
        <f>ROUND(I299*H299,2)</f>
        <v>0</v>
      </c>
      <c r="K299" s="193" t="s">
        <v>136</v>
      </c>
      <c r="L299" s="37"/>
      <c r="M299" s="198" t="s">
        <v>1</v>
      </c>
      <c r="N299" s="199" t="s">
        <v>39</v>
      </c>
      <c r="O299" s="65"/>
      <c r="P299" s="200">
        <f>O299*H299</f>
        <v>0</v>
      </c>
      <c r="Q299" s="200">
        <v>3.0000000000000001E-5</v>
      </c>
      <c r="R299" s="200">
        <f>Q299*H299</f>
        <v>2.9160000000000004E-4</v>
      </c>
      <c r="S299" s="200">
        <v>0</v>
      </c>
      <c r="T299" s="201">
        <f>S299*H299</f>
        <v>0</v>
      </c>
      <c r="AR299" s="202" t="s">
        <v>206</v>
      </c>
      <c r="AT299" s="202" t="s">
        <v>132</v>
      </c>
      <c r="AU299" s="202" t="s">
        <v>138</v>
      </c>
      <c r="AY299" s="16" t="s">
        <v>129</v>
      </c>
      <c r="BE299" s="203">
        <f>IF(N299="základní",J299,0)</f>
        <v>0</v>
      </c>
      <c r="BF299" s="203">
        <f>IF(N299="snížená",J299,0)</f>
        <v>0</v>
      </c>
      <c r="BG299" s="203">
        <f>IF(N299="zákl. přenesená",J299,0)</f>
        <v>0</v>
      </c>
      <c r="BH299" s="203">
        <f>IF(N299="sníž. přenesená",J299,0)</f>
        <v>0</v>
      </c>
      <c r="BI299" s="203">
        <f>IF(N299="nulová",J299,0)</f>
        <v>0</v>
      </c>
      <c r="BJ299" s="16" t="s">
        <v>138</v>
      </c>
      <c r="BK299" s="203">
        <f>ROUND(I299*H299,2)</f>
        <v>0</v>
      </c>
      <c r="BL299" s="16" t="s">
        <v>206</v>
      </c>
      <c r="BM299" s="202" t="s">
        <v>814</v>
      </c>
    </row>
    <row r="300" spans="2:65" s="12" customFormat="1">
      <c r="B300" s="204"/>
      <c r="C300" s="205"/>
      <c r="D300" s="206" t="s">
        <v>140</v>
      </c>
      <c r="E300" s="207" t="s">
        <v>1</v>
      </c>
      <c r="F300" s="208" t="s">
        <v>815</v>
      </c>
      <c r="G300" s="205"/>
      <c r="H300" s="209">
        <v>9.7200000000000006</v>
      </c>
      <c r="I300" s="210"/>
      <c r="J300" s="205"/>
      <c r="K300" s="205"/>
      <c r="L300" s="211"/>
      <c r="M300" s="212"/>
      <c r="N300" s="213"/>
      <c r="O300" s="213"/>
      <c r="P300" s="213"/>
      <c r="Q300" s="213"/>
      <c r="R300" s="213"/>
      <c r="S300" s="213"/>
      <c r="T300" s="214"/>
      <c r="AT300" s="215" t="s">
        <v>140</v>
      </c>
      <c r="AU300" s="215" t="s">
        <v>138</v>
      </c>
      <c r="AV300" s="12" t="s">
        <v>138</v>
      </c>
      <c r="AW300" s="12" t="s">
        <v>30</v>
      </c>
      <c r="AX300" s="12" t="s">
        <v>73</v>
      </c>
      <c r="AY300" s="215" t="s">
        <v>129</v>
      </c>
    </row>
    <row r="301" spans="2:65" s="13" customFormat="1">
      <c r="B301" s="216"/>
      <c r="C301" s="217"/>
      <c r="D301" s="206" t="s">
        <v>140</v>
      </c>
      <c r="E301" s="218" t="s">
        <v>1</v>
      </c>
      <c r="F301" s="219" t="s">
        <v>147</v>
      </c>
      <c r="G301" s="217"/>
      <c r="H301" s="220">
        <v>9.7200000000000006</v>
      </c>
      <c r="I301" s="221"/>
      <c r="J301" s="217"/>
      <c r="K301" s="217"/>
      <c r="L301" s="222"/>
      <c r="M301" s="223"/>
      <c r="N301" s="224"/>
      <c r="O301" s="224"/>
      <c r="P301" s="224"/>
      <c r="Q301" s="224"/>
      <c r="R301" s="224"/>
      <c r="S301" s="224"/>
      <c r="T301" s="225"/>
      <c r="AT301" s="226" t="s">
        <v>140</v>
      </c>
      <c r="AU301" s="226" t="s">
        <v>138</v>
      </c>
      <c r="AV301" s="13" t="s">
        <v>137</v>
      </c>
      <c r="AW301" s="13" t="s">
        <v>30</v>
      </c>
      <c r="AX301" s="13" t="s">
        <v>81</v>
      </c>
      <c r="AY301" s="226" t="s">
        <v>129</v>
      </c>
    </row>
    <row r="302" spans="2:65" s="1" customFormat="1" ht="24" customHeight="1">
      <c r="B302" s="33"/>
      <c r="C302" s="191" t="s">
        <v>816</v>
      </c>
      <c r="D302" s="191" t="s">
        <v>132</v>
      </c>
      <c r="E302" s="192" t="s">
        <v>817</v>
      </c>
      <c r="F302" s="193" t="s">
        <v>818</v>
      </c>
      <c r="G302" s="194" t="s">
        <v>333</v>
      </c>
      <c r="H302" s="247"/>
      <c r="I302" s="196"/>
      <c r="J302" s="197">
        <f>ROUND(I302*H302,2)</f>
        <v>0</v>
      </c>
      <c r="K302" s="193" t="s">
        <v>136</v>
      </c>
      <c r="L302" s="37"/>
      <c r="M302" s="198" t="s">
        <v>1</v>
      </c>
      <c r="N302" s="199" t="s">
        <v>39</v>
      </c>
      <c r="O302" s="65"/>
      <c r="P302" s="200">
        <f>O302*H302</f>
        <v>0</v>
      </c>
      <c r="Q302" s="200">
        <v>0</v>
      </c>
      <c r="R302" s="200">
        <f>Q302*H302</f>
        <v>0</v>
      </c>
      <c r="S302" s="200">
        <v>0</v>
      </c>
      <c r="T302" s="201">
        <f>S302*H302</f>
        <v>0</v>
      </c>
      <c r="AR302" s="202" t="s">
        <v>206</v>
      </c>
      <c r="AT302" s="202" t="s">
        <v>132</v>
      </c>
      <c r="AU302" s="202" t="s">
        <v>138</v>
      </c>
      <c r="AY302" s="16" t="s">
        <v>129</v>
      </c>
      <c r="BE302" s="203">
        <f>IF(N302="základní",J302,0)</f>
        <v>0</v>
      </c>
      <c r="BF302" s="203">
        <f>IF(N302="snížená",J302,0)</f>
        <v>0</v>
      </c>
      <c r="BG302" s="203">
        <f>IF(N302="zákl. přenesená",J302,0)</f>
        <v>0</v>
      </c>
      <c r="BH302" s="203">
        <f>IF(N302="sníž. přenesená",J302,0)</f>
        <v>0</v>
      </c>
      <c r="BI302" s="203">
        <f>IF(N302="nulová",J302,0)</f>
        <v>0</v>
      </c>
      <c r="BJ302" s="16" t="s">
        <v>138</v>
      </c>
      <c r="BK302" s="203">
        <f>ROUND(I302*H302,2)</f>
        <v>0</v>
      </c>
      <c r="BL302" s="16" t="s">
        <v>206</v>
      </c>
      <c r="BM302" s="202" t="s">
        <v>819</v>
      </c>
    </row>
    <row r="303" spans="2:65" s="11" customFormat="1" ht="22.95" customHeight="1">
      <c r="B303" s="175"/>
      <c r="C303" s="176"/>
      <c r="D303" s="177" t="s">
        <v>72</v>
      </c>
      <c r="E303" s="189" t="s">
        <v>820</v>
      </c>
      <c r="F303" s="189" t="s">
        <v>821</v>
      </c>
      <c r="G303" s="176"/>
      <c r="H303" s="176"/>
      <c r="I303" s="179"/>
      <c r="J303" s="190">
        <f>BK303</f>
        <v>0</v>
      </c>
      <c r="K303" s="176"/>
      <c r="L303" s="181"/>
      <c r="M303" s="182"/>
      <c r="N303" s="183"/>
      <c r="O303" s="183"/>
      <c r="P303" s="184">
        <f>SUM(P304:P336)</f>
        <v>0</v>
      </c>
      <c r="Q303" s="183"/>
      <c r="R303" s="184">
        <f>SUM(R304:R336)</f>
        <v>2.3873350000000002E-2</v>
      </c>
      <c r="S303" s="183"/>
      <c r="T303" s="185">
        <f>SUM(T304:T336)</f>
        <v>0.12500250000000002</v>
      </c>
      <c r="AR303" s="186" t="s">
        <v>138</v>
      </c>
      <c r="AT303" s="187" t="s">
        <v>72</v>
      </c>
      <c r="AU303" s="187" t="s">
        <v>81</v>
      </c>
      <c r="AY303" s="186" t="s">
        <v>129</v>
      </c>
      <c r="BK303" s="188">
        <f>SUM(BK304:BK336)</f>
        <v>0</v>
      </c>
    </row>
    <row r="304" spans="2:65" s="1" customFormat="1" ht="24" customHeight="1">
      <c r="B304" s="33"/>
      <c r="C304" s="191" t="s">
        <v>822</v>
      </c>
      <c r="D304" s="191" t="s">
        <v>132</v>
      </c>
      <c r="E304" s="192" t="s">
        <v>823</v>
      </c>
      <c r="F304" s="193" t="s">
        <v>824</v>
      </c>
      <c r="G304" s="194" t="s">
        <v>135</v>
      </c>
      <c r="H304" s="195">
        <v>43.725000000000001</v>
      </c>
      <c r="I304" s="196"/>
      <c r="J304" s="197">
        <f>ROUND(I304*H304,2)</f>
        <v>0</v>
      </c>
      <c r="K304" s="193" t="s">
        <v>136</v>
      </c>
      <c r="L304" s="37"/>
      <c r="M304" s="198" t="s">
        <v>1</v>
      </c>
      <c r="N304" s="199" t="s">
        <v>39</v>
      </c>
      <c r="O304" s="65"/>
      <c r="P304" s="200">
        <f>O304*H304</f>
        <v>0</v>
      </c>
      <c r="Q304" s="200">
        <v>0</v>
      </c>
      <c r="R304" s="200">
        <f>Q304*H304</f>
        <v>0</v>
      </c>
      <c r="S304" s="200">
        <v>0</v>
      </c>
      <c r="T304" s="201">
        <f>S304*H304</f>
        <v>0</v>
      </c>
      <c r="AR304" s="202" t="s">
        <v>206</v>
      </c>
      <c r="AT304" s="202" t="s">
        <v>132</v>
      </c>
      <c r="AU304" s="202" t="s">
        <v>138</v>
      </c>
      <c r="AY304" s="16" t="s">
        <v>129</v>
      </c>
      <c r="BE304" s="203">
        <f>IF(N304="základní",J304,0)</f>
        <v>0</v>
      </c>
      <c r="BF304" s="203">
        <f>IF(N304="snížená",J304,0)</f>
        <v>0</v>
      </c>
      <c r="BG304" s="203">
        <f>IF(N304="zákl. přenesená",J304,0)</f>
        <v>0</v>
      </c>
      <c r="BH304" s="203">
        <f>IF(N304="sníž. přenesená",J304,0)</f>
        <v>0</v>
      </c>
      <c r="BI304" s="203">
        <f>IF(N304="nulová",J304,0)</f>
        <v>0</v>
      </c>
      <c r="BJ304" s="16" t="s">
        <v>138</v>
      </c>
      <c r="BK304" s="203">
        <f>ROUND(I304*H304,2)</f>
        <v>0</v>
      </c>
      <c r="BL304" s="16" t="s">
        <v>206</v>
      </c>
      <c r="BM304" s="202" t="s">
        <v>825</v>
      </c>
    </row>
    <row r="305" spans="2:65" s="1" customFormat="1" ht="24" customHeight="1">
      <c r="B305" s="33"/>
      <c r="C305" s="191" t="s">
        <v>826</v>
      </c>
      <c r="D305" s="191" t="s">
        <v>132</v>
      </c>
      <c r="E305" s="192" t="s">
        <v>827</v>
      </c>
      <c r="F305" s="193" t="s">
        <v>828</v>
      </c>
      <c r="G305" s="194" t="s">
        <v>135</v>
      </c>
      <c r="H305" s="195">
        <v>40.734999999999999</v>
      </c>
      <c r="I305" s="196"/>
      <c r="J305" s="197">
        <f>ROUND(I305*H305,2)</f>
        <v>0</v>
      </c>
      <c r="K305" s="193" t="s">
        <v>136</v>
      </c>
      <c r="L305" s="37"/>
      <c r="M305" s="198" t="s">
        <v>1</v>
      </c>
      <c r="N305" s="199" t="s">
        <v>39</v>
      </c>
      <c r="O305" s="65"/>
      <c r="P305" s="200">
        <f>O305*H305</f>
        <v>0</v>
      </c>
      <c r="Q305" s="200">
        <v>3.0000000000000001E-5</v>
      </c>
      <c r="R305" s="200">
        <f>Q305*H305</f>
        <v>1.2220499999999999E-3</v>
      </c>
      <c r="S305" s="200">
        <v>0</v>
      </c>
      <c r="T305" s="201">
        <f>S305*H305</f>
        <v>0</v>
      </c>
      <c r="AR305" s="202" t="s">
        <v>206</v>
      </c>
      <c r="AT305" s="202" t="s">
        <v>132</v>
      </c>
      <c r="AU305" s="202" t="s">
        <v>138</v>
      </c>
      <c r="AY305" s="16" t="s">
        <v>129</v>
      </c>
      <c r="BE305" s="203">
        <f>IF(N305="základní",J305,0)</f>
        <v>0</v>
      </c>
      <c r="BF305" s="203">
        <f>IF(N305="snížená",J305,0)</f>
        <v>0</v>
      </c>
      <c r="BG305" s="203">
        <f>IF(N305="zákl. přenesená",J305,0)</f>
        <v>0</v>
      </c>
      <c r="BH305" s="203">
        <f>IF(N305="sníž. přenesená",J305,0)</f>
        <v>0</v>
      </c>
      <c r="BI305" s="203">
        <f>IF(N305="nulová",J305,0)</f>
        <v>0</v>
      </c>
      <c r="BJ305" s="16" t="s">
        <v>138</v>
      </c>
      <c r="BK305" s="203">
        <f>ROUND(I305*H305,2)</f>
        <v>0</v>
      </c>
      <c r="BL305" s="16" t="s">
        <v>206</v>
      </c>
      <c r="BM305" s="202" t="s">
        <v>829</v>
      </c>
    </row>
    <row r="306" spans="2:65" s="1" customFormat="1" ht="24" customHeight="1">
      <c r="B306" s="33"/>
      <c r="C306" s="191" t="s">
        <v>830</v>
      </c>
      <c r="D306" s="191" t="s">
        <v>132</v>
      </c>
      <c r="E306" s="192" t="s">
        <v>831</v>
      </c>
      <c r="F306" s="193" t="s">
        <v>832</v>
      </c>
      <c r="G306" s="194" t="s">
        <v>135</v>
      </c>
      <c r="H306" s="195">
        <v>43.725000000000001</v>
      </c>
      <c r="I306" s="196"/>
      <c r="J306" s="197">
        <f>ROUND(I306*H306,2)</f>
        <v>0</v>
      </c>
      <c r="K306" s="193" t="s">
        <v>136</v>
      </c>
      <c r="L306" s="37"/>
      <c r="M306" s="198" t="s">
        <v>1</v>
      </c>
      <c r="N306" s="199" t="s">
        <v>39</v>
      </c>
      <c r="O306" s="65"/>
      <c r="P306" s="200">
        <f>O306*H306</f>
        <v>0</v>
      </c>
      <c r="Q306" s="200">
        <v>0</v>
      </c>
      <c r="R306" s="200">
        <f>Q306*H306</f>
        <v>0</v>
      </c>
      <c r="S306" s="200">
        <v>2.5000000000000001E-3</v>
      </c>
      <c r="T306" s="201">
        <f>S306*H306</f>
        <v>0.10931250000000001</v>
      </c>
      <c r="AR306" s="202" t="s">
        <v>206</v>
      </c>
      <c r="AT306" s="202" t="s">
        <v>132</v>
      </c>
      <c r="AU306" s="202" t="s">
        <v>138</v>
      </c>
      <c r="AY306" s="16" t="s">
        <v>129</v>
      </c>
      <c r="BE306" s="203">
        <f>IF(N306="základní",J306,0)</f>
        <v>0</v>
      </c>
      <c r="BF306" s="203">
        <f>IF(N306="snížená",J306,0)</f>
        <v>0</v>
      </c>
      <c r="BG306" s="203">
        <f>IF(N306="zákl. přenesená",J306,0)</f>
        <v>0</v>
      </c>
      <c r="BH306" s="203">
        <f>IF(N306="sníž. přenesená",J306,0)</f>
        <v>0</v>
      </c>
      <c r="BI306" s="203">
        <f>IF(N306="nulová",J306,0)</f>
        <v>0</v>
      </c>
      <c r="BJ306" s="16" t="s">
        <v>138</v>
      </c>
      <c r="BK306" s="203">
        <f>ROUND(I306*H306,2)</f>
        <v>0</v>
      </c>
      <c r="BL306" s="16" t="s">
        <v>206</v>
      </c>
      <c r="BM306" s="202" t="s">
        <v>833</v>
      </c>
    </row>
    <row r="307" spans="2:65" s="12" customFormat="1">
      <c r="B307" s="204"/>
      <c r="C307" s="205"/>
      <c r="D307" s="206" t="s">
        <v>140</v>
      </c>
      <c r="E307" s="207" t="s">
        <v>1</v>
      </c>
      <c r="F307" s="208" t="s">
        <v>834</v>
      </c>
      <c r="G307" s="205"/>
      <c r="H307" s="209">
        <v>20.655000000000001</v>
      </c>
      <c r="I307" s="210"/>
      <c r="J307" s="205"/>
      <c r="K307" s="205"/>
      <c r="L307" s="211"/>
      <c r="M307" s="212"/>
      <c r="N307" s="213"/>
      <c r="O307" s="213"/>
      <c r="P307" s="213"/>
      <c r="Q307" s="213"/>
      <c r="R307" s="213"/>
      <c r="S307" s="213"/>
      <c r="T307" s="214"/>
      <c r="AT307" s="215" t="s">
        <v>140</v>
      </c>
      <c r="AU307" s="215" t="s">
        <v>138</v>
      </c>
      <c r="AV307" s="12" t="s">
        <v>138</v>
      </c>
      <c r="AW307" s="12" t="s">
        <v>30</v>
      </c>
      <c r="AX307" s="12" t="s">
        <v>73</v>
      </c>
      <c r="AY307" s="215" t="s">
        <v>129</v>
      </c>
    </row>
    <row r="308" spans="2:65" s="12" customFormat="1">
      <c r="B308" s="204"/>
      <c r="C308" s="205"/>
      <c r="D308" s="206" t="s">
        <v>140</v>
      </c>
      <c r="E308" s="207" t="s">
        <v>1</v>
      </c>
      <c r="F308" s="208" t="s">
        <v>835</v>
      </c>
      <c r="G308" s="205"/>
      <c r="H308" s="209">
        <v>12.255000000000001</v>
      </c>
      <c r="I308" s="210"/>
      <c r="J308" s="205"/>
      <c r="K308" s="205"/>
      <c r="L308" s="211"/>
      <c r="M308" s="212"/>
      <c r="N308" s="213"/>
      <c r="O308" s="213"/>
      <c r="P308" s="213"/>
      <c r="Q308" s="213"/>
      <c r="R308" s="213"/>
      <c r="S308" s="213"/>
      <c r="T308" s="214"/>
      <c r="AT308" s="215" t="s">
        <v>140</v>
      </c>
      <c r="AU308" s="215" t="s">
        <v>138</v>
      </c>
      <c r="AV308" s="12" t="s">
        <v>138</v>
      </c>
      <c r="AW308" s="12" t="s">
        <v>30</v>
      </c>
      <c r="AX308" s="12" t="s">
        <v>73</v>
      </c>
      <c r="AY308" s="215" t="s">
        <v>129</v>
      </c>
    </row>
    <row r="309" spans="2:65" s="12" customFormat="1">
      <c r="B309" s="204"/>
      <c r="C309" s="205"/>
      <c r="D309" s="206" t="s">
        <v>140</v>
      </c>
      <c r="E309" s="207" t="s">
        <v>1</v>
      </c>
      <c r="F309" s="208" t="s">
        <v>836</v>
      </c>
      <c r="G309" s="205"/>
      <c r="H309" s="209">
        <v>4.5</v>
      </c>
      <c r="I309" s="210"/>
      <c r="J309" s="205"/>
      <c r="K309" s="205"/>
      <c r="L309" s="211"/>
      <c r="M309" s="212"/>
      <c r="N309" s="213"/>
      <c r="O309" s="213"/>
      <c r="P309" s="213"/>
      <c r="Q309" s="213"/>
      <c r="R309" s="213"/>
      <c r="S309" s="213"/>
      <c r="T309" s="214"/>
      <c r="AT309" s="215" t="s">
        <v>140</v>
      </c>
      <c r="AU309" s="215" t="s">
        <v>138</v>
      </c>
      <c r="AV309" s="12" t="s">
        <v>138</v>
      </c>
      <c r="AW309" s="12" t="s">
        <v>30</v>
      </c>
      <c r="AX309" s="12" t="s">
        <v>73</v>
      </c>
      <c r="AY309" s="215" t="s">
        <v>129</v>
      </c>
    </row>
    <row r="310" spans="2:65" s="12" customFormat="1">
      <c r="B310" s="204"/>
      <c r="C310" s="205"/>
      <c r="D310" s="206" t="s">
        <v>140</v>
      </c>
      <c r="E310" s="207" t="s">
        <v>1</v>
      </c>
      <c r="F310" s="208" t="s">
        <v>837</v>
      </c>
      <c r="G310" s="205"/>
      <c r="H310" s="209">
        <v>3.3250000000000002</v>
      </c>
      <c r="I310" s="210"/>
      <c r="J310" s="205"/>
      <c r="K310" s="205"/>
      <c r="L310" s="211"/>
      <c r="M310" s="212"/>
      <c r="N310" s="213"/>
      <c r="O310" s="213"/>
      <c r="P310" s="213"/>
      <c r="Q310" s="213"/>
      <c r="R310" s="213"/>
      <c r="S310" s="213"/>
      <c r="T310" s="214"/>
      <c r="AT310" s="215" t="s">
        <v>140</v>
      </c>
      <c r="AU310" s="215" t="s">
        <v>138</v>
      </c>
      <c r="AV310" s="12" t="s">
        <v>138</v>
      </c>
      <c r="AW310" s="12" t="s">
        <v>30</v>
      </c>
      <c r="AX310" s="12" t="s">
        <v>73</v>
      </c>
      <c r="AY310" s="215" t="s">
        <v>129</v>
      </c>
    </row>
    <row r="311" spans="2:65" s="12" customFormat="1">
      <c r="B311" s="204"/>
      <c r="C311" s="205"/>
      <c r="D311" s="206" t="s">
        <v>140</v>
      </c>
      <c r="E311" s="207" t="s">
        <v>1</v>
      </c>
      <c r="F311" s="208" t="s">
        <v>838</v>
      </c>
      <c r="G311" s="205"/>
      <c r="H311" s="209">
        <v>2.99</v>
      </c>
      <c r="I311" s="210"/>
      <c r="J311" s="205"/>
      <c r="K311" s="205"/>
      <c r="L311" s="211"/>
      <c r="M311" s="212"/>
      <c r="N311" s="213"/>
      <c r="O311" s="213"/>
      <c r="P311" s="213"/>
      <c r="Q311" s="213"/>
      <c r="R311" s="213"/>
      <c r="S311" s="213"/>
      <c r="T311" s="214"/>
      <c r="AT311" s="215" t="s">
        <v>140</v>
      </c>
      <c r="AU311" s="215" t="s">
        <v>138</v>
      </c>
      <c r="AV311" s="12" t="s">
        <v>138</v>
      </c>
      <c r="AW311" s="12" t="s">
        <v>30</v>
      </c>
      <c r="AX311" s="12" t="s">
        <v>73</v>
      </c>
      <c r="AY311" s="215" t="s">
        <v>129</v>
      </c>
    </row>
    <row r="312" spans="2:65" s="13" customFormat="1">
      <c r="B312" s="216"/>
      <c r="C312" s="217"/>
      <c r="D312" s="206" t="s">
        <v>140</v>
      </c>
      <c r="E312" s="218" t="s">
        <v>1</v>
      </c>
      <c r="F312" s="219" t="s">
        <v>147</v>
      </c>
      <c r="G312" s="217"/>
      <c r="H312" s="220">
        <v>43.725000000000009</v>
      </c>
      <c r="I312" s="221"/>
      <c r="J312" s="217"/>
      <c r="K312" s="217"/>
      <c r="L312" s="222"/>
      <c r="M312" s="223"/>
      <c r="N312" s="224"/>
      <c r="O312" s="224"/>
      <c r="P312" s="224"/>
      <c r="Q312" s="224"/>
      <c r="R312" s="224"/>
      <c r="S312" s="224"/>
      <c r="T312" s="225"/>
      <c r="AT312" s="226" t="s">
        <v>140</v>
      </c>
      <c r="AU312" s="226" t="s">
        <v>138</v>
      </c>
      <c r="AV312" s="13" t="s">
        <v>137</v>
      </c>
      <c r="AW312" s="13" t="s">
        <v>30</v>
      </c>
      <c r="AX312" s="13" t="s">
        <v>81</v>
      </c>
      <c r="AY312" s="226" t="s">
        <v>129</v>
      </c>
    </row>
    <row r="313" spans="2:65" s="1" customFormat="1" ht="16.5" customHeight="1">
      <c r="B313" s="33"/>
      <c r="C313" s="191" t="s">
        <v>839</v>
      </c>
      <c r="D313" s="191" t="s">
        <v>132</v>
      </c>
      <c r="E313" s="192" t="s">
        <v>840</v>
      </c>
      <c r="F313" s="193" t="s">
        <v>841</v>
      </c>
      <c r="G313" s="194" t="s">
        <v>135</v>
      </c>
      <c r="H313" s="195">
        <v>40.734999999999999</v>
      </c>
      <c r="I313" s="196"/>
      <c r="J313" s="197">
        <f>ROUND(I313*H313,2)</f>
        <v>0</v>
      </c>
      <c r="K313" s="193" t="s">
        <v>136</v>
      </c>
      <c r="L313" s="37"/>
      <c r="M313" s="198" t="s">
        <v>1</v>
      </c>
      <c r="N313" s="199" t="s">
        <v>39</v>
      </c>
      <c r="O313" s="65"/>
      <c r="P313" s="200">
        <f>O313*H313</f>
        <v>0</v>
      </c>
      <c r="Q313" s="200">
        <v>2.9999999999999997E-4</v>
      </c>
      <c r="R313" s="200">
        <f>Q313*H313</f>
        <v>1.2220499999999999E-2</v>
      </c>
      <c r="S313" s="200">
        <v>0</v>
      </c>
      <c r="T313" s="201">
        <f>S313*H313</f>
        <v>0</v>
      </c>
      <c r="AR313" s="202" t="s">
        <v>206</v>
      </c>
      <c r="AT313" s="202" t="s">
        <v>132</v>
      </c>
      <c r="AU313" s="202" t="s">
        <v>138</v>
      </c>
      <c r="AY313" s="16" t="s">
        <v>129</v>
      </c>
      <c r="BE313" s="203">
        <f>IF(N313="základní",J313,0)</f>
        <v>0</v>
      </c>
      <c r="BF313" s="203">
        <f>IF(N313="snížená",J313,0)</f>
        <v>0</v>
      </c>
      <c r="BG313" s="203">
        <f>IF(N313="zákl. přenesená",J313,0)</f>
        <v>0</v>
      </c>
      <c r="BH313" s="203">
        <f>IF(N313="sníž. přenesená",J313,0)</f>
        <v>0</v>
      </c>
      <c r="BI313" s="203">
        <f>IF(N313="nulová",J313,0)</f>
        <v>0</v>
      </c>
      <c r="BJ313" s="16" t="s">
        <v>138</v>
      </c>
      <c r="BK313" s="203">
        <f>ROUND(I313*H313,2)</f>
        <v>0</v>
      </c>
      <c r="BL313" s="16" t="s">
        <v>206</v>
      </c>
      <c r="BM313" s="202" t="s">
        <v>842</v>
      </c>
    </row>
    <row r="314" spans="2:65" s="12" customFormat="1">
      <c r="B314" s="204"/>
      <c r="C314" s="205"/>
      <c r="D314" s="206" t="s">
        <v>140</v>
      </c>
      <c r="E314" s="207" t="s">
        <v>1</v>
      </c>
      <c r="F314" s="208" t="s">
        <v>834</v>
      </c>
      <c r="G314" s="205"/>
      <c r="H314" s="209">
        <v>20.655000000000001</v>
      </c>
      <c r="I314" s="210"/>
      <c r="J314" s="205"/>
      <c r="K314" s="205"/>
      <c r="L314" s="211"/>
      <c r="M314" s="212"/>
      <c r="N314" s="213"/>
      <c r="O314" s="213"/>
      <c r="P314" s="213"/>
      <c r="Q314" s="213"/>
      <c r="R314" s="213"/>
      <c r="S314" s="213"/>
      <c r="T314" s="214"/>
      <c r="AT314" s="215" t="s">
        <v>140</v>
      </c>
      <c r="AU314" s="215" t="s">
        <v>138</v>
      </c>
      <c r="AV314" s="12" t="s">
        <v>138</v>
      </c>
      <c r="AW314" s="12" t="s">
        <v>30</v>
      </c>
      <c r="AX314" s="12" t="s">
        <v>73</v>
      </c>
      <c r="AY314" s="215" t="s">
        <v>129</v>
      </c>
    </row>
    <row r="315" spans="2:65" s="12" customFormat="1">
      <c r="B315" s="204"/>
      <c r="C315" s="205"/>
      <c r="D315" s="206" t="s">
        <v>140</v>
      </c>
      <c r="E315" s="207" t="s">
        <v>1</v>
      </c>
      <c r="F315" s="208" t="s">
        <v>835</v>
      </c>
      <c r="G315" s="205"/>
      <c r="H315" s="209">
        <v>12.255000000000001</v>
      </c>
      <c r="I315" s="210"/>
      <c r="J315" s="205"/>
      <c r="K315" s="205"/>
      <c r="L315" s="211"/>
      <c r="M315" s="212"/>
      <c r="N315" s="213"/>
      <c r="O315" s="213"/>
      <c r="P315" s="213"/>
      <c r="Q315" s="213"/>
      <c r="R315" s="213"/>
      <c r="S315" s="213"/>
      <c r="T315" s="214"/>
      <c r="AT315" s="215" t="s">
        <v>140</v>
      </c>
      <c r="AU315" s="215" t="s">
        <v>138</v>
      </c>
      <c r="AV315" s="12" t="s">
        <v>138</v>
      </c>
      <c r="AW315" s="12" t="s">
        <v>30</v>
      </c>
      <c r="AX315" s="12" t="s">
        <v>73</v>
      </c>
      <c r="AY315" s="215" t="s">
        <v>129</v>
      </c>
    </row>
    <row r="316" spans="2:65" s="12" customFormat="1">
      <c r="B316" s="204"/>
      <c r="C316" s="205"/>
      <c r="D316" s="206" t="s">
        <v>140</v>
      </c>
      <c r="E316" s="207" t="s">
        <v>1</v>
      </c>
      <c r="F316" s="208" t="s">
        <v>836</v>
      </c>
      <c r="G316" s="205"/>
      <c r="H316" s="209">
        <v>4.5</v>
      </c>
      <c r="I316" s="210"/>
      <c r="J316" s="205"/>
      <c r="K316" s="205"/>
      <c r="L316" s="211"/>
      <c r="M316" s="212"/>
      <c r="N316" s="213"/>
      <c r="O316" s="213"/>
      <c r="P316" s="213"/>
      <c r="Q316" s="213"/>
      <c r="R316" s="213"/>
      <c r="S316" s="213"/>
      <c r="T316" s="214"/>
      <c r="AT316" s="215" t="s">
        <v>140</v>
      </c>
      <c r="AU316" s="215" t="s">
        <v>138</v>
      </c>
      <c r="AV316" s="12" t="s">
        <v>138</v>
      </c>
      <c r="AW316" s="12" t="s">
        <v>30</v>
      </c>
      <c r="AX316" s="12" t="s">
        <v>73</v>
      </c>
      <c r="AY316" s="215" t="s">
        <v>129</v>
      </c>
    </row>
    <row r="317" spans="2:65" s="12" customFormat="1">
      <c r="B317" s="204"/>
      <c r="C317" s="205"/>
      <c r="D317" s="206" t="s">
        <v>140</v>
      </c>
      <c r="E317" s="207" t="s">
        <v>1</v>
      </c>
      <c r="F317" s="208" t="s">
        <v>837</v>
      </c>
      <c r="G317" s="205"/>
      <c r="H317" s="209">
        <v>3.3250000000000002</v>
      </c>
      <c r="I317" s="210"/>
      <c r="J317" s="205"/>
      <c r="K317" s="205"/>
      <c r="L317" s="211"/>
      <c r="M317" s="212"/>
      <c r="N317" s="213"/>
      <c r="O317" s="213"/>
      <c r="P317" s="213"/>
      <c r="Q317" s="213"/>
      <c r="R317" s="213"/>
      <c r="S317" s="213"/>
      <c r="T317" s="214"/>
      <c r="AT317" s="215" t="s">
        <v>140</v>
      </c>
      <c r="AU317" s="215" t="s">
        <v>138</v>
      </c>
      <c r="AV317" s="12" t="s">
        <v>138</v>
      </c>
      <c r="AW317" s="12" t="s">
        <v>30</v>
      </c>
      <c r="AX317" s="12" t="s">
        <v>73</v>
      </c>
      <c r="AY317" s="215" t="s">
        <v>129</v>
      </c>
    </row>
    <row r="318" spans="2:65" s="13" customFormat="1">
      <c r="B318" s="216"/>
      <c r="C318" s="217"/>
      <c r="D318" s="206" t="s">
        <v>140</v>
      </c>
      <c r="E318" s="218" t="s">
        <v>1</v>
      </c>
      <c r="F318" s="219" t="s">
        <v>147</v>
      </c>
      <c r="G318" s="217"/>
      <c r="H318" s="220">
        <v>40.734999999999999</v>
      </c>
      <c r="I318" s="221"/>
      <c r="J318" s="217"/>
      <c r="K318" s="217"/>
      <c r="L318" s="222"/>
      <c r="M318" s="223"/>
      <c r="N318" s="224"/>
      <c r="O318" s="224"/>
      <c r="P318" s="224"/>
      <c r="Q318" s="224"/>
      <c r="R318" s="224"/>
      <c r="S318" s="224"/>
      <c r="T318" s="225"/>
      <c r="AT318" s="226" t="s">
        <v>140</v>
      </c>
      <c r="AU318" s="226" t="s">
        <v>138</v>
      </c>
      <c r="AV318" s="13" t="s">
        <v>137</v>
      </c>
      <c r="AW318" s="13" t="s">
        <v>30</v>
      </c>
      <c r="AX318" s="13" t="s">
        <v>81</v>
      </c>
      <c r="AY318" s="226" t="s">
        <v>129</v>
      </c>
    </row>
    <row r="319" spans="2:65" s="1" customFormat="1" ht="16.5" customHeight="1">
      <c r="B319" s="33"/>
      <c r="C319" s="237" t="s">
        <v>843</v>
      </c>
      <c r="D319" s="237" t="s">
        <v>218</v>
      </c>
      <c r="E319" s="238" t="s">
        <v>844</v>
      </c>
      <c r="F319" s="239" t="s">
        <v>845</v>
      </c>
      <c r="G319" s="240" t="s">
        <v>135</v>
      </c>
      <c r="H319" s="241">
        <v>42.771999999999998</v>
      </c>
      <c r="I319" s="242"/>
      <c r="J319" s="243">
        <f>ROUND(I319*H319,2)</f>
        <v>0</v>
      </c>
      <c r="K319" s="239" t="s">
        <v>1</v>
      </c>
      <c r="L319" s="244"/>
      <c r="M319" s="245" t="s">
        <v>1</v>
      </c>
      <c r="N319" s="246" t="s">
        <v>39</v>
      </c>
      <c r="O319" s="65"/>
      <c r="P319" s="200">
        <f>O319*H319</f>
        <v>0</v>
      </c>
      <c r="Q319" s="200">
        <v>0</v>
      </c>
      <c r="R319" s="200">
        <f>Q319*H319</f>
        <v>0</v>
      </c>
      <c r="S319" s="200">
        <v>0</v>
      </c>
      <c r="T319" s="201">
        <f>S319*H319</f>
        <v>0</v>
      </c>
      <c r="AR319" s="202" t="s">
        <v>221</v>
      </c>
      <c r="AT319" s="202" t="s">
        <v>218</v>
      </c>
      <c r="AU319" s="202" t="s">
        <v>138</v>
      </c>
      <c r="AY319" s="16" t="s">
        <v>129</v>
      </c>
      <c r="BE319" s="203">
        <f>IF(N319="základní",J319,0)</f>
        <v>0</v>
      </c>
      <c r="BF319" s="203">
        <f>IF(N319="snížená",J319,0)</f>
        <v>0</v>
      </c>
      <c r="BG319" s="203">
        <f>IF(N319="zákl. přenesená",J319,0)</f>
        <v>0</v>
      </c>
      <c r="BH319" s="203">
        <f>IF(N319="sníž. přenesená",J319,0)</f>
        <v>0</v>
      </c>
      <c r="BI319" s="203">
        <f>IF(N319="nulová",J319,0)</f>
        <v>0</v>
      </c>
      <c r="BJ319" s="16" t="s">
        <v>138</v>
      </c>
      <c r="BK319" s="203">
        <f>ROUND(I319*H319,2)</f>
        <v>0</v>
      </c>
      <c r="BL319" s="16" t="s">
        <v>206</v>
      </c>
      <c r="BM319" s="202" t="s">
        <v>846</v>
      </c>
    </row>
    <row r="320" spans="2:65" s="12" customFormat="1">
      <c r="B320" s="204"/>
      <c r="C320" s="205"/>
      <c r="D320" s="206" t="s">
        <v>140</v>
      </c>
      <c r="E320" s="205"/>
      <c r="F320" s="208" t="s">
        <v>847</v>
      </c>
      <c r="G320" s="205"/>
      <c r="H320" s="209">
        <v>42.771999999999998</v>
      </c>
      <c r="I320" s="210"/>
      <c r="J320" s="205"/>
      <c r="K320" s="205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140</v>
      </c>
      <c r="AU320" s="215" t="s">
        <v>138</v>
      </c>
      <c r="AV320" s="12" t="s">
        <v>138</v>
      </c>
      <c r="AW320" s="12" t="s">
        <v>4</v>
      </c>
      <c r="AX320" s="12" t="s">
        <v>81</v>
      </c>
      <c r="AY320" s="215" t="s">
        <v>129</v>
      </c>
    </row>
    <row r="321" spans="2:65" s="1" customFormat="1" ht="16.5" customHeight="1">
      <c r="B321" s="33"/>
      <c r="C321" s="191" t="s">
        <v>848</v>
      </c>
      <c r="D321" s="191" t="s">
        <v>132</v>
      </c>
      <c r="E321" s="192" t="s">
        <v>849</v>
      </c>
      <c r="F321" s="193" t="s">
        <v>850</v>
      </c>
      <c r="G321" s="194" t="s">
        <v>216</v>
      </c>
      <c r="H321" s="195">
        <v>52.3</v>
      </c>
      <c r="I321" s="196"/>
      <c r="J321" s="197">
        <f>ROUND(I321*H321,2)</f>
        <v>0</v>
      </c>
      <c r="K321" s="193" t="s">
        <v>136</v>
      </c>
      <c r="L321" s="37"/>
      <c r="M321" s="198" t="s">
        <v>1</v>
      </c>
      <c r="N321" s="199" t="s">
        <v>39</v>
      </c>
      <c r="O321" s="65"/>
      <c r="P321" s="200">
        <f>O321*H321</f>
        <v>0</v>
      </c>
      <c r="Q321" s="200">
        <v>0</v>
      </c>
      <c r="R321" s="200">
        <f>Q321*H321</f>
        <v>0</v>
      </c>
      <c r="S321" s="200">
        <v>2.9999999999999997E-4</v>
      </c>
      <c r="T321" s="201">
        <f>S321*H321</f>
        <v>1.5689999999999999E-2</v>
      </c>
      <c r="AR321" s="202" t="s">
        <v>206</v>
      </c>
      <c r="AT321" s="202" t="s">
        <v>132</v>
      </c>
      <c r="AU321" s="202" t="s">
        <v>138</v>
      </c>
      <c r="AY321" s="16" t="s">
        <v>129</v>
      </c>
      <c r="BE321" s="203">
        <f>IF(N321="základní",J321,0)</f>
        <v>0</v>
      </c>
      <c r="BF321" s="203">
        <f>IF(N321="snížená",J321,0)</f>
        <v>0</v>
      </c>
      <c r="BG321" s="203">
        <f>IF(N321="zákl. přenesená",J321,0)</f>
        <v>0</v>
      </c>
      <c r="BH321" s="203">
        <f>IF(N321="sníž. přenesená",J321,0)</f>
        <v>0</v>
      </c>
      <c r="BI321" s="203">
        <f>IF(N321="nulová",J321,0)</f>
        <v>0</v>
      </c>
      <c r="BJ321" s="16" t="s">
        <v>138</v>
      </c>
      <c r="BK321" s="203">
        <f>ROUND(I321*H321,2)</f>
        <v>0</v>
      </c>
      <c r="BL321" s="16" t="s">
        <v>206</v>
      </c>
      <c r="BM321" s="202" t="s">
        <v>851</v>
      </c>
    </row>
    <row r="322" spans="2:65" s="12" customFormat="1">
      <c r="B322" s="204"/>
      <c r="C322" s="205"/>
      <c r="D322" s="206" t="s">
        <v>140</v>
      </c>
      <c r="E322" s="207" t="s">
        <v>1</v>
      </c>
      <c r="F322" s="208" t="s">
        <v>852</v>
      </c>
      <c r="G322" s="205"/>
      <c r="H322" s="209">
        <v>19.100000000000001</v>
      </c>
      <c r="I322" s="210"/>
      <c r="J322" s="205"/>
      <c r="K322" s="205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140</v>
      </c>
      <c r="AU322" s="215" t="s">
        <v>138</v>
      </c>
      <c r="AV322" s="12" t="s">
        <v>138</v>
      </c>
      <c r="AW322" s="12" t="s">
        <v>30</v>
      </c>
      <c r="AX322" s="12" t="s">
        <v>73</v>
      </c>
      <c r="AY322" s="215" t="s">
        <v>129</v>
      </c>
    </row>
    <row r="323" spans="2:65" s="12" customFormat="1">
      <c r="B323" s="204"/>
      <c r="C323" s="205"/>
      <c r="D323" s="206" t="s">
        <v>140</v>
      </c>
      <c r="E323" s="207" t="s">
        <v>1</v>
      </c>
      <c r="F323" s="208" t="s">
        <v>853</v>
      </c>
      <c r="G323" s="205"/>
      <c r="H323" s="209">
        <v>13.7</v>
      </c>
      <c r="I323" s="210"/>
      <c r="J323" s="205"/>
      <c r="K323" s="205"/>
      <c r="L323" s="211"/>
      <c r="M323" s="212"/>
      <c r="N323" s="213"/>
      <c r="O323" s="213"/>
      <c r="P323" s="213"/>
      <c r="Q323" s="213"/>
      <c r="R323" s="213"/>
      <c r="S323" s="213"/>
      <c r="T323" s="214"/>
      <c r="AT323" s="215" t="s">
        <v>140</v>
      </c>
      <c r="AU323" s="215" t="s">
        <v>138</v>
      </c>
      <c r="AV323" s="12" t="s">
        <v>138</v>
      </c>
      <c r="AW323" s="12" t="s">
        <v>30</v>
      </c>
      <c r="AX323" s="12" t="s">
        <v>73</v>
      </c>
      <c r="AY323" s="215" t="s">
        <v>129</v>
      </c>
    </row>
    <row r="324" spans="2:65" s="12" customFormat="1">
      <c r="B324" s="204"/>
      <c r="C324" s="205"/>
      <c r="D324" s="206" t="s">
        <v>140</v>
      </c>
      <c r="E324" s="207" t="s">
        <v>1</v>
      </c>
      <c r="F324" s="208" t="s">
        <v>854</v>
      </c>
      <c r="G324" s="205"/>
      <c r="H324" s="209">
        <v>7.4</v>
      </c>
      <c r="I324" s="210"/>
      <c r="J324" s="205"/>
      <c r="K324" s="205"/>
      <c r="L324" s="211"/>
      <c r="M324" s="212"/>
      <c r="N324" s="213"/>
      <c r="O324" s="213"/>
      <c r="P324" s="213"/>
      <c r="Q324" s="213"/>
      <c r="R324" s="213"/>
      <c r="S324" s="213"/>
      <c r="T324" s="214"/>
      <c r="AT324" s="215" t="s">
        <v>140</v>
      </c>
      <c r="AU324" s="215" t="s">
        <v>138</v>
      </c>
      <c r="AV324" s="12" t="s">
        <v>138</v>
      </c>
      <c r="AW324" s="12" t="s">
        <v>30</v>
      </c>
      <c r="AX324" s="12" t="s">
        <v>73</v>
      </c>
      <c r="AY324" s="215" t="s">
        <v>129</v>
      </c>
    </row>
    <row r="325" spans="2:65" s="12" customFormat="1">
      <c r="B325" s="204"/>
      <c r="C325" s="205"/>
      <c r="D325" s="206" t="s">
        <v>140</v>
      </c>
      <c r="E325" s="207" t="s">
        <v>1</v>
      </c>
      <c r="F325" s="208" t="s">
        <v>855</v>
      </c>
      <c r="G325" s="205"/>
      <c r="H325" s="209">
        <v>4.3</v>
      </c>
      <c r="I325" s="210"/>
      <c r="J325" s="205"/>
      <c r="K325" s="205"/>
      <c r="L325" s="211"/>
      <c r="M325" s="212"/>
      <c r="N325" s="213"/>
      <c r="O325" s="213"/>
      <c r="P325" s="213"/>
      <c r="Q325" s="213"/>
      <c r="R325" s="213"/>
      <c r="S325" s="213"/>
      <c r="T325" s="214"/>
      <c r="AT325" s="215" t="s">
        <v>140</v>
      </c>
      <c r="AU325" s="215" t="s">
        <v>138</v>
      </c>
      <c r="AV325" s="12" t="s">
        <v>138</v>
      </c>
      <c r="AW325" s="12" t="s">
        <v>30</v>
      </c>
      <c r="AX325" s="12" t="s">
        <v>73</v>
      </c>
      <c r="AY325" s="215" t="s">
        <v>129</v>
      </c>
    </row>
    <row r="326" spans="2:65" s="12" customFormat="1">
      <c r="B326" s="204"/>
      <c r="C326" s="205"/>
      <c r="D326" s="206" t="s">
        <v>140</v>
      </c>
      <c r="E326" s="207" t="s">
        <v>1</v>
      </c>
      <c r="F326" s="208" t="s">
        <v>856</v>
      </c>
      <c r="G326" s="205"/>
      <c r="H326" s="209">
        <v>7.8</v>
      </c>
      <c r="I326" s="210"/>
      <c r="J326" s="205"/>
      <c r="K326" s="205"/>
      <c r="L326" s="211"/>
      <c r="M326" s="212"/>
      <c r="N326" s="213"/>
      <c r="O326" s="213"/>
      <c r="P326" s="213"/>
      <c r="Q326" s="213"/>
      <c r="R326" s="213"/>
      <c r="S326" s="213"/>
      <c r="T326" s="214"/>
      <c r="AT326" s="215" t="s">
        <v>140</v>
      </c>
      <c r="AU326" s="215" t="s">
        <v>138</v>
      </c>
      <c r="AV326" s="12" t="s">
        <v>138</v>
      </c>
      <c r="AW326" s="12" t="s">
        <v>30</v>
      </c>
      <c r="AX326" s="12" t="s">
        <v>73</v>
      </c>
      <c r="AY326" s="215" t="s">
        <v>129</v>
      </c>
    </row>
    <row r="327" spans="2:65" s="13" customFormat="1">
      <c r="B327" s="216"/>
      <c r="C327" s="217"/>
      <c r="D327" s="206" t="s">
        <v>140</v>
      </c>
      <c r="E327" s="218" t="s">
        <v>1</v>
      </c>
      <c r="F327" s="219" t="s">
        <v>147</v>
      </c>
      <c r="G327" s="217"/>
      <c r="H327" s="220">
        <v>52.3</v>
      </c>
      <c r="I327" s="221"/>
      <c r="J327" s="217"/>
      <c r="K327" s="217"/>
      <c r="L327" s="222"/>
      <c r="M327" s="223"/>
      <c r="N327" s="224"/>
      <c r="O327" s="224"/>
      <c r="P327" s="224"/>
      <c r="Q327" s="224"/>
      <c r="R327" s="224"/>
      <c r="S327" s="224"/>
      <c r="T327" s="225"/>
      <c r="AT327" s="226" t="s">
        <v>140</v>
      </c>
      <c r="AU327" s="226" t="s">
        <v>138</v>
      </c>
      <c r="AV327" s="13" t="s">
        <v>137</v>
      </c>
      <c r="AW327" s="13" t="s">
        <v>30</v>
      </c>
      <c r="AX327" s="13" t="s">
        <v>81</v>
      </c>
      <c r="AY327" s="226" t="s">
        <v>129</v>
      </c>
    </row>
    <row r="328" spans="2:65" s="1" customFormat="1" ht="16.5" customHeight="1">
      <c r="B328" s="33"/>
      <c r="C328" s="191" t="s">
        <v>857</v>
      </c>
      <c r="D328" s="191" t="s">
        <v>132</v>
      </c>
      <c r="E328" s="192" t="s">
        <v>858</v>
      </c>
      <c r="F328" s="193" t="s">
        <v>859</v>
      </c>
      <c r="G328" s="194" t="s">
        <v>216</v>
      </c>
      <c r="H328" s="195">
        <v>44.5</v>
      </c>
      <c r="I328" s="196"/>
      <c r="J328" s="197">
        <f>ROUND(I328*H328,2)</f>
        <v>0</v>
      </c>
      <c r="K328" s="193" t="s">
        <v>136</v>
      </c>
      <c r="L328" s="37"/>
      <c r="M328" s="198" t="s">
        <v>1</v>
      </c>
      <c r="N328" s="199" t="s">
        <v>39</v>
      </c>
      <c r="O328" s="65"/>
      <c r="P328" s="200">
        <f>O328*H328</f>
        <v>0</v>
      </c>
      <c r="Q328" s="200">
        <v>1.0000000000000001E-5</v>
      </c>
      <c r="R328" s="200">
        <f>Q328*H328</f>
        <v>4.4500000000000003E-4</v>
      </c>
      <c r="S328" s="200">
        <v>0</v>
      </c>
      <c r="T328" s="201">
        <f>S328*H328</f>
        <v>0</v>
      </c>
      <c r="AR328" s="202" t="s">
        <v>206</v>
      </c>
      <c r="AT328" s="202" t="s">
        <v>132</v>
      </c>
      <c r="AU328" s="202" t="s">
        <v>138</v>
      </c>
      <c r="AY328" s="16" t="s">
        <v>129</v>
      </c>
      <c r="BE328" s="203">
        <f>IF(N328="základní",J328,0)</f>
        <v>0</v>
      </c>
      <c r="BF328" s="203">
        <f>IF(N328="snížená",J328,0)</f>
        <v>0</v>
      </c>
      <c r="BG328" s="203">
        <f>IF(N328="zákl. přenesená",J328,0)</f>
        <v>0</v>
      </c>
      <c r="BH328" s="203">
        <f>IF(N328="sníž. přenesená",J328,0)</f>
        <v>0</v>
      </c>
      <c r="BI328" s="203">
        <f>IF(N328="nulová",J328,0)</f>
        <v>0</v>
      </c>
      <c r="BJ328" s="16" t="s">
        <v>138</v>
      </c>
      <c r="BK328" s="203">
        <f>ROUND(I328*H328,2)</f>
        <v>0</v>
      </c>
      <c r="BL328" s="16" t="s">
        <v>206</v>
      </c>
      <c r="BM328" s="202" t="s">
        <v>860</v>
      </c>
    </row>
    <row r="329" spans="2:65" s="12" customFormat="1">
      <c r="B329" s="204"/>
      <c r="C329" s="205"/>
      <c r="D329" s="206" t="s">
        <v>140</v>
      </c>
      <c r="E329" s="207" t="s">
        <v>1</v>
      </c>
      <c r="F329" s="208" t="s">
        <v>852</v>
      </c>
      <c r="G329" s="205"/>
      <c r="H329" s="209">
        <v>19.100000000000001</v>
      </c>
      <c r="I329" s="210"/>
      <c r="J329" s="205"/>
      <c r="K329" s="205"/>
      <c r="L329" s="211"/>
      <c r="M329" s="212"/>
      <c r="N329" s="213"/>
      <c r="O329" s="213"/>
      <c r="P329" s="213"/>
      <c r="Q329" s="213"/>
      <c r="R329" s="213"/>
      <c r="S329" s="213"/>
      <c r="T329" s="214"/>
      <c r="AT329" s="215" t="s">
        <v>140</v>
      </c>
      <c r="AU329" s="215" t="s">
        <v>138</v>
      </c>
      <c r="AV329" s="12" t="s">
        <v>138</v>
      </c>
      <c r="AW329" s="12" t="s">
        <v>30</v>
      </c>
      <c r="AX329" s="12" t="s">
        <v>73</v>
      </c>
      <c r="AY329" s="215" t="s">
        <v>129</v>
      </c>
    </row>
    <row r="330" spans="2:65" s="12" customFormat="1">
      <c r="B330" s="204"/>
      <c r="C330" s="205"/>
      <c r="D330" s="206" t="s">
        <v>140</v>
      </c>
      <c r="E330" s="207" t="s">
        <v>1</v>
      </c>
      <c r="F330" s="208" t="s">
        <v>853</v>
      </c>
      <c r="G330" s="205"/>
      <c r="H330" s="209">
        <v>13.7</v>
      </c>
      <c r="I330" s="210"/>
      <c r="J330" s="205"/>
      <c r="K330" s="205"/>
      <c r="L330" s="211"/>
      <c r="M330" s="212"/>
      <c r="N330" s="213"/>
      <c r="O330" s="213"/>
      <c r="P330" s="213"/>
      <c r="Q330" s="213"/>
      <c r="R330" s="213"/>
      <c r="S330" s="213"/>
      <c r="T330" s="214"/>
      <c r="AT330" s="215" t="s">
        <v>140</v>
      </c>
      <c r="AU330" s="215" t="s">
        <v>138</v>
      </c>
      <c r="AV330" s="12" t="s">
        <v>138</v>
      </c>
      <c r="AW330" s="12" t="s">
        <v>30</v>
      </c>
      <c r="AX330" s="12" t="s">
        <v>73</v>
      </c>
      <c r="AY330" s="215" t="s">
        <v>129</v>
      </c>
    </row>
    <row r="331" spans="2:65" s="12" customFormat="1">
      <c r="B331" s="204"/>
      <c r="C331" s="205"/>
      <c r="D331" s="206" t="s">
        <v>140</v>
      </c>
      <c r="E331" s="207" t="s">
        <v>1</v>
      </c>
      <c r="F331" s="208" t="s">
        <v>854</v>
      </c>
      <c r="G331" s="205"/>
      <c r="H331" s="209">
        <v>7.4</v>
      </c>
      <c r="I331" s="210"/>
      <c r="J331" s="205"/>
      <c r="K331" s="205"/>
      <c r="L331" s="211"/>
      <c r="M331" s="212"/>
      <c r="N331" s="213"/>
      <c r="O331" s="213"/>
      <c r="P331" s="213"/>
      <c r="Q331" s="213"/>
      <c r="R331" s="213"/>
      <c r="S331" s="213"/>
      <c r="T331" s="214"/>
      <c r="AT331" s="215" t="s">
        <v>140</v>
      </c>
      <c r="AU331" s="215" t="s">
        <v>138</v>
      </c>
      <c r="AV331" s="12" t="s">
        <v>138</v>
      </c>
      <c r="AW331" s="12" t="s">
        <v>30</v>
      </c>
      <c r="AX331" s="12" t="s">
        <v>73</v>
      </c>
      <c r="AY331" s="215" t="s">
        <v>129</v>
      </c>
    </row>
    <row r="332" spans="2:65" s="12" customFormat="1">
      <c r="B332" s="204"/>
      <c r="C332" s="205"/>
      <c r="D332" s="206" t="s">
        <v>140</v>
      </c>
      <c r="E332" s="207" t="s">
        <v>1</v>
      </c>
      <c r="F332" s="208" t="s">
        <v>855</v>
      </c>
      <c r="G332" s="205"/>
      <c r="H332" s="209">
        <v>4.3</v>
      </c>
      <c r="I332" s="210"/>
      <c r="J332" s="205"/>
      <c r="K332" s="205"/>
      <c r="L332" s="211"/>
      <c r="M332" s="212"/>
      <c r="N332" s="213"/>
      <c r="O332" s="213"/>
      <c r="P332" s="213"/>
      <c r="Q332" s="213"/>
      <c r="R332" s="213"/>
      <c r="S332" s="213"/>
      <c r="T332" s="214"/>
      <c r="AT332" s="215" t="s">
        <v>140</v>
      </c>
      <c r="AU332" s="215" t="s">
        <v>138</v>
      </c>
      <c r="AV332" s="12" t="s">
        <v>138</v>
      </c>
      <c r="AW332" s="12" t="s">
        <v>30</v>
      </c>
      <c r="AX332" s="12" t="s">
        <v>73</v>
      </c>
      <c r="AY332" s="215" t="s">
        <v>129</v>
      </c>
    </row>
    <row r="333" spans="2:65" s="13" customFormat="1">
      <c r="B333" s="216"/>
      <c r="C333" s="217"/>
      <c r="D333" s="206" t="s">
        <v>140</v>
      </c>
      <c r="E333" s="218" t="s">
        <v>1</v>
      </c>
      <c r="F333" s="219" t="s">
        <v>147</v>
      </c>
      <c r="G333" s="217"/>
      <c r="H333" s="220">
        <v>44.5</v>
      </c>
      <c r="I333" s="221"/>
      <c r="J333" s="217"/>
      <c r="K333" s="217"/>
      <c r="L333" s="222"/>
      <c r="M333" s="223"/>
      <c r="N333" s="224"/>
      <c r="O333" s="224"/>
      <c r="P333" s="224"/>
      <c r="Q333" s="224"/>
      <c r="R333" s="224"/>
      <c r="S333" s="224"/>
      <c r="T333" s="225"/>
      <c r="AT333" s="226" t="s">
        <v>140</v>
      </c>
      <c r="AU333" s="226" t="s">
        <v>138</v>
      </c>
      <c r="AV333" s="13" t="s">
        <v>137</v>
      </c>
      <c r="AW333" s="13" t="s">
        <v>30</v>
      </c>
      <c r="AX333" s="13" t="s">
        <v>81</v>
      </c>
      <c r="AY333" s="226" t="s">
        <v>129</v>
      </c>
    </row>
    <row r="334" spans="2:65" s="1" customFormat="1" ht="16.5" customHeight="1">
      <c r="B334" s="33"/>
      <c r="C334" s="237" t="s">
        <v>861</v>
      </c>
      <c r="D334" s="237" t="s">
        <v>218</v>
      </c>
      <c r="E334" s="238" t="s">
        <v>862</v>
      </c>
      <c r="F334" s="239" t="s">
        <v>863</v>
      </c>
      <c r="G334" s="240" t="s">
        <v>216</v>
      </c>
      <c r="H334" s="241">
        <v>45.39</v>
      </c>
      <c r="I334" s="242"/>
      <c r="J334" s="243">
        <f>ROUND(I334*H334,2)</f>
        <v>0</v>
      </c>
      <c r="K334" s="239" t="s">
        <v>136</v>
      </c>
      <c r="L334" s="244"/>
      <c r="M334" s="245" t="s">
        <v>1</v>
      </c>
      <c r="N334" s="246" t="s">
        <v>39</v>
      </c>
      <c r="O334" s="65"/>
      <c r="P334" s="200">
        <f>O334*H334</f>
        <v>0</v>
      </c>
      <c r="Q334" s="200">
        <v>2.2000000000000001E-4</v>
      </c>
      <c r="R334" s="200">
        <f>Q334*H334</f>
        <v>9.9858000000000013E-3</v>
      </c>
      <c r="S334" s="200">
        <v>0</v>
      </c>
      <c r="T334" s="201">
        <f>S334*H334</f>
        <v>0</v>
      </c>
      <c r="AR334" s="202" t="s">
        <v>221</v>
      </c>
      <c r="AT334" s="202" t="s">
        <v>218</v>
      </c>
      <c r="AU334" s="202" t="s">
        <v>138</v>
      </c>
      <c r="AY334" s="16" t="s">
        <v>129</v>
      </c>
      <c r="BE334" s="203">
        <f>IF(N334="základní",J334,0)</f>
        <v>0</v>
      </c>
      <c r="BF334" s="203">
        <f>IF(N334="snížená",J334,0)</f>
        <v>0</v>
      </c>
      <c r="BG334" s="203">
        <f>IF(N334="zákl. přenesená",J334,0)</f>
        <v>0</v>
      </c>
      <c r="BH334" s="203">
        <f>IF(N334="sníž. přenesená",J334,0)</f>
        <v>0</v>
      </c>
      <c r="BI334" s="203">
        <f>IF(N334="nulová",J334,0)</f>
        <v>0</v>
      </c>
      <c r="BJ334" s="16" t="s">
        <v>138</v>
      </c>
      <c r="BK334" s="203">
        <f>ROUND(I334*H334,2)</f>
        <v>0</v>
      </c>
      <c r="BL334" s="16" t="s">
        <v>206</v>
      </c>
      <c r="BM334" s="202" t="s">
        <v>864</v>
      </c>
    </row>
    <row r="335" spans="2:65" s="12" customFormat="1">
      <c r="B335" s="204"/>
      <c r="C335" s="205"/>
      <c r="D335" s="206" t="s">
        <v>140</v>
      </c>
      <c r="E335" s="205"/>
      <c r="F335" s="208" t="s">
        <v>865</v>
      </c>
      <c r="G335" s="205"/>
      <c r="H335" s="209">
        <v>45.39</v>
      </c>
      <c r="I335" s="210"/>
      <c r="J335" s="205"/>
      <c r="K335" s="205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140</v>
      </c>
      <c r="AU335" s="215" t="s">
        <v>138</v>
      </c>
      <c r="AV335" s="12" t="s">
        <v>138</v>
      </c>
      <c r="AW335" s="12" t="s">
        <v>4</v>
      </c>
      <c r="AX335" s="12" t="s">
        <v>81</v>
      </c>
      <c r="AY335" s="215" t="s">
        <v>129</v>
      </c>
    </row>
    <row r="336" spans="2:65" s="1" customFormat="1" ht="24" customHeight="1">
      <c r="B336" s="33"/>
      <c r="C336" s="191" t="s">
        <v>866</v>
      </c>
      <c r="D336" s="191" t="s">
        <v>132</v>
      </c>
      <c r="E336" s="192" t="s">
        <v>867</v>
      </c>
      <c r="F336" s="193" t="s">
        <v>868</v>
      </c>
      <c r="G336" s="194" t="s">
        <v>333</v>
      </c>
      <c r="H336" s="247"/>
      <c r="I336" s="196"/>
      <c r="J336" s="197">
        <f>ROUND(I336*H336,2)</f>
        <v>0</v>
      </c>
      <c r="K336" s="193" t="s">
        <v>136</v>
      </c>
      <c r="L336" s="37"/>
      <c r="M336" s="198" t="s">
        <v>1</v>
      </c>
      <c r="N336" s="199" t="s">
        <v>39</v>
      </c>
      <c r="O336" s="65"/>
      <c r="P336" s="200">
        <f>O336*H336</f>
        <v>0</v>
      </c>
      <c r="Q336" s="200">
        <v>0</v>
      </c>
      <c r="R336" s="200">
        <f>Q336*H336</f>
        <v>0</v>
      </c>
      <c r="S336" s="200">
        <v>0</v>
      </c>
      <c r="T336" s="201">
        <f>S336*H336</f>
        <v>0</v>
      </c>
      <c r="AR336" s="202" t="s">
        <v>206</v>
      </c>
      <c r="AT336" s="202" t="s">
        <v>132</v>
      </c>
      <c r="AU336" s="202" t="s">
        <v>138</v>
      </c>
      <c r="AY336" s="16" t="s">
        <v>129</v>
      </c>
      <c r="BE336" s="203">
        <f>IF(N336="základní",J336,0)</f>
        <v>0</v>
      </c>
      <c r="BF336" s="203">
        <f>IF(N336="snížená",J336,0)</f>
        <v>0</v>
      </c>
      <c r="BG336" s="203">
        <f>IF(N336="zákl. přenesená",J336,0)</f>
        <v>0</v>
      </c>
      <c r="BH336" s="203">
        <f>IF(N336="sníž. přenesená",J336,0)</f>
        <v>0</v>
      </c>
      <c r="BI336" s="203">
        <f>IF(N336="nulová",J336,0)</f>
        <v>0</v>
      </c>
      <c r="BJ336" s="16" t="s">
        <v>138</v>
      </c>
      <c r="BK336" s="203">
        <f>ROUND(I336*H336,2)</f>
        <v>0</v>
      </c>
      <c r="BL336" s="16" t="s">
        <v>206</v>
      </c>
      <c r="BM336" s="202" t="s">
        <v>869</v>
      </c>
    </row>
    <row r="337" spans="2:65" s="11" customFormat="1" ht="22.95" customHeight="1">
      <c r="B337" s="175"/>
      <c r="C337" s="176"/>
      <c r="D337" s="177" t="s">
        <v>72</v>
      </c>
      <c r="E337" s="189" t="s">
        <v>870</v>
      </c>
      <c r="F337" s="189" t="s">
        <v>871</v>
      </c>
      <c r="G337" s="176"/>
      <c r="H337" s="176"/>
      <c r="I337" s="179"/>
      <c r="J337" s="190">
        <f>BK337</f>
        <v>0</v>
      </c>
      <c r="K337" s="176"/>
      <c r="L337" s="181"/>
      <c r="M337" s="182"/>
      <c r="N337" s="183"/>
      <c r="O337" s="183"/>
      <c r="P337" s="184">
        <f>SUM(P338:P350)</f>
        <v>0</v>
      </c>
      <c r="Q337" s="183"/>
      <c r="R337" s="184">
        <f>SUM(R338:R350)</f>
        <v>0.3592514</v>
      </c>
      <c r="S337" s="183"/>
      <c r="T337" s="185">
        <f>SUM(T338:T350)</f>
        <v>0</v>
      </c>
      <c r="AR337" s="186" t="s">
        <v>138</v>
      </c>
      <c r="AT337" s="187" t="s">
        <v>72</v>
      </c>
      <c r="AU337" s="187" t="s">
        <v>81</v>
      </c>
      <c r="AY337" s="186" t="s">
        <v>129</v>
      </c>
      <c r="BK337" s="188">
        <f>SUM(BK338:BK350)</f>
        <v>0</v>
      </c>
    </row>
    <row r="338" spans="2:65" s="1" customFormat="1" ht="24" customHeight="1">
      <c r="B338" s="33"/>
      <c r="C338" s="191" t="s">
        <v>872</v>
      </c>
      <c r="D338" s="191" t="s">
        <v>132</v>
      </c>
      <c r="E338" s="192" t="s">
        <v>873</v>
      </c>
      <c r="F338" s="193" t="s">
        <v>874</v>
      </c>
      <c r="G338" s="194" t="s">
        <v>135</v>
      </c>
      <c r="H338" s="195">
        <v>18.739999999999998</v>
      </c>
      <c r="I338" s="196"/>
      <c r="J338" s="197">
        <f>ROUND(I338*H338,2)</f>
        <v>0</v>
      </c>
      <c r="K338" s="193" t="s">
        <v>136</v>
      </c>
      <c r="L338" s="37"/>
      <c r="M338" s="198" t="s">
        <v>1</v>
      </c>
      <c r="N338" s="199" t="s">
        <v>39</v>
      </c>
      <c r="O338" s="65"/>
      <c r="P338" s="200">
        <f>O338*H338</f>
        <v>0</v>
      </c>
      <c r="Q338" s="200">
        <v>5.1999999999999998E-3</v>
      </c>
      <c r="R338" s="200">
        <f>Q338*H338</f>
        <v>9.7447999999999993E-2</v>
      </c>
      <c r="S338" s="200">
        <v>0</v>
      </c>
      <c r="T338" s="201">
        <f>S338*H338</f>
        <v>0</v>
      </c>
      <c r="AR338" s="202" t="s">
        <v>206</v>
      </c>
      <c r="AT338" s="202" t="s">
        <v>132</v>
      </c>
      <c r="AU338" s="202" t="s">
        <v>138</v>
      </c>
      <c r="AY338" s="16" t="s">
        <v>129</v>
      </c>
      <c r="BE338" s="203">
        <f>IF(N338="základní",J338,0)</f>
        <v>0</v>
      </c>
      <c r="BF338" s="203">
        <f>IF(N338="snížená",J338,0)</f>
        <v>0</v>
      </c>
      <c r="BG338" s="203">
        <f>IF(N338="zákl. přenesená",J338,0)</f>
        <v>0</v>
      </c>
      <c r="BH338" s="203">
        <f>IF(N338="sníž. přenesená",J338,0)</f>
        <v>0</v>
      </c>
      <c r="BI338" s="203">
        <f>IF(N338="nulová",J338,0)</f>
        <v>0</v>
      </c>
      <c r="BJ338" s="16" t="s">
        <v>138</v>
      </c>
      <c r="BK338" s="203">
        <f>ROUND(I338*H338,2)</f>
        <v>0</v>
      </c>
      <c r="BL338" s="16" t="s">
        <v>206</v>
      </c>
      <c r="BM338" s="202" t="s">
        <v>875</v>
      </c>
    </row>
    <row r="339" spans="2:65" s="12" customFormat="1" ht="30.6">
      <c r="B339" s="204"/>
      <c r="C339" s="205"/>
      <c r="D339" s="206" t="s">
        <v>140</v>
      </c>
      <c r="E339" s="207" t="s">
        <v>1</v>
      </c>
      <c r="F339" s="208" t="s">
        <v>876</v>
      </c>
      <c r="G339" s="205"/>
      <c r="H339" s="209">
        <v>18.739999999999998</v>
      </c>
      <c r="I339" s="210"/>
      <c r="J339" s="205"/>
      <c r="K339" s="205"/>
      <c r="L339" s="211"/>
      <c r="M339" s="212"/>
      <c r="N339" s="213"/>
      <c r="O339" s="213"/>
      <c r="P339" s="213"/>
      <c r="Q339" s="213"/>
      <c r="R339" s="213"/>
      <c r="S339" s="213"/>
      <c r="T339" s="214"/>
      <c r="AT339" s="215" t="s">
        <v>140</v>
      </c>
      <c r="AU339" s="215" t="s">
        <v>138</v>
      </c>
      <c r="AV339" s="12" t="s">
        <v>138</v>
      </c>
      <c r="AW339" s="12" t="s">
        <v>30</v>
      </c>
      <c r="AX339" s="12" t="s">
        <v>73</v>
      </c>
      <c r="AY339" s="215" t="s">
        <v>129</v>
      </c>
    </row>
    <row r="340" spans="2:65" s="13" customFormat="1">
      <c r="B340" s="216"/>
      <c r="C340" s="217"/>
      <c r="D340" s="206" t="s">
        <v>140</v>
      </c>
      <c r="E340" s="218" t="s">
        <v>1</v>
      </c>
      <c r="F340" s="219" t="s">
        <v>147</v>
      </c>
      <c r="G340" s="217"/>
      <c r="H340" s="220">
        <v>18.739999999999998</v>
      </c>
      <c r="I340" s="221"/>
      <c r="J340" s="217"/>
      <c r="K340" s="217"/>
      <c r="L340" s="222"/>
      <c r="M340" s="223"/>
      <c r="N340" s="224"/>
      <c r="O340" s="224"/>
      <c r="P340" s="224"/>
      <c r="Q340" s="224"/>
      <c r="R340" s="224"/>
      <c r="S340" s="224"/>
      <c r="T340" s="225"/>
      <c r="AT340" s="226" t="s">
        <v>140</v>
      </c>
      <c r="AU340" s="226" t="s">
        <v>138</v>
      </c>
      <c r="AV340" s="13" t="s">
        <v>137</v>
      </c>
      <c r="AW340" s="13" t="s">
        <v>30</v>
      </c>
      <c r="AX340" s="13" t="s">
        <v>81</v>
      </c>
      <c r="AY340" s="226" t="s">
        <v>129</v>
      </c>
    </row>
    <row r="341" spans="2:65" s="1" customFormat="1" ht="24" customHeight="1">
      <c r="B341" s="33"/>
      <c r="C341" s="237" t="s">
        <v>877</v>
      </c>
      <c r="D341" s="237" t="s">
        <v>218</v>
      </c>
      <c r="E341" s="238" t="s">
        <v>878</v>
      </c>
      <c r="F341" s="239" t="s">
        <v>879</v>
      </c>
      <c r="G341" s="240" t="s">
        <v>135</v>
      </c>
      <c r="H341" s="241">
        <v>20.614000000000001</v>
      </c>
      <c r="I341" s="242"/>
      <c r="J341" s="243">
        <f>ROUND(I341*H341,2)</f>
        <v>0</v>
      </c>
      <c r="K341" s="239" t="s">
        <v>136</v>
      </c>
      <c r="L341" s="244"/>
      <c r="M341" s="245" t="s">
        <v>1</v>
      </c>
      <c r="N341" s="246" t="s">
        <v>39</v>
      </c>
      <c r="O341" s="65"/>
      <c r="P341" s="200">
        <f>O341*H341</f>
        <v>0</v>
      </c>
      <c r="Q341" s="200">
        <v>1.26E-2</v>
      </c>
      <c r="R341" s="200">
        <f>Q341*H341</f>
        <v>0.25973640000000003</v>
      </c>
      <c r="S341" s="200">
        <v>0</v>
      </c>
      <c r="T341" s="201">
        <f>S341*H341</f>
        <v>0</v>
      </c>
      <c r="AR341" s="202" t="s">
        <v>221</v>
      </c>
      <c r="AT341" s="202" t="s">
        <v>218</v>
      </c>
      <c r="AU341" s="202" t="s">
        <v>138</v>
      </c>
      <c r="AY341" s="16" t="s">
        <v>129</v>
      </c>
      <c r="BE341" s="203">
        <f>IF(N341="základní",J341,0)</f>
        <v>0</v>
      </c>
      <c r="BF341" s="203">
        <f>IF(N341="snížená",J341,0)</f>
        <v>0</v>
      </c>
      <c r="BG341" s="203">
        <f>IF(N341="zákl. přenesená",J341,0)</f>
        <v>0</v>
      </c>
      <c r="BH341" s="203">
        <f>IF(N341="sníž. přenesená",J341,0)</f>
        <v>0</v>
      </c>
      <c r="BI341" s="203">
        <f>IF(N341="nulová",J341,0)</f>
        <v>0</v>
      </c>
      <c r="BJ341" s="16" t="s">
        <v>138</v>
      </c>
      <c r="BK341" s="203">
        <f>ROUND(I341*H341,2)</f>
        <v>0</v>
      </c>
      <c r="BL341" s="16" t="s">
        <v>206</v>
      </c>
      <c r="BM341" s="202" t="s">
        <v>880</v>
      </c>
    </row>
    <row r="342" spans="2:65" s="12" customFormat="1">
      <c r="B342" s="204"/>
      <c r="C342" s="205"/>
      <c r="D342" s="206" t="s">
        <v>140</v>
      </c>
      <c r="E342" s="205"/>
      <c r="F342" s="208" t="s">
        <v>881</v>
      </c>
      <c r="G342" s="205"/>
      <c r="H342" s="209">
        <v>20.614000000000001</v>
      </c>
      <c r="I342" s="210"/>
      <c r="J342" s="205"/>
      <c r="K342" s="205"/>
      <c r="L342" s="211"/>
      <c r="M342" s="212"/>
      <c r="N342" s="213"/>
      <c r="O342" s="213"/>
      <c r="P342" s="213"/>
      <c r="Q342" s="213"/>
      <c r="R342" s="213"/>
      <c r="S342" s="213"/>
      <c r="T342" s="214"/>
      <c r="AT342" s="215" t="s">
        <v>140</v>
      </c>
      <c r="AU342" s="215" t="s">
        <v>138</v>
      </c>
      <c r="AV342" s="12" t="s">
        <v>138</v>
      </c>
      <c r="AW342" s="12" t="s">
        <v>4</v>
      </c>
      <c r="AX342" s="12" t="s">
        <v>81</v>
      </c>
      <c r="AY342" s="215" t="s">
        <v>129</v>
      </c>
    </row>
    <row r="343" spans="2:65" s="1" customFormat="1" ht="24" customHeight="1">
      <c r="B343" s="33"/>
      <c r="C343" s="191" t="s">
        <v>882</v>
      </c>
      <c r="D343" s="191" t="s">
        <v>132</v>
      </c>
      <c r="E343" s="192" t="s">
        <v>883</v>
      </c>
      <c r="F343" s="193" t="s">
        <v>884</v>
      </c>
      <c r="G343" s="194" t="s">
        <v>135</v>
      </c>
      <c r="H343" s="195">
        <v>18.739999999999998</v>
      </c>
      <c r="I343" s="196"/>
      <c r="J343" s="197">
        <f>ROUND(I343*H343,2)</f>
        <v>0</v>
      </c>
      <c r="K343" s="193" t="s">
        <v>136</v>
      </c>
      <c r="L343" s="37"/>
      <c r="M343" s="198" t="s">
        <v>1</v>
      </c>
      <c r="N343" s="199" t="s">
        <v>39</v>
      </c>
      <c r="O343" s="65"/>
      <c r="P343" s="200">
        <f>O343*H343</f>
        <v>0</v>
      </c>
      <c r="Q343" s="200">
        <v>0</v>
      </c>
      <c r="R343" s="200">
        <f>Q343*H343</f>
        <v>0</v>
      </c>
      <c r="S343" s="200">
        <v>0</v>
      </c>
      <c r="T343" s="201">
        <f>S343*H343</f>
        <v>0</v>
      </c>
      <c r="AR343" s="202" t="s">
        <v>206</v>
      </c>
      <c r="AT343" s="202" t="s">
        <v>132</v>
      </c>
      <c r="AU343" s="202" t="s">
        <v>138</v>
      </c>
      <c r="AY343" s="16" t="s">
        <v>129</v>
      </c>
      <c r="BE343" s="203">
        <f>IF(N343="základní",J343,0)</f>
        <v>0</v>
      </c>
      <c r="BF343" s="203">
        <f>IF(N343="snížená",J343,0)</f>
        <v>0</v>
      </c>
      <c r="BG343" s="203">
        <f>IF(N343="zákl. přenesená",J343,0)</f>
        <v>0</v>
      </c>
      <c r="BH343" s="203">
        <f>IF(N343="sníž. přenesená",J343,0)</f>
        <v>0</v>
      </c>
      <c r="BI343" s="203">
        <f>IF(N343="nulová",J343,0)</f>
        <v>0</v>
      </c>
      <c r="BJ343" s="16" t="s">
        <v>138</v>
      </c>
      <c r="BK343" s="203">
        <f>ROUND(I343*H343,2)</f>
        <v>0</v>
      </c>
      <c r="BL343" s="16" t="s">
        <v>206</v>
      </c>
      <c r="BM343" s="202" t="s">
        <v>885</v>
      </c>
    </row>
    <row r="344" spans="2:65" s="1" customFormat="1" ht="16.5" customHeight="1">
      <c r="B344" s="33"/>
      <c r="C344" s="191" t="s">
        <v>886</v>
      </c>
      <c r="D344" s="191" t="s">
        <v>132</v>
      </c>
      <c r="E344" s="192" t="s">
        <v>887</v>
      </c>
      <c r="F344" s="193" t="s">
        <v>888</v>
      </c>
      <c r="G344" s="194" t="s">
        <v>216</v>
      </c>
      <c r="H344" s="195">
        <v>6</v>
      </c>
      <c r="I344" s="196"/>
      <c r="J344" s="197">
        <f>ROUND(I344*H344,2)</f>
        <v>0</v>
      </c>
      <c r="K344" s="193" t="s">
        <v>136</v>
      </c>
      <c r="L344" s="37"/>
      <c r="M344" s="198" t="s">
        <v>1</v>
      </c>
      <c r="N344" s="199" t="s">
        <v>39</v>
      </c>
      <c r="O344" s="65"/>
      <c r="P344" s="200">
        <f>O344*H344</f>
        <v>0</v>
      </c>
      <c r="Q344" s="200">
        <v>3.1E-4</v>
      </c>
      <c r="R344" s="200">
        <f>Q344*H344</f>
        <v>1.8600000000000001E-3</v>
      </c>
      <c r="S344" s="200">
        <v>0</v>
      </c>
      <c r="T344" s="201">
        <f>S344*H344</f>
        <v>0</v>
      </c>
      <c r="AR344" s="202" t="s">
        <v>206</v>
      </c>
      <c r="AT344" s="202" t="s">
        <v>132</v>
      </c>
      <c r="AU344" s="202" t="s">
        <v>138</v>
      </c>
      <c r="AY344" s="16" t="s">
        <v>129</v>
      </c>
      <c r="BE344" s="203">
        <f>IF(N344="základní",J344,0)</f>
        <v>0</v>
      </c>
      <c r="BF344" s="203">
        <f>IF(N344="snížená",J344,0)</f>
        <v>0</v>
      </c>
      <c r="BG344" s="203">
        <f>IF(N344="zákl. přenesená",J344,0)</f>
        <v>0</v>
      </c>
      <c r="BH344" s="203">
        <f>IF(N344="sníž. přenesená",J344,0)</f>
        <v>0</v>
      </c>
      <c r="BI344" s="203">
        <f>IF(N344="nulová",J344,0)</f>
        <v>0</v>
      </c>
      <c r="BJ344" s="16" t="s">
        <v>138</v>
      </c>
      <c r="BK344" s="203">
        <f>ROUND(I344*H344,2)</f>
        <v>0</v>
      </c>
      <c r="BL344" s="16" t="s">
        <v>206</v>
      </c>
      <c r="BM344" s="202" t="s">
        <v>889</v>
      </c>
    </row>
    <row r="345" spans="2:65" s="12" customFormat="1">
      <c r="B345" s="204"/>
      <c r="C345" s="205"/>
      <c r="D345" s="206" t="s">
        <v>140</v>
      </c>
      <c r="E345" s="207" t="s">
        <v>1</v>
      </c>
      <c r="F345" s="208" t="s">
        <v>890</v>
      </c>
      <c r="G345" s="205"/>
      <c r="H345" s="209">
        <v>6</v>
      </c>
      <c r="I345" s="210"/>
      <c r="J345" s="205"/>
      <c r="K345" s="205"/>
      <c r="L345" s="211"/>
      <c r="M345" s="212"/>
      <c r="N345" s="213"/>
      <c r="O345" s="213"/>
      <c r="P345" s="213"/>
      <c r="Q345" s="213"/>
      <c r="R345" s="213"/>
      <c r="S345" s="213"/>
      <c r="T345" s="214"/>
      <c r="AT345" s="215" t="s">
        <v>140</v>
      </c>
      <c r="AU345" s="215" t="s">
        <v>138</v>
      </c>
      <c r="AV345" s="12" t="s">
        <v>138</v>
      </c>
      <c r="AW345" s="12" t="s">
        <v>30</v>
      </c>
      <c r="AX345" s="12" t="s">
        <v>81</v>
      </c>
      <c r="AY345" s="215" t="s">
        <v>129</v>
      </c>
    </row>
    <row r="346" spans="2:65" s="1" customFormat="1" ht="16.5" customHeight="1">
      <c r="B346" s="33"/>
      <c r="C346" s="191" t="s">
        <v>891</v>
      </c>
      <c r="D346" s="191" t="s">
        <v>132</v>
      </c>
      <c r="E346" s="192" t="s">
        <v>892</v>
      </c>
      <c r="F346" s="193" t="s">
        <v>893</v>
      </c>
      <c r="G346" s="194" t="s">
        <v>216</v>
      </c>
      <c r="H346" s="195">
        <v>6.9</v>
      </c>
      <c r="I346" s="196"/>
      <c r="J346" s="197">
        <f>ROUND(I346*H346,2)</f>
        <v>0</v>
      </c>
      <c r="K346" s="193" t="s">
        <v>136</v>
      </c>
      <c r="L346" s="37"/>
      <c r="M346" s="198" t="s">
        <v>1</v>
      </c>
      <c r="N346" s="199" t="s">
        <v>39</v>
      </c>
      <c r="O346" s="65"/>
      <c r="P346" s="200">
        <f>O346*H346</f>
        <v>0</v>
      </c>
      <c r="Q346" s="200">
        <v>3.0000000000000001E-5</v>
      </c>
      <c r="R346" s="200">
        <f>Q346*H346</f>
        <v>2.0700000000000002E-4</v>
      </c>
      <c r="S346" s="200">
        <v>0</v>
      </c>
      <c r="T346" s="201">
        <f>S346*H346</f>
        <v>0</v>
      </c>
      <c r="AR346" s="202" t="s">
        <v>206</v>
      </c>
      <c r="AT346" s="202" t="s">
        <v>132</v>
      </c>
      <c r="AU346" s="202" t="s">
        <v>138</v>
      </c>
      <c r="AY346" s="16" t="s">
        <v>129</v>
      </c>
      <c r="BE346" s="203">
        <f>IF(N346="základní",J346,0)</f>
        <v>0</v>
      </c>
      <c r="BF346" s="203">
        <f>IF(N346="snížená",J346,0)</f>
        <v>0</v>
      </c>
      <c r="BG346" s="203">
        <f>IF(N346="zákl. přenesená",J346,0)</f>
        <v>0</v>
      </c>
      <c r="BH346" s="203">
        <f>IF(N346="sníž. přenesená",J346,0)</f>
        <v>0</v>
      </c>
      <c r="BI346" s="203">
        <f>IF(N346="nulová",J346,0)</f>
        <v>0</v>
      </c>
      <c r="BJ346" s="16" t="s">
        <v>138</v>
      </c>
      <c r="BK346" s="203">
        <f>ROUND(I346*H346,2)</f>
        <v>0</v>
      </c>
      <c r="BL346" s="16" t="s">
        <v>206</v>
      </c>
      <c r="BM346" s="202" t="s">
        <v>894</v>
      </c>
    </row>
    <row r="347" spans="2:65" s="12" customFormat="1">
      <c r="B347" s="204"/>
      <c r="C347" s="205"/>
      <c r="D347" s="206" t="s">
        <v>140</v>
      </c>
      <c r="E347" s="207" t="s">
        <v>1</v>
      </c>
      <c r="F347" s="208" t="s">
        <v>895</v>
      </c>
      <c r="G347" s="205"/>
      <c r="H347" s="209">
        <v>5.8</v>
      </c>
      <c r="I347" s="210"/>
      <c r="J347" s="205"/>
      <c r="K347" s="205"/>
      <c r="L347" s="211"/>
      <c r="M347" s="212"/>
      <c r="N347" s="213"/>
      <c r="O347" s="213"/>
      <c r="P347" s="213"/>
      <c r="Q347" s="213"/>
      <c r="R347" s="213"/>
      <c r="S347" s="213"/>
      <c r="T347" s="214"/>
      <c r="AT347" s="215" t="s">
        <v>140</v>
      </c>
      <c r="AU347" s="215" t="s">
        <v>138</v>
      </c>
      <c r="AV347" s="12" t="s">
        <v>138</v>
      </c>
      <c r="AW347" s="12" t="s">
        <v>30</v>
      </c>
      <c r="AX347" s="12" t="s">
        <v>73</v>
      </c>
      <c r="AY347" s="215" t="s">
        <v>129</v>
      </c>
    </row>
    <row r="348" spans="2:65" s="12" customFormat="1">
      <c r="B348" s="204"/>
      <c r="C348" s="205"/>
      <c r="D348" s="206" t="s">
        <v>140</v>
      </c>
      <c r="E348" s="207" t="s">
        <v>1</v>
      </c>
      <c r="F348" s="208" t="s">
        <v>896</v>
      </c>
      <c r="G348" s="205"/>
      <c r="H348" s="209">
        <v>1.1000000000000001</v>
      </c>
      <c r="I348" s="210"/>
      <c r="J348" s="205"/>
      <c r="K348" s="205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140</v>
      </c>
      <c r="AU348" s="215" t="s">
        <v>138</v>
      </c>
      <c r="AV348" s="12" t="s">
        <v>138</v>
      </c>
      <c r="AW348" s="12" t="s">
        <v>30</v>
      </c>
      <c r="AX348" s="12" t="s">
        <v>73</v>
      </c>
      <c r="AY348" s="215" t="s">
        <v>129</v>
      </c>
    </row>
    <row r="349" spans="2:65" s="13" customFormat="1">
      <c r="B349" s="216"/>
      <c r="C349" s="217"/>
      <c r="D349" s="206" t="s">
        <v>140</v>
      </c>
      <c r="E349" s="218" t="s">
        <v>1</v>
      </c>
      <c r="F349" s="219" t="s">
        <v>147</v>
      </c>
      <c r="G349" s="217"/>
      <c r="H349" s="220">
        <v>6.9</v>
      </c>
      <c r="I349" s="221"/>
      <c r="J349" s="217"/>
      <c r="K349" s="217"/>
      <c r="L349" s="222"/>
      <c r="M349" s="223"/>
      <c r="N349" s="224"/>
      <c r="O349" s="224"/>
      <c r="P349" s="224"/>
      <c r="Q349" s="224"/>
      <c r="R349" s="224"/>
      <c r="S349" s="224"/>
      <c r="T349" s="225"/>
      <c r="AT349" s="226" t="s">
        <v>140</v>
      </c>
      <c r="AU349" s="226" t="s">
        <v>138</v>
      </c>
      <c r="AV349" s="13" t="s">
        <v>137</v>
      </c>
      <c r="AW349" s="13" t="s">
        <v>30</v>
      </c>
      <c r="AX349" s="13" t="s">
        <v>81</v>
      </c>
      <c r="AY349" s="226" t="s">
        <v>129</v>
      </c>
    </row>
    <row r="350" spans="2:65" s="1" customFormat="1" ht="24" customHeight="1">
      <c r="B350" s="33"/>
      <c r="C350" s="191" t="s">
        <v>897</v>
      </c>
      <c r="D350" s="191" t="s">
        <v>132</v>
      </c>
      <c r="E350" s="192" t="s">
        <v>898</v>
      </c>
      <c r="F350" s="193" t="s">
        <v>899</v>
      </c>
      <c r="G350" s="194" t="s">
        <v>333</v>
      </c>
      <c r="H350" s="247"/>
      <c r="I350" s="196"/>
      <c r="J350" s="197">
        <f>ROUND(I350*H350,2)</f>
        <v>0</v>
      </c>
      <c r="K350" s="193" t="s">
        <v>136</v>
      </c>
      <c r="L350" s="37"/>
      <c r="M350" s="198" t="s">
        <v>1</v>
      </c>
      <c r="N350" s="199" t="s">
        <v>39</v>
      </c>
      <c r="O350" s="65"/>
      <c r="P350" s="200">
        <f>O350*H350</f>
        <v>0</v>
      </c>
      <c r="Q350" s="200">
        <v>0</v>
      </c>
      <c r="R350" s="200">
        <f>Q350*H350</f>
        <v>0</v>
      </c>
      <c r="S350" s="200">
        <v>0</v>
      </c>
      <c r="T350" s="201">
        <f>S350*H350</f>
        <v>0</v>
      </c>
      <c r="AR350" s="202" t="s">
        <v>206</v>
      </c>
      <c r="AT350" s="202" t="s">
        <v>132</v>
      </c>
      <c r="AU350" s="202" t="s">
        <v>138</v>
      </c>
      <c r="AY350" s="16" t="s">
        <v>129</v>
      </c>
      <c r="BE350" s="203">
        <f>IF(N350="základní",J350,0)</f>
        <v>0</v>
      </c>
      <c r="BF350" s="203">
        <f>IF(N350="snížená",J350,0)</f>
        <v>0</v>
      </c>
      <c r="BG350" s="203">
        <f>IF(N350="zákl. přenesená",J350,0)</f>
        <v>0</v>
      </c>
      <c r="BH350" s="203">
        <f>IF(N350="sníž. přenesená",J350,0)</f>
        <v>0</v>
      </c>
      <c r="BI350" s="203">
        <f>IF(N350="nulová",J350,0)</f>
        <v>0</v>
      </c>
      <c r="BJ350" s="16" t="s">
        <v>138</v>
      </c>
      <c r="BK350" s="203">
        <f>ROUND(I350*H350,2)</f>
        <v>0</v>
      </c>
      <c r="BL350" s="16" t="s">
        <v>206</v>
      </c>
      <c r="BM350" s="202" t="s">
        <v>900</v>
      </c>
    </row>
    <row r="351" spans="2:65" s="11" customFormat="1" ht="22.95" customHeight="1">
      <c r="B351" s="175"/>
      <c r="C351" s="176"/>
      <c r="D351" s="177" t="s">
        <v>72</v>
      </c>
      <c r="E351" s="189" t="s">
        <v>345</v>
      </c>
      <c r="F351" s="189" t="s">
        <v>346</v>
      </c>
      <c r="G351" s="176"/>
      <c r="H351" s="176"/>
      <c r="I351" s="179"/>
      <c r="J351" s="190">
        <f>BK351</f>
        <v>0</v>
      </c>
      <c r="K351" s="176"/>
      <c r="L351" s="181"/>
      <c r="M351" s="182"/>
      <c r="N351" s="183"/>
      <c r="O351" s="183"/>
      <c r="P351" s="184">
        <f>SUM(P352:P364)</f>
        <v>0</v>
      </c>
      <c r="Q351" s="183"/>
      <c r="R351" s="184">
        <f>SUM(R352:R364)</f>
        <v>4.0299999999999997E-3</v>
      </c>
      <c r="S351" s="183"/>
      <c r="T351" s="185">
        <f>SUM(T352:T364)</f>
        <v>0</v>
      </c>
      <c r="AR351" s="186" t="s">
        <v>138</v>
      </c>
      <c r="AT351" s="187" t="s">
        <v>72</v>
      </c>
      <c r="AU351" s="187" t="s">
        <v>81</v>
      </c>
      <c r="AY351" s="186" t="s">
        <v>129</v>
      </c>
      <c r="BK351" s="188">
        <f>SUM(BK352:BK364)</f>
        <v>0</v>
      </c>
    </row>
    <row r="352" spans="2:65" s="1" customFormat="1" ht="24" customHeight="1">
      <c r="B352" s="33"/>
      <c r="C352" s="191" t="s">
        <v>901</v>
      </c>
      <c r="D352" s="191" t="s">
        <v>132</v>
      </c>
      <c r="E352" s="192" t="s">
        <v>348</v>
      </c>
      <c r="F352" s="193" t="s">
        <v>349</v>
      </c>
      <c r="G352" s="194" t="s">
        <v>135</v>
      </c>
      <c r="H352" s="195">
        <v>5.8</v>
      </c>
      <c r="I352" s="196"/>
      <c r="J352" s="197">
        <f>ROUND(I352*H352,2)</f>
        <v>0</v>
      </c>
      <c r="K352" s="193" t="s">
        <v>136</v>
      </c>
      <c r="L352" s="37"/>
      <c r="M352" s="198" t="s">
        <v>1</v>
      </c>
      <c r="N352" s="199" t="s">
        <v>39</v>
      </c>
      <c r="O352" s="65"/>
      <c r="P352" s="200">
        <f>O352*H352</f>
        <v>0</v>
      </c>
      <c r="Q352" s="200">
        <v>6.0000000000000002E-5</v>
      </c>
      <c r="R352" s="200">
        <f>Q352*H352</f>
        <v>3.48E-4</v>
      </c>
      <c r="S352" s="200">
        <v>0</v>
      </c>
      <c r="T352" s="201">
        <f>S352*H352</f>
        <v>0</v>
      </c>
      <c r="AR352" s="202" t="s">
        <v>206</v>
      </c>
      <c r="AT352" s="202" t="s">
        <v>132</v>
      </c>
      <c r="AU352" s="202" t="s">
        <v>138</v>
      </c>
      <c r="AY352" s="16" t="s">
        <v>129</v>
      </c>
      <c r="BE352" s="203">
        <f>IF(N352="základní",J352,0)</f>
        <v>0</v>
      </c>
      <c r="BF352" s="203">
        <f>IF(N352="snížená",J352,0)</f>
        <v>0</v>
      </c>
      <c r="BG352" s="203">
        <f>IF(N352="zákl. přenesená",J352,0)</f>
        <v>0</v>
      </c>
      <c r="BH352" s="203">
        <f>IF(N352="sníž. přenesená",J352,0)</f>
        <v>0</v>
      </c>
      <c r="BI352" s="203">
        <f>IF(N352="nulová",J352,0)</f>
        <v>0</v>
      </c>
      <c r="BJ352" s="16" t="s">
        <v>138</v>
      </c>
      <c r="BK352" s="203">
        <f>ROUND(I352*H352,2)</f>
        <v>0</v>
      </c>
      <c r="BL352" s="16" t="s">
        <v>206</v>
      </c>
      <c r="BM352" s="202" t="s">
        <v>902</v>
      </c>
    </row>
    <row r="353" spans="2:65" s="1" customFormat="1" ht="24" customHeight="1">
      <c r="B353" s="33"/>
      <c r="C353" s="191" t="s">
        <v>903</v>
      </c>
      <c r="D353" s="191" t="s">
        <v>132</v>
      </c>
      <c r="E353" s="192" t="s">
        <v>352</v>
      </c>
      <c r="F353" s="193" t="s">
        <v>353</v>
      </c>
      <c r="G353" s="194" t="s">
        <v>135</v>
      </c>
      <c r="H353" s="195">
        <v>5.8</v>
      </c>
      <c r="I353" s="196"/>
      <c r="J353" s="197">
        <f>ROUND(I353*H353,2)</f>
        <v>0</v>
      </c>
      <c r="K353" s="193" t="s">
        <v>136</v>
      </c>
      <c r="L353" s="37"/>
      <c r="M353" s="198" t="s">
        <v>1</v>
      </c>
      <c r="N353" s="199" t="s">
        <v>39</v>
      </c>
      <c r="O353" s="65"/>
      <c r="P353" s="200">
        <f>O353*H353</f>
        <v>0</v>
      </c>
      <c r="Q353" s="200">
        <v>1.2E-4</v>
      </c>
      <c r="R353" s="200">
        <f>Q353*H353</f>
        <v>6.96E-4</v>
      </c>
      <c r="S353" s="200">
        <v>0</v>
      </c>
      <c r="T353" s="201">
        <f>S353*H353</f>
        <v>0</v>
      </c>
      <c r="AR353" s="202" t="s">
        <v>206</v>
      </c>
      <c r="AT353" s="202" t="s">
        <v>132</v>
      </c>
      <c r="AU353" s="202" t="s">
        <v>138</v>
      </c>
      <c r="AY353" s="16" t="s">
        <v>129</v>
      </c>
      <c r="BE353" s="203">
        <f>IF(N353="základní",J353,0)</f>
        <v>0</v>
      </c>
      <c r="BF353" s="203">
        <f>IF(N353="snížená",J353,0)</f>
        <v>0</v>
      </c>
      <c r="BG353" s="203">
        <f>IF(N353="zákl. přenesená",J353,0)</f>
        <v>0</v>
      </c>
      <c r="BH353" s="203">
        <f>IF(N353="sníž. přenesená",J353,0)</f>
        <v>0</v>
      </c>
      <c r="BI353" s="203">
        <f>IF(N353="nulová",J353,0)</f>
        <v>0</v>
      </c>
      <c r="BJ353" s="16" t="s">
        <v>138</v>
      </c>
      <c r="BK353" s="203">
        <f>ROUND(I353*H353,2)</f>
        <v>0</v>
      </c>
      <c r="BL353" s="16" t="s">
        <v>206</v>
      </c>
      <c r="BM353" s="202" t="s">
        <v>904</v>
      </c>
    </row>
    <row r="354" spans="2:65" s="12" customFormat="1">
      <c r="B354" s="204"/>
      <c r="C354" s="205"/>
      <c r="D354" s="206" t="s">
        <v>140</v>
      </c>
      <c r="E354" s="207" t="s">
        <v>1</v>
      </c>
      <c r="F354" s="208" t="s">
        <v>355</v>
      </c>
      <c r="G354" s="205"/>
      <c r="H354" s="209">
        <v>0.92</v>
      </c>
      <c r="I354" s="210"/>
      <c r="J354" s="205"/>
      <c r="K354" s="205"/>
      <c r="L354" s="211"/>
      <c r="M354" s="212"/>
      <c r="N354" s="213"/>
      <c r="O354" s="213"/>
      <c r="P354" s="213"/>
      <c r="Q354" s="213"/>
      <c r="R354" s="213"/>
      <c r="S354" s="213"/>
      <c r="T354" s="214"/>
      <c r="AT354" s="215" t="s">
        <v>140</v>
      </c>
      <c r="AU354" s="215" t="s">
        <v>138</v>
      </c>
      <c r="AV354" s="12" t="s">
        <v>138</v>
      </c>
      <c r="AW354" s="12" t="s">
        <v>30</v>
      </c>
      <c r="AX354" s="12" t="s">
        <v>73</v>
      </c>
      <c r="AY354" s="215" t="s">
        <v>129</v>
      </c>
    </row>
    <row r="355" spans="2:65" s="12" customFormat="1">
      <c r="B355" s="204"/>
      <c r="C355" s="205"/>
      <c r="D355" s="206" t="s">
        <v>140</v>
      </c>
      <c r="E355" s="207" t="s">
        <v>1</v>
      </c>
      <c r="F355" s="208" t="s">
        <v>356</v>
      </c>
      <c r="G355" s="205"/>
      <c r="H355" s="209">
        <v>2.88</v>
      </c>
      <c r="I355" s="210"/>
      <c r="J355" s="205"/>
      <c r="K355" s="205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140</v>
      </c>
      <c r="AU355" s="215" t="s">
        <v>138</v>
      </c>
      <c r="AV355" s="12" t="s">
        <v>138</v>
      </c>
      <c r="AW355" s="12" t="s">
        <v>30</v>
      </c>
      <c r="AX355" s="12" t="s">
        <v>73</v>
      </c>
      <c r="AY355" s="215" t="s">
        <v>129</v>
      </c>
    </row>
    <row r="356" spans="2:65" s="12" customFormat="1">
      <c r="B356" s="204"/>
      <c r="C356" s="205"/>
      <c r="D356" s="206" t="s">
        <v>140</v>
      </c>
      <c r="E356" s="207" t="s">
        <v>1</v>
      </c>
      <c r="F356" s="208" t="s">
        <v>357</v>
      </c>
      <c r="G356" s="205"/>
      <c r="H356" s="209">
        <v>2</v>
      </c>
      <c r="I356" s="210"/>
      <c r="J356" s="205"/>
      <c r="K356" s="205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140</v>
      </c>
      <c r="AU356" s="215" t="s">
        <v>138</v>
      </c>
      <c r="AV356" s="12" t="s">
        <v>138</v>
      </c>
      <c r="AW356" s="12" t="s">
        <v>30</v>
      </c>
      <c r="AX356" s="12" t="s">
        <v>73</v>
      </c>
      <c r="AY356" s="215" t="s">
        <v>129</v>
      </c>
    </row>
    <row r="357" spans="2:65" s="13" customFormat="1">
      <c r="B357" s="216"/>
      <c r="C357" s="217"/>
      <c r="D357" s="206" t="s">
        <v>140</v>
      </c>
      <c r="E357" s="218" t="s">
        <v>1</v>
      </c>
      <c r="F357" s="219" t="s">
        <v>147</v>
      </c>
      <c r="G357" s="217"/>
      <c r="H357" s="220">
        <v>5.8</v>
      </c>
      <c r="I357" s="221"/>
      <c r="J357" s="217"/>
      <c r="K357" s="217"/>
      <c r="L357" s="222"/>
      <c r="M357" s="223"/>
      <c r="N357" s="224"/>
      <c r="O357" s="224"/>
      <c r="P357" s="224"/>
      <c r="Q357" s="224"/>
      <c r="R357" s="224"/>
      <c r="S357" s="224"/>
      <c r="T357" s="225"/>
      <c r="AT357" s="226" t="s">
        <v>140</v>
      </c>
      <c r="AU357" s="226" t="s">
        <v>138</v>
      </c>
      <c r="AV357" s="13" t="s">
        <v>137</v>
      </c>
      <c r="AW357" s="13" t="s">
        <v>30</v>
      </c>
      <c r="AX357" s="13" t="s">
        <v>81</v>
      </c>
      <c r="AY357" s="226" t="s">
        <v>129</v>
      </c>
    </row>
    <row r="358" spans="2:65" s="1" customFormat="1" ht="24" customHeight="1">
      <c r="B358" s="33"/>
      <c r="C358" s="191" t="s">
        <v>905</v>
      </c>
      <c r="D358" s="191" t="s">
        <v>132</v>
      </c>
      <c r="E358" s="192" t="s">
        <v>359</v>
      </c>
      <c r="F358" s="193" t="s">
        <v>360</v>
      </c>
      <c r="G358" s="194" t="s">
        <v>135</v>
      </c>
      <c r="H358" s="195">
        <v>5.8</v>
      </c>
      <c r="I358" s="196"/>
      <c r="J358" s="197">
        <f>ROUND(I358*H358,2)</f>
        <v>0</v>
      </c>
      <c r="K358" s="193" t="s">
        <v>136</v>
      </c>
      <c r="L358" s="37"/>
      <c r="M358" s="198" t="s">
        <v>1</v>
      </c>
      <c r="N358" s="199" t="s">
        <v>39</v>
      </c>
      <c r="O358" s="65"/>
      <c r="P358" s="200">
        <f>O358*H358</f>
        <v>0</v>
      </c>
      <c r="Q358" s="200">
        <v>1.2E-4</v>
      </c>
      <c r="R358" s="200">
        <f>Q358*H358</f>
        <v>6.96E-4</v>
      </c>
      <c r="S358" s="200">
        <v>0</v>
      </c>
      <c r="T358" s="201">
        <f>S358*H358</f>
        <v>0</v>
      </c>
      <c r="AR358" s="202" t="s">
        <v>206</v>
      </c>
      <c r="AT358" s="202" t="s">
        <v>132</v>
      </c>
      <c r="AU358" s="202" t="s">
        <v>138</v>
      </c>
      <c r="AY358" s="16" t="s">
        <v>129</v>
      </c>
      <c r="BE358" s="203">
        <f>IF(N358="základní",J358,0)</f>
        <v>0</v>
      </c>
      <c r="BF358" s="203">
        <f>IF(N358="snížená",J358,0)</f>
        <v>0</v>
      </c>
      <c r="BG358" s="203">
        <f>IF(N358="zákl. přenesená",J358,0)</f>
        <v>0</v>
      </c>
      <c r="BH358" s="203">
        <f>IF(N358="sníž. přenesená",J358,0)</f>
        <v>0</v>
      </c>
      <c r="BI358" s="203">
        <f>IF(N358="nulová",J358,0)</f>
        <v>0</v>
      </c>
      <c r="BJ358" s="16" t="s">
        <v>138</v>
      </c>
      <c r="BK358" s="203">
        <f>ROUND(I358*H358,2)</f>
        <v>0</v>
      </c>
      <c r="BL358" s="16" t="s">
        <v>206</v>
      </c>
      <c r="BM358" s="202" t="s">
        <v>906</v>
      </c>
    </row>
    <row r="359" spans="2:65" s="1" customFormat="1" ht="24" customHeight="1">
      <c r="B359" s="33"/>
      <c r="C359" s="191" t="s">
        <v>907</v>
      </c>
      <c r="D359" s="191" t="s">
        <v>132</v>
      </c>
      <c r="E359" s="192" t="s">
        <v>363</v>
      </c>
      <c r="F359" s="193" t="s">
        <v>364</v>
      </c>
      <c r="G359" s="194" t="s">
        <v>135</v>
      </c>
      <c r="H359" s="195">
        <v>3.5</v>
      </c>
      <c r="I359" s="196"/>
      <c r="J359" s="197">
        <f>ROUND(I359*H359,2)</f>
        <v>0</v>
      </c>
      <c r="K359" s="193" t="s">
        <v>136</v>
      </c>
      <c r="L359" s="37"/>
      <c r="M359" s="198" t="s">
        <v>1</v>
      </c>
      <c r="N359" s="199" t="s">
        <v>39</v>
      </c>
      <c r="O359" s="65"/>
      <c r="P359" s="200">
        <f>O359*H359</f>
        <v>0</v>
      </c>
      <c r="Q359" s="200">
        <v>2.4000000000000001E-4</v>
      </c>
      <c r="R359" s="200">
        <f>Q359*H359</f>
        <v>8.4000000000000003E-4</v>
      </c>
      <c r="S359" s="200">
        <v>0</v>
      </c>
      <c r="T359" s="201">
        <f>S359*H359</f>
        <v>0</v>
      </c>
      <c r="AR359" s="202" t="s">
        <v>206</v>
      </c>
      <c r="AT359" s="202" t="s">
        <v>132</v>
      </c>
      <c r="AU359" s="202" t="s">
        <v>138</v>
      </c>
      <c r="AY359" s="16" t="s">
        <v>129</v>
      </c>
      <c r="BE359" s="203">
        <f>IF(N359="základní",J359,0)</f>
        <v>0</v>
      </c>
      <c r="BF359" s="203">
        <f>IF(N359="snížená",J359,0)</f>
        <v>0</v>
      </c>
      <c r="BG359" s="203">
        <f>IF(N359="zákl. přenesená",J359,0)</f>
        <v>0</v>
      </c>
      <c r="BH359" s="203">
        <f>IF(N359="sníž. přenesená",J359,0)</f>
        <v>0</v>
      </c>
      <c r="BI359" s="203">
        <f>IF(N359="nulová",J359,0)</f>
        <v>0</v>
      </c>
      <c r="BJ359" s="16" t="s">
        <v>138</v>
      </c>
      <c r="BK359" s="203">
        <f>ROUND(I359*H359,2)</f>
        <v>0</v>
      </c>
      <c r="BL359" s="16" t="s">
        <v>206</v>
      </c>
      <c r="BM359" s="202" t="s">
        <v>908</v>
      </c>
    </row>
    <row r="360" spans="2:65" s="12" customFormat="1">
      <c r="B360" s="204"/>
      <c r="C360" s="205"/>
      <c r="D360" s="206" t="s">
        <v>140</v>
      </c>
      <c r="E360" s="207" t="s">
        <v>1</v>
      </c>
      <c r="F360" s="208" t="s">
        <v>366</v>
      </c>
      <c r="G360" s="205"/>
      <c r="H360" s="209">
        <v>3.5</v>
      </c>
      <c r="I360" s="210"/>
      <c r="J360" s="205"/>
      <c r="K360" s="205"/>
      <c r="L360" s="211"/>
      <c r="M360" s="212"/>
      <c r="N360" s="213"/>
      <c r="O360" s="213"/>
      <c r="P360" s="213"/>
      <c r="Q360" s="213"/>
      <c r="R360" s="213"/>
      <c r="S360" s="213"/>
      <c r="T360" s="214"/>
      <c r="AT360" s="215" t="s">
        <v>140</v>
      </c>
      <c r="AU360" s="215" t="s">
        <v>138</v>
      </c>
      <c r="AV360" s="12" t="s">
        <v>138</v>
      </c>
      <c r="AW360" s="12" t="s">
        <v>30</v>
      </c>
      <c r="AX360" s="12" t="s">
        <v>81</v>
      </c>
      <c r="AY360" s="215" t="s">
        <v>129</v>
      </c>
    </row>
    <row r="361" spans="2:65" s="1" customFormat="1" ht="24" customHeight="1">
      <c r="B361" s="33"/>
      <c r="C361" s="191" t="s">
        <v>909</v>
      </c>
      <c r="D361" s="191" t="s">
        <v>132</v>
      </c>
      <c r="E361" s="192" t="s">
        <v>368</v>
      </c>
      <c r="F361" s="193" t="s">
        <v>369</v>
      </c>
      <c r="G361" s="194" t="s">
        <v>216</v>
      </c>
      <c r="H361" s="195">
        <v>5.2</v>
      </c>
      <c r="I361" s="196"/>
      <c r="J361" s="197">
        <f>ROUND(I361*H361,2)</f>
        <v>0</v>
      </c>
      <c r="K361" s="193" t="s">
        <v>136</v>
      </c>
      <c r="L361" s="37"/>
      <c r="M361" s="198" t="s">
        <v>1</v>
      </c>
      <c r="N361" s="199" t="s">
        <v>39</v>
      </c>
      <c r="O361" s="65"/>
      <c r="P361" s="200">
        <f>O361*H361</f>
        <v>0</v>
      </c>
      <c r="Q361" s="200">
        <v>2.0000000000000002E-5</v>
      </c>
      <c r="R361" s="200">
        <f>Q361*H361</f>
        <v>1.0400000000000001E-4</v>
      </c>
      <c r="S361" s="200">
        <v>0</v>
      </c>
      <c r="T361" s="201">
        <f>S361*H361</f>
        <v>0</v>
      </c>
      <c r="AR361" s="202" t="s">
        <v>206</v>
      </c>
      <c r="AT361" s="202" t="s">
        <v>132</v>
      </c>
      <c r="AU361" s="202" t="s">
        <v>138</v>
      </c>
      <c r="AY361" s="16" t="s">
        <v>129</v>
      </c>
      <c r="BE361" s="203">
        <f>IF(N361="základní",J361,0)</f>
        <v>0</v>
      </c>
      <c r="BF361" s="203">
        <f>IF(N361="snížená",J361,0)</f>
        <v>0</v>
      </c>
      <c r="BG361" s="203">
        <f>IF(N361="zákl. přenesená",J361,0)</f>
        <v>0</v>
      </c>
      <c r="BH361" s="203">
        <f>IF(N361="sníž. přenesená",J361,0)</f>
        <v>0</v>
      </c>
      <c r="BI361" s="203">
        <f>IF(N361="nulová",J361,0)</f>
        <v>0</v>
      </c>
      <c r="BJ361" s="16" t="s">
        <v>138</v>
      </c>
      <c r="BK361" s="203">
        <f>ROUND(I361*H361,2)</f>
        <v>0</v>
      </c>
      <c r="BL361" s="16" t="s">
        <v>206</v>
      </c>
      <c r="BM361" s="202" t="s">
        <v>910</v>
      </c>
    </row>
    <row r="362" spans="2:65" s="12" customFormat="1">
      <c r="B362" s="204"/>
      <c r="C362" s="205"/>
      <c r="D362" s="206" t="s">
        <v>140</v>
      </c>
      <c r="E362" s="207" t="s">
        <v>1</v>
      </c>
      <c r="F362" s="208" t="s">
        <v>911</v>
      </c>
      <c r="G362" s="205"/>
      <c r="H362" s="209">
        <v>5.2</v>
      </c>
      <c r="I362" s="210"/>
      <c r="J362" s="205"/>
      <c r="K362" s="205"/>
      <c r="L362" s="211"/>
      <c r="M362" s="212"/>
      <c r="N362" s="213"/>
      <c r="O362" s="213"/>
      <c r="P362" s="213"/>
      <c r="Q362" s="213"/>
      <c r="R362" s="213"/>
      <c r="S362" s="213"/>
      <c r="T362" s="214"/>
      <c r="AT362" s="215" t="s">
        <v>140</v>
      </c>
      <c r="AU362" s="215" t="s">
        <v>138</v>
      </c>
      <c r="AV362" s="12" t="s">
        <v>138</v>
      </c>
      <c r="AW362" s="12" t="s">
        <v>30</v>
      </c>
      <c r="AX362" s="12" t="s">
        <v>81</v>
      </c>
      <c r="AY362" s="215" t="s">
        <v>129</v>
      </c>
    </row>
    <row r="363" spans="2:65" s="1" customFormat="1" ht="24" customHeight="1">
      <c r="B363" s="33"/>
      <c r="C363" s="191" t="s">
        <v>912</v>
      </c>
      <c r="D363" s="191" t="s">
        <v>132</v>
      </c>
      <c r="E363" s="192" t="s">
        <v>373</v>
      </c>
      <c r="F363" s="193" t="s">
        <v>374</v>
      </c>
      <c r="G363" s="194" t="s">
        <v>135</v>
      </c>
      <c r="H363" s="195">
        <v>3.5</v>
      </c>
      <c r="I363" s="196"/>
      <c r="J363" s="197">
        <f>ROUND(I363*H363,2)</f>
        <v>0</v>
      </c>
      <c r="K363" s="193" t="s">
        <v>136</v>
      </c>
      <c r="L363" s="37"/>
      <c r="M363" s="198" t="s">
        <v>1</v>
      </c>
      <c r="N363" s="199" t="s">
        <v>39</v>
      </c>
      <c r="O363" s="65"/>
      <c r="P363" s="200">
        <f>O363*H363</f>
        <v>0</v>
      </c>
      <c r="Q363" s="200">
        <v>3.4000000000000002E-4</v>
      </c>
      <c r="R363" s="200">
        <f>Q363*H363</f>
        <v>1.1900000000000001E-3</v>
      </c>
      <c r="S363" s="200">
        <v>0</v>
      </c>
      <c r="T363" s="201">
        <f>S363*H363</f>
        <v>0</v>
      </c>
      <c r="AR363" s="202" t="s">
        <v>206</v>
      </c>
      <c r="AT363" s="202" t="s">
        <v>132</v>
      </c>
      <c r="AU363" s="202" t="s">
        <v>138</v>
      </c>
      <c r="AY363" s="16" t="s">
        <v>129</v>
      </c>
      <c r="BE363" s="203">
        <f>IF(N363="základní",J363,0)</f>
        <v>0</v>
      </c>
      <c r="BF363" s="203">
        <f>IF(N363="snížená",J363,0)</f>
        <v>0</v>
      </c>
      <c r="BG363" s="203">
        <f>IF(N363="zákl. přenesená",J363,0)</f>
        <v>0</v>
      </c>
      <c r="BH363" s="203">
        <f>IF(N363="sníž. přenesená",J363,0)</f>
        <v>0</v>
      </c>
      <c r="BI363" s="203">
        <f>IF(N363="nulová",J363,0)</f>
        <v>0</v>
      </c>
      <c r="BJ363" s="16" t="s">
        <v>138</v>
      </c>
      <c r="BK363" s="203">
        <f>ROUND(I363*H363,2)</f>
        <v>0</v>
      </c>
      <c r="BL363" s="16" t="s">
        <v>206</v>
      </c>
      <c r="BM363" s="202" t="s">
        <v>913</v>
      </c>
    </row>
    <row r="364" spans="2:65" s="1" customFormat="1" ht="24" customHeight="1">
      <c r="B364" s="33"/>
      <c r="C364" s="191" t="s">
        <v>914</v>
      </c>
      <c r="D364" s="191" t="s">
        <v>132</v>
      </c>
      <c r="E364" s="192" t="s">
        <v>377</v>
      </c>
      <c r="F364" s="193" t="s">
        <v>378</v>
      </c>
      <c r="G364" s="194" t="s">
        <v>216</v>
      </c>
      <c r="H364" s="195">
        <v>5.2</v>
      </c>
      <c r="I364" s="196"/>
      <c r="J364" s="197">
        <f>ROUND(I364*H364,2)</f>
        <v>0</v>
      </c>
      <c r="K364" s="193" t="s">
        <v>136</v>
      </c>
      <c r="L364" s="37"/>
      <c r="M364" s="198" t="s">
        <v>1</v>
      </c>
      <c r="N364" s="199" t="s">
        <v>39</v>
      </c>
      <c r="O364" s="65"/>
      <c r="P364" s="200">
        <f>O364*H364</f>
        <v>0</v>
      </c>
      <c r="Q364" s="200">
        <v>3.0000000000000001E-5</v>
      </c>
      <c r="R364" s="200">
        <f>Q364*H364</f>
        <v>1.56E-4</v>
      </c>
      <c r="S364" s="200">
        <v>0</v>
      </c>
      <c r="T364" s="201">
        <f>S364*H364</f>
        <v>0</v>
      </c>
      <c r="AR364" s="202" t="s">
        <v>206</v>
      </c>
      <c r="AT364" s="202" t="s">
        <v>132</v>
      </c>
      <c r="AU364" s="202" t="s">
        <v>138</v>
      </c>
      <c r="AY364" s="16" t="s">
        <v>129</v>
      </c>
      <c r="BE364" s="203">
        <f>IF(N364="základní",J364,0)</f>
        <v>0</v>
      </c>
      <c r="BF364" s="203">
        <f>IF(N364="snížená",J364,0)</f>
        <v>0</v>
      </c>
      <c r="BG364" s="203">
        <f>IF(N364="zákl. přenesená",J364,0)</f>
        <v>0</v>
      </c>
      <c r="BH364" s="203">
        <f>IF(N364="sníž. přenesená",J364,0)</f>
        <v>0</v>
      </c>
      <c r="BI364" s="203">
        <f>IF(N364="nulová",J364,0)</f>
        <v>0</v>
      </c>
      <c r="BJ364" s="16" t="s">
        <v>138</v>
      </c>
      <c r="BK364" s="203">
        <f>ROUND(I364*H364,2)</f>
        <v>0</v>
      </c>
      <c r="BL364" s="16" t="s">
        <v>206</v>
      </c>
      <c r="BM364" s="202" t="s">
        <v>915</v>
      </c>
    </row>
    <row r="365" spans="2:65" s="11" customFormat="1" ht="22.95" customHeight="1">
      <c r="B365" s="175"/>
      <c r="C365" s="176"/>
      <c r="D365" s="177" t="s">
        <v>72</v>
      </c>
      <c r="E365" s="189" t="s">
        <v>380</v>
      </c>
      <c r="F365" s="189" t="s">
        <v>381</v>
      </c>
      <c r="G365" s="176"/>
      <c r="H365" s="176"/>
      <c r="I365" s="179"/>
      <c r="J365" s="190">
        <f>BK365</f>
        <v>0</v>
      </c>
      <c r="K365" s="176"/>
      <c r="L365" s="181"/>
      <c r="M365" s="182"/>
      <c r="N365" s="183"/>
      <c r="O365" s="183"/>
      <c r="P365" s="184">
        <f>SUM(P366:P377)</f>
        <v>0</v>
      </c>
      <c r="Q365" s="183"/>
      <c r="R365" s="184">
        <f>SUM(R366:R377)</f>
        <v>9.1597659999999997E-2</v>
      </c>
      <c r="S365" s="183"/>
      <c r="T365" s="185">
        <f>SUM(T366:T377)</f>
        <v>0</v>
      </c>
      <c r="AR365" s="186" t="s">
        <v>138</v>
      </c>
      <c r="AT365" s="187" t="s">
        <v>72</v>
      </c>
      <c r="AU365" s="187" t="s">
        <v>81</v>
      </c>
      <c r="AY365" s="186" t="s">
        <v>129</v>
      </c>
      <c r="BK365" s="188">
        <f>SUM(BK366:BK377)</f>
        <v>0</v>
      </c>
    </row>
    <row r="366" spans="2:65" s="1" customFormat="1" ht="16.5" customHeight="1">
      <c r="B366" s="33"/>
      <c r="C366" s="191" t="s">
        <v>916</v>
      </c>
      <c r="D366" s="191" t="s">
        <v>132</v>
      </c>
      <c r="E366" s="192" t="s">
        <v>391</v>
      </c>
      <c r="F366" s="193" t="s">
        <v>392</v>
      </c>
      <c r="G366" s="194" t="s">
        <v>135</v>
      </c>
      <c r="H366" s="195">
        <v>44.88</v>
      </c>
      <c r="I366" s="196"/>
      <c r="J366" s="197">
        <f>ROUND(I366*H366,2)</f>
        <v>0</v>
      </c>
      <c r="K366" s="193" t="s">
        <v>136</v>
      </c>
      <c r="L366" s="37"/>
      <c r="M366" s="198" t="s">
        <v>1</v>
      </c>
      <c r="N366" s="199" t="s">
        <v>39</v>
      </c>
      <c r="O366" s="65"/>
      <c r="P366" s="200">
        <f>O366*H366</f>
        <v>0</v>
      </c>
      <c r="Q366" s="200">
        <v>0</v>
      </c>
      <c r="R366" s="200">
        <f>Q366*H366</f>
        <v>0</v>
      </c>
      <c r="S366" s="200">
        <v>0</v>
      </c>
      <c r="T366" s="201">
        <f>S366*H366</f>
        <v>0</v>
      </c>
      <c r="AR366" s="202" t="s">
        <v>206</v>
      </c>
      <c r="AT366" s="202" t="s">
        <v>132</v>
      </c>
      <c r="AU366" s="202" t="s">
        <v>138</v>
      </c>
      <c r="AY366" s="16" t="s">
        <v>129</v>
      </c>
      <c r="BE366" s="203">
        <f>IF(N366="základní",J366,0)</f>
        <v>0</v>
      </c>
      <c r="BF366" s="203">
        <f>IF(N366="snížená",J366,0)</f>
        <v>0</v>
      </c>
      <c r="BG366" s="203">
        <f>IF(N366="zákl. přenesená",J366,0)</f>
        <v>0</v>
      </c>
      <c r="BH366" s="203">
        <f>IF(N366="sníž. přenesená",J366,0)</f>
        <v>0</v>
      </c>
      <c r="BI366" s="203">
        <f>IF(N366="nulová",J366,0)</f>
        <v>0</v>
      </c>
      <c r="BJ366" s="16" t="s">
        <v>138</v>
      </c>
      <c r="BK366" s="203">
        <f>ROUND(I366*H366,2)</f>
        <v>0</v>
      </c>
      <c r="BL366" s="16" t="s">
        <v>206</v>
      </c>
      <c r="BM366" s="202" t="s">
        <v>917</v>
      </c>
    </row>
    <row r="367" spans="2:65" s="1" customFormat="1" ht="16.5" customHeight="1">
      <c r="B367" s="33"/>
      <c r="C367" s="237" t="s">
        <v>918</v>
      </c>
      <c r="D367" s="237" t="s">
        <v>218</v>
      </c>
      <c r="E367" s="238" t="s">
        <v>395</v>
      </c>
      <c r="F367" s="239" t="s">
        <v>396</v>
      </c>
      <c r="G367" s="240" t="s">
        <v>135</v>
      </c>
      <c r="H367" s="241">
        <v>47.124000000000002</v>
      </c>
      <c r="I367" s="242"/>
      <c r="J367" s="243">
        <f>ROUND(I367*H367,2)</f>
        <v>0</v>
      </c>
      <c r="K367" s="239" t="s">
        <v>136</v>
      </c>
      <c r="L367" s="244"/>
      <c r="M367" s="245" t="s">
        <v>1</v>
      </c>
      <c r="N367" s="246" t="s">
        <v>39</v>
      </c>
      <c r="O367" s="65"/>
      <c r="P367" s="200">
        <f>O367*H367</f>
        <v>0</v>
      </c>
      <c r="Q367" s="200">
        <v>0</v>
      </c>
      <c r="R367" s="200">
        <f>Q367*H367</f>
        <v>0</v>
      </c>
      <c r="S367" s="200">
        <v>0</v>
      </c>
      <c r="T367" s="201">
        <f>S367*H367</f>
        <v>0</v>
      </c>
      <c r="AR367" s="202" t="s">
        <v>221</v>
      </c>
      <c r="AT367" s="202" t="s">
        <v>218</v>
      </c>
      <c r="AU367" s="202" t="s">
        <v>138</v>
      </c>
      <c r="AY367" s="16" t="s">
        <v>129</v>
      </c>
      <c r="BE367" s="203">
        <f>IF(N367="základní",J367,0)</f>
        <v>0</v>
      </c>
      <c r="BF367" s="203">
        <f>IF(N367="snížená",J367,0)</f>
        <v>0</v>
      </c>
      <c r="BG367" s="203">
        <f>IF(N367="zákl. přenesená",J367,0)</f>
        <v>0</v>
      </c>
      <c r="BH367" s="203">
        <f>IF(N367="sníž. přenesená",J367,0)</f>
        <v>0</v>
      </c>
      <c r="BI367" s="203">
        <f>IF(N367="nulová",J367,0)</f>
        <v>0</v>
      </c>
      <c r="BJ367" s="16" t="s">
        <v>138</v>
      </c>
      <c r="BK367" s="203">
        <f>ROUND(I367*H367,2)</f>
        <v>0</v>
      </c>
      <c r="BL367" s="16" t="s">
        <v>206</v>
      </c>
      <c r="BM367" s="202" t="s">
        <v>919</v>
      </c>
    </row>
    <row r="368" spans="2:65" s="12" customFormat="1">
      <c r="B368" s="204"/>
      <c r="C368" s="205"/>
      <c r="D368" s="206" t="s">
        <v>140</v>
      </c>
      <c r="E368" s="205"/>
      <c r="F368" s="208" t="s">
        <v>398</v>
      </c>
      <c r="G368" s="205"/>
      <c r="H368" s="209">
        <v>47.124000000000002</v>
      </c>
      <c r="I368" s="210"/>
      <c r="J368" s="205"/>
      <c r="K368" s="205"/>
      <c r="L368" s="211"/>
      <c r="M368" s="212"/>
      <c r="N368" s="213"/>
      <c r="O368" s="213"/>
      <c r="P368" s="213"/>
      <c r="Q368" s="213"/>
      <c r="R368" s="213"/>
      <c r="S368" s="213"/>
      <c r="T368" s="214"/>
      <c r="AT368" s="215" t="s">
        <v>140</v>
      </c>
      <c r="AU368" s="215" t="s">
        <v>138</v>
      </c>
      <c r="AV368" s="12" t="s">
        <v>138</v>
      </c>
      <c r="AW368" s="12" t="s">
        <v>4</v>
      </c>
      <c r="AX368" s="12" t="s">
        <v>81</v>
      </c>
      <c r="AY368" s="215" t="s">
        <v>129</v>
      </c>
    </row>
    <row r="369" spans="2:65" s="1" customFormat="1" ht="24" customHeight="1">
      <c r="B369" s="33"/>
      <c r="C369" s="191" t="s">
        <v>920</v>
      </c>
      <c r="D369" s="191" t="s">
        <v>132</v>
      </c>
      <c r="E369" s="192" t="s">
        <v>400</v>
      </c>
      <c r="F369" s="193" t="s">
        <v>401</v>
      </c>
      <c r="G369" s="194" t="s">
        <v>135</v>
      </c>
      <c r="H369" s="195">
        <v>186.934</v>
      </c>
      <c r="I369" s="196"/>
      <c r="J369" s="197">
        <f>ROUND(I369*H369,2)</f>
        <v>0</v>
      </c>
      <c r="K369" s="193" t="s">
        <v>136</v>
      </c>
      <c r="L369" s="37"/>
      <c r="M369" s="198" t="s">
        <v>1</v>
      </c>
      <c r="N369" s="199" t="s">
        <v>39</v>
      </c>
      <c r="O369" s="65"/>
      <c r="P369" s="200">
        <f>O369*H369</f>
        <v>0</v>
      </c>
      <c r="Q369" s="200">
        <v>2.0000000000000001E-4</v>
      </c>
      <c r="R369" s="200">
        <f>Q369*H369</f>
        <v>3.7386800000000005E-2</v>
      </c>
      <c r="S369" s="200">
        <v>0</v>
      </c>
      <c r="T369" s="201">
        <f>S369*H369</f>
        <v>0</v>
      </c>
      <c r="AR369" s="202" t="s">
        <v>206</v>
      </c>
      <c r="AT369" s="202" t="s">
        <v>132</v>
      </c>
      <c r="AU369" s="202" t="s">
        <v>138</v>
      </c>
      <c r="AY369" s="16" t="s">
        <v>129</v>
      </c>
      <c r="BE369" s="203">
        <f>IF(N369="základní",J369,0)</f>
        <v>0</v>
      </c>
      <c r="BF369" s="203">
        <f>IF(N369="snížená",J369,0)</f>
        <v>0</v>
      </c>
      <c r="BG369" s="203">
        <f>IF(N369="zákl. přenesená",J369,0)</f>
        <v>0</v>
      </c>
      <c r="BH369" s="203">
        <f>IF(N369="sníž. přenesená",J369,0)</f>
        <v>0</v>
      </c>
      <c r="BI369" s="203">
        <f>IF(N369="nulová",J369,0)</f>
        <v>0</v>
      </c>
      <c r="BJ369" s="16" t="s">
        <v>138</v>
      </c>
      <c r="BK369" s="203">
        <f>ROUND(I369*H369,2)</f>
        <v>0</v>
      </c>
      <c r="BL369" s="16" t="s">
        <v>206</v>
      </c>
      <c r="BM369" s="202" t="s">
        <v>921</v>
      </c>
    </row>
    <row r="370" spans="2:65" s="12" customFormat="1">
      <c r="B370" s="204"/>
      <c r="C370" s="205"/>
      <c r="D370" s="206" t="s">
        <v>140</v>
      </c>
      <c r="E370" s="207" t="s">
        <v>1</v>
      </c>
      <c r="F370" s="208" t="s">
        <v>403</v>
      </c>
      <c r="G370" s="205"/>
      <c r="H370" s="209">
        <v>70.064999999999998</v>
      </c>
      <c r="I370" s="210"/>
      <c r="J370" s="205"/>
      <c r="K370" s="205"/>
      <c r="L370" s="211"/>
      <c r="M370" s="212"/>
      <c r="N370" s="213"/>
      <c r="O370" s="213"/>
      <c r="P370" s="213"/>
      <c r="Q370" s="213"/>
      <c r="R370" s="213"/>
      <c r="S370" s="213"/>
      <c r="T370" s="214"/>
      <c r="AT370" s="215" t="s">
        <v>140</v>
      </c>
      <c r="AU370" s="215" t="s">
        <v>138</v>
      </c>
      <c r="AV370" s="12" t="s">
        <v>138</v>
      </c>
      <c r="AW370" s="12" t="s">
        <v>30</v>
      </c>
      <c r="AX370" s="12" t="s">
        <v>73</v>
      </c>
      <c r="AY370" s="215" t="s">
        <v>129</v>
      </c>
    </row>
    <row r="371" spans="2:65" s="12" customFormat="1">
      <c r="B371" s="204"/>
      <c r="C371" s="205"/>
      <c r="D371" s="206" t="s">
        <v>140</v>
      </c>
      <c r="E371" s="207" t="s">
        <v>1</v>
      </c>
      <c r="F371" s="208" t="s">
        <v>404</v>
      </c>
      <c r="G371" s="205"/>
      <c r="H371" s="209">
        <v>3.51</v>
      </c>
      <c r="I371" s="210"/>
      <c r="J371" s="205"/>
      <c r="K371" s="205"/>
      <c r="L371" s="211"/>
      <c r="M371" s="212"/>
      <c r="N371" s="213"/>
      <c r="O371" s="213"/>
      <c r="P371" s="213"/>
      <c r="Q371" s="213"/>
      <c r="R371" s="213"/>
      <c r="S371" s="213"/>
      <c r="T371" s="214"/>
      <c r="AT371" s="215" t="s">
        <v>140</v>
      </c>
      <c r="AU371" s="215" t="s">
        <v>138</v>
      </c>
      <c r="AV371" s="12" t="s">
        <v>138</v>
      </c>
      <c r="AW371" s="12" t="s">
        <v>30</v>
      </c>
      <c r="AX371" s="12" t="s">
        <v>73</v>
      </c>
      <c r="AY371" s="215" t="s">
        <v>129</v>
      </c>
    </row>
    <row r="372" spans="2:65" s="12" customFormat="1">
      <c r="B372" s="204"/>
      <c r="C372" s="205"/>
      <c r="D372" s="206" t="s">
        <v>140</v>
      </c>
      <c r="E372" s="207" t="s">
        <v>1</v>
      </c>
      <c r="F372" s="208" t="s">
        <v>405</v>
      </c>
      <c r="G372" s="205"/>
      <c r="H372" s="209">
        <v>50.865000000000002</v>
      </c>
      <c r="I372" s="210"/>
      <c r="J372" s="205"/>
      <c r="K372" s="205"/>
      <c r="L372" s="211"/>
      <c r="M372" s="212"/>
      <c r="N372" s="213"/>
      <c r="O372" s="213"/>
      <c r="P372" s="213"/>
      <c r="Q372" s="213"/>
      <c r="R372" s="213"/>
      <c r="S372" s="213"/>
      <c r="T372" s="214"/>
      <c r="AT372" s="215" t="s">
        <v>140</v>
      </c>
      <c r="AU372" s="215" t="s">
        <v>138</v>
      </c>
      <c r="AV372" s="12" t="s">
        <v>138</v>
      </c>
      <c r="AW372" s="12" t="s">
        <v>30</v>
      </c>
      <c r="AX372" s="12" t="s">
        <v>73</v>
      </c>
      <c r="AY372" s="215" t="s">
        <v>129</v>
      </c>
    </row>
    <row r="373" spans="2:65" s="12" customFormat="1">
      <c r="B373" s="204"/>
      <c r="C373" s="205"/>
      <c r="D373" s="206" t="s">
        <v>140</v>
      </c>
      <c r="E373" s="207" t="s">
        <v>1</v>
      </c>
      <c r="F373" s="208" t="s">
        <v>406</v>
      </c>
      <c r="G373" s="205"/>
      <c r="H373" s="209">
        <v>28.8</v>
      </c>
      <c r="I373" s="210"/>
      <c r="J373" s="205"/>
      <c r="K373" s="205"/>
      <c r="L373" s="211"/>
      <c r="M373" s="212"/>
      <c r="N373" s="213"/>
      <c r="O373" s="213"/>
      <c r="P373" s="213"/>
      <c r="Q373" s="213"/>
      <c r="R373" s="213"/>
      <c r="S373" s="213"/>
      <c r="T373" s="214"/>
      <c r="AT373" s="215" t="s">
        <v>140</v>
      </c>
      <c r="AU373" s="215" t="s">
        <v>138</v>
      </c>
      <c r="AV373" s="12" t="s">
        <v>138</v>
      </c>
      <c r="AW373" s="12" t="s">
        <v>30</v>
      </c>
      <c r="AX373" s="12" t="s">
        <v>73</v>
      </c>
      <c r="AY373" s="215" t="s">
        <v>129</v>
      </c>
    </row>
    <row r="374" spans="2:65" s="12" customFormat="1">
      <c r="B374" s="204"/>
      <c r="C374" s="205"/>
      <c r="D374" s="206" t="s">
        <v>140</v>
      </c>
      <c r="E374" s="207" t="s">
        <v>1</v>
      </c>
      <c r="F374" s="208" t="s">
        <v>407</v>
      </c>
      <c r="G374" s="205"/>
      <c r="H374" s="209">
        <v>23.035</v>
      </c>
      <c r="I374" s="210"/>
      <c r="J374" s="205"/>
      <c r="K374" s="205"/>
      <c r="L374" s="211"/>
      <c r="M374" s="212"/>
      <c r="N374" s="213"/>
      <c r="O374" s="213"/>
      <c r="P374" s="213"/>
      <c r="Q374" s="213"/>
      <c r="R374" s="213"/>
      <c r="S374" s="213"/>
      <c r="T374" s="214"/>
      <c r="AT374" s="215" t="s">
        <v>140</v>
      </c>
      <c r="AU374" s="215" t="s">
        <v>138</v>
      </c>
      <c r="AV374" s="12" t="s">
        <v>138</v>
      </c>
      <c r="AW374" s="12" t="s">
        <v>30</v>
      </c>
      <c r="AX374" s="12" t="s">
        <v>73</v>
      </c>
      <c r="AY374" s="215" t="s">
        <v>129</v>
      </c>
    </row>
    <row r="375" spans="2:65" s="12" customFormat="1" ht="30.6">
      <c r="B375" s="204"/>
      <c r="C375" s="205"/>
      <c r="D375" s="206" t="s">
        <v>140</v>
      </c>
      <c r="E375" s="207" t="s">
        <v>1</v>
      </c>
      <c r="F375" s="208" t="s">
        <v>408</v>
      </c>
      <c r="G375" s="205"/>
      <c r="H375" s="209">
        <v>10.659000000000001</v>
      </c>
      <c r="I375" s="210"/>
      <c r="J375" s="205"/>
      <c r="K375" s="205"/>
      <c r="L375" s="211"/>
      <c r="M375" s="212"/>
      <c r="N375" s="213"/>
      <c r="O375" s="213"/>
      <c r="P375" s="213"/>
      <c r="Q375" s="213"/>
      <c r="R375" s="213"/>
      <c r="S375" s="213"/>
      <c r="T375" s="214"/>
      <c r="AT375" s="215" t="s">
        <v>140</v>
      </c>
      <c r="AU375" s="215" t="s">
        <v>138</v>
      </c>
      <c r="AV375" s="12" t="s">
        <v>138</v>
      </c>
      <c r="AW375" s="12" t="s">
        <v>30</v>
      </c>
      <c r="AX375" s="12" t="s">
        <v>73</v>
      </c>
      <c r="AY375" s="215" t="s">
        <v>129</v>
      </c>
    </row>
    <row r="376" spans="2:65" s="13" customFormat="1">
      <c r="B376" s="216"/>
      <c r="C376" s="217"/>
      <c r="D376" s="206" t="s">
        <v>140</v>
      </c>
      <c r="E376" s="218" t="s">
        <v>1</v>
      </c>
      <c r="F376" s="219" t="s">
        <v>147</v>
      </c>
      <c r="G376" s="217"/>
      <c r="H376" s="220">
        <v>186.934</v>
      </c>
      <c r="I376" s="221"/>
      <c r="J376" s="217"/>
      <c r="K376" s="217"/>
      <c r="L376" s="222"/>
      <c r="M376" s="223"/>
      <c r="N376" s="224"/>
      <c r="O376" s="224"/>
      <c r="P376" s="224"/>
      <c r="Q376" s="224"/>
      <c r="R376" s="224"/>
      <c r="S376" s="224"/>
      <c r="T376" s="225"/>
      <c r="AT376" s="226" t="s">
        <v>140</v>
      </c>
      <c r="AU376" s="226" t="s">
        <v>138</v>
      </c>
      <c r="AV376" s="13" t="s">
        <v>137</v>
      </c>
      <c r="AW376" s="13" t="s">
        <v>30</v>
      </c>
      <c r="AX376" s="13" t="s">
        <v>81</v>
      </c>
      <c r="AY376" s="226" t="s">
        <v>129</v>
      </c>
    </row>
    <row r="377" spans="2:65" s="1" customFormat="1" ht="24" customHeight="1">
      <c r="B377" s="33"/>
      <c r="C377" s="191" t="s">
        <v>922</v>
      </c>
      <c r="D377" s="191" t="s">
        <v>132</v>
      </c>
      <c r="E377" s="192" t="s">
        <v>410</v>
      </c>
      <c r="F377" s="193" t="s">
        <v>411</v>
      </c>
      <c r="G377" s="194" t="s">
        <v>135</v>
      </c>
      <c r="H377" s="195">
        <v>186.934</v>
      </c>
      <c r="I377" s="196"/>
      <c r="J377" s="197">
        <f>ROUND(I377*H377,2)</f>
        <v>0</v>
      </c>
      <c r="K377" s="193" t="s">
        <v>136</v>
      </c>
      <c r="L377" s="37"/>
      <c r="M377" s="248" t="s">
        <v>1</v>
      </c>
      <c r="N377" s="249" t="s">
        <v>39</v>
      </c>
      <c r="O377" s="250"/>
      <c r="P377" s="251">
        <f>O377*H377</f>
        <v>0</v>
      </c>
      <c r="Q377" s="251">
        <v>2.9E-4</v>
      </c>
      <c r="R377" s="251">
        <f>Q377*H377</f>
        <v>5.421086E-2</v>
      </c>
      <c r="S377" s="251">
        <v>0</v>
      </c>
      <c r="T377" s="252">
        <f>S377*H377</f>
        <v>0</v>
      </c>
      <c r="AR377" s="202" t="s">
        <v>206</v>
      </c>
      <c r="AT377" s="202" t="s">
        <v>132</v>
      </c>
      <c r="AU377" s="202" t="s">
        <v>138</v>
      </c>
      <c r="AY377" s="16" t="s">
        <v>129</v>
      </c>
      <c r="BE377" s="203">
        <f>IF(N377="základní",J377,0)</f>
        <v>0</v>
      </c>
      <c r="BF377" s="203">
        <f>IF(N377="snížená",J377,0)</f>
        <v>0</v>
      </c>
      <c r="BG377" s="203">
        <f>IF(N377="zákl. přenesená",J377,0)</f>
        <v>0</v>
      </c>
      <c r="BH377" s="203">
        <f>IF(N377="sníž. přenesená",J377,0)</f>
        <v>0</v>
      </c>
      <c r="BI377" s="203">
        <f>IF(N377="nulová",J377,0)</f>
        <v>0</v>
      </c>
      <c r="BJ377" s="16" t="s">
        <v>138</v>
      </c>
      <c r="BK377" s="203">
        <f>ROUND(I377*H377,2)</f>
        <v>0</v>
      </c>
      <c r="BL377" s="16" t="s">
        <v>206</v>
      </c>
      <c r="BM377" s="202" t="s">
        <v>923</v>
      </c>
    </row>
    <row r="378" spans="2:65" s="1" customFormat="1" ht="6.9" customHeight="1">
      <c r="B378" s="48"/>
      <c r="C378" s="49"/>
      <c r="D378" s="49"/>
      <c r="E378" s="49"/>
      <c r="F378" s="49"/>
      <c r="G378" s="49"/>
      <c r="H378" s="49"/>
      <c r="I378" s="141"/>
      <c r="J378" s="49"/>
      <c r="K378" s="49"/>
      <c r="L378" s="37"/>
    </row>
  </sheetData>
  <sheetProtection algorithmName="SHA-512" hashValue="JMTTp21B6c4sScaBl+eYC4nqyZDoyRjuXVs6fZv7gb8zigB9U+nOEKd3rc3VgLpxETY+2BKFtscW4ZoQQBNkJw==" saltValue="w1dZtc5aO4qgJYfm/yBZlmyAPwQxBdGxtdnQKrEW12KdYD4wrKBx0Sbfn1xghtt+ElqNhAfLnWwj3vK9JnkURg==" spinCount="100000" sheet="1" objects="1" scenarios="1" formatColumns="0" formatRows="0" autoFilter="0"/>
  <autoFilter ref="C133:K377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6"/>
  <sheetViews>
    <sheetView showGridLines="0" topLeftCell="A206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102" customWidth="1"/>
    <col min="10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6" t="s">
        <v>88</v>
      </c>
    </row>
    <row r="3" spans="2:46" ht="6.9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19"/>
      <c r="AT3" s="16" t="s">
        <v>81</v>
      </c>
    </row>
    <row r="4" spans="2:46" ht="24.9" customHeight="1">
      <c r="B4" s="19"/>
      <c r="D4" s="106" t="s">
        <v>95</v>
      </c>
      <c r="L4" s="19"/>
      <c r="M4" s="10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108" t="s">
        <v>16</v>
      </c>
      <c r="L6" s="19"/>
    </row>
    <row r="7" spans="2:46" ht="25.5" customHeight="1">
      <c r="B7" s="19"/>
      <c r="E7" s="297" t="str">
        <f>'Rekapitulace stavby'!K6</f>
        <v>Oprava volných bytů 34A, 36A, 38A, 10C a 19C v domě Hladnovská 757/119a, Ostrava - Muglinov</v>
      </c>
      <c r="F7" s="298"/>
      <c r="G7" s="298"/>
      <c r="H7" s="298"/>
      <c r="L7" s="19"/>
    </row>
    <row r="8" spans="2:46" s="1" customFormat="1" ht="12" customHeight="1">
      <c r="B8" s="37"/>
      <c r="D8" s="108" t="s">
        <v>96</v>
      </c>
      <c r="I8" s="109"/>
      <c r="L8" s="37"/>
    </row>
    <row r="9" spans="2:46" s="1" customFormat="1" ht="36.9" customHeight="1">
      <c r="B9" s="37"/>
      <c r="E9" s="299" t="s">
        <v>924</v>
      </c>
      <c r="F9" s="300"/>
      <c r="G9" s="300"/>
      <c r="H9" s="300"/>
      <c r="I9" s="109"/>
      <c r="L9" s="37"/>
    </row>
    <row r="10" spans="2:46" s="1" customFormat="1">
      <c r="B10" s="37"/>
      <c r="I10" s="109"/>
      <c r="L10" s="37"/>
    </row>
    <row r="11" spans="2:46" s="1" customFormat="1" ht="12" customHeight="1">
      <c r="B11" s="37"/>
      <c r="D11" s="108" t="s">
        <v>18</v>
      </c>
      <c r="F11" s="110" t="s">
        <v>1</v>
      </c>
      <c r="I11" s="111" t="s">
        <v>19</v>
      </c>
      <c r="J11" s="110" t="s">
        <v>1</v>
      </c>
      <c r="L11" s="37"/>
    </row>
    <row r="12" spans="2:46" s="1" customFormat="1" ht="12" customHeight="1">
      <c r="B12" s="37"/>
      <c r="D12" s="108" t="s">
        <v>20</v>
      </c>
      <c r="F12" s="110" t="s">
        <v>21</v>
      </c>
      <c r="I12" s="111" t="s">
        <v>22</v>
      </c>
      <c r="J12" s="112" t="str">
        <f>'Rekapitulace stavby'!AN8</f>
        <v>27.2.2019</v>
      </c>
      <c r="L12" s="37"/>
    </row>
    <row r="13" spans="2:46" s="1" customFormat="1" ht="10.95" customHeight="1">
      <c r="B13" s="37"/>
      <c r="I13" s="109"/>
      <c r="L13" s="37"/>
    </row>
    <row r="14" spans="2:46" s="1" customFormat="1" ht="12" customHeight="1">
      <c r="B14" s="37"/>
      <c r="D14" s="108" t="s">
        <v>24</v>
      </c>
      <c r="I14" s="111" t="s">
        <v>25</v>
      </c>
      <c r="J14" s="110" t="str">
        <f>IF('Rekapitulace stavby'!AN10="","",'Rekapitulace stavby'!AN10)</f>
        <v/>
      </c>
      <c r="L14" s="37"/>
    </row>
    <row r="15" spans="2:46" s="1" customFormat="1" ht="18" customHeight="1">
      <c r="B15" s="37"/>
      <c r="E15" s="110" t="str">
        <f>IF('Rekapitulace stavby'!E11="","",'Rekapitulace stavby'!E11)</f>
        <v xml:space="preserve"> </v>
      </c>
      <c r="I15" s="111" t="s">
        <v>26</v>
      </c>
      <c r="J15" s="110" t="str">
        <f>IF('Rekapitulace stavby'!AN11="","",'Rekapitulace stavby'!AN11)</f>
        <v/>
      </c>
      <c r="L15" s="37"/>
    </row>
    <row r="16" spans="2:46" s="1" customFormat="1" ht="6.9" customHeight="1">
      <c r="B16" s="37"/>
      <c r="I16" s="109"/>
      <c r="L16" s="37"/>
    </row>
    <row r="17" spans="2:12" s="1" customFormat="1" ht="12" customHeight="1">
      <c r="B17" s="37"/>
      <c r="D17" s="108" t="s">
        <v>27</v>
      </c>
      <c r="I17" s="111" t="s">
        <v>25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301" t="str">
        <f>'Rekapitulace stavby'!E14</f>
        <v>Vyplň údaj</v>
      </c>
      <c r="F18" s="302"/>
      <c r="G18" s="302"/>
      <c r="H18" s="302"/>
      <c r="I18" s="111" t="s">
        <v>26</v>
      </c>
      <c r="J18" s="29" t="str">
        <f>'Rekapitulace stavby'!AN14</f>
        <v>Vyplň údaj</v>
      </c>
      <c r="L18" s="37"/>
    </row>
    <row r="19" spans="2:12" s="1" customFormat="1" ht="6.9" customHeight="1">
      <c r="B19" s="37"/>
      <c r="I19" s="109"/>
      <c r="L19" s="37"/>
    </row>
    <row r="20" spans="2:12" s="1" customFormat="1" ht="12" customHeight="1">
      <c r="B20" s="37"/>
      <c r="D20" s="108" t="s">
        <v>29</v>
      </c>
      <c r="I20" s="111" t="s">
        <v>25</v>
      </c>
      <c r="J20" s="110" t="str">
        <f>IF('Rekapitulace stavby'!AN16="","",'Rekapitulace stavby'!AN16)</f>
        <v/>
      </c>
      <c r="L20" s="37"/>
    </row>
    <row r="21" spans="2:12" s="1" customFormat="1" ht="18" customHeight="1">
      <c r="B21" s="37"/>
      <c r="E21" s="110" t="str">
        <f>IF('Rekapitulace stavby'!E17="","",'Rekapitulace stavby'!E17)</f>
        <v xml:space="preserve"> </v>
      </c>
      <c r="I21" s="111" t="s">
        <v>26</v>
      </c>
      <c r="J21" s="110" t="str">
        <f>IF('Rekapitulace stavby'!AN17="","",'Rekapitulace stavby'!AN17)</f>
        <v/>
      </c>
      <c r="L21" s="37"/>
    </row>
    <row r="22" spans="2:12" s="1" customFormat="1" ht="6.9" customHeight="1">
      <c r="B22" s="37"/>
      <c r="I22" s="109"/>
      <c r="L22" s="37"/>
    </row>
    <row r="23" spans="2:12" s="1" customFormat="1" ht="12" customHeight="1">
      <c r="B23" s="37"/>
      <c r="D23" s="108" t="s">
        <v>31</v>
      </c>
      <c r="I23" s="111" t="s">
        <v>25</v>
      </c>
      <c r="J23" s="110" t="str">
        <f>IF('Rekapitulace stavby'!AN19="","",'Rekapitulace stavby'!AN19)</f>
        <v/>
      </c>
      <c r="L23" s="37"/>
    </row>
    <row r="24" spans="2:12" s="1" customFormat="1" ht="18" customHeight="1">
      <c r="B24" s="37"/>
      <c r="E24" s="110" t="str">
        <f>IF('Rekapitulace stavby'!E20="","",'Rekapitulace stavby'!E20)</f>
        <v xml:space="preserve"> </v>
      </c>
      <c r="I24" s="111" t="s">
        <v>26</v>
      </c>
      <c r="J24" s="110" t="str">
        <f>IF('Rekapitulace stavby'!AN20="","",'Rekapitulace stavby'!AN20)</f>
        <v/>
      </c>
      <c r="L24" s="37"/>
    </row>
    <row r="25" spans="2:12" s="1" customFormat="1" ht="6.9" customHeight="1">
      <c r="B25" s="37"/>
      <c r="I25" s="109"/>
      <c r="L25" s="37"/>
    </row>
    <row r="26" spans="2:12" s="1" customFormat="1" ht="12" customHeight="1">
      <c r="B26" s="37"/>
      <c r="D26" s="108" t="s">
        <v>32</v>
      </c>
      <c r="I26" s="109"/>
      <c r="L26" s="37"/>
    </row>
    <row r="27" spans="2:12" s="7" customFormat="1" ht="16.5" customHeight="1">
      <c r="B27" s="113"/>
      <c r="E27" s="303" t="s">
        <v>1</v>
      </c>
      <c r="F27" s="303"/>
      <c r="G27" s="303"/>
      <c r="H27" s="303"/>
      <c r="I27" s="114"/>
      <c r="L27" s="113"/>
    </row>
    <row r="28" spans="2:12" s="1" customFormat="1" ht="6.9" customHeight="1">
      <c r="B28" s="37"/>
      <c r="I28" s="109"/>
      <c r="L28" s="37"/>
    </row>
    <row r="29" spans="2:12" s="1" customFormat="1" ht="6.9" customHeight="1">
      <c r="B29" s="37"/>
      <c r="D29" s="61"/>
      <c r="E29" s="61"/>
      <c r="F29" s="61"/>
      <c r="G29" s="61"/>
      <c r="H29" s="61"/>
      <c r="I29" s="115"/>
      <c r="J29" s="61"/>
      <c r="K29" s="61"/>
      <c r="L29" s="37"/>
    </row>
    <row r="30" spans="2:12" s="1" customFormat="1" ht="25.35" customHeight="1">
      <c r="B30" s="37"/>
      <c r="D30" s="116" t="s">
        <v>33</v>
      </c>
      <c r="I30" s="109"/>
      <c r="J30" s="117">
        <f>ROUND(J128, 2)</f>
        <v>0</v>
      </c>
      <c r="L30" s="37"/>
    </row>
    <row r="31" spans="2:12" s="1" customFormat="1" ht="6.9" customHeight="1">
      <c r="B31" s="37"/>
      <c r="D31" s="61"/>
      <c r="E31" s="61"/>
      <c r="F31" s="61"/>
      <c r="G31" s="61"/>
      <c r="H31" s="61"/>
      <c r="I31" s="115"/>
      <c r="J31" s="61"/>
      <c r="K31" s="61"/>
      <c r="L31" s="37"/>
    </row>
    <row r="32" spans="2:12" s="1" customFormat="1" ht="14.4" customHeight="1">
      <c r="B32" s="37"/>
      <c r="F32" s="118" t="s">
        <v>35</v>
      </c>
      <c r="I32" s="119" t="s">
        <v>34</v>
      </c>
      <c r="J32" s="118" t="s">
        <v>36</v>
      </c>
      <c r="L32" s="37"/>
    </row>
    <row r="33" spans="2:12" s="1" customFormat="1" ht="14.4" customHeight="1">
      <c r="B33" s="37"/>
      <c r="D33" s="120" t="s">
        <v>37</v>
      </c>
      <c r="E33" s="108" t="s">
        <v>38</v>
      </c>
      <c r="F33" s="121">
        <f>ROUND((SUM(BE128:BE275)),  2)</f>
        <v>0</v>
      </c>
      <c r="I33" s="122">
        <v>0.21</v>
      </c>
      <c r="J33" s="121">
        <f>ROUND(((SUM(BE128:BE275))*I33),  2)</f>
        <v>0</v>
      </c>
      <c r="L33" s="37"/>
    </row>
    <row r="34" spans="2:12" s="1" customFormat="1" ht="14.4" customHeight="1">
      <c r="B34" s="37"/>
      <c r="E34" s="108" t="s">
        <v>39</v>
      </c>
      <c r="F34" s="121">
        <f>ROUND((SUM(BF128:BF275)),  2)</f>
        <v>0</v>
      </c>
      <c r="I34" s="122">
        <v>0.15</v>
      </c>
      <c r="J34" s="121">
        <f>ROUND(((SUM(BF128:BF275))*I34),  2)</f>
        <v>0</v>
      </c>
      <c r="L34" s="37"/>
    </row>
    <row r="35" spans="2:12" s="1" customFormat="1" ht="14.4" hidden="1" customHeight="1">
      <c r="B35" s="37"/>
      <c r="E35" s="108" t="s">
        <v>40</v>
      </c>
      <c r="F35" s="121">
        <f>ROUND((SUM(BG128:BG275)),  2)</f>
        <v>0</v>
      </c>
      <c r="I35" s="122">
        <v>0.21</v>
      </c>
      <c r="J35" s="121">
        <f>0</f>
        <v>0</v>
      </c>
      <c r="L35" s="37"/>
    </row>
    <row r="36" spans="2:12" s="1" customFormat="1" ht="14.4" hidden="1" customHeight="1">
      <c r="B36" s="37"/>
      <c r="E36" s="108" t="s">
        <v>41</v>
      </c>
      <c r="F36" s="121">
        <f>ROUND((SUM(BH128:BH275)),  2)</f>
        <v>0</v>
      </c>
      <c r="I36" s="122">
        <v>0.15</v>
      </c>
      <c r="J36" s="121">
        <f>0</f>
        <v>0</v>
      </c>
      <c r="L36" s="37"/>
    </row>
    <row r="37" spans="2:12" s="1" customFormat="1" ht="14.4" hidden="1" customHeight="1">
      <c r="B37" s="37"/>
      <c r="E37" s="108" t="s">
        <v>42</v>
      </c>
      <c r="F37" s="121">
        <f>ROUND((SUM(BI128:BI275)),  2)</f>
        <v>0</v>
      </c>
      <c r="I37" s="122">
        <v>0</v>
      </c>
      <c r="J37" s="121">
        <f>0</f>
        <v>0</v>
      </c>
      <c r="L37" s="37"/>
    </row>
    <row r="38" spans="2:12" s="1" customFormat="1" ht="6.9" customHeight="1">
      <c r="B38" s="37"/>
      <c r="I38" s="109"/>
      <c r="L38" s="37"/>
    </row>
    <row r="39" spans="2:12" s="1" customFormat="1" ht="25.35" customHeight="1">
      <c r="B39" s="37"/>
      <c r="C39" s="123"/>
      <c r="D39" s="124" t="s">
        <v>43</v>
      </c>
      <c r="E39" s="125"/>
      <c r="F39" s="125"/>
      <c r="G39" s="126" t="s">
        <v>44</v>
      </c>
      <c r="H39" s="127" t="s">
        <v>45</v>
      </c>
      <c r="I39" s="128"/>
      <c r="J39" s="129">
        <f>SUM(J30:J37)</f>
        <v>0</v>
      </c>
      <c r="K39" s="130"/>
      <c r="L39" s="37"/>
    </row>
    <row r="40" spans="2:12" s="1" customFormat="1" ht="14.4" customHeight="1">
      <c r="B40" s="37"/>
      <c r="I40" s="109"/>
      <c r="L40" s="37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7"/>
      <c r="D50" s="131" t="s">
        <v>46</v>
      </c>
      <c r="E50" s="132"/>
      <c r="F50" s="132"/>
      <c r="G50" s="131" t="s">
        <v>47</v>
      </c>
      <c r="H50" s="132"/>
      <c r="I50" s="133"/>
      <c r="J50" s="132"/>
      <c r="K50" s="132"/>
      <c r="L50" s="37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7"/>
      <c r="D61" s="134" t="s">
        <v>48</v>
      </c>
      <c r="E61" s="135"/>
      <c r="F61" s="136" t="s">
        <v>49</v>
      </c>
      <c r="G61" s="134" t="s">
        <v>48</v>
      </c>
      <c r="H61" s="135"/>
      <c r="I61" s="137"/>
      <c r="J61" s="138" t="s">
        <v>49</v>
      </c>
      <c r="K61" s="135"/>
      <c r="L61" s="37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7"/>
      <c r="D65" s="131" t="s">
        <v>50</v>
      </c>
      <c r="E65" s="132"/>
      <c r="F65" s="132"/>
      <c r="G65" s="131" t="s">
        <v>51</v>
      </c>
      <c r="H65" s="132"/>
      <c r="I65" s="133"/>
      <c r="J65" s="132"/>
      <c r="K65" s="132"/>
      <c r="L65" s="37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7"/>
      <c r="D76" s="134" t="s">
        <v>48</v>
      </c>
      <c r="E76" s="135"/>
      <c r="F76" s="136" t="s">
        <v>49</v>
      </c>
      <c r="G76" s="134" t="s">
        <v>48</v>
      </c>
      <c r="H76" s="135"/>
      <c r="I76" s="137"/>
      <c r="J76" s="138" t="s">
        <v>49</v>
      </c>
      <c r="K76" s="135"/>
      <c r="L76" s="37"/>
    </row>
    <row r="77" spans="2:12" s="1" customFormat="1" ht="14.4" customHeight="1">
      <c r="B77" s="139"/>
      <c r="C77" s="140"/>
      <c r="D77" s="140"/>
      <c r="E77" s="140"/>
      <c r="F77" s="140"/>
      <c r="G77" s="140"/>
      <c r="H77" s="140"/>
      <c r="I77" s="141"/>
      <c r="J77" s="140"/>
      <c r="K77" s="140"/>
      <c r="L77" s="37"/>
    </row>
    <row r="81" spans="2:47" s="1" customFormat="1" ht="6.9" customHeight="1">
      <c r="B81" s="142"/>
      <c r="C81" s="143"/>
      <c r="D81" s="143"/>
      <c r="E81" s="143"/>
      <c r="F81" s="143"/>
      <c r="G81" s="143"/>
      <c r="H81" s="143"/>
      <c r="I81" s="144"/>
      <c r="J81" s="143"/>
      <c r="K81" s="143"/>
      <c r="L81" s="37"/>
    </row>
    <row r="82" spans="2:47" s="1" customFormat="1" ht="24.9" customHeight="1">
      <c r="B82" s="33"/>
      <c r="C82" s="22" t="s">
        <v>98</v>
      </c>
      <c r="D82" s="34"/>
      <c r="E82" s="34"/>
      <c r="F82" s="34"/>
      <c r="G82" s="34"/>
      <c r="H82" s="34"/>
      <c r="I82" s="109"/>
      <c r="J82" s="34"/>
      <c r="K82" s="34"/>
      <c r="L82" s="37"/>
    </row>
    <row r="83" spans="2:47" s="1" customFormat="1" ht="6.9" customHeight="1">
      <c r="B83" s="33"/>
      <c r="C83" s="34"/>
      <c r="D83" s="34"/>
      <c r="E83" s="34"/>
      <c r="F83" s="34"/>
      <c r="G83" s="34"/>
      <c r="H83" s="34"/>
      <c r="I83" s="109"/>
      <c r="J83" s="34"/>
      <c r="K83" s="34"/>
      <c r="L83" s="37"/>
    </row>
    <row r="84" spans="2:47" s="1" customFormat="1" ht="12" customHeight="1">
      <c r="B84" s="33"/>
      <c r="C84" s="28" t="s">
        <v>16</v>
      </c>
      <c r="D84" s="34"/>
      <c r="E84" s="34"/>
      <c r="F84" s="34"/>
      <c r="G84" s="34"/>
      <c r="H84" s="34"/>
      <c r="I84" s="109"/>
      <c r="J84" s="34"/>
      <c r="K84" s="34"/>
      <c r="L84" s="37"/>
    </row>
    <row r="85" spans="2:47" s="1" customFormat="1" ht="24.75" customHeight="1">
      <c r="B85" s="33"/>
      <c r="C85" s="34"/>
      <c r="D85" s="34"/>
      <c r="E85" s="295" t="str">
        <f>E7</f>
        <v>Oprava volných bytů 34A, 36A, 38A, 10C a 19C v domě Hladnovská 757/119a, Ostrava - Muglinov</v>
      </c>
      <c r="F85" s="296"/>
      <c r="G85" s="296"/>
      <c r="H85" s="296"/>
      <c r="I85" s="109"/>
      <c r="J85" s="34"/>
      <c r="K85" s="34"/>
      <c r="L85" s="37"/>
    </row>
    <row r="86" spans="2:47" s="1" customFormat="1" ht="12" customHeight="1">
      <c r="B86" s="33"/>
      <c r="C86" s="28" t="s">
        <v>96</v>
      </c>
      <c r="D86" s="34"/>
      <c r="E86" s="34"/>
      <c r="F86" s="34"/>
      <c r="G86" s="34"/>
      <c r="H86" s="34"/>
      <c r="I86" s="109"/>
      <c r="J86" s="34"/>
      <c r="K86" s="34"/>
      <c r="L86" s="37"/>
    </row>
    <row r="87" spans="2:47" s="1" customFormat="1" ht="16.5" customHeight="1">
      <c r="B87" s="33"/>
      <c r="C87" s="34"/>
      <c r="D87" s="34"/>
      <c r="E87" s="278" t="str">
        <f>E9</f>
        <v>03 - Byt č. 36A</v>
      </c>
      <c r="F87" s="294"/>
      <c r="G87" s="294"/>
      <c r="H87" s="294"/>
      <c r="I87" s="109"/>
      <c r="J87" s="34"/>
      <c r="K87" s="34"/>
      <c r="L87" s="37"/>
    </row>
    <row r="88" spans="2:47" s="1" customFormat="1" ht="6.9" customHeight="1">
      <c r="B88" s="33"/>
      <c r="C88" s="34"/>
      <c r="D88" s="34"/>
      <c r="E88" s="34"/>
      <c r="F88" s="34"/>
      <c r="G88" s="34"/>
      <c r="H88" s="34"/>
      <c r="I88" s="109"/>
      <c r="J88" s="34"/>
      <c r="K88" s="34"/>
      <c r="L88" s="37"/>
    </row>
    <row r="89" spans="2:47" s="1" customFormat="1" ht="12" customHeight="1">
      <c r="B89" s="33"/>
      <c r="C89" s="28" t="s">
        <v>20</v>
      </c>
      <c r="D89" s="34"/>
      <c r="E89" s="34"/>
      <c r="F89" s="26" t="str">
        <f>F12</f>
        <v xml:space="preserve"> </v>
      </c>
      <c r="G89" s="34"/>
      <c r="H89" s="34"/>
      <c r="I89" s="111" t="s">
        <v>22</v>
      </c>
      <c r="J89" s="60" t="str">
        <f>IF(J12="","",J12)</f>
        <v>27.2.2019</v>
      </c>
      <c r="K89" s="34"/>
      <c r="L89" s="37"/>
    </row>
    <row r="90" spans="2:47" s="1" customFormat="1" ht="6.9" customHeight="1">
      <c r="B90" s="33"/>
      <c r="C90" s="34"/>
      <c r="D90" s="34"/>
      <c r="E90" s="34"/>
      <c r="F90" s="34"/>
      <c r="G90" s="34"/>
      <c r="H90" s="34"/>
      <c r="I90" s="109"/>
      <c r="J90" s="34"/>
      <c r="K90" s="34"/>
      <c r="L90" s="37"/>
    </row>
    <row r="91" spans="2:47" s="1" customFormat="1" ht="15.15" customHeight="1">
      <c r="B91" s="33"/>
      <c r="C91" s="28" t="s">
        <v>24</v>
      </c>
      <c r="D91" s="34"/>
      <c r="E91" s="34"/>
      <c r="F91" s="26" t="str">
        <f>E15</f>
        <v xml:space="preserve"> </v>
      </c>
      <c r="G91" s="34"/>
      <c r="H91" s="34"/>
      <c r="I91" s="111" t="s">
        <v>29</v>
      </c>
      <c r="J91" s="31" t="str">
        <f>E21</f>
        <v xml:space="preserve"> </v>
      </c>
      <c r="K91" s="34"/>
      <c r="L91" s="37"/>
    </row>
    <row r="92" spans="2:47" s="1" customFormat="1" ht="15.15" customHeight="1">
      <c r="B92" s="33"/>
      <c r="C92" s="28" t="s">
        <v>27</v>
      </c>
      <c r="D92" s="34"/>
      <c r="E92" s="34"/>
      <c r="F92" s="26" t="str">
        <f>IF(E18="","",E18)</f>
        <v>Vyplň údaj</v>
      </c>
      <c r="G92" s="34"/>
      <c r="H92" s="34"/>
      <c r="I92" s="111" t="s">
        <v>31</v>
      </c>
      <c r="J92" s="31" t="str">
        <f>E24</f>
        <v xml:space="preserve"> </v>
      </c>
      <c r="K92" s="34"/>
      <c r="L92" s="37"/>
    </row>
    <row r="93" spans="2:47" s="1" customFormat="1" ht="10.35" customHeight="1">
      <c r="B93" s="33"/>
      <c r="C93" s="34"/>
      <c r="D93" s="34"/>
      <c r="E93" s="34"/>
      <c r="F93" s="34"/>
      <c r="G93" s="34"/>
      <c r="H93" s="34"/>
      <c r="I93" s="109"/>
      <c r="J93" s="34"/>
      <c r="K93" s="34"/>
      <c r="L93" s="37"/>
    </row>
    <row r="94" spans="2:47" s="1" customFormat="1" ht="29.25" customHeight="1">
      <c r="B94" s="33"/>
      <c r="C94" s="145" t="s">
        <v>99</v>
      </c>
      <c r="D94" s="146"/>
      <c r="E94" s="146"/>
      <c r="F94" s="146"/>
      <c r="G94" s="146"/>
      <c r="H94" s="146"/>
      <c r="I94" s="147"/>
      <c r="J94" s="148" t="s">
        <v>100</v>
      </c>
      <c r="K94" s="146"/>
      <c r="L94" s="37"/>
    </row>
    <row r="95" spans="2:47" s="1" customFormat="1" ht="10.35" customHeight="1">
      <c r="B95" s="33"/>
      <c r="C95" s="34"/>
      <c r="D95" s="34"/>
      <c r="E95" s="34"/>
      <c r="F95" s="34"/>
      <c r="G95" s="34"/>
      <c r="H95" s="34"/>
      <c r="I95" s="109"/>
      <c r="J95" s="34"/>
      <c r="K95" s="34"/>
      <c r="L95" s="37"/>
    </row>
    <row r="96" spans="2:47" s="1" customFormat="1" ht="22.95" customHeight="1">
      <c r="B96" s="33"/>
      <c r="C96" s="149" t="s">
        <v>101</v>
      </c>
      <c r="D96" s="34"/>
      <c r="E96" s="34"/>
      <c r="F96" s="34"/>
      <c r="G96" s="34"/>
      <c r="H96" s="34"/>
      <c r="I96" s="109"/>
      <c r="J96" s="78">
        <f>J128</f>
        <v>0</v>
      </c>
      <c r="K96" s="34"/>
      <c r="L96" s="37"/>
      <c r="AU96" s="16" t="s">
        <v>102</v>
      </c>
    </row>
    <row r="97" spans="2:12" s="8" customFormat="1" ht="24.9" customHeight="1">
      <c r="B97" s="150"/>
      <c r="C97" s="151"/>
      <c r="D97" s="152" t="s">
        <v>103</v>
      </c>
      <c r="E97" s="153"/>
      <c r="F97" s="153"/>
      <c r="G97" s="153"/>
      <c r="H97" s="153"/>
      <c r="I97" s="154"/>
      <c r="J97" s="155">
        <f>J129</f>
        <v>0</v>
      </c>
      <c r="K97" s="151"/>
      <c r="L97" s="156"/>
    </row>
    <row r="98" spans="2:12" s="9" customFormat="1" ht="19.95" customHeight="1">
      <c r="B98" s="157"/>
      <c r="C98" s="158"/>
      <c r="D98" s="159" t="s">
        <v>104</v>
      </c>
      <c r="E98" s="160"/>
      <c r="F98" s="160"/>
      <c r="G98" s="160"/>
      <c r="H98" s="160"/>
      <c r="I98" s="161"/>
      <c r="J98" s="162">
        <f>J130</f>
        <v>0</v>
      </c>
      <c r="K98" s="158"/>
      <c r="L98" s="163"/>
    </row>
    <row r="99" spans="2:12" s="9" customFormat="1" ht="19.95" customHeight="1">
      <c r="B99" s="157"/>
      <c r="C99" s="158"/>
      <c r="D99" s="159" t="s">
        <v>105</v>
      </c>
      <c r="E99" s="160"/>
      <c r="F99" s="160"/>
      <c r="G99" s="160"/>
      <c r="H99" s="160"/>
      <c r="I99" s="161"/>
      <c r="J99" s="162">
        <f>J144</f>
        <v>0</v>
      </c>
      <c r="K99" s="158"/>
      <c r="L99" s="163"/>
    </row>
    <row r="100" spans="2:12" s="9" customFormat="1" ht="19.95" customHeight="1">
      <c r="B100" s="157"/>
      <c r="C100" s="158"/>
      <c r="D100" s="159" t="s">
        <v>106</v>
      </c>
      <c r="E100" s="160"/>
      <c r="F100" s="160"/>
      <c r="G100" s="160"/>
      <c r="H100" s="160"/>
      <c r="I100" s="161"/>
      <c r="J100" s="162">
        <f>J151</f>
        <v>0</v>
      </c>
      <c r="K100" s="158"/>
      <c r="L100" s="163"/>
    </row>
    <row r="101" spans="2:12" s="9" customFormat="1" ht="19.95" customHeight="1">
      <c r="B101" s="157"/>
      <c r="C101" s="158"/>
      <c r="D101" s="159" t="s">
        <v>107</v>
      </c>
      <c r="E101" s="160"/>
      <c r="F101" s="160"/>
      <c r="G101" s="160"/>
      <c r="H101" s="160"/>
      <c r="I101" s="161"/>
      <c r="J101" s="162">
        <f>J157</f>
        <v>0</v>
      </c>
      <c r="K101" s="158"/>
      <c r="L101" s="163"/>
    </row>
    <row r="102" spans="2:12" s="8" customFormat="1" ht="24.9" customHeight="1">
      <c r="B102" s="150"/>
      <c r="C102" s="151"/>
      <c r="D102" s="152" t="s">
        <v>108</v>
      </c>
      <c r="E102" s="153"/>
      <c r="F102" s="153"/>
      <c r="G102" s="153"/>
      <c r="H102" s="153"/>
      <c r="I102" s="154"/>
      <c r="J102" s="155">
        <f>J159</f>
        <v>0</v>
      </c>
      <c r="K102" s="151"/>
      <c r="L102" s="156"/>
    </row>
    <row r="103" spans="2:12" s="9" customFormat="1" ht="19.95" customHeight="1">
      <c r="B103" s="157"/>
      <c r="C103" s="158"/>
      <c r="D103" s="159" t="s">
        <v>110</v>
      </c>
      <c r="E103" s="160"/>
      <c r="F103" s="160"/>
      <c r="G103" s="160"/>
      <c r="H103" s="160"/>
      <c r="I103" s="161"/>
      <c r="J103" s="162">
        <f>J160</f>
        <v>0</v>
      </c>
      <c r="K103" s="158"/>
      <c r="L103" s="163"/>
    </row>
    <row r="104" spans="2:12" s="9" customFormat="1" ht="19.95" customHeight="1">
      <c r="B104" s="157"/>
      <c r="C104" s="158"/>
      <c r="D104" s="159" t="s">
        <v>111</v>
      </c>
      <c r="E104" s="160"/>
      <c r="F104" s="160"/>
      <c r="G104" s="160"/>
      <c r="H104" s="160"/>
      <c r="I104" s="161"/>
      <c r="J104" s="162">
        <f>J202</f>
        <v>0</v>
      </c>
      <c r="K104" s="158"/>
      <c r="L104" s="163"/>
    </row>
    <row r="105" spans="2:12" s="9" customFormat="1" ht="19.95" customHeight="1">
      <c r="B105" s="157"/>
      <c r="C105" s="158"/>
      <c r="D105" s="159" t="s">
        <v>925</v>
      </c>
      <c r="E105" s="160"/>
      <c r="F105" s="160"/>
      <c r="G105" s="160"/>
      <c r="H105" s="160"/>
      <c r="I105" s="161"/>
      <c r="J105" s="162">
        <f>J207</f>
        <v>0</v>
      </c>
      <c r="K105" s="158"/>
      <c r="L105" s="163"/>
    </row>
    <row r="106" spans="2:12" s="9" customFormat="1" ht="19.95" customHeight="1">
      <c r="B106" s="157"/>
      <c r="C106" s="158"/>
      <c r="D106" s="159" t="s">
        <v>419</v>
      </c>
      <c r="E106" s="160"/>
      <c r="F106" s="160"/>
      <c r="G106" s="160"/>
      <c r="H106" s="160"/>
      <c r="I106" s="161"/>
      <c r="J106" s="162">
        <f>J213</f>
        <v>0</v>
      </c>
      <c r="K106" s="158"/>
      <c r="L106" s="163"/>
    </row>
    <row r="107" spans="2:12" s="9" customFormat="1" ht="19.95" customHeight="1">
      <c r="B107" s="157"/>
      <c r="C107" s="158"/>
      <c r="D107" s="159" t="s">
        <v>112</v>
      </c>
      <c r="E107" s="160"/>
      <c r="F107" s="160"/>
      <c r="G107" s="160"/>
      <c r="H107" s="160"/>
      <c r="I107" s="161"/>
      <c r="J107" s="162">
        <f>J243</f>
        <v>0</v>
      </c>
      <c r="K107" s="158"/>
      <c r="L107" s="163"/>
    </row>
    <row r="108" spans="2:12" s="9" customFormat="1" ht="19.95" customHeight="1">
      <c r="B108" s="157"/>
      <c r="C108" s="158"/>
      <c r="D108" s="159" t="s">
        <v>113</v>
      </c>
      <c r="E108" s="160"/>
      <c r="F108" s="160"/>
      <c r="G108" s="160"/>
      <c r="H108" s="160"/>
      <c r="I108" s="161"/>
      <c r="J108" s="162">
        <f>J257</f>
        <v>0</v>
      </c>
      <c r="K108" s="158"/>
      <c r="L108" s="163"/>
    </row>
    <row r="109" spans="2:12" s="1" customFormat="1" ht="21.75" customHeight="1">
      <c r="B109" s="33"/>
      <c r="C109" s="34"/>
      <c r="D109" s="34"/>
      <c r="E109" s="34"/>
      <c r="F109" s="34"/>
      <c r="G109" s="34"/>
      <c r="H109" s="34"/>
      <c r="I109" s="109"/>
      <c r="J109" s="34"/>
      <c r="K109" s="34"/>
      <c r="L109" s="37"/>
    </row>
    <row r="110" spans="2:12" s="1" customFormat="1" ht="6.9" customHeight="1">
      <c r="B110" s="48"/>
      <c r="C110" s="49"/>
      <c r="D110" s="49"/>
      <c r="E110" s="49"/>
      <c r="F110" s="49"/>
      <c r="G110" s="49"/>
      <c r="H110" s="49"/>
      <c r="I110" s="141"/>
      <c r="J110" s="49"/>
      <c r="K110" s="49"/>
      <c r="L110" s="37"/>
    </row>
    <row r="114" spans="2:63" s="1" customFormat="1" ht="6.9" customHeight="1">
      <c r="B114" s="50"/>
      <c r="C114" s="51"/>
      <c r="D114" s="51"/>
      <c r="E114" s="51"/>
      <c r="F114" s="51"/>
      <c r="G114" s="51"/>
      <c r="H114" s="51"/>
      <c r="I114" s="144"/>
      <c r="J114" s="51"/>
      <c r="K114" s="51"/>
      <c r="L114" s="37"/>
    </row>
    <row r="115" spans="2:63" s="1" customFormat="1" ht="24.9" customHeight="1">
      <c r="B115" s="33"/>
      <c r="C115" s="22" t="s">
        <v>114</v>
      </c>
      <c r="D115" s="34"/>
      <c r="E115" s="34"/>
      <c r="F115" s="34"/>
      <c r="G115" s="34"/>
      <c r="H115" s="34"/>
      <c r="I115" s="109"/>
      <c r="J115" s="34"/>
      <c r="K115" s="34"/>
      <c r="L115" s="37"/>
    </row>
    <row r="116" spans="2:63" s="1" customFormat="1" ht="6.9" customHeight="1">
      <c r="B116" s="33"/>
      <c r="C116" s="34"/>
      <c r="D116" s="34"/>
      <c r="E116" s="34"/>
      <c r="F116" s="34"/>
      <c r="G116" s="34"/>
      <c r="H116" s="34"/>
      <c r="I116" s="109"/>
      <c r="J116" s="34"/>
      <c r="K116" s="34"/>
      <c r="L116" s="37"/>
    </row>
    <row r="117" spans="2:63" s="1" customFormat="1" ht="12" customHeight="1">
      <c r="B117" s="33"/>
      <c r="C117" s="28" t="s">
        <v>16</v>
      </c>
      <c r="D117" s="34"/>
      <c r="E117" s="34"/>
      <c r="F117" s="34"/>
      <c r="G117" s="34"/>
      <c r="H117" s="34"/>
      <c r="I117" s="109"/>
      <c r="J117" s="34"/>
      <c r="K117" s="34"/>
      <c r="L117" s="37"/>
    </row>
    <row r="118" spans="2:63" s="1" customFormat="1" ht="24" customHeight="1">
      <c r="B118" s="33"/>
      <c r="C118" s="34"/>
      <c r="D118" s="34"/>
      <c r="E118" s="295" t="str">
        <f>E7</f>
        <v>Oprava volných bytů 34A, 36A, 38A, 10C a 19C v domě Hladnovská 757/119a, Ostrava - Muglinov</v>
      </c>
      <c r="F118" s="296"/>
      <c r="G118" s="296"/>
      <c r="H118" s="296"/>
      <c r="I118" s="109"/>
      <c r="J118" s="34"/>
      <c r="K118" s="34"/>
      <c r="L118" s="37"/>
    </row>
    <row r="119" spans="2:63" s="1" customFormat="1" ht="12" customHeight="1">
      <c r="B119" s="33"/>
      <c r="C119" s="28" t="s">
        <v>96</v>
      </c>
      <c r="D119" s="34"/>
      <c r="E119" s="34"/>
      <c r="F119" s="34"/>
      <c r="G119" s="34"/>
      <c r="H119" s="34"/>
      <c r="I119" s="109"/>
      <c r="J119" s="34"/>
      <c r="K119" s="34"/>
      <c r="L119" s="37"/>
    </row>
    <row r="120" spans="2:63" s="1" customFormat="1" ht="16.5" customHeight="1">
      <c r="B120" s="33"/>
      <c r="C120" s="34"/>
      <c r="D120" s="34"/>
      <c r="E120" s="278" t="str">
        <f>E9</f>
        <v>03 - Byt č. 36A</v>
      </c>
      <c r="F120" s="294"/>
      <c r="G120" s="294"/>
      <c r="H120" s="294"/>
      <c r="I120" s="109"/>
      <c r="J120" s="34"/>
      <c r="K120" s="34"/>
      <c r="L120" s="37"/>
    </row>
    <row r="121" spans="2:63" s="1" customFormat="1" ht="6.9" customHeight="1">
      <c r="B121" s="33"/>
      <c r="C121" s="34"/>
      <c r="D121" s="34"/>
      <c r="E121" s="34"/>
      <c r="F121" s="34"/>
      <c r="G121" s="34"/>
      <c r="H121" s="34"/>
      <c r="I121" s="109"/>
      <c r="J121" s="34"/>
      <c r="K121" s="34"/>
      <c r="L121" s="37"/>
    </row>
    <row r="122" spans="2:63" s="1" customFormat="1" ht="12" customHeight="1">
      <c r="B122" s="33"/>
      <c r="C122" s="28" t="s">
        <v>20</v>
      </c>
      <c r="D122" s="34"/>
      <c r="E122" s="34"/>
      <c r="F122" s="26" t="str">
        <f>F12</f>
        <v xml:space="preserve"> </v>
      </c>
      <c r="G122" s="34"/>
      <c r="H122" s="34"/>
      <c r="I122" s="111" t="s">
        <v>22</v>
      </c>
      <c r="J122" s="60" t="str">
        <f>IF(J12="","",J12)</f>
        <v>27.2.2019</v>
      </c>
      <c r="K122" s="34"/>
      <c r="L122" s="37"/>
    </row>
    <row r="123" spans="2:63" s="1" customFormat="1" ht="6.9" customHeight="1">
      <c r="B123" s="33"/>
      <c r="C123" s="34"/>
      <c r="D123" s="34"/>
      <c r="E123" s="34"/>
      <c r="F123" s="34"/>
      <c r="G123" s="34"/>
      <c r="H123" s="34"/>
      <c r="I123" s="109"/>
      <c r="J123" s="34"/>
      <c r="K123" s="34"/>
      <c r="L123" s="37"/>
    </row>
    <row r="124" spans="2:63" s="1" customFormat="1" ht="15.15" customHeight="1">
      <c r="B124" s="33"/>
      <c r="C124" s="28" t="s">
        <v>24</v>
      </c>
      <c r="D124" s="34"/>
      <c r="E124" s="34"/>
      <c r="F124" s="26" t="str">
        <f>E15</f>
        <v xml:space="preserve"> </v>
      </c>
      <c r="G124" s="34"/>
      <c r="H124" s="34"/>
      <c r="I124" s="111" t="s">
        <v>29</v>
      </c>
      <c r="J124" s="31" t="str">
        <f>E21</f>
        <v xml:space="preserve"> </v>
      </c>
      <c r="K124" s="34"/>
      <c r="L124" s="37"/>
    </row>
    <row r="125" spans="2:63" s="1" customFormat="1" ht="15.15" customHeight="1">
      <c r="B125" s="33"/>
      <c r="C125" s="28" t="s">
        <v>27</v>
      </c>
      <c r="D125" s="34"/>
      <c r="E125" s="34"/>
      <c r="F125" s="26" t="str">
        <f>IF(E18="","",E18)</f>
        <v>Vyplň údaj</v>
      </c>
      <c r="G125" s="34"/>
      <c r="H125" s="34"/>
      <c r="I125" s="111" t="s">
        <v>31</v>
      </c>
      <c r="J125" s="31" t="str">
        <f>E24</f>
        <v xml:space="preserve"> </v>
      </c>
      <c r="K125" s="34"/>
      <c r="L125" s="37"/>
    </row>
    <row r="126" spans="2:63" s="1" customFormat="1" ht="10.35" customHeight="1">
      <c r="B126" s="33"/>
      <c r="C126" s="34"/>
      <c r="D126" s="34"/>
      <c r="E126" s="34"/>
      <c r="F126" s="34"/>
      <c r="G126" s="34"/>
      <c r="H126" s="34"/>
      <c r="I126" s="109"/>
      <c r="J126" s="34"/>
      <c r="K126" s="34"/>
      <c r="L126" s="37"/>
    </row>
    <row r="127" spans="2:63" s="10" customFormat="1" ht="29.25" customHeight="1">
      <c r="B127" s="164"/>
      <c r="C127" s="165" t="s">
        <v>115</v>
      </c>
      <c r="D127" s="166" t="s">
        <v>58</v>
      </c>
      <c r="E127" s="166" t="s">
        <v>54</v>
      </c>
      <c r="F127" s="166" t="s">
        <v>55</v>
      </c>
      <c r="G127" s="166" t="s">
        <v>116</v>
      </c>
      <c r="H127" s="166" t="s">
        <v>117</v>
      </c>
      <c r="I127" s="167" t="s">
        <v>118</v>
      </c>
      <c r="J127" s="168" t="s">
        <v>100</v>
      </c>
      <c r="K127" s="169" t="s">
        <v>119</v>
      </c>
      <c r="L127" s="170"/>
      <c r="M127" s="69" t="s">
        <v>1</v>
      </c>
      <c r="N127" s="70" t="s">
        <v>37</v>
      </c>
      <c r="O127" s="70" t="s">
        <v>120</v>
      </c>
      <c r="P127" s="70" t="s">
        <v>121</v>
      </c>
      <c r="Q127" s="70" t="s">
        <v>122</v>
      </c>
      <c r="R127" s="70" t="s">
        <v>123</v>
      </c>
      <c r="S127" s="70" t="s">
        <v>124</v>
      </c>
      <c r="T127" s="71" t="s">
        <v>125</v>
      </c>
    </row>
    <row r="128" spans="2:63" s="1" customFormat="1" ht="22.95" customHeight="1">
      <c r="B128" s="33"/>
      <c r="C128" s="76" t="s">
        <v>126</v>
      </c>
      <c r="D128" s="34"/>
      <c r="E128" s="34"/>
      <c r="F128" s="34"/>
      <c r="G128" s="34"/>
      <c r="H128" s="34"/>
      <c r="I128" s="109"/>
      <c r="J128" s="171">
        <f>BK128</f>
        <v>0</v>
      </c>
      <c r="K128" s="34"/>
      <c r="L128" s="37"/>
      <c r="M128" s="72"/>
      <c r="N128" s="73"/>
      <c r="O128" s="73"/>
      <c r="P128" s="172">
        <f>P129+P159</f>
        <v>0</v>
      </c>
      <c r="Q128" s="73"/>
      <c r="R128" s="172">
        <f>R129+R159</f>
        <v>0.65112869000000007</v>
      </c>
      <c r="S128" s="73"/>
      <c r="T128" s="173">
        <f>T129+T159</f>
        <v>0.19769500000000001</v>
      </c>
      <c r="AT128" s="16" t="s">
        <v>72</v>
      </c>
      <c r="AU128" s="16" t="s">
        <v>102</v>
      </c>
      <c r="BK128" s="174">
        <f>BK129+BK159</f>
        <v>0</v>
      </c>
    </row>
    <row r="129" spans="2:65" s="11" customFormat="1" ht="25.95" customHeight="1">
      <c r="B129" s="175"/>
      <c r="C129" s="176"/>
      <c r="D129" s="177" t="s">
        <v>72</v>
      </c>
      <c r="E129" s="178" t="s">
        <v>127</v>
      </c>
      <c r="F129" s="178" t="s">
        <v>128</v>
      </c>
      <c r="G129" s="176"/>
      <c r="H129" s="176"/>
      <c r="I129" s="179"/>
      <c r="J129" s="180">
        <f>BK129</f>
        <v>0</v>
      </c>
      <c r="K129" s="176"/>
      <c r="L129" s="181"/>
      <c r="M129" s="182"/>
      <c r="N129" s="183"/>
      <c r="O129" s="183"/>
      <c r="P129" s="184">
        <f>P130+P144+P151+P157</f>
        <v>0</v>
      </c>
      <c r="Q129" s="183"/>
      <c r="R129" s="184">
        <f>R130+R144+R151+R157</f>
        <v>0.49894128000000004</v>
      </c>
      <c r="S129" s="183"/>
      <c r="T129" s="185">
        <f>T130+T144+T151+T157</f>
        <v>0</v>
      </c>
      <c r="AR129" s="186" t="s">
        <v>81</v>
      </c>
      <c r="AT129" s="187" t="s">
        <v>72</v>
      </c>
      <c r="AU129" s="187" t="s">
        <v>73</v>
      </c>
      <c r="AY129" s="186" t="s">
        <v>129</v>
      </c>
      <c r="BK129" s="188">
        <f>BK130+BK144+BK151+BK157</f>
        <v>0</v>
      </c>
    </row>
    <row r="130" spans="2:65" s="11" customFormat="1" ht="22.95" customHeight="1">
      <c r="B130" s="175"/>
      <c r="C130" s="176"/>
      <c r="D130" s="177" t="s">
        <v>72</v>
      </c>
      <c r="E130" s="189" t="s">
        <v>130</v>
      </c>
      <c r="F130" s="189" t="s">
        <v>131</v>
      </c>
      <c r="G130" s="176"/>
      <c r="H130" s="176"/>
      <c r="I130" s="179"/>
      <c r="J130" s="190">
        <f>BK130</f>
        <v>0</v>
      </c>
      <c r="K130" s="176"/>
      <c r="L130" s="181"/>
      <c r="M130" s="182"/>
      <c r="N130" s="183"/>
      <c r="O130" s="183"/>
      <c r="P130" s="184">
        <f>SUM(P131:P143)</f>
        <v>0</v>
      </c>
      <c r="Q130" s="183"/>
      <c r="R130" s="184">
        <f>SUM(R131:R143)</f>
        <v>0.49131168000000003</v>
      </c>
      <c r="S130" s="183"/>
      <c r="T130" s="185">
        <f>SUM(T131:T143)</f>
        <v>0</v>
      </c>
      <c r="AR130" s="186" t="s">
        <v>81</v>
      </c>
      <c r="AT130" s="187" t="s">
        <v>72</v>
      </c>
      <c r="AU130" s="187" t="s">
        <v>81</v>
      </c>
      <c r="AY130" s="186" t="s">
        <v>129</v>
      </c>
      <c r="BK130" s="188">
        <f>SUM(BK131:BK143)</f>
        <v>0</v>
      </c>
    </row>
    <row r="131" spans="2:65" s="1" customFormat="1" ht="24" customHeight="1">
      <c r="B131" s="33"/>
      <c r="C131" s="191" t="s">
        <v>81</v>
      </c>
      <c r="D131" s="191" t="s">
        <v>132</v>
      </c>
      <c r="E131" s="192" t="s">
        <v>133</v>
      </c>
      <c r="F131" s="193" t="s">
        <v>134</v>
      </c>
      <c r="G131" s="194" t="s">
        <v>135</v>
      </c>
      <c r="H131" s="195">
        <v>4.4880000000000004</v>
      </c>
      <c r="I131" s="196"/>
      <c r="J131" s="197">
        <f>ROUND(I131*H131,2)</f>
        <v>0</v>
      </c>
      <c r="K131" s="193" t="s">
        <v>136</v>
      </c>
      <c r="L131" s="37"/>
      <c r="M131" s="198" t="s">
        <v>1</v>
      </c>
      <c r="N131" s="199" t="s">
        <v>39</v>
      </c>
      <c r="O131" s="65"/>
      <c r="P131" s="200">
        <f>O131*H131</f>
        <v>0</v>
      </c>
      <c r="Q131" s="200">
        <v>2.5999999999999998E-4</v>
      </c>
      <c r="R131" s="200">
        <f>Q131*H131</f>
        <v>1.1668799999999999E-3</v>
      </c>
      <c r="S131" s="200">
        <v>0</v>
      </c>
      <c r="T131" s="201">
        <f>S131*H131</f>
        <v>0</v>
      </c>
      <c r="AR131" s="202" t="s">
        <v>137</v>
      </c>
      <c r="AT131" s="202" t="s">
        <v>132</v>
      </c>
      <c r="AU131" s="202" t="s">
        <v>138</v>
      </c>
      <c r="AY131" s="16" t="s">
        <v>129</v>
      </c>
      <c r="BE131" s="203">
        <f>IF(N131="základní",J131,0)</f>
        <v>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6" t="s">
        <v>138</v>
      </c>
      <c r="BK131" s="203">
        <f>ROUND(I131*H131,2)</f>
        <v>0</v>
      </c>
      <c r="BL131" s="16" t="s">
        <v>137</v>
      </c>
      <c r="BM131" s="202" t="s">
        <v>139</v>
      </c>
    </row>
    <row r="132" spans="2:65" s="12" customFormat="1">
      <c r="B132" s="204"/>
      <c r="C132" s="205"/>
      <c r="D132" s="206" t="s">
        <v>140</v>
      </c>
      <c r="E132" s="207" t="s">
        <v>1</v>
      </c>
      <c r="F132" s="208" t="s">
        <v>141</v>
      </c>
      <c r="G132" s="205"/>
      <c r="H132" s="209">
        <v>4.4880000000000004</v>
      </c>
      <c r="I132" s="210"/>
      <c r="J132" s="205"/>
      <c r="K132" s="205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140</v>
      </c>
      <c r="AU132" s="215" t="s">
        <v>138</v>
      </c>
      <c r="AV132" s="12" t="s">
        <v>138</v>
      </c>
      <c r="AW132" s="12" t="s">
        <v>30</v>
      </c>
      <c r="AX132" s="12" t="s">
        <v>81</v>
      </c>
      <c r="AY132" s="215" t="s">
        <v>129</v>
      </c>
    </row>
    <row r="133" spans="2:65" s="1" customFormat="1" ht="24" customHeight="1">
      <c r="B133" s="33"/>
      <c r="C133" s="191" t="s">
        <v>138</v>
      </c>
      <c r="D133" s="191" t="s">
        <v>132</v>
      </c>
      <c r="E133" s="192" t="s">
        <v>142</v>
      </c>
      <c r="F133" s="193" t="s">
        <v>143</v>
      </c>
      <c r="G133" s="194" t="s">
        <v>135</v>
      </c>
      <c r="H133" s="195">
        <v>44.88</v>
      </c>
      <c r="I133" s="196"/>
      <c r="J133" s="197">
        <f>ROUND(I133*H133,2)</f>
        <v>0</v>
      </c>
      <c r="K133" s="193" t="s">
        <v>136</v>
      </c>
      <c r="L133" s="37"/>
      <c r="M133" s="198" t="s">
        <v>1</v>
      </c>
      <c r="N133" s="199" t="s">
        <v>39</v>
      </c>
      <c r="O133" s="65"/>
      <c r="P133" s="200">
        <f>O133*H133</f>
        <v>0</v>
      </c>
      <c r="Q133" s="200">
        <v>5.7000000000000002E-3</v>
      </c>
      <c r="R133" s="200">
        <f>Q133*H133</f>
        <v>0.25581600000000004</v>
      </c>
      <c r="S133" s="200">
        <v>0</v>
      </c>
      <c r="T133" s="201">
        <f>S133*H133</f>
        <v>0</v>
      </c>
      <c r="AR133" s="202" t="s">
        <v>137</v>
      </c>
      <c r="AT133" s="202" t="s">
        <v>132</v>
      </c>
      <c r="AU133" s="202" t="s">
        <v>138</v>
      </c>
      <c r="AY133" s="16" t="s">
        <v>129</v>
      </c>
      <c r="BE133" s="203">
        <f>IF(N133="základní",J133,0)</f>
        <v>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6" t="s">
        <v>138</v>
      </c>
      <c r="BK133" s="203">
        <f>ROUND(I133*H133,2)</f>
        <v>0</v>
      </c>
      <c r="BL133" s="16" t="s">
        <v>137</v>
      </c>
      <c r="BM133" s="202" t="s">
        <v>144</v>
      </c>
    </row>
    <row r="134" spans="2:65" s="12" customFormat="1">
      <c r="B134" s="204"/>
      <c r="C134" s="205"/>
      <c r="D134" s="206" t="s">
        <v>140</v>
      </c>
      <c r="E134" s="207" t="s">
        <v>1</v>
      </c>
      <c r="F134" s="208" t="s">
        <v>145</v>
      </c>
      <c r="G134" s="205"/>
      <c r="H134" s="209">
        <v>16.53</v>
      </c>
      <c r="I134" s="210"/>
      <c r="J134" s="205"/>
      <c r="K134" s="205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140</v>
      </c>
      <c r="AU134" s="215" t="s">
        <v>138</v>
      </c>
      <c r="AV134" s="12" t="s">
        <v>138</v>
      </c>
      <c r="AW134" s="12" t="s">
        <v>30</v>
      </c>
      <c r="AX134" s="12" t="s">
        <v>73</v>
      </c>
      <c r="AY134" s="215" t="s">
        <v>129</v>
      </c>
    </row>
    <row r="135" spans="2:65" s="12" customFormat="1">
      <c r="B135" s="204"/>
      <c r="C135" s="205"/>
      <c r="D135" s="206" t="s">
        <v>140</v>
      </c>
      <c r="E135" s="207" t="s">
        <v>1</v>
      </c>
      <c r="F135" s="208" t="s">
        <v>146</v>
      </c>
      <c r="G135" s="205"/>
      <c r="H135" s="209">
        <v>28.35</v>
      </c>
      <c r="I135" s="210"/>
      <c r="J135" s="205"/>
      <c r="K135" s="205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140</v>
      </c>
      <c r="AU135" s="215" t="s">
        <v>138</v>
      </c>
      <c r="AV135" s="12" t="s">
        <v>138</v>
      </c>
      <c r="AW135" s="12" t="s">
        <v>30</v>
      </c>
      <c r="AX135" s="12" t="s">
        <v>73</v>
      </c>
      <c r="AY135" s="215" t="s">
        <v>129</v>
      </c>
    </row>
    <row r="136" spans="2:65" s="13" customFormat="1">
      <c r="B136" s="216"/>
      <c r="C136" s="217"/>
      <c r="D136" s="206" t="s">
        <v>140</v>
      </c>
      <c r="E136" s="218" t="s">
        <v>1</v>
      </c>
      <c r="F136" s="219" t="s">
        <v>147</v>
      </c>
      <c r="G136" s="217"/>
      <c r="H136" s="220">
        <v>44.88</v>
      </c>
      <c r="I136" s="221"/>
      <c r="J136" s="217"/>
      <c r="K136" s="217"/>
      <c r="L136" s="222"/>
      <c r="M136" s="223"/>
      <c r="N136" s="224"/>
      <c r="O136" s="224"/>
      <c r="P136" s="224"/>
      <c r="Q136" s="224"/>
      <c r="R136" s="224"/>
      <c r="S136" s="224"/>
      <c r="T136" s="225"/>
      <c r="AT136" s="226" t="s">
        <v>140</v>
      </c>
      <c r="AU136" s="226" t="s">
        <v>138</v>
      </c>
      <c r="AV136" s="13" t="s">
        <v>137</v>
      </c>
      <c r="AW136" s="13" t="s">
        <v>30</v>
      </c>
      <c r="AX136" s="13" t="s">
        <v>81</v>
      </c>
      <c r="AY136" s="226" t="s">
        <v>129</v>
      </c>
    </row>
    <row r="137" spans="2:65" s="1" customFormat="1" ht="24" customHeight="1">
      <c r="B137" s="33"/>
      <c r="C137" s="191" t="s">
        <v>148</v>
      </c>
      <c r="D137" s="191" t="s">
        <v>132</v>
      </c>
      <c r="E137" s="192" t="s">
        <v>149</v>
      </c>
      <c r="F137" s="193" t="s">
        <v>150</v>
      </c>
      <c r="G137" s="194" t="s">
        <v>135</v>
      </c>
      <c r="H137" s="195">
        <v>71.88</v>
      </c>
      <c r="I137" s="196"/>
      <c r="J137" s="197">
        <f>ROUND(I137*H137,2)</f>
        <v>0</v>
      </c>
      <c r="K137" s="193" t="s">
        <v>136</v>
      </c>
      <c r="L137" s="37"/>
      <c r="M137" s="198" t="s">
        <v>1</v>
      </c>
      <c r="N137" s="199" t="s">
        <v>39</v>
      </c>
      <c r="O137" s="65"/>
      <c r="P137" s="200">
        <f>O137*H137</f>
        <v>0</v>
      </c>
      <c r="Q137" s="200">
        <v>2.5999999999999998E-4</v>
      </c>
      <c r="R137" s="200">
        <f>Q137*H137</f>
        <v>1.8688799999999998E-2</v>
      </c>
      <c r="S137" s="200">
        <v>0</v>
      </c>
      <c r="T137" s="201">
        <f>S137*H137</f>
        <v>0</v>
      </c>
      <c r="AR137" s="202" t="s">
        <v>137</v>
      </c>
      <c r="AT137" s="202" t="s">
        <v>132</v>
      </c>
      <c r="AU137" s="202" t="s">
        <v>138</v>
      </c>
      <c r="AY137" s="16" t="s">
        <v>129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6" t="s">
        <v>138</v>
      </c>
      <c r="BK137" s="203">
        <f>ROUND(I137*H137,2)</f>
        <v>0</v>
      </c>
      <c r="BL137" s="16" t="s">
        <v>137</v>
      </c>
      <c r="BM137" s="202" t="s">
        <v>151</v>
      </c>
    </row>
    <row r="138" spans="2:65" s="1" customFormat="1" ht="24" customHeight="1">
      <c r="B138" s="33"/>
      <c r="C138" s="191" t="s">
        <v>137</v>
      </c>
      <c r="D138" s="191" t="s">
        <v>132</v>
      </c>
      <c r="E138" s="192" t="s">
        <v>152</v>
      </c>
      <c r="F138" s="193" t="s">
        <v>153</v>
      </c>
      <c r="G138" s="194" t="s">
        <v>135</v>
      </c>
      <c r="H138" s="195">
        <v>71.88</v>
      </c>
      <c r="I138" s="196"/>
      <c r="J138" s="197">
        <f>ROUND(I138*H138,2)</f>
        <v>0</v>
      </c>
      <c r="K138" s="193" t="s">
        <v>136</v>
      </c>
      <c r="L138" s="37"/>
      <c r="M138" s="198" t="s">
        <v>1</v>
      </c>
      <c r="N138" s="199" t="s">
        <v>39</v>
      </c>
      <c r="O138" s="65"/>
      <c r="P138" s="200">
        <f>O138*H138</f>
        <v>0</v>
      </c>
      <c r="Q138" s="200">
        <v>3.0000000000000001E-3</v>
      </c>
      <c r="R138" s="200">
        <f>Q138*H138</f>
        <v>0.21564</v>
      </c>
      <c r="S138" s="200">
        <v>0</v>
      </c>
      <c r="T138" s="201">
        <f>S138*H138</f>
        <v>0</v>
      </c>
      <c r="AR138" s="202" t="s">
        <v>137</v>
      </c>
      <c r="AT138" s="202" t="s">
        <v>132</v>
      </c>
      <c r="AU138" s="202" t="s">
        <v>138</v>
      </c>
      <c r="AY138" s="16" t="s">
        <v>129</v>
      </c>
      <c r="BE138" s="203">
        <f>IF(N138="základní",J138,0)</f>
        <v>0</v>
      </c>
      <c r="BF138" s="203">
        <f>IF(N138="snížená",J138,0)</f>
        <v>0</v>
      </c>
      <c r="BG138" s="203">
        <f>IF(N138="zákl. přenesená",J138,0)</f>
        <v>0</v>
      </c>
      <c r="BH138" s="203">
        <f>IF(N138="sníž. přenesená",J138,0)</f>
        <v>0</v>
      </c>
      <c r="BI138" s="203">
        <f>IF(N138="nulová",J138,0)</f>
        <v>0</v>
      </c>
      <c r="BJ138" s="16" t="s">
        <v>138</v>
      </c>
      <c r="BK138" s="203">
        <f>ROUND(I138*H138,2)</f>
        <v>0</v>
      </c>
      <c r="BL138" s="16" t="s">
        <v>137</v>
      </c>
      <c r="BM138" s="202" t="s">
        <v>154</v>
      </c>
    </row>
    <row r="139" spans="2:65" s="14" customFormat="1">
      <c r="B139" s="227"/>
      <c r="C139" s="228"/>
      <c r="D139" s="206" t="s">
        <v>140</v>
      </c>
      <c r="E139" s="229" t="s">
        <v>1</v>
      </c>
      <c r="F139" s="230" t="s">
        <v>155</v>
      </c>
      <c r="G139" s="228"/>
      <c r="H139" s="229" t="s">
        <v>1</v>
      </c>
      <c r="I139" s="231"/>
      <c r="J139" s="228"/>
      <c r="K139" s="228"/>
      <c r="L139" s="232"/>
      <c r="M139" s="233"/>
      <c r="N139" s="234"/>
      <c r="O139" s="234"/>
      <c r="P139" s="234"/>
      <c r="Q139" s="234"/>
      <c r="R139" s="234"/>
      <c r="S139" s="234"/>
      <c r="T139" s="235"/>
      <c r="AT139" s="236" t="s">
        <v>140</v>
      </c>
      <c r="AU139" s="236" t="s">
        <v>138</v>
      </c>
      <c r="AV139" s="14" t="s">
        <v>81</v>
      </c>
      <c r="AW139" s="14" t="s">
        <v>30</v>
      </c>
      <c r="AX139" s="14" t="s">
        <v>73</v>
      </c>
      <c r="AY139" s="236" t="s">
        <v>129</v>
      </c>
    </row>
    <row r="140" spans="2:65" s="12" customFormat="1">
      <c r="B140" s="204"/>
      <c r="C140" s="205"/>
      <c r="D140" s="206" t="s">
        <v>140</v>
      </c>
      <c r="E140" s="207" t="s">
        <v>1</v>
      </c>
      <c r="F140" s="208" t="s">
        <v>156</v>
      </c>
      <c r="G140" s="205"/>
      <c r="H140" s="209">
        <v>17.05</v>
      </c>
      <c r="I140" s="210"/>
      <c r="J140" s="205"/>
      <c r="K140" s="205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140</v>
      </c>
      <c r="AU140" s="215" t="s">
        <v>138</v>
      </c>
      <c r="AV140" s="12" t="s">
        <v>138</v>
      </c>
      <c r="AW140" s="12" t="s">
        <v>30</v>
      </c>
      <c r="AX140" s="12" t="s">
        <v>73</v>
      </c>
      <c r="AY140" s="215" t="s">
        <v>129</v>
      </c>
    </row>
    <row r="141" spans="2:65" s="12" customFormat="1">
      <c r="B141" s="204"/>
      <c r="C141" s="205"/>
      <c r="D141" s="206" t="s">
        <v>140</v>
      </c>
      <c r="E141" s="207" t="s">
        <v>1</v>
      </c>
      <c r="F141" s="208" t="s">
        <v>926</v>
      </c>
      <c r="G141" s="205"/>
      <c r="H141" s="209">
        <v>29.315000000000001</v>
      </c>
      <c r="I141" s="210"/>
      <c r="J141" s="205"/>
      <c r="K141" s="205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140</v>
      </c>
      <c r="AU141" s="215" t="s">
        <v>138</v>
      </c>
      <c r="AV141" s="12" t="s">
        <v>138</v>
      </c>
      <c r="AW141" s="12" t="s">
        <v>30</v>
      </c>
      <c r="AX141" s="12" t="s">
        <v>73</v>
      </c>
      <c r="AY141" s="215" t="s">
        <v>129</v>
      </c>
    </row>
    <row r="142" spans="2:65" s="12" customFormat="1">
      <c r="B142" s="204"/>
      <c r="C142" s="205"/>
      <c r="D142" s="206" t="s">
        <v>140</v>
      </c>
      <c r="E142" s="207" t="s">
        <v>1</v>
      </c>
      <c r="F142" s="208" t="s">
        <v>158</v>
      </c>
      <c r="G142" s="205"/>
      <c r="H142" s="209">
        <v>25.515000000000001</v>
      </c>
      <c r="I142" s="210"/>
      <c r="J142" s="205"/>
      <c r="K142" s="205"/>
      <c r="L142" s="211"/>
      <c r="M142" s="212"/>
      <c r="N142" s="213"/>
      <c r="O142" s="213"/>
      <c r="P142" s="213"/>
      <c r="Q142" s="213"/>
      <c r="R142" s="213"/>
      <c r="S142" s="213"/>
      <c r="T142" s="214"/>
      <c r="AT142" s="215" t="s">
        <v>140</v>
      </c>
      <c r="AU142" s="215" t="s">
        <v>138</v>
      </c>
      <c r="AV142" s="12" t="s">
        <v>138</v>
      </c>
      <c r="AW142" s="12" t="s">
        <v>30</v>
      </c>
      <c r="AX142" s="12" t="s">
        <v>73</v>
      </c>
      <c r="AY142" s="215" t="s">
        <v>129</v>
      </c>
    </row>
    <row r="143" spans="2:65" s="13" customFormat="1">
      <c r="B143" s="216"/>
      <c r="C143" s="217"/>
      <c r="D143" s="206" t="s">
        <v>140</v>
      </c>
      <c r="E143" s="218" t="s">
        <v>1</v>
      </c>
      <c r="F143" s="219" t="s">
        <v>147</v>
      </c>
      <c r="G143" s="217"/>
      <c r="H143" s="220">
        <v>71.88</v>
      </c>
      <c r="I143" s="221"/>
      <c r="J143" s="217"/>
      <c r="K143" s="217"/>
      <c r="L143" s="222"/>
      <c r="M143" s="223"/>
      <c r="N143" s="224"/>
      <c r="O143" s="224"/>
      <c r="P143" s="224"/>
      <c r="Q143" s="224"/>
      <c r="R143" s="224"/>
      <c r="S143" s="224"/>
      <c r="T143" s="225"/>
      <c r="AT143" s="226" t="s">
        <v>140</v>
      </c>
      <c r="AU143" s="226" t="s">
        <v>138</v>
      </c>
      <c r="AV143" s="13" t="s">
        <v>137</v>
      </c>
      <c r="AW143" s="13" t="s">
        <v>30</v>
      </c>
      <c r="AX143" s="13" t="s">
        <v>81</v>
      </c>
      <c r="AY143" s="226" t="s">
        <v>129</v>
      </c>
    </row>
    <row r="144" spans="2:65" s="11" customFormat="1" ht="22.95" customHeight="1">
      <c r="B144" s="175"/>
      <c r="C144" s="176"/>
      <c r="D144" s="177" t="s">
        <v>72</v>
      </c>
      <c r="E144" s="189" t="s">
        <v>159</v>
      </c>
      <c r="F144" s="189" t="s">
        <v>160</v>
      </c>
      <c r="G144" s="176"/>
      <c r="H144" s="176"/>
      <c r="I144" s="179"/>
      <c r="J144" s="190">
        <f>BK144</f>
        <v>0</v>
      </c>
      <c r="K144" s="176"/>
      <c r="L144" s="181"/>
      <c r="M144" s="182"/>
      <c r="N144" s="183"/>
      <c r="O144" s="183"/>
      <c r="P144" s="184">
        <f>SUM(P145:P150)</f>
        <v>0</v>
      </c>
      <c r="Q144" s="183"/>
      <c r="R144" s="184">
        <f>SUM(R145:R150)</f>
        <v>7.6296000000000003E-3</v>
      </c>
      <c r="S144" s="183"/>
      <c r="T144" s="185">
        <f>SUM(T145:T150)</f>
        <v>0</v>
      </c>
      <c r="AR144" s="186" t="s">
        <v>81</v>
      </c>
      <c r="AT144" s="187" t="s">
        <v>72</v>
      </c>
      <c r="AU144" s="187" t="s">
        <v>81</v>
      </c>
      <c r="AY144" s="186" t="s">
        <v>129</v>
      </c>
      <c r="BK144" s="188">
        <f>SUM(BK145:BK150)</f>
        <v>0</v>
      </c>
    </row>
    <row r="145" spans="2:65" s="1" customFormat="1" ht="24" customHeight="1">
      <c r="B145" s="33"/>
      <c r="C145" s="191" t="s">
        <v>161</v>
      </c>
      <c r="D145" s="191" t="s">
        <v>132</v>
      </c>
      <c r="E145" s="192" t="s">
        <v>162</v>
      </c>
      <c r="F145" s="193" t="s">
        <v>163</v>
      </c>
      <c r="G145" s="194" t="s">
        <v>135</v>
      </c>
      <c r="H145" s="195">
        <v>44.88</v>
      </c>
      <c r="I145" s="196"/>
      <c r="J145" s="197">
        <f>ROUND(I145*H145,2)</f>
        <v>0</v>
      </c>
      <c r="K145" s="193" t="s">
        <v>136</v>
      </c>
      <c r="L145" s="37"/>
      <c r="M145" s="198" t="s">
        <v>1</v>
      </c>
      <c r="N145" s="199" t="s">
        <v>39</v>
      </c>
      <c r="O145" s="65"/>
      <c r="P145" s="200">
        <f>O145*H145</f>
        <v>0</v>
      </c>
      <c r="Q145" s="200">
        <v>1.2999999999999999E-4</v>
      </c>
      <c r="R145" s="200">
        <f>Q145*H145</f>
        <v>5.8344E-3</v>
      </c>
      <c r="S145" s="200">
        <v>0</v>
      </c>
      <c r="T145" s="201">
        <f>S145*H145</f>
        <v>0</v>
      </c>
      <c r="AR145" s="202" t="s">
        <v>137</v>
      </c>
      <c r="AT145" s="202" t="s">
        <v>132</v>
      </c>
      <c r="AU145" s="202" t="s">
        <v>138</v>
      </c>
      <c r="AY145" s="16" t="s">
        <v>129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6" t="s">
        <v>138</v>
      </c>
      <c r="BK145" s="203">
        <f>ROUND(I145*H145,2)</f>
        <v>0</v>
      </c>
      <c r="BL145" s="16" t="s">
        <v>137</v>
      </c>
      <c r="BM145" s="202" t="s">
        <v>164</v>
      </c>
    </row>
    <row r="146" spans="2:65" s="1" customFormat="1" ht="24" customHeight="1">
      <c r="B146" s="33"/>
      <c r="C146" s="191" t="s">
        <v>130</v>
      </c>
      <c r="D146" s="191" t="s">
        <v>132</v>
      </c>
      <c r="E146" s="192" t="s">
        <v>165</v>
      </c>
      <c r="F146" s="193" t="s">
        <v>166</v>
      </c>
      <c r="G146" s="194" t="s">
        <v>135</v>
      </c>
      <c r="H146" s="195">
        <v>44.88</v>
      </c>
      <c r="I146" s="196"/>
      <c r="J146" s="197">
        <f>ROUND(I146*H146,2)</f>
        <v>0</v>
      </c>
      <c r="K146" s="193" t="s">
        <v>136</v>
      </c>
      <c r="L146" s="37"/>
      <c r="M146" s="198" t="s">
        <v>1</v>
      </c>
      <c r="N146" s="199" t="s">
        <v>39</v>
      </c>
      <c r="O146" s="65"/>
      <c r="P146" s="200">
        <f>O146*H146</f>
        <v>0</v>
      </c>
      <c r="Q146" s="200">
        <v>4.0000000000000003E-5</v>
      </c>
      <c r="R146" s="200">
        <f>Q146*H146</f>
        <v>1.7952000000000003E-3</v>
      </c>
      <c r="S146" s="200">
        <v>0</v>
      </c>
      <c r="T146" s="201">
        <f>S146*H146</f>
        <v>0</v>
      </c>
      <c r="AR146" s="202" t="s">
        <v>137</v>
      </c>
      <c r="AT146" s="202" t="s">
        <v>132</v>
      </c>
      <c r="AU146" s="202" t="s">
        <v>138</v>
      </c>
      <c r="AY146" s="16" t="s">
        <v>129</v>
      </c>
      <c r="BE146" s="203">
        <f>IF(N146="základní",J146,0)</f>
        <v>0</v>
      </c>
      <c r="BF146" s="203">
        <f>IF(N146="snížená",J146,0)</f>
        <v>0</v>
      </c>
      <c r="BG146" s="203">
        <f>IF(N146="zákl. přenesená",J146,0)</f>
        <v>0</v>
      </c>
      <c r="BH146" s="203">
        <f>IF(N146="sníž. přenesená",J146,0)</f>
        <v>0</v>
      </c>
      <c r="BI146" s="203">
        <f>IF(N146="nulová",J146,0)</f>
        <v>0</v>
      </c>
      <c r="BJ146" s="16" t="s">
        <v>138</v>
      </c>
      <c r="BK146" s="203">
        <f>ROUND(I146*H146,2)</f>
        <v>0</v>
      </c>
      <c r="BL146" s="16" t="s">
        <v>137</v>
      </c>
      <c r="BM146" s="202" t="s">
        <v>167</v>
      </c>
    </row>
    <row r="147" spans="2:65" s="12" customFormat="1">
      <c r="B147" s="204"/>
      <c r="C147" s="205"/>
      <c r="D147" s="206" t="s">
        <v>140</v>
      </c>
      <c r="E147" s="207" t="s">
        <v>1</v>
      </c>
      <c r="F147" s="208" t="s">
        <v>145</v>
      </c>
      <c r="G147" s="205"/>
      <c r="H147" s="209">
        <v>16.53</v>
      </c>
      <c r="I147" s="210"/>
      <c r="J147" s="205"/>
      <c r="K147" s="205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140</v>
      </c>
      <c r="AU147" s="215" t="s">
        <v>138</v>
      </c>
      <c r="AV147" s="12" t="s">
        <v>138</v>
      </c>
      <c r="AW147" s="12" t="s">
        <v>30</v>
      </c>
      <c r="AX147" s="12" t="s">
        <v>73</v>
      </c>
      <c r="AY147" s="215" t="s">
        <v>129</v>
      </c>
    </row>
    <row r="148" spans="2:65" s="12" customFormat="1">
      <c r="B148" s="204"/>
      <c r="C148" s="205"/>
      <c r="D148" s="206" t="s">
        <v>140</v>
      </c>
      <c r="E148" s="207" t="s">
        <v>1</v>
      </c>
      <c r="F148" s="208" t="s">
        <v>146</v>
      </c>
      <c r="G148" s="205"/>
      <c r="H148" s="209">
        <v>28.35</v>
      </c>
      <c r="I148" s="210"/>
      <c r="J148" s="205"/>
      <c r="K148" s="205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140</v>
      </c>
      <c r="AU148" s="215" t="s">
        <v>138</v>
      </c>
      <c r="AV148" s="12" t="s">
        <v>138</v>
      </c>
      <c r="AW148" s="12" t="s">
        <v>30</v>
      </c>
      <c r="AX148" s="12" t="s">
        <v>73</v>
      </c>
      <c r="AY148" s="215" t="s">
        <v>129</v>
      </c>
    </row>
    <row r="149" spans="2:65" s="13" customFormat="1">
      <c r="B149" s="216"/>
      <c r="C149" s="217"/>
      <c r="D149" s="206" t="s">
        <v>140</v>
      </c>
      <c r="E149" s="218" t="s">
        <v>1</v>
      </c>
      <c r="F149" s="219" t="s">
        <v>147</v>
      </c>
      <c r="G149" s="217"/>
      <c r="H149" s="220">
        <v>44.88</v>
      </c>
      <c r="I149" s="221"/>
      <c r="J149" s="217"/>
      <c r="K149" s="217"/>
      <c r="L149" s="222"/>
      <c r="M149" s="223"/>
      <c r="N149" s="224"/>
      <c r="O149" s="224"/>
      <c r="P149" s="224"/>
      <c r="Q149" s="224"/>
      <c r="R149" s="224"/>
      <c r="S149" s="224"/>
      <c r="T149" s="225"/>
      <c r="AT149" s="226" t="s">
        <v>140</v>
      </c>
      <c r="AU149" s="226" t="s">
        <v>138</v>
      </c>
      <c r="AV149" s="13" t="s">
        <v>137</v>
      </c>
      <c r="AW149" s="13" t="s">
        <v>30</v>
      </c>
      <c r="AX149" s="13" t="s">
        <v>81</v>
      </c>
      <c r="AY149" s="226" t="s">
        <v>129</v>
      </c>
    </row>
    <row r="150" spans="2:65" s="1" customFormat="1" ht="16.5" customHeight="1">
      <c r="B150" s="33"/>
      <c r="C150" s="191" t="s">
        <v>168</v>
      </c>
      <c r="D150" s="191" t="s">
        <v>132</v>
      </c>
      <c r="E150" s="192" t="s">
        <v>169</v>
      </c>
      <c r="F150" s="193" t="s">
        <v>170</v>
      </c>
      <c r="G150" s="194" t="s">
        <v>171</v>
      </c>
      <c r="H150" s="195">
        <v>20</v>
      </c>
      <c r="I150" s="196"/>
      <c r="J150" s="197">
        <f>ROUND(I150*H150,2)</f>
        <v>0</v>
      </c>
      <c r="K150" s="193" t="s">
        <v>1</v>
      </c>
      <c r="L150" s="37"/>
      <c r="M150" s="198" t="s">
        <v>1</v>
      </c>
      <c r="N150" s="199" t="s">
        <v>39</v>
      </c>
      <c r="O150" s="65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AR150" s="202" t="s">
        <v>137</v>
      </c>
      <c r="AT150" s="202" t="s">
        <v>132</v>
      </c>
      <c r="AU150" s="202" t="s">
        <v>138</v>
      </c>
      <c r="AY150" s="16" t="s">
        <v>129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6" t="s">
        <v>138</v>
      </c>
      <c r="BK150" s="203">
        <f>ROUND(I150*H150,2)</f>
        <v>0</v>
      </c>
      <c r="BL150" s="16" t="s">
        <v>137</v>
      </c>
      <c r="BM150" s="202" t="s">
        <v>172</v>
      </c>
    </row>
    <row r="151" spans="2:65" s="11" customFormat="1" ht="22.95" customHeight="1">
      <c r="B151" s="175"/>
      <c r="C151" s="176"/>
      <c r="D151" s="177" t="s">
        <v>72</v>
      </c>
      <c r="E151" s="189" t="s">
        <v>173</v>
      </c>
      <c r="F151" s="189" t="s">
        <v>174</v>
      </c>
      <c r="G151" s="176"/>
      <c r="H151" s="176"/>
      <c r="I151" s="179"/>
      <c r="J151" s="190">
        <f>BK151</f>
        <v>0</v>
      </c>
      <c r="K151" s="176"/>
      <c r="L151" s="181"/>
      <c r="M151" s="182"/>
      <c r="N151" s="183"/>
      <c r="O151" s="183"/>
      <c r="P151" s="184">
        <f>SUM(P152:P156)</f>
        <v>0</v>
      </c>
      <c r="Q151" s="183"/>
      <c r="R151" s="184">
        <f>SUM(R152:R156)</f>
        <v>0</v>
      </c>
      <c r="S151" s="183"/>
      <c r="T151" s="185">
        <f>SUM(T152:T156)</f>
        <v>0</v>
      </c>
      <c r="AR151" s="186" t="s">
        <v>81</v>
      </c>
      <c r="AT151" s="187" t="s">
        <v>72</v>
      </c>
      <c r="AU151" s="187" t="s">
        <v>81</v>
      </c>
      <c r="AY151" s="186" t="s">
        <v>129</v>
      </c>
      <c r="BK151" s="188">
        <f>SUM(BK152:BK156)</f>
        <v>0</v>
      </c>
    </row>
    <row r="152" spans="2:65" s="1" customFormat="1" ht="24" customHeight="1">
      <c r="B152" s="33"/>
      <c r="C152" s="191" t="s">
        <v>175</v>
      </c>
      <c r="D152" s="191" t="s">
        <v>132</v>
      </c>
      <c r="E152" s="192" t="s">
        <v>176</v>
      </c>
      <c r="F152" s="193" t="s">
        <v>177</v>
      </c>
      <c r="G152" s="194" t="s">
        <v>178</v>
      </c>
      <c r="H152" s="195">
        <v>0.19800000000000001</v>
      </c>
      <c r="I152" s="196"/>
      <c r="J152" s="197">
        <f>ROUND(I152*H152,2)</f>
        <v>0</v>
      </c>
      <c r="K152" s="193" t="s">
        <v>136</v>
      </c>
      <c r="L152" s="37"/>
      <c r="M152" s="198" t="s">
        <v>1</v>
      </c>
      <c r="N152" s="199" t="s">
        <v>39</v>
      </c>
      <c r="O152" s="65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AR152" s="202" t="s">
        <v>137</v>
      </c>
      <c r="AT152" s="202" t="s">
        <v>132</v>
      </c>
      <c r="AU152" s="202" t="s">
        <v>138</v>
      </c>
      <c r="AY152" s="16" t="s">
        <v>129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6" t="s">
        <v>138</v>
      </c>
      <c r="BK152" s="203">
        <f>ROUND(I152*H152,2)</f>
        <v>0</v>
      </c>
      <c r="BL152" s="16" t="s">
        <v>137</v>
      </c>
      <c r="BM152" s="202" t="s">
        <v>179</v>
      </c>
    </row>
    <row r="153" spans="2:65" s="1" customFormat="1" ht="24" customHeight="1">
      <c r="B153" s="33"/>
      <c r="C153" s="191" t="s">
        <v>159</v>
      </c>
      <c r="D153" s="191" t="s">
        <v>132</v>
      </c>
      <c r="E153" s="192" t="s">
        <v>180</v>
      </c>
      <c r="F153" s="193" t="s">
        <v>181</v>
      </c>
      <c r="G153" s="194" t="s">
        <v>178</v>
      </c>
      <c r="H153" s="195">
        <v>0.19800000000000001</v>
      </c>
      <c r="I153" s="196"/>
      <c r="J153" s="197">
        <f>ROUND(I153*H153,2)</f>
        <v>0</v>
      </c>
      <c r="K153" s="193" t="s">
        <v>136</v>
      </c>
      <c r="L153" s="37"/>
      <c r="M153" s="198" t="s">
        <v>1</v>
      </c>
      <c r="N153" s="199" t="s">
        <v>39</v>
      </c>
      <c r="O153" s="65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AR153" s="202" t="s">
        <v>137</v>
      </c>
      <c r="AT153" s="202" t="s">
        <v>132</v>
      </c>
      <c r="AU153" s="202" t="s">
        <v>138</v>
      </c>
      <c r="AY153" s="16" t="s">
        <v>129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6" t="s">
        <v>138</v>
      </c>
      <c r="BK153" s="203">
        <f>ROUND(I153*H153,2)</f>
        <v>0</v>
      </c>
      <c r="BL153" s="16" t="s">
        <v>137</v>
      </c>
      <c r="BM153" s="202" t="s">
        <v>182</v>
      </c>
    </row>
    <row r="154" spans="2:65" s="1" customFormat="1" ht="24" customHeight="1">
      <c r="B154" s="33"/>
      <c r="C154" s="191" t="s">
        <v>183</v>
      </c>
      <c r="D154" s="191" t="s">
        <v>132</v>
      </c>
      <c r="E154" s="192" t="s">
        <v>184</v>
      </c>
      <c r="F154" s="193" t="s">
        <v>185</v>
      </c>
      <c r="G154" s="194" t="s">
        <v>178</v>
      </c>
      <c r="H154" s="195">
        <v>1.782</v>
      </c>
      <c r="I154" s="196"/>
      <c r="J154" s="197">
        <f>ROUND(I154*H154,2)</f>
        <v>0</v>
      </c>
      <c r="K154" s="193" t="s">
        <v>136</v>
      </c>
      <c r="L154" s="37"/>
      <c r="M154" s="198" t="s">
        <v>1</v>
      </c>
      <c r="N154" s="199" t="s">
        <v>39</v>
      </c>
      <c r="O154" s="65"/>
      <c r="P154" s="200">
        <f>O154*H154</f>
        <v>0</v>
      </c>
      <c r="Q154" s="200">
        <v>0</v>
      </c>
      <c r="R154" s="200">
        <f>Q154*H154</f>
        <v>0</v>
      </c>
      <c r="S154" s="200">
        <v>0</v>
      </c>
      <c r="T154" s="201">
        <f>S154*H154</f>
        <v>0</v>
      </c>
      <c r="AR154" s="202" t="s">
        <v>137</v>
      </c>
      <c r="AT154" s="202" t="s">
        <v>132</v>
      </c>
      <c r="AU154" s="202" t="s">
        <v>138</v>
      </c>
      <c r="AY154" s="16" t="s">
        <v>129</v>
      </c>
      <c r="BE154" s="203">
        <f>IF(N154="základní",J154,0)</f>
        <v>0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16" t="s">
        <v>138</v>
      </c>
      <c r="BK154" s="203">
        <f>ROUND(I154*H154,2)</f>
        <v>0</v>
      </c>
      <c r="BL154" s="16" t="s">
        <v>137</v>
      </c>
      <c r="BM154" s="202" t="s">
        <v>186</v>
      </c>
    </row>
    <row r="155" spans="2:65" s="12" customFormat="1">
      <c r="B155" s="204"/>
      <c r="C155" s="205"/>
      <c r="D155" s="206" t="s">
        <v>140</v>
      </c>
      <c r="E155" s="205"/>
      <c r="F155" s="208" t="s">
        <v>927</v>
      </c>
      <c r="G155" s="205"/>
      <c r="H155" s="209">
        <v>1.782</v>
      </c>
      <c r="I155" s="210"/>
      <c r="J155" s="205"/>
      <c r="K155" s="205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140</v>
      </c>
      <c r="AU155" s="215" t="s">
        <v>138</v>
      </c>
      <c r="AV155" s="12" t="s">
        <v>138</v>
      </c>
      <c r="AW155" s="12" t="s">
        <v>4</v>
      </c>
      <c r="AX155" s="12" t="s">
        <v>81</v>
      </c>
      <c r="AY155" s="215" t="s">
        <v>129</v>
      </c>
    </row>
    <row r="156" spans="2:65" s="1" customFormat="1" ht="24" customHeight="1">
      <c r="B156" s="33"/>
      <c r="C156" s="191" t="s">
        <v>188</v>
      </c>
      <c r="D156" s="191" t="s">
        <v>132</v>
      </c>
      <c r="E156" s="192" t="s">
        <v>189</v>
      </c>
      <c r="F156" s="193" t="s">
        <v>190</v>
      </c>
      <c r="G156" s="194" t="s">
        <v>178</v>
      </c>
      <c r="H156" s="195">
        <v>0.19800000000000001</v>
      </c>
      <c r="I156" s="196"/>
      <c r="J156" s="197">
        <f>ROUND(I156*H156,2)</f>
        <v>0</v>
      </c>
      <c r="K156" s="193" t="s">
        <v>136</v>
      </c>
      <c r="L156" s="37"/>
      <c r="M156" s="198" t="s">
        <v>1</v>
      </c>
      <c r="N156" s="199" t="s">
        <v>39</v>
      </c>
      <c r="O156" s="65"/>
      <c r="P156" s="200">
        <f>O156*H156</f>
        <v>0</v>
      </c>
      <c r="Q156" s="200">
        <v>0</v>
      </c>
      <c r="R156" s="200">
        <f>Q156*H156</f>
        <v>0</v>
      </c>
      <c r="S156" s="200">
        <v>0</v>
      </c>
      <c r="T156" s="201">
        <f>S156*H156</f>
        <v>0</v>
      </c>
      <c r="AR156" s="202" t="s">
        <v>137</v>
      </c>
      <c r="AT156" s="202" t="s">
        <v>132</v>
      </c>
      <c r="AU156" s="202" t="s">
        <v>138</v>
      </c>
      <c r="AY156" s="16" t="s">
        <v>129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6" t="s">
        <v>138</v>
      </c>
      <c r="BK156" s="203">
        <f>ROUND(I156*H156,2)</f>
        <v>0</v>
      </c>
      <c r="BL156" s="16" t="s">
        <v>137</v>
      </c>
      <c r="BM156" s="202" t="s">
        <v>191</v>
      </c>
    </row>
    <row r="157" spans="2:65" s="11" customFormat="1" ht="22.95" customHeight="1">
      <c r="B157" s="175"/>
      <c r="C157" s="176"/>
      <c r="D157" s="177" t="s">
        <v>72</v>
      </c>
      <c r="E157" s="189" t="s">
        <v>192</v>
      </c>
      <c r="F157" s="189" t="s">
        <v>193</v>
      </c>
      <c r="G157" s="176"/>
      <c r="H157" s="176"/>
      <c r="I157" s="179"/>
      <c r="J157" s="190">
        <f>BK157</f>
        <v>0</v>
      </c>
      <c r="K157" s="176"/>
      <c r="L157" s="181"/>
      <c r="M157" s="182"/>
      <c r="N157" s="183"/>
      <c r="O157" s="183"/>
      <c r="P157" s="184">
        <f>P158</f>
        <v>0</v>
      </c>
      <c r="Q157" s="183"/>
      <c r="R157" s="184">
        <f>R158</f>
        <v>0</v>
      </c>
      <c r="S157" s="183"/>
      <c r="T157" s="185">
        <f>T158</f>
        <v>0</v>
      </c>
      <c r="AR157" s="186" t="s">
        <v>81</v>
      </c>
      <c r="AT157" s="187" t="s">
        <v>72</v>
      </c>
      <c r="AU157" s="187" t="s">
        <v>81</v>
      </c>
      <c r="AY157" s="186" t="s">
        <v>129</v>
      </c>
      <c r="BK157" s="188">
        <f>BK158</f>
        <v>0</v>
      </c>
    </row>
    <row r="158" spans="2:65" s="1" customFormat="1" ht="16.5" customHeight="1">
      <c r="B158" s="33"/>
      <c r="C158" s="191" t="s">
        <v>194</v>
      </c>
      <c r="D158" s="191" t="s">
        <v>132</v>
      </c>
      <c r="E158" s="192" t="s">
        <v>195</v>
      </c>
      <c r="F158" s="193" t="s">
        <v>196</v>
      </c>
      <c r="G158" s="194" t="s">
        <v>178</v>
      </c>
      <c r="H158" s="195">
        <v>0.499</v>
      </c>
      <c r="I158" s="196"/>
      <c r="J158" s="197">
        <f>ROUND(I158*H158,2)</f>
        <v>0</v>
      </c>
      <c r="K158" s="193" t="s">
        <v>136</v>
      </c>
      <c r="L158" s="37"/>
      <c r="M158" s="198" t="s">
        <v>1</v>
      </c>
      <c r="N158" s="199" t="s">
        <v>39</v>
      </c>
      <c r="O158" s="65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AR158" s="202" t="s">
        <v>137</v>
      </c>
      <c r="AT158" s="202" t="s">
        <v>132</v>
      </c>
      <c r="AU158" s="202" t="s">
        <v>138</v>
      </c>
      <c r="AY158" s="16" t="s">
        <v>129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6" t="s">
        <v>138</v>
      </c>
      <c r="BK158" s="203">
        <f>ROUND(I158*H158,2)</f>
        <v>0</v>
      </c>
      <c r="BL158" s="16" t="s">
        <v>137</v>
      </c>
      <c r="BM158" s="202" t="s">
        <v>197</v>
      </c>
    </row>
    <row r="159" spans="2:65" s="11" customFormat="1" ht="25.95" customHeight="1">
      <c r="B159" s="175"/>
      <c r="C159" s="176"/>
      <c r="D159" s="177" t="s">
        <v>72</v>
      </c>
      <c r="E159" s="178" t="s">
        <v>198</v>
      </c>
      <c r="F159" s="178" t="s">
        <v>199</v>
      </c>
      <c r="G159" s="176"/>
      <c r="H159" s="176"/>
      <c r="I159" s="179"/>
      <c r="J159" s="180">
        <f>BK159</f>
        <v>0</v>
      </c>
      <c r="K159" s="176"/>
      <c r="L159" s="181"/>
      <c r="M159" s="182"/>
      <c r="N159" s="183"/>
      <c r="O159" s="183"/>
      <c r="P159" s="184">
        <f>P160+P202+P207+P213+P243+P257</f>
        <v>0</v>
      </c>
      <c r="Q159" s="183"/>
      <c r="R159" s="184">
        <f>R160+R202+R207+R213+R243+R257</f>
        <v>0.15218741000000002</v>
      </c>
      <c r="S159" s="183"/>
      <c r="T159" s="185">
        <f>T160+T202+T207+T213+T243+T257</f>
        <v>0.19769500000000001</v>
      </c>
      <c r="AR159" s="186" t="s">
        <v>138</v>
      </c>
      <c r="AT159" s="187" t="s">
        <v>72</v>
      </c>
      <c r="AU159" s="187" t="s">
        <v>73</v>
      </c>
      <c r="AY159" s="186" t="s">
        <v>129</v>
      </c>
      <c r="BK159" s="188">
        <f>BK160+BK202+BK207+BK213+BK243+BK257</f>
        <v>0</v>
      </c>
    </row>
    <row r="160" spans="2:65" s="11" customFormat="1" ht="22.95" customHeight="1">
      <c r="B160" s="175"/>
      <c r="C160" s="176"/>
      <c r="D160" s="177" t="s">
        <v>72</v>
      </c>
      <c r="E160" s="189" t="s">
        <v>208</v>
      </c>
      <c r="F160" s="189" t="s">
        <v>209</v>
      </c>
      <c r="G160" s="176"/>
      <c r="H160" s="176"/>
      <c r="I160" s="179"/>
      <c r="J160" s="190">
        <f>BK160</f>
        <v>0</v>
      </c>
      <c r="K160" s="176"/>
      <c r="L160" s="181"/>
      <c r="M160" s="182"/>
      <c r="N160" s="183"/>
      <c r="O160" s="183"/>
      <c r="P160" s="184">
        <f>SUM(P161:P201)</f>
        <v>0</v>
      </c>
      <c r="Q160" s="183"/>
      <c r="R160" s="184">
        <f>SUM(R161:R201)</f>
        <v>3.0230000000000003E-2</v>
      </c>
      <c r="S160" s="183"/>
      <c r="T160" s="185">
        <f>SUM(T161:T201)</f>
        <v>0</v>
      </c>
      <c r="AR160" s="186" t="s">
        <v>138</v>
      </c>
      <c r="AT160" s="187" t="s">
        <v>72</v>
      </c>
      <c r="AU160" s="187" t="s">
        <v>81</v>
      </c>
      <c r="AY160" s="186" t="s">
        <v>129</v>
      </c>
      <c r="BK160" s="188">
        <f>SUM(BK161:BK201)</f>
        <v>0</v>
      </c>
    </row>
    <row r="161" spans="2:65" s="1" customFormat="1" ht="24" customHeight="1">
      <c r="B161" s="33"/>
      <c r="C161" s="191" t="s">
        <v>202</v>
      </c>
      <c r="D161" s="191" t="s">
        <v>132</v>
      </c>
      <c r="E161" s="192" t="s">
        <v>211</v>
      </c>
      <c r="F161" s="193" t="s">
        <v>212</v>
      </c>
      <c r="G161" s="194" t="s">
        <v>205</v>
      </c>
      <c r="H161" s="195">
        <v>1</v>
      </c>
      <c r="I161" s="196"/>
      <c r="J161" s="197">
        <f t="shared" ref="J161:J201" si="0">ROUND(I161*H161,2)</f>
        <v>0</v>
      </c>
      <c r="K161" s="193" t="s">
        <v>1</v>
      </c>
      <c r="L161" s="37"/>
      <c r="M161" s="198" t="s">
        <v>1</v>
      </c>
      <c r="N161" s="199" t="s">
        <v>39</v>
      </c>
      <c r="O161" s="65"/>
      <c r="P161" s="200">
        <f t="shared" ref="P161:P201" si="1">O161*H161</f>
        <v>0</v>
      </c>
      <c r="Q161" s="200">
        <v>0</v>
      </c>
      <c r="R161" s="200">
        <f t="shared" ref="R161:R201" si="2">Q161*H161</f>
        <v>0</v>
      </c>
      <c r="S161" s="200">
        <v>0</v>
      </c>
      <c r="T161" s="201">
        <f t="shared" ref="T161:T201" si="3">S161*H161</f>
        <v>0</v>
      </c>
      <c r="AR161" s="202" t="s">
        <v>206</v>
      </c>
      <c r="AT161" s="202" t="s">
        <v>132</v>
      </c>
      <c r="AU161" s="202" t="s">
        <v>138</v>
      </c>
      <c r="AY161" s="16" t="s">
        <v>129</v>
      </c>
      <c r="BE161" s="203">
        <f t="shared" ref="BE161:BE201" si="4">IF(N161="základní",J161,0)</f>
        <v>0</v>
      </c>
      <c r="BF161" s="203">
        <f t="shared" ref="BF161:BF201" si="5">IF(N161="snížená",J161,0)</f>
        <v>0</v>
      </c>
      <c r="BG161" s="203">
        <f t="shared" ref="BG161:BG201" si="6">IF(N161="zákl. přenesená",J161,0)</f>
        <v>0</v>
      </c>
      <c r="BH161" s="203">
        <f t="shared" ref="BH161:BH201" si="7">IF(N161="sníž. přenesená",J161,0)</f>
        <v>0</v>
      </c>
      <c r="BI161" s="203">
        <f t="shared" ref="BI161:BI201" si="8">IF(N161="nulová",J161,0)</f>
        <v>0</v>
      </c>
      <c r="BJ161" s="16" t="s">
        <v>138</v>
      </c>
      <c r="BK161" s="203">
        <f t="shared" ref="BK161:BK201" si="9">ROUND(I161*H161,2)</f>
        <v>0</v>
      </c>
      <c r="BL161" s="16" t="s">
        <v>206</v>
      </c>
      <c r="BM161" s="202" t="s">
        <v>928</v>
      </c>
    </row>
    <row r="162" spans="2:65" s="1" customFormat="1" ht="16.5" customHeight="1">
      <c r="B162" s="33"/>
      <c r="C162" s="191" t="s">
        <v>210</v>
      </c>
      <c r="D162" s="191" t="s">
        <v>132</v>
      </c>
      <c r="E162" s="192" t="s">
        <v>667</v>
      </c>
      <c r="F162" s="193" t="s">
        <v>668</v>
      </c>
      <c r="G162" s="194" t="s">
        <v>226</v>
      </c>
      <c r="H162" s="195">
        <v>1</v>
      </c>
      <c r="I162" s="196"/>
      <c r="J162" s="197">
        <f t="shared" si="0"/>
        <v>0</v>
      </c>
      <c r="K162" s="193" t="s">
        <v>1</v>
      </c>
      <c r="L162" s="37"/>
      <c r="M162" s="198" t="s">
        <v>1</v>
      </c>
      <c r="N162" s="199" t="s">
        <v>39</v>
      </c>
      <c r="O162" s="65"/>
      <c r="P162" s="200">
        <f t="shared" si="1"/>
        <v>0</v>
      </c>
      <c r="Q162" s="200">
        <v>0</v>
      </c>
      <c r="R162" s="200">
        <f t="shared" si="2"/>
        <v>0</v>
      </c>
      <c r="S162" s="200">
        <v>0</v>
      </c>
      <c r="T162" s="201">
        <f t="shared" si="3"/>
        <v>0</v>
      </c>
      <c r="AR162" s="202" t="s">
        <v>206</v>
      </c>
      <c r="AT162" s="202" t="s">
        <v>132</v>
      </c>
      <c r="AU162" s="202" t="s">
        <v>138</v>
      </c>
      <c r="AY162" s="16" t="s">
        <v>129</v>
      </c>
      <c r="BE162" s="203">
        <f t="shared" si="4"/>
        <v>0</v>
      </c>
      <c r="BF162" s="203">
        <f t="shared" si="5"/>
        <v>0</v>
      </c>
      <c r="BG162" s="203">
        <f t="shared" si="6"/>
        <v>0</v>
      </c>
      <c r="BH162" s="203">
        <f t="shared" si="7"/>
        <v>0</v>
      </c>
      <c r="BI162" s="203">
        <f t="shared" si="8"/>
        <v>0</v>
      </c>
      <c r="BJ162" s="16" t="s">
        <v>138</v>
      </c>
      <c r="BK162" s="203">
        <f t="shared" si="9"/>
        <v>0</v>
      </c>
      <c r="BL162" s="16" t="s">
        <v>206</v>
      </c>
      <c r="BM162" s="202" t="s">
        <v>929</v>
      </c>
    </row>
    <row r="163" spans="2:65" s="1" customFormat="1" ht="24" customHeight="1">
      <c r="B163" s="33"/>
      <c r="C163" s="191" t="s">
        <v>8</v>
      </c>
      <c r="D163" s="191" t="s">
        <v>132</v>
      </c>
      <c r="E163" s="192" t="s">
        <v>671</v>
      </c>
      <c r="F163" s="193" t="s">
        <v>672</v>
      </c>
      <c r="G163" s="194" t="s">
        <v>216</v>
      </c>
      <c r="H163" s="195">
        <v>2</v>
      </c>
      <c r="I163" s="196"/>
      <c r="J163" s="197">
        <f t="shared" si="0"/>
        <v>0</v>
      </c>
      <c r="K163" s="193" t="s">
        <v>136</v>
      </c>
      <c r="L163" s="37"/>
      <c r="M163" s="198" t="s">
        <v>1</v>
      </c>
      <c r="N163" s="199" t="s">
        <v>39</v>
      </c>
      <c r="O163" s="65"/>
      <c r="P163" s="200">
        <f t="shared" si="1"/>
        <v>0</v>
      </c>
      <c r="Q163" s="200">
        <v>0</v>
      </c>
      <c r="R163" s="200">
        <f t="shared" si="2"/>
        <v>0</v>
      </c>
      <c r="S163" s="200">
        <v>0</v>
      </c>
      <c r="T163" s="201">
        <f t="shared" si="3"/>
        <v>0</v>
      </c>
      <c r="AR163" s="202" t="s">
        <v>206</v>
      </c>
      <c r="AT163" s="202" t="s">
        <v>132</v>
      </c>
      <c r="AU163" s="202" t="s">
        <v>138</v>
      </c>
      <c r="AY163" s="16" t="s">
        <v>129</v>
      </c>
      <c r="BE163" s="203">
        <f t="shared" si="4"/>
        <v>0</v>
      </c>
      <c r="BF163" s="203">
        <f t="shared" si="5"/>
        <v>0</v>
      </c>
      <c r="BG163" s="203">
        <f t="shared" si="6"/>
        <v>0</v>
      </c>
      <c r="BH163" s="203">
        <f t="shared" si="7"/>
        <v>0</v>
      </c>
      <c r="BI163" s="203">
        <f t="shared" si="8"/>
        <v>0</v>
      </c>
      <c r="BJ163" s="16" t="s">
        <v>138</v>
      </c>
      <c r="BK163" s="203">
        <f t="shared" si="9"/>
        <v>0</v>
      </c>
      <c r="BL163" s="16" t="s">
        <v>206</v>
      </c>
      <c r="BM163" s="202" t="s">
        <v>930</v>
      </c>
    </row>
    <row r="164" spans="2:65" s="1" customFormat="1" ht="16.5" customHeight="1">
      <c r="B164" s="33"/>
      <c r="C164" s="237" t="s">
        <v>206</v>
      </c>
      <c r="D164" s="237" t="s">
        <v>218</v>
      </c>
      <c r="E164" s="238" t="s">
        <v>675</v>
      </c>
      <c r="F164" s="239" t="s">
        <v>676</v>
      </c>
      <c r="G164" s="240" t="s">
        <v>216</v>
      </c>
      <c r="H164" s="241">
        <v>2</v>
      </c>
      <c r="I164" s="242"/>
      <c r="J164" s="243">
        <f t="shared" si="0"/>
        <v>0</v>
      </c>
      <c r="K164" s="239" t="s">
        <v>136</v>
      </c>
      <c r="L164" s="244"/>
      <c r="M164" s="245" t="s">
        <v>1</v>
      </c>
      <c r="N164" s="246" t="s">
        <v>39</v>
      </c>
      <c r="O164" s="65"/>
      <c r="P164" s="200">
        <f t="shared" si="1"/>
        <v>0</v>
      </c>
      <c r="Q164" s="200">
        <v>4.0000000000000003E-5</v>
      </c>
      <c r="R164" s="200">
        <f t="shared" si="2"/>
        <v>8.0000000000000007E-5</v>
      </c>
      <c r="S164" s="200">
        <v>0</v>
      </c>
      <c r="T164" s="201">
        <f t="shared" si="3"/>
        <v>0</v>
      </c>
      <c r="AR164" s="202" t="s">
        <v>221</v>
      </c>
      <c r="AT164" s="202" t="s">
        <v>218</v>
      </c>
      <c r="AU164" s="202" t="s">
        <v>138</v>
      </c>
      <c r="AY164" s="16" t="s">
        <v>129</v>
      </c>
      <c r="BE164" s="203">
        <f t="shared" si="4"/>
        <v>0</v>
      </c>
      <c r="BF164" s="203">
        <f t="shared" si="5"/>
        <v>0</v>
      </c>
      <c r="BG164" s="203">
        <f t="shared" si="6"/>
        <v>0</v>
      </c>
      <c r="BH164" s="203">
        <f t="shared" si="7"/>
        <v>0</v>
      </c>
      <c r="BI164" s="203">
        <f t="shared" si="8"/>
        <v>0</v>
      </c>
      <c r="BJ164" s="16" t="s">
        <v>138</v>
      </c>
      <c r="BK164" s="203">
        <f t="shared" si="9"/>
        <v>0</v>
      </c>
      <c r="BL164" s="16" t="s">
        <v>206</v>
      </c>
      <c r="BM164" s="202" t="s">
        <v>931</v>
      </c>
    </row>
    <row r="165" spans="2:65" s="1" customFormat="1" ht="24" customHeight="1">
      <c r="B165" s="33"/>
      <c r="C165" s="191" t="s">
        <v>223</v>
      </c>
      <c r="D165" s="191" t="s">
        <v>132</v>
      </c>
      <c r="E165" s="192" t="s">
        <v>214</v>
      </c>
      <c r="F165" s="193" t="s">
        <v>215</v>
      </c>
      <c r="G165" s="194" t="s">
        <v>216</v>
      </c>
      <c r="H165" s="195">
        <v>32</v>
      </c>
      <c r="I165" s="196"/>
      <c r="J165" s="197">
        <f t="shared" si="0"/>
        <v>0</v>
      </c>
      <c r="K165" s="193" t="s">
        <v>136</v>
      </c>
      <c r="L165" s="37"/>
      <c r="M165" s="198" t="s">
        <v>1</v>
      </c>
      <c r="N165" s="199" t="s">
        <v>39</v>
      </c>
      <c r="O165" s="65"/>
      <c r="P165" s="200">
        <f t="shared" si="1"/>
        <v>0</v>
      </c>
      <c r="Q165" s="200">
        <v>0</v>
      </c>
      <c r="R165" s="200">
        <f t="shared" si="2"/>
        <v>0</v>
      </c>
      <c r="S165" s="200">
        <v>0</v>
      </c>
      <c r="T165" s="201">
        <f t="shared" si="3"/>
        <v>0</v>
      </c>
      <c r="AR165" s="202" t="s">
        <v>206</v>
      </c>
      <c r="AT165" s="202" t="s">
        <v>132</v>
      </c>
      <c r="AU165" s="202" t="s">
        <v>138</v>
      </c>
      <c r="AY165" s="16" t="s">
        <v>129</v>
      </c>
      <c r="BE165" s="203">
        <f t="shared" si="4"/>
        <v>0</v>
      </c>
      <c r="BF165" s="203">
        <f t="shared" si="5"/>
        <v>0</v>
      </c>
      <c r="BG165" s="203">
        <f t="shared" si="6"/>
        <v>0</v>
      </c>
      <c r="BH165" s="203">
        <f t="shared" si="7"/>
        <v>0</v>
      </c>
      <c r="BI165" s="203">
        <f t="shared" si="8"/>
        <v>0</v>
      </c>
      <c r="BJ165" s="16" t="s">
        <v>138</v>
      </c>
      <c r="BK165" s="203">
        <f t="shared" si="9"/>
        <v>0</v>
      </c>
      <c r="BL165" s="16" t="s">
        <v>206</v>
      </c>
      <c r="BM165" s="202" t="s">
        <v>932</v>
      </c>
    </row>
    <row r="166" spans="2:65" s="1" customFormat="1" ht="16.5" customHeight="1">
      <c r="B166" s="33"/>
      <c r="C166" s="237" t="s">
        <v>228</v>
      </c>
      <c r="D166" s="237" t="s">
        <v>218</v>
      </c>
      <c r="E166" s="238" t="s">
        <v>219</v>
      </c>
      <c r="F166" s="239" t="s">
        <v>220</v>
      </c>
      <c r="G166" s="240" t="s">
        <v>216</v>
      </c>
      <c r="H166" s="241">
        <v>22</v>
      </c>
      <c r="I166" s="242"/>
      <c r="J166" s="243">
        <f t="shared" si="0"/>
        <v>0</v>
      </c>
      <c r="K166" s="239" t="s">
        <v>136</v>
      </c>
      <c r="L166" s="244"/>
      <c r="M166" s="245" t="s">
        <v>1</v>
      </c>
      <c r="N166" s="246" t="s">
        <v>39</v>
      </c>
      <c r="O166" s="65"/>
      <c r="P166" s="200">
        <f t="shared" si="1"/>
        <v>0</v>
      </c>
      <c r="Q166" s="200">
        <v>1.4999999999999999E-4</v>
      </c>
      <c r="R166" s="200">
        <f t="shared" si="2"/>
        <v>3.2999999999999995E-3</v>
      </c>
      <c r="S166" s="200">
        <v>0</v>
      </c>
      <c r="T166" s="201">
        <f t="shared" si="3"/>
        <v>0</v>
      </c>
      <c r="AR166" s="202" t="s">
        <v>221</v>
      </c>
      <c r="AT166" s="202" t="s">
        <v>218</v>
      </c>
      <c r="AU166" s="202" t="s">
        <v>138</v>
      </c>
      <c r="AY166" s="16" t="s">
        <v>129</v>
      </c>
      <c r="BE166" s="203">
        <f t="shared" si="4"/>
        <v>0</v>
      </c>
      <c r="BF166" s="203">
        <f t="shared" si="5"/>
        <v>0</v>
      </c>
      <c r="BG166" s="203">
        <f t="shared" si="6"/>
        <v>0</v>
      </c>
      <c r="BH166" s="203">
        <f t="shared" si="7"/>
        <v>0</v>
      </c>
      <c r="BI166" s="203">
        <f t="shared" si="8"/>
        <v>0</v>
      </c>
      <c r="BJ166" s="16" t="s">
        <v>138</v>
      </c>
      <c r="BK166" s="203">
        <f t="shared" si="9"/>
        <v>0</v>
      </c>
      <c r="BL166" s="16" t="s">
        <v>206</v>
      </c>
      <c r="BM166" s="202" t="s">
        <v>933</v>
      </c>
    </row>
    <row r="167" spans="2:65" s="1" customFormat="1" ht="16.5" customHeight="1">
      <c r="B167" s="33"/>
      <c r="C167" s="237" t="s">
        <v>232</v>
      </c>
      <c r="D167" s="237" t="s">
        <v>218</v>
      </c>
      <c r="E167" s="238" t="s">
        <v>683</v>
      </c>
      <c r="F167" s="239" t="s">
        <v>684</v>
      </c>
      <c r="G167" s="240" t="s">
        <v>216</v>
      </c>
      <c r="H167" s="241">
        <v>10</v>
      </c>
      <c r="I167" s="242"/>
      <c r="J167" s="243">
        <f t="shared" si="0"/>
        <v>0</v>
      </c>
      <c r="K167" s="239" t="s">
        <v>136</v>
      </c>
      <c r="L167" s="244"/>
      <c r="M167" s="245" t="s">
        <v>1</v>
      </c>
      <c r="N167" s="246" t="s">
        <v>39</v>
      </c>
      <c r="O167" s="65"/>
      <c r="P167" s="200">
        <f t="shared" si="1"/>
        <v>0</v>
      </c>
      <c r="Q167" s="200">
        <v>2.3000000000000001E-4</v>
      </c>
      <c r="R167" s="200">
        <f t="shared" si="2"/>
        <v>2.3E-3</v>
      </c>
      <c r="S167" s="200">
        <v>0</v>
      </c>
      <c r="T167" s="201">
        <f t="shared" si="3"/>
        <v>0</v>
      </c>
      <c r="AR167" s="202" t="s">
        <v>221</v>
      </c>
      <c r="AT167" s="202" t="s">
        <v>218</v>
      </c>
      <c r="AU167" s="202" t="s">
        <v>138</v>
      </c>
      <c r="AY167" s="16" t="s">
        <v>129</v>
      </c>
      <c r="BE167" s="203">
        <f t="shared" si="4"/>
        <v>0</v>
      </c>
      <c r="BF167" s="203">
        <f t="shared" si="5"/>
        <v>0</v>
      </c>
      <c r="BG167" s="203">
        <f t="shared" si="6"/>
        <v>0</v>
      </c>
      <c r="BH167" s="203">
        <f t="shared" si="7"/>
        <v>0</v>
      </c>
      <c r="BI167" s="203">
        <f t="shared" si="8"/>
        <v>0</v>
      </c>
      <c r="BJ167" s="16" t="s">
        <v>138</v>
      </c>
      <c r="BK167" s="203">
        <f t="shared" si="9"/>
        <v>0</v>
      </c>
      <c r="BL167" s="16" t="s">
        <v>206</v>
      </c>
      <c r="BM167" s="202" t="s">
        <v>934</v>
      </c>
    </row>
    <row r="168" spans="2:65" s="1" customFormat="1" ht="16.5" customHeight="1">
      <c r="B168" s="33"/>
      <c r="C168" s="191" t="s">
        <v>236</v>
      </c>
      <c r="D168" s="191" t="s">
        <v>132</v>
      </c>
      <c r="E168" s="192" t="s">
        <v>224</v>
      </c>
      <c r="F168" s="193" t="s">
        <v>225</v>
      </c>
      <c r="G168" s="194" t="s">
        <v>226</v>
      </c>
      <c r="H168" s="195">
        <v>8</v>
      </c>
      <c r="I168" s="196"/>
      <c r="J168" s="197">
        <f t="shared" si="0"/>
        <v>0</v>
      </c>
      <c r="K168" s="193" t="s">
        <v>136</v>
      </c>
      <c r="L168" s="37"/>
      <c r="M168" s="198" t="s">
        <v>1</v>
      </c>
      <c r="N168" s="199" t="s">
        <v>39</v>
      </c>
      <c r="O168" s="65"/>
      <c r="P168" s="200">
        <f t="shared" si="1"/>
        <v>0</v>
      </c>
      <c r="Q168" s="200">
        <v>0</v>
      </c>
      <c r="R168" s="200">
        <f t="shared" si="2"/>
        <v>0</v>
      </c>
      <c r="S168" s="200">
        <v>0</v>
      </c>
      <c r="T168" s="201">
        <f t="shared" si="3"/>
        <v>0</v>
      </c>
      <c r="AR168" s="202" t="s">
        <v>206</v>
      </c>
      <c r="AT168" s="202" t="s">
        <v>132</v>
      </c>
      <c r="AU168" s="202" t="s">
        <v>138</v>
      </c>
      <c r="AY168" s="16" t="s">
        <v>129</v>
      </c>
      <c r="BE168" s="203">
        <f t="shared" si="4"/>
        <v>0</v>
      </c>
      <c r="BF168" s="203">
        <f t="shared" si="5"/>
        <v>0</v>
      </c>
      <c r="BG168" s="203">
        <f t="shared" si="6"/>
        <v>0</v>
      </c>
      <c r="BH168" s="203">
        <f t="shared" si="7"/>
        <v>0</v>
      </c>
      <c r="BI168" s="203">
        <f t="shared" si="8"/>
        <v>0</v>
      </c>
      <c r="BJ168" s="16" t="s">
        <v>138</v>
      </c>
      <c r="BK168" s="203">
        <f t="shared" si="9"/>
        <v>0</v>
      </c>
      <c r="BL168" s="16" t="s">
        <v>206</v>
      </c>
      <c r="BM168" s="202" t="s">
        <v>935</v>
      </c>
    </row>
    <row r="169" spans="2:65" s="1" customFormat="1" ht="16.5" customHeight="1">
      <c r="B169" s="33"/>
      <c r="C169" s="237" t="s">
        <v>7</v>
      </c>
      <c r="D169" s="237" t="s">
        <v>218</v>
      </c>
      <c r="E169" s="238" t="s">
        <v>229</v>
      </c>
      <c r="F169" s="239" t="s">
        <v>230</v>
      </c>
      <c r="G169" s="240" t="s">
        <v>226</v>
      </c>
      <c r="H169" s="241">
        <v>7</v>
      </c>
      <c r="I169" s="242"/>
      <c r="J169" s="243">
        <f t="shared" si="0"/>
        <v>0</v>
      </c>
      <c r="K169" s="239" t="s">
        <v>1</v>
      </c>
      <c r="L169" s="244"/>
      <c r="M169" s="245" t="s">
        <v>1</v>
      </c>
      <c r="N169" s="246" t="s">
        <v>39</v>
      </c>
      <c r="O169" s="65"/>
      <c r="P169" s="200">
        <f t="shared" si="1"/>
        <v>0</v>
      </c>
      <c r="Q169" s="200">
        <v>9.0000000000000006E-5</v>
      </c>
      <c r="R169" s="200">
        <f t="shared" si="2"/>
        <v>6.3000000000000003E-4</v>
      </c>
      <c r="S169" s="200">
        <v>0</v>
      </c>
      <c r="T169" s="201">
        <f t="shared" si="3"/>
        <v>0</v>
      </c>
      <c r="AR169" s="202" t="s">
        <v>221</v>
      </c>
      <c r="AT169" s="202" t="s">
        <v>218</v>
      </c>
      <c r="AU169" s="202" t="s">
        <v>138</v>
      </c>
      <c r="AY169" s="16" t="s">
        <v>129</v>
      </c>
      <c r="BE169" s="203">
        <f t="shared" si="4"/>
        <v>0</v>
      </c>
      <c r="BF169" s="203">
        <f t="shared" si="5"/>
        <v>0</v>
      </c>
      <c r="BG169" s="203">
        <f t="shared" si="6"/>
        <v>0</v>
      </c>
      <c r="BH169" s="203">
        <f t="shared" si="7"/>
        <v>0</v>
      </c>
      <c r="BI169" s="203">
        <f t="shared" si="8"/>
        <v>0</v>
      </c>
      <c r="BJ169" s="16" t="s">
        <v>138</v>
      </c>
      <c r="BK169" s="203">
        <f t="shared" si="9"/>
        <v>0</v>
      </c>
      <c r="BL169" s="16" t="s">
        <v>206</v>
      </c>
      <c r="BM169" s="202" t="s">
        <v>936</v>
      </c>
    </row>
    <row r="170" spans="2:65" s="1" customFormat="1" ht="16.5" customHeight="1">
      <c r="B170" s="33"/>
      <c r="C170" s="237" t="s">
        <v>243</v>
      </c>
      <c r="D170" s="237" t="s">
        <v>218</v>
      </c>
      <c r="E170" s="238" t="s">
        <v>233</v>
      </c>
      <c r="F170" s="239" t="s">
        <v>234</v>
      </c>
      <c r="G170" s="240" t="s">
        <v>226</v>
      </c>
      <c r="H170" s="241">
        <v>1</v>
      </c>
      <c r="I170" s="242"/>
      <c r="J170" s="243">
        <f t="shared" si="0"/>
        <v>0</v>
      </c>
      <c r="K170" s="239" t="s">
        <v>1</v>
      </c>
      <c r="L170" s="244"/>
      <c r="M170" s="245" t="s">
        <v>1</v>
      </c>
      <c r="N170" s="246" t="s">
        <v>39</v>
      </c>
      <c r="O170" s="65"/>
      <c r="P170" s="200">
        <f t="shared" si="1"/>
        <v>0</v>
      </c>
      <c r="Q170" s="200">
        <v>0</v>
      </c>
      <c r="R170" s="200">
        <f t="shared" si="2"/>
        <v>0</v>
      </c>
      <c r="S170" s="200">
        <v>0</v>
      </c>
      <c r="T170" s="201">
        <f t="shared" si="3"/>
        <v>0</v>
      </c>
      <c r="AR170" s="202" t="s">
        <v>221</v>
      </c>
      <c r="AT170" s="202" t="s">
        <v>218</v>
      </c>
      <c r="AU170" s="202" t="s">
        <v>138</v>
      </c>
      <c r="AY170" s="16" t="s">
        <v>129</v>
      </c>
      <c r="BE170" s="203">
        <f t="shared" si="4"/>
        <v>0</v>
      </c>
      <c r="BF170" s="203">
        <f t="shared" si="5"/>
        <v>0</v>
      </c>
      <c r="BG170" s="203">
        <f t="shared" si="6"/>
        <v>0</v>
      </c>
      <c r="BH170" s="203">
        <f t="shared" si="7"/>
        <v>0</v>
      </c>
      <c r="BI170" s="203">
        <f t="shared" si="8"/>
        <v>0</v>
      </c>
      <c r="BJ170" s="16" t="s">
        <v>138</v>
      </c>
      <c r="BK170" s="203">
        <f t="shared" si="9"/>
        <v>0</v>
      </c>
      <c r="BL170" s="16" t="s">
        <v>206</v>
      </c>
      <c r="BM170" s="202" t="s">
        <v>937</v>
      </c>
    </row>
    <row r="171" spans="2:65" s="1" customFormat="1" ht="16.5" customHeight="1">
      <c r="B171" s="33"/>
      <c r="C171" s="191" t="s">
        <v>247</v>
      </c>
      <c r="D171" s="191" t="s">
        <v>132</v>
      </c>
      <c r="E171" s="192" t="s">
        <v>237</v>
      </c>
      <c r="F171" s="193" t="s">
        <v>238</v>
      </c>
      <c r="G171" s="194" t="s">
        <v>226</v>
      </c>
      <c r="H171" s="195">
        <v>8</v>
      </c>
      <c r="I171" s="196"/>
      <c r="J171" s="197">
        <f t="shared" si="0"/>
        <v>0</v>
      </c>
      <c r="K171" s="193" t="s">
        <v>136</v>
      </c>
      <c r="L171" s="37"/>
      <c r="M171" s="198" t="s">
        <v>1</v>
      </c>
      <c r="N171" s="199" t="s">
        <v>39</v>
      </c>
      <c r="O171" s="65"/>
      <c r="P171" s="200">
        <f t="shared" si="1"/>
        <v>0</v>
      </c>
      <c r="Q171" s="200">
        <v>0</v>
      </c>
      <c r="R171" s="200">
        <f t="shared" si="2"/>
        <v>0</v>
      </c>
      <c r="S171" s="200">
        <v>0</v>
      </c>
      <c r="T171" s="201">
        <f t="shared" si="3"/>
        <v>0</v>
      </c>
      <c r="AR171" s="202" t="s">
        <v>206</v>
      </c>
      <c r="AT171" s="202" t="s">
        <v>132</v>
      </c>
      <c r="AU171" s="202" t="s">
        <v>138</v>
      </c>
      <c r="AY171" s="16" t="s">
        <v>129</v>
      </c>
      <c r="BE171" s="203">
        <f t="shared" si="4"/>
        <v>0</v>
      </c>
      <c r="BF171" s="203">
        <f t="shared" si="5"/>
        <v>0</v>
      </c>
      <c r="BG171" s="203">
        <f t="shared" si="6"/>
        <v>0</v>
      </c>
      <c r="BH171" s="203">
        <f t="shared" si="7"/>
        <v>0</v>
      </c>
      <c r="BI171" s="203">
        <f t="shared" si="8"/>
        <v>0</v>
      </c>
      <c r="BJ171" s="16" t="s">
        <v>138</v>
      </c>
      <c r="BK171" s="203">
        <f t="shared" si="9"/>
        <v>0</v>
      </c>
      <c r="BL171" s="16" t="s">
        <v>206</v>
      </c>
      <c r="BM171" s="202" t="s">
        <v>938</v>
      </c>
    </row>
    <row r="172" spans="2:65" s="1" customFormat="1" ht="16.5" customHeight="1">
      <c r="B172" s="33"/>
      <c r="C172" s="237" t="s">
        <v>251</v>
      </c>
      <c r="D172" s="237" t="s">
        <v>218</v>
      </c>
      <c r="E172" s="238" t="s">
        <v>240</v>
      </c>
      <c r="F172" s="239" t="s">
        <v>241</v>
      </c>
      <c r="G172" s="240" t="s">
        <v>226</v>
      </c>
      <c r="H172" s="241">
        <v>8</v>
      </c>
      <c r="I172" s="242"/>
      <c r="J172" s="243">
        <f t="shared" si="0"/>
        <v>0</v>
      </c>
      <c r="K172" s="239" t="s">
        <v>1</v>
      </c>
      <c r="L172" s="244"/>
      <c r="M172" s="245" t="s">
        <v>1</v>
      </c>
      <c r="N172" s="246" t="s">
        <v>39</v>
      </c>
      <c r="O172" s="65"/>
      <c r="P172" s="200">
        <f t="shared" si="1"/>
        <v>0</v>
      </c>
      <c r="Q172" s="200">
        <v>0</v>
      </c>
      <c r="R172" s="200">
        <f t="shared" si="2"/>
        <v>0</v>
      </c>
      <c r="S172" s="200">
        <v>0</v>
      </c>
      <c r="T172" s="201">
        <f t="shared" si="3"/>
        <v>0</v>
      </c>
      <c r="AR172" s="202" t="s">
        <v>221</v>
      </c>
      <c r="AT172" s="202" t="s">
        <v>218</v>
      </c>
      <c r="AU172" s="202" t="s">
        <v>138</v>
      </c>
      <c r="AY172" s="16" t="s">
        <v>129</v>
      </c>
      <c r="BE172" s="203">
        <f t="shared" si="4"/>
        <v>0</v>
      </c>
      <c r="BF172" s="203">
        <f t="shared" si="5"/>
        <v>0</v>
      </c>
      <c r="BG172" s="203">
        <f t="shared" si="6"/>
        <v>0</v>
      </c>
      <c r="BH172" s="203">
        <f t="shared" si="7"/>
        <v>0</v>
      </c>
      <c r="BI172" s="203">
        <f t="shared" si="8"/>
        <v>0</v>
      </c>
      <c r="BJ172" s="16" t="s">
        <v>138</v>
      </c>
      <c r="BK172" s="203">
        <f t="shared" si="9"/>
        <v>0</v>
      </c>
      <c r="BL172" s="16" t="s">
        <v>206</v>
      </c>
      <c r="BM172" s="202" t="s">
        <v>939</v>
      </c>
    </row>
    <row r="173" spans="2:65" s="1" customFormat="1" ht="16.5" customHeight="1">
      <c r="B173" s="33"/>
      <c r="C173" s="237" t="s">
        <v>255</v>
      </c>
      <c r="D173" s="237" t="s">
        <v>218</v>
      </c>
      <c r="E173" s="238" t="s">
        <v>244</v>
      </c>
      <c r="F173" s="239" t="s">
        <v>245</v>
      </c>
      <c r="G173" s="240" t="s">
        <v>226</v>
      </c>
      <c r="H173" s="241">
        <v>60</v>
      </c>
      <c r="I173" s="242"/>
      <c r="J173" s="243">
        <f t="shared" si="0"/>
        <v>0</v>
      </c>
      <c r="K173" s="239" t="s">
        <v>136</v>
      </c>
      <c r="L173" s="244"/>
      <c r="M173" s="245" t="s">
        <v>1</v>
      </c>
      <c r="N173" s="246" t="s">
        <v>39</v>
      </c>
      <c r="O173" s="65"/>
      <c r="P173" s="200">
        <f t="shared" si="1"/>
        <v>0</v>
      </c>
      <c r="Q173" s="200">
        <v>2.0000000000000002E-5</v>
      </c>
      <c r="R173" s="200">
        <f t="shared" si="2"/>
        <v>1.2000000000000001E-3</v>
      </c>
      <c r="S173" s="200">
        <v>0</v>
      </c>
      <c r="T173" s="201">
        <f t="shared" si="3"/>
        <v>0</v>
      </c>
      <c r="AR173" s="202" t="s">
        <v>221</v>
      </c>
      <c r="AT173" s="202" t="s">
        <v>218</v>
      </c>
      <c r="AU173" s="202" t="s">
        <v>138</v>
      </c>
      <c r="AY173" s="16" t="s">
        <v>129</v>
      </c>
      <c r="BE173" s="203">
        <f t="shared" si="4"/>
        <v>0</v>
      </c>
      <c r="BF173" s="203">
        <f t="shared" si="5"/>
        <v>0</v>
      </c>
      <c r="BG173" s="203">
        <f t="shared" si="6"/>
        <v>0</v>
      </c>
      <c r="BH173" s="203">
        <f t="shared" si="7"/>
        <v>0</v>
      </c>
      <c r="BI173" s="203">
        <f t="shared" si="8"/>
        <v>0</v>
      </c>
      <c r="BJ173" s="16" t="s">
        <v>138</v>
      </c>
      <c r="BK173" s="203">
        <f t="shared" si="9"/>
        <v>0</v>
      </c>
      <c r="BL173" s="16" t="s">
        <v>206</v>
      </c>
      <c r="BM173" s="202" t="s">
        <v>940</v>
      </c>
    </row>
    <row r="174" spans="2:65" s="1" customFormat="1" ht="24" customHeight="1">
      <c r="B174" s="33"/>
      <c r="C174" s="191" t="s">
        <v>259</v>
      </c>
      <c r="D174" s="191" t="s">
        <v>132</v>
      </c>
      <c r="E174" s="192" t="s">
        <v>707</v>
      </c>
      <c r="F174" s="193" t="s">
        <v>708</v>
      </c>
      <c r="G174" s="194" t="s">
        <v>216</v>
      </c>
      <c r="H174" s="195">
        <v>13</v>
      </c>
      <c r="I174" s="196"/>
      <c r="J174" s="197">
        <f t="shared" si="0"/>
        <v>0</v>
      </c>
      <c r="K174" s="193" t="s">
        <v>136</v>
      </c>
      <c r="L174" s="37"/>
      <c r="M174" s="198" t="s">
        <v>1</v>
      </c>
      <c r="N174" s="199" t="s">
        <v>39</v>
      </c>
      <c r="O174" s="65"/>
      <c r="P174" s="200">
        <f t="shared" si="1"/>
        <v>0</v>
      </c>
      <c r="Q174" s="200">
        <v>0</v>
      </c>
      <c r="R174" s="200">
        <f t="shared" si="2"/>
        <v>0</v>
      </c>
      <c r="S174" s="200">
        <v>0</v>
      </c>
      <c r="T174" s="201">
        <f t="shared" si="3"/>
        <v>0</v>
      </c>
      <c r="AR174" s="202" t="s">
        <v>206</v>
      </c>
      <c r="AT174" s="202" t="s">
        <v>132</v>
      </c>
      <c r="AU174" s="202" t="s">
        <v>138</v>
      </c>
      <c r="AY174" s="16" t="s">
        <v>129</v>
      </c>
      <c r="BE174" s="203">
        <f t="shared" si="4"/>
        <v>0</v>
      </c>
      <c r="BF174" s="203">
        <f t="shared" si="5"/>
        <v>0</v>
      </c>
      <c r="BG174" s="203">
        <f t="shared" si="6"/>
        <v>0</v>
      </c>
      <c r="BH174" s="203">
        <f t="shared" si="7"/>
        <v>0</v>
      </c>
      <c r="BI174" s="203">
        <f t="shared" si="8"/>
        <v>0</v>
      </c>
      <c r="BJ174" s="16" t="s">
        <v>138</v>
      </c>
      <c r="BK174" s="203">
        <f t="shared" si="9"/>
        <v>0</v>
      </c>
      <c r="BL174" s="16" t="s">
        <v>206</v>
      </c>
      <c r="BM174" s="202" t="s">
        <v>941</v>
      </c>
    </row>
    <row r="175" spans="2:65" s="1" customFormat="1" ht="24" customHeight="1">
      <c r="B175" s="33"/>
      <c r="C175" s="237" t="s">
        <v>263</v>
      </c>
      <c r="D175" s="237" t="s">
        <v>218</v>
      </c>
      <c r="E175" s="238" t="s">
        <v>711</v>
      </c>
      <c r="F175" s="239" t="s">
        <v>712</v>
      </c>
      <c r="G175" s="240" t="s">
        <v>216</v>
      </c>
      <c r="H175" s="241">
        <v>11</v>
      </c>
      <c r="I175" s="242"/>
      <c r="J175" s="243">
        <f t="shared" si="0"/>
        <v>0</v>
      </c>
      <c r="K175" s="239" t="s">
        <v>136</v>
      </c>
      <c r="L175" s="244"/>
      <c r="M175" s="245" t="s">
        <v>1</v>
      </c>
      <c r="N175" s="246" t="s">
        <v>39</v>
      </c>
      <c r="O175" s="65"/>
      <c r="P175" s="200">
        <f t="shared" si="1"/>
        <v>0</v>
      </c>
      <c r="Q175" s="200">
        <v>1.2E-4</v>
      </c>
      <c r="R175" s="200">
        <f t="shared" si="2"/>
        <v>1.32E-3</v>
      </c>
      <c r="S175" s="200">
        <v>0</v>
      </c>
      <c r="T175" s="201">
        <f t="shared" si="3"/>
        <v>0</v>
      </c>
      <c r="AR175" s="202" t="s">
        <v>221</v>
      </c>
      <c r="AT175" s="202" t="s">
        <v>218</v>
      </c>
      <c r="AU175" s="202" t="s">
        <v>138</v>
      </c>
      <c r="AY175" s="16" t="s">
        <v>129</v>
      </c>
      <c r="BE175" s="203">
        <f t="shared" si="4"/>
        <v>0</v>
      </c>
      <c r="BF175" s="203">
        <f t="shared" si="5"/>
        <v>0</v>
      </c>
      <c r="BG175" s="203">
        <f t="shared" si="6"/>
        <v>0</v>
      </c>
      <c r="BH175" s="203">
        <f t="shared" si="7"/>
        <v>0</v>
      </c>
      <c r="BI175" s="203">
        <f t="shared" si="8"/>
        <v>0</v>
      </c>
      <c r="BJ175" s="16" t="s">
        <v>138</v>
      </c>
      <c r="BK175" s="203">
        <f t="shared" si="9"/>
        <v>0</v>
      </c>
      <c r="BL175" s="16" t="s">
        <v>206</v>
      </c>
      <c r="BM175" s="202" t="s">
        <v>942</v>
      </c>
    </row>
    <row r="176" spans="2:65" s="1" customFormat="1" ht="16.5" customHeight="1">
      <c r="B176" s="33"/>
      <c r="C176" s="237" t="s">
        <v>267</v>
      </c>
      <c r="D176" s="237" t="s">
        <v>218</v>
      </c>
      <c r="E176" s="238" t="s">
        <v>715</v>
      </c>
      <c r="F176" s="239" t="s">
        <v>716</v>
      </c>
      <c r="G176" s="240" t="s">
        <v>216</v>
      </c>
      <c r="H176" s="241">
        <v>2</v>
      </c>
      <c r="I176" s="242"/>
      <c r="J176" s="243">
        <f t="shared" si="0"/>
        <v>0</v>
      </c>
      <c r="K176" s="239" t="s">
        <v>1</v>
      </c>
      <c r="L176" s="244"/>
      <c r="M176" s="245" t="s">
        <v>1</v>
      </c>
      <c r="N176" s="246" t="s">
        <v>39</v>
      </c>
      <c r="O176" s="65"/>
      <c r="P176" s="200">
        <f t="shared" si="1"/>
        <v>0</v>
      </c>
      <c r="Q176" s="200">
        <v>0</v>
      </c>
      <c r="R176" s="200">
        <f t="shared" si="2"/>
        <v>0</v>
      </c>
      <c r="S176" s="200">
        <v>0</v>
      </c>
      <c r="T176" s="201">
        <f t="shared" si="3"/>
        <v>0</v>
      </c>
      <c r="AR176" s="202" t="s">
        <v>221</v>
      </c>
      <c r="AT176" s="202" t="s">
        <v>218</v>
      </c>
      <c r="AU176" s="202" t="s">
        <v>138</v>
      </c>
      <c r="AY176" s="16" t="s">
        <v>129</v>
      </c>
      <c r="BE176" s="203">
        <f t="shared" si="4"/>
        <v>0</v>
      </c>
      <c r="BF176" s="203">
        <f t="shared" si="5"/>
        <v>0</v>
      </c>
      <c r="BG176" s="203">
        <f t="shared" si="6"/>
        <v>0</v>
      </c>
      <c r="BH176" s="203">
        <f t="shared" si="7"/>
        <v>0</v>
      </c>
      <c r="BI176" s="203">
        <f t="shared" si="8"/>
        <v>0</v>
      </c>
      <c r="BJ176" s="16" t="s">
        <v>138</v>
      </c>
      <c r="BK176" s="203">
        <f t="shared" si="9"/>
        <v>0</v>
      </c>
      <c r="BL176" s="16" t="s">
        <v>206</v>
      </c>
      <c r="BM176" s="202" t="s">
        <v>943</v>
      </c>
    </row>
    <row r="177" spans="2:65" s="1" customFormat="1" ht="24" customHeight="1">
      <c r="B177" s="33"/>
      <c r="C177" s="191" t="s">
        <v>271</v>
      </c>
      <c r="D177" s="191" t="s">
        <v>132</v>
      </c>
      <c r="E177" s="192" t="s">
        <v>719</v>
      </c>
      <c r="F177" s="193" t="s">
        <v>720</v>
      </c>
      <c r="G177" s="194" t="s">
        <v>216</v>
      </c>
      <c r="H177" s="195">
        <v>11</v>
      </c>
      <c r="I177" s="196"/>
      <c r="J177" s="197">
        <f t="shared" si="0"/>
        <v>0</v>
      </c>
      <c r="K177" s="193" t="s">
        <v>136</v>
      </c>
      <c r="L177" s="37"/>
      <c r="M177" s="198" t="s">
        <v>1</v>
      </c>
      <c r="N177" s="199" t="s">
        <v>39</v>
      </c>
      <c r="O177" s="65"/>
      <c r="P177" s="200">
        <f t="shared" si="1"/>
        <v>0</v>
      </c>
      <c r="Q177" s="200">
        <v>0</v>
      </c>
      <c r="R177" s="200">
        <f t="shared" si="2"/>
        <v>0</v>
      </c>
      <c r="S177" s="200">
        <v>0</v>
      </c>
      <c r="T177" s="201">
        <f t="shared" si="3"/>
        <v>0</v>
      </c>
      <c r="AR177" s="202" t="s">
        <v>206</v>
      </c>
      <c r="AT177" s="202" t="s">
        <v>132</v>
      </c>
      <c r="AU177" s="202" t="s">
        <v>138</v>
      </c>
      <c r="AY177" s="16" t="s">
        <v>129</v>
      </c>
      <c r="BE177" s="203">
        <f t="shared" si="4"/>
        <v>0</v>
      </c>
      <c r="BF177" s="203">
        <f t="shared" si="5"/>
        <v>0</v>
      </c>
      <c r="BG177" s="203">
        <f t="shared" si="6"/>
        <v>0</v>
      </c>
      <c r="BH177" s="203">
        <f t="shared" si="7"/>
        <v>0</v>
      </c>
      <c r="BI177" s="203">
        <f t="shared" si="8"/>
        <v>0</v>
      </c>
      <c r="BJ177" s="16" t="s">
        <v>138</v>
      </c>
      <c r="BK177" s="203">
        <f t="shared" si="9"/>
        <v>0</v>
      </c>
      <c r="BL177" s="16" t="s">
        <v>206</v>
      </c>
      <c r="BM177" s="202" t="s">
        <v>944</v>
      </c>
    </row>
    <row r="178" spans="2:65" s="1" customFormat="1" ht="24" customHeight="1">
      <c r="B178" s="33"/>
      <c r="C178" s="237" t="s">
        <v>275</v>
      </c>
      <c r="D178" s="237" t="s">
        <v>218</v>
      </c>
      <c r="E178" s="238" t="s">
        <v>723</v>
      </c>
      <c r="F178" s="239" t="s">
        <v>724</v>
      </c>
      <c r="G178" s="240" t="s">
        <v>216</v>
      </c>
      <c r="H178" s="241">
        <v>11</v>
      </c>
      <c r="I178" s="242"/>
      <c r="J178" s="243">
        <f t="shared" si="0"/>
        <v>0</v>
      </c>
      <c r="K178" s="239" t="s">
        <v>136</v>
      </c>
      <c r="L178" s="244"/>
      <c r="M178" s="245" t="s">
        <v>1</v>
      </c>
      <c r="N178" s="246" t="s">
        <v>39</v>
      </c>
      <c r="O178" s="65"/>
      <c r="P178" s="200">
        <f t="shared" si="1"/>
        <v>0</v>
      </c>
      <c r="Q178" s="200">
        <v>2.5000000000000001E-4</v>
      </c>
      <c r="R178" s="200">
        <f t="shared" si="2"/>
        <v>2.7499999999999998E-3</v>
      </c>
      <c r="S178" s="200">
        <v>0</v>
      </c>
      <c r="T178" s="201">
        <f t="shared" si="3"/>
        <v>0</v>
      </c>
      <c r="AR178" s="202" t="s">
        <v>221</v>
      </c>
      <c r="AT178" s="202" t="s">
        <v>218</v>
      </c>
      <c r="AU178" s="202" t="s">
        <v>138</v>
      </c>
      <c r="AY178" s="16" t="s">
        <v>129</v>
      </c>
      <c r="BE178" s="203">
        <f t="shared" si="4"/>
        <v>0</v>
      </c>
      <c r="BF178" s="203">
        <f t="shared" si="5"/>
        <v>0</v>
      </c>
      <c r="BG178" s="203">
        <f t="shared" si="6"/>
        <v>0</v>
      </c>
      <c r="BH178" s="203">
        <f t="shared" si="7"/>
        <v>0</v>
      </c>
      <c r="BI178" s="203">
        <f t="shared" si="8"/>
        <v>0</v>
      </c>
      <c r="BJ178" s="16" t="s">
        <v>138</v>
      </c>
      <c r="BK178" s="203">
        <f t="shared" si="9"/>
        <v>0</v>
      </c>
      <c r="BL178" s="16" t="s">
        <v>206</v>
      </c>
      <c r="BM178" s="202" t="s">
        <v>945</v>
      </c>
    </row>
    <row r="179" spans="2:65" s="1" customFormat="1" ht="24" customHeight="1">
      <c r="B179" s="33"/>
      <c r="C179" s="191" t="s">
        <v>279</v>
      </c>
      <c r="D179" s="191" t="s">
        <v>132</v>
      </c>
      <c r="E179" s="192" t="s">
        <v>248</v>
      </c>
      <c r="F179" s="193" t="s">
        <v>249</v>
      </c>
      <c r="G179" s="194" t="s">
        <v>216</v>
      </c>
      <c r="H179" s="195">
        <v>44</v>
      </c>
      <c r="I179" s="196"/>
      <c r="J179" s="197">
        <f t="shared" si="0"/>
        <v>0</v>
      </c>
      <c r="K179" s="193" t="s">
        <v>136</v>
      </c>
      <c r="L179" s="37"/>
      <c r="M179" s="198" t="s">
        <v>1</v>
      </c>
      <c r="N179" s="199" t="s">
        <v>39</v>
      </c>
      <c r="O179" s="65"/>
      <c r="P179" s="200">
        <f t="shared" si="1"/>
        <v>0</v>
      </c>
      <c r="Q179" s="200">
        <v>0</v>
      </c>
      <c r="R179" s="200">
        <f t="shared" si="2"/>
        <v>0</v>
      </c>
      <c r="S179" s="200">
        <v>0</v>
      </c>
      <c r="T179" s="201">
        <f t="shared" si="3"/>
        <v>0</v>
      </c>
      <c r="AR179" s="202" t="s">
        <v>206</v>
      </c>
      <c r="AT179" s="202" t="s">
        <v>132</v>
      </c>
      <c r="AU179" s="202" t="s">
        <v>138</v>
      </c>
      <c r="AY179" s="16" t="s">
        <v>129</v>
      </c>
      <c r="BE179" s="203">
        <f t="shared" si="4"/>
        <v>0</v>
      </c>
      <c r="BF179" s="203">
        <f t="shared" si="5"/>
        <v>0</v>
      </c>
      <c r="BG179" s="203">
        <f t="shared" si="6"/>
        <v>0</v>
      </c>
      <c r="BH179" s="203">
        <f t="shared" si="7"/>
        <v>0</v>
      </c>
      <c r="BI179" s="203">
        <f t="shared" si="8"/>
        <v>0</v>
      </c>
      <c r="BJ179" s="16" t="s">
        <v>138</v>
      </c>
      <c r="BK179" s="203">
        <f t="shared" si="9"/>
        <v>0</v>
      </c>
      <c r="BL179" s="16" t="s">
        <v>206</v>
      </c>
      <c r="BM179" s="202" t="s">
        <v>946</v>
      </c>
    </row>
    <row r="180" spans="2:65" s="1" customFormat="1" ht="24" customHeight="1">
      <c r="B180" s="33"/>
      <c r="C180" s="191" t="s">
        <v>221</v>
      </c>
      <c r="D180" s="191" t="s">
        <v>132</v>
      </c>
      <c r="E180" s="192" t="s">
        <v>727</v>
      </c>
      <c r="F180" s="193" t="s">
        <v>728</v>
      </c>
      <c r="G180" s="194" t="s">
        <v>216</v>
      </c>
      <c r="H180" s="195">
        <v>41</v>
      </c>
      <c r="I180" s="196"/>
      <c r="J180" s="197">
        <f t="shared" si="0"/>
        <v>0</v>
      </c>
      <c r="K180" s="193" t="s">
        <v>136</v>
      </c>
      <c r="L180" s="37"/>
      <c r="M180" s="198" t="s">
        <v>1</v>
      </c>
      <c r="N180" s="199" t="s">
        <v>39</v>
      </c>
      <c r="O180" s="65"/>
      <c r="P180" s="200">
        <f t="shared" si="1"/>
        <v>0</v>
      </c>
      <c r="Q180" s="200">
        <v>0</v>
      </c>
      <c r="R180" s="200">
        <f t="shared" si="2"/>
        <v>0</v>
      </c>
      <c r="S180" s="200">
        <v>0</v>
      </c>
      <c r="T180" s="201">
        <f t="shared" si="3"/>
        <v>0</v>
      </c>
      <c r="AR180" s="202" t="s">
        <v>206</v>
      </c>
      <c r="AT180" s="202" t="s">
        <v>132</v>
      </c>
      <c r="AU180" s="202" t="s">
        <v>138</v>
      </c>
      <c r="AY180" s="16" t="s">
        <v>129</v>
      </c>
      <c r="BE180" s="203">
        <f t="shared" si="4"/>
        <v>0</v>
      </c>
      <c r="BF180" s="203">
        <f t="shared" si="5"/>
        <v>0</v>
      </c>
      <c r="BG180" s="203">
        <f t="shared" si="6"/>
        <v>0</v>
      </c>
      <c r="BH180" s="203">
        <f t="shared" si="7"/>
        <v>0</v>
      </c>
      <c r="BI180" s="203">
        <f t="shared" si="8"/>
        <v>0</v>
      </c>
      <c r="BJ180" s="16" t="s">
        <v>138</v>
      </c>
      <c r="BK180" s="203">
        <f t="shared" si="9"/>
        <v>0</v>
      </c>
      <c r="BL180" s="16" t="s">
        <v>206</v>
      </c>
      <c r="BM180" s="202" t="s">
        <v>947</v>
      </c>
    </row>
    <row r="181" spans="2:65" s="1" customFormat="1" ht="24" customHeight="1">
      <c r="B181" s="33"/>
      <c r="C181" s="237" t="s">
        <v>286</v>
      </c>
      <c r="D181" s="237" t="s">
        <v>218</v>
      </c>
      <c r="E181" s="238" t="s">
        <v>252</v>
      </c>
      <c r="F181" s="239" t="s">
        <v>253</v>
      </c>
      <c r="G181" s="240" t="s">
        <v>216</v>
      </c>
      <c r="H181" s="241">
        <v>85</v>
      </c>
      <c r="I181" s="242"/>
      <c r="J181" s="243">
        <f t="shared" si="0"/>
        <v>0</v>
      </c>
      <c r="K181" s="239" t="s">
        <v>136</v>
      </c>
      <c r="L181" s="244"/>
      <c r="M181" s="245" t="s">
        <v>1</v>
      </c>
      <c r="N181" s="246" t="s">
        <v>39</v>
      </c>
      <c r="O181" s="65"/>
      <c r="P181" s="200">
        <f t="shared" si="1"/>
        <v>0</v>
      </c>
      <c r="Q181" s="200">
        <v>1.7000000000000001E-4</v>
      </c>
      <c r="R181" s="200">
        <f t="shared" si="2"/>
        <v>1.4450000000000001E-2</v>
      </c>
      <c r="S181" s="200">
        <v>0</v>
      </c>
      <c r="T181" s="201">
        <f t="shared" si="3"/>
        <v>0</v>
      </c>
      <c r="AR181" s="202" t="s">
        <v>221</v>
      </c>
      <c r="AT181" s="202" t="s">
        <v>218</v>
      </c>
      <c r="AU181" s="202" t="s">
        <v>138</v>
      </c>
      <c r="AY181" s="16" t="s">
        <v>129</v>
      </c>
      <c r="BE181" s="203">
        <f t="shared" si="4"/>
        <v>0</v>
      </c>
      <c r="BF181" s="203">
        <f t="shared" si="5"/>
        <v>0</v>
      </c>
      <c r="BG181" s="203">
        <f t="shared" si="6"/>
        <v>0</v>
      </c>
      <c r="BH181" s="203">
        <f t="shared" si="7"/>
        <v>0</v>
      </c>
      <c r="BI181" s="203">
        <f t="shared" si="8"/>
        <v>0</v>
      </c>
      <c r="BJ181" s="16" t="s">
        <v>138</v>
      </c>
      <c r="BK181" s="203">
        <f t="shared" si="9"/>
        <v>0</v>
      </c>
      <c r="BL181" s="16" t="s">
        <v>206</v>
      </c>
      <c r="BM181" s="202" t="s">
        <v>948</v>
      </c>
    </row>
    <row r="182" spans="2:65" s="1" customFormat="1" ht="16.5" customHeight="1">
      <c r="B182" s="33"/>
      <c r="C182" s="191" t="s">
        <v>290</v>
      </c>
      <c r="D182" s="191" t="s">
        <v>132</v>
      </c>
      <c r="E182" s="192" t="s">
        <v>256</v>
      </c>
      <c r="F182" s="193" t="s">
        <v>257</v>
      </c>
      <c r="G182" s="194" t="s">
        <v>226</v>
      </c>
      <c r="H182" s="195">
        <v>1</v>
      </c>
      <c r="I182" s="196"/>
      <c r="J182" s="197">
        <f t="shared" si="0"/>
        <v>0</v>
      </c>
      <c r="K182" s="193" t="s">
        <v>1</v>
      </c>
      <c r="L182" s="37"/>
      <c r="M182" s="198" t="s">
        <v>1</v>
      </c>
      <c r="N182" s="199" t="s">
        <v>39</v>
      </c>
      <c r="O182" s="65"/>
      <c r="P182" s="200">
        <f t="shared" si="1"/>
        <v>0</v>
      </c>
      <c r="Q182" s="200">
        <v>0</v>
      </c>
      <c r="R182" s="200">
        <f t="shared" si="2"/>
        <v>0</v>
      </c>
      <c r="S182" s="200">
        <v>0</v>
      </c>
      <c r="T182" s="201">
        <f t="shared" si="3"/>
        <v>0</v>
      </c>
      <c r="AR182" s="202" t="s">
        <v>206</v>
      </c>
      <c r="AT182" s="202" t="s">
        <v>132</v>
      </c>
      <c r="AU182" s="202" t="s">
        <v>138</v>
      </c>
      <c r="AY182" s="16" t="s">
        <v>129</v>
      </c>
      <c r="BE182" s="203">
        <f t="shared" si="4"/>
        <v>0</v>
      </c>
      <c r="BF182" s="203">
        <f t="shared" si="5"/>
        <v>0</v>
      </c>
      <c r="BG182" s="203">
        <f t="shared" si="6"/>
        <v>0</v>
      </c>
      <c r="BH182" s="203">
        <f t="shared" si="7"/>
        <v>0</v>
      </c>
      <c r="BI182" s="203">
        <f t="shared" si="8"/>
        <v>0</v>
      </c>
      <c r="BJ182" s="16" t="s">
        <v>138</v>
      </c>
      <c r="BK182" s="203">
        <f t="shared" si="9"/>
        <v>0</v>
      </c>
      <c r="BL182" s="16" t="s">
        <v>206</v>
      </c>
      <c r="BM182" s="202" t="s">
        <v>949</v>
      </c>
    </row>
    <row r="183" spans="2:65" s="1" customFormat="1" ht="24" customHeight="1">
      <c r="B183" s="33"/>
      <c r="C183" s="191" t="s">
        <v>294</v>
      </c>
      <c r="D183" s="191" t="s">
        <v>132</v>
      </c>
      <c r="E183" s="192" t="s">
        <v>260</v>
      </c>
      <c r="F183" s="193" t="s">
        <v>261</v>
      </c>
      <c r="G183" s="194" t="s">
        <v>226</v>
      </c>
      <c r="H183" s="195">
        <v>3</v>
      </c>
      <c r="I183" s="196"/>
      <c r="J183" s="197">
        <f t="shared" si="0"/>
        <v>0</v>
      </c>
      <c r="K183" s="193" t="s">
        <v>136</v>
      </c>
      <c r="L183" s="37"/>
      <c r="M183" s="198" t="s">
        <v>1</v>
      </c>
      <c r="N183" s="199" t="s">
        <v>39</v>
      </c>
      <c r="O183" s="65"/>
      <c r="P183" s="200">
        <f t="shared" si="1"/>
        <v>0</v>
      </c>
      <c r="Q183" s="200">
        <v>0</v>
      </c>
      <c r="R183" s="200">
        <f t="shared" si="2"/>
        <v>0</v>
      </c>
      <c r="S183" s="200">
        <v>0</v>
      </c>
      <c r="T183" s="201">
        <f t="shared" si="3"/>
        <v>0</v>
      </c>
      <c r="AR183" s="202" t="s">
        <v>206</v>
      </c>
      <c r="AT183" s="202" t="s">
        <v>132</v>
      </c>
      <c r="AU183" s="202" t="s">
        <v>138</v>
      </c>
      <c r="AY183" s="16" t="s">
        <v>129</v>
      </c>
      <c r="BE183" s="203">
        <f t="shared" si="4"/>
        <v>0</v>
      </c>
      <c r="BF183" s="203">
        <f t="shared" si="5"/>
        <v>0</v>
      </c>
      <c r="BG183" s="203">
        <f t="shared" si="6"/>
        <v>0</v>
      </c>
      <c r="BH183" s="203">
        <f t="shared" si="7"/>
        <v>0</v>
      </c>
      <c r="BI183" s="203">
        <f t="shared" si="8"/>
        <v>0</v>
      </c>
      <c r="BJ183" s="16" t="s">
        <v>138</v>
      </c>
      <c r="BK183" s="203">
        <f t="shared" si="9"/>
        <v>0</v>
      </c>
      <c r="BL183" s="16" t="s">
        <v>206</v>
      </c>
      <c r="BM183" s="202" t="s">
        <v>950</v>
      </c>
    </row>
    <row r="184" spans="2:65" s="1" customFormat="1" ht="16.5" customHeight="1">
      <c r="B184" s="33"/>
      <c r="C184" s="237" t="s">
        <v>298</v>
      </c>
      <c r="D184" s="237" t="s">
        <v>218</v>
      </c>
      <c r="E184" s="238" t="s">
        <v>264</v>
      </c>
      <c r="F184" s="239" t="s">
        <v>265</v>
      </c>
      <c r="G184" s="240" t="s">
        <v>226</v>
      </c>
      <c r="H184" s="241">
        <v>3</v>
      </c>
      <c r="I184" s="242"/>
      <c r="J184" s="243">
        <f t="shared" si="0"/>
        <v>0</v>
      </c>
      <c r="K184" s="239" t="s">
        <v>1</v>
      </c>
      <c r="L184" s="244"/>
      <c r="M184" s="245" t="s">
        <v>1</v>
      </c>
      <c r="N184" s="246" t="s">
        <v>39</v>
      </c>
      <c r="O184" s="65"/>
      <c r="P184" s="200">
        <f t="shared" si="1"/>
        <v>0</v>
      </c>
      <c r="Q184" s="200">
        <v>8.0000000000000007E-5</v>
      </c>
      <c r="R184" s="200">
        <f t="shared" si="2"/>
        <v>2.4000000000000003E-4</v>
      </c>
      <c r="S184" s="200">
        <v>0</v>
      </c>
      <c r="T184" s="201">
        <f t="shared" si="3"/>
        <v>0</v>
      </c>
      <c r="AR184" s="202" t="s">
        <v>221</v>
      </c>
      <c r="AT184" s="202" t="s">
        <v>218</v>
      </c>
      <c r="AU184" s="202" t="s">
        <v>138</v>
      </c>
      <c r="AY184" s="16" t="s">
        <v>129</v>
      </c>
      <c r="BE184" s="203">
        <f t="shared" si="4"/>
        <v>0</v>
      </c>
      <c r="BF184" s="203">
        <f t="shared" si="5"/>
        <v>0</v>
      </c>
      <c r="BG184" s="203">
        <f t="shared" si="6"/>
        <v>0</v>
      </c>
      <c r="BH184" s="203">
        <f t="shared" si="7"/>
        <v>0</v>
      </c>
      <c r="BI184" s="203">
        <f t="shared" si="8"/>
        <v>0</v>
      </c>
      <c r="BJ184" s="16" t="s">
        <v>138</v>
      </c>
      <c r="BK184" s="203">
        <f t="shared" si="9"/>
        <v>0</v>
      </c>
      <c r="BL184" s="16" t="s">
        <v>206</v>
      </c>
      <c r="BM184" s="202" t="s">
        <v>951</v>
      </c>
    </row>
    <row r="185" spans="2:65" s="1" customFormat="1" ht="24" customHeight="1">
      <c r="B185" s="33"/>
      <c r="C185" s="191" t="s">
        <v>302</v>
      </c>
      <c r="D185" s="191" t="s">
        <v>132</v>
      </c>
      <c r="E185" s="192" t="s">
        <v>268</v>
      </c>
      <c r="F185" s="193" t="s">
        <v>269</v>
      </c>
      <c r="G185" s="194" t="s">
        <v>226</v>
      </c>
      <c r="H185" s="195">
        <v>1</v>
      </c>
      <c r="I185" s="196"/>
      <c r="J185" s="197">
        <f t="shared" si="0"/>
        <v>0</v>
      </c>
      <c r="K185" s="193" t="s">
        <v>136</v>
      </c>
      <c r="L185" s="37"/>
      <c r="M185" s="198" t="s">
        <v>1</v>
      </c>
      <c r="N185" s="199" t="s">
        <v>39</v>
      </c>
      <c r="O185" s="65"/>
      <c r="P185" s="200">
        <f t="shared" si="1"/>
        <v>0</v>
      </c>
      <c r="Q185" s="200">
        <v>0</v>
      </c>
      <c r="R185" s="200">
        <f t="shared" si="2"/>
        <v>0</v>
      </c>
      <c r="S185" s="200">
        <v>0</v>
      </c>
      <c r="T185" s="201">
        <f t="shared" si="3"/>
        <v>0</v>
      </c>
      <c r="AR185" s="202" t="s">
        <v>206</v>
      </c>
      <c r="AT185" s="202" t="s">
        <v>132</v>
      </c>
      <c r="AU185" s="202" t="s">
        <v>138</v>
      </c>
      <c r="AY185" s="16" t="s">
        <v>129</v>
      </c>
      <c r="BE185" s="203">
        <f t="shared" si="4"/>
        <v>0</v>
      </c>
      <c r="BF185" s="203">
        <f t="shared" si="5"/>
        <v>0</v>
      </c>
      <c r="BG185" s="203">
        <f t="shared" si="6"/>
        <v>0</v>
      </c>
      <c r="BH185" s="203">
        <f t="shared" si="7"/>
        <v>0</v>
      </c>
      <c r="BI185" s="203">
        <f t="shared" si="8"/>
        <v>0</v>
      </c>
      <c r="BJ185" s="16" t="s">
        <v>138</v>
      </c>
      <c r="BK185" s="203">
        <f t="shared" si="9"/>
        <v>0</v>
      </c>
      <c r="BL185" s="16" t="s">
        <v>206</v>
      </c>
      <c r="BM185" s="202" t="s">
        <v>952</v>
      </c>
    </row>
    <row r="186" spans="2:65" s="1" customFormat="1" ht="16.5" customHeight="1">
      <c r="B186" s="33"/>
      <c r="C186" s="237" t="s">
        <v>306</v>
      </c>
      <c r="D186" s="237" t="s">
        <v>218</v>
      </c>
      <c r="E186" s="238" t="s">
        <v>272</v>
      </c>
      <c r="F186" s="239" t="s">
        <v>273</v>
      </c>
      <c r="G186" s="240" t="s">
        <v>226</v>
      </c>
      <c r="H186" s="241">
        <v>1</v>
      </c>
      <c r="I186" s="242"/>
      <c r="J186" s="243">
        <f t="shared" si="0"/>
        <v>0</v>
      </c>
      <c r="K186" s="239" t="s">
        <v>1</v>
      </c>
      <c r="L186" s="244"/>
      <c r="M186" s="245" t="s">
        <v>1</v>
      </c>
      <c r="N186" s="246" t="s">
        <v>39</v>
      </c>
      <c r="O186" s="65"/>
      <c r="P186" s="200">
        <f t="shared" si="1"/>
        <v>0</v>
      </c>
      <c r="Q186" s="200">
        <v>8.0000000000000007E-5</v>
      </c>
      <c r="R186" s="200">
        <f t="shared" si="2"/>
        <v>8.0000000000000007E-5</v>
      </c>
      <c r="S186" s="200">
        <v>0</v>
      </c>
      <c r="T186" s="201">
        <f t="shared" si="3"/>
        <v>0</v>
      </c>
      <c r="AR186" s="202" t="s">
        <v>221</v>
      </c>
      <c r="AT186" s="202" t="s">
        <v>218</v>
      </c>
      <c r="AU186" s="202" t="s">
        <v>138</v>
      </c>
      <c r="AY186" s="16" t="s">
        <v>129</v>
      </c>
      <c r="BE186" s="203">
        <f t="shared" si="4"/>
        <v>0</v>
      </c>
      <c r="BF186" s="203">
        <f t="shared" si="5"/>
        <v>0</v>
      </c>
      <c r="BG186" s="203">
        <f t="shared" si="6"/>
        <v>0</v>
      </c>
      <c r="BH186" s="203">
        <f t="shared" si="7"/>
        <v>0</v>
      </c>
      <c r="BI186" s="203">
        <f t="shared" si="8"/>
        <v>0</v>
      </c>
      <c r="BJ186" s="16" t="s">
        <v>138</v>
      </c>
      <c r="BK186" s="203">
        <f t="shared" si="9"/>
        <v>0</v>
      </c>
      <c r="BL186" s="16" t="s">
        <v>206</v>
      </c>
      <c r="BM186" s="202" t="s">
        <v>953</v>
      </c>
    </row>
    <row r="187" spans="2:65" s="1" customFormat="1" ht="16.5" customHeight="1">
      <c r="B187" s="33"/>
      <c r="C187" s="191" t="s">
        <v>310</v>
      </c>
      <c r="D187" s="191" t="s">
        <v>132</v>
      </c>
      <c r="E187" s="192" t="s">
        <v>276</v>
      </c>
      <c r="F187" s="193" t="s">
        <v>277</v>
      </c>
      <c r="G187" s="194" t="s">
        <v>226</v>
      </c>
      <c r="H187" s="195">
        <v>1</v>
      </c>
      <c r="I187" s="196"/>
      <c r="J187" s="197">
        <f t="shared" si="0"/>
        <v>0</v>
      </c>
      <c r="K187" s="193" t="s">
        <v>1</v>
      </c>
      <c r="L187" s="37"/>
      <c r="M187" s="198" t="s">
        <v>1</v>
      </c>
      <c r="N187" s="199" t="s">
        <v>39</v>
      </c>
      <c r="O187" s="65"/>
      <c r="P187" s="200">
        <f t="shared" si="1"/>
        <v>0</v>
      </c>
      <c r="Q187" s="200">
        <v>0</v>
      </c>
      <c r="R187" s="200">
        <f t="shared" si="2"/>
        <v>0</v>
      </c>
      <c r="S187" s="200">
        <v>0</v>
      </c>
      <c r="T187" s="201">
        <f t="shared" si="3"/>
        <v>0</v>
      </c>
      <c r="AR187" s="202" t="s">
        <v>206</v>
      </c>
      <c r="AT187" s="202" t="s">
        <v>132</v>
      </c>
      <c r="AU187" s="202" t="s">
        <v>138</v>
      </c>
      <c r="AY187" s="16" t="s">
        <v>129</v>
      </c>
      <c r="BE187" s="203">
        <f t="shared" si="4"/>
        <v>0</v>
      </c>
      <c r="BF187" s="203">
        <f t="shared" si="5"/>
        <v>0</v>
      </c>
      <c r="BG187" s="203">
        <f t="shared" si="6"/>
        <v>0</v>
      </c>
      <c r="BH187" s="203">
        <f t="shared" si="7"/>
        <v>0</v>
      </c>
      <c r="BI187" s="203">
        <f t="shared" si="8"/>
        <v>0</v>
      </c>
      <c r="BJ187" s="16" t="s">
        <v>138</v>
      </c>
      <c r="BK187" s="203">
        <f t="shared" si="9"/>
        <v>0</v>
      </c>
      <c r="BL187" s="16" t="s">
        <v>206</v>
      </c>
      <c r="BM187" s="202" t="s">
        <v>954</v>
      </c>
    </row>
    <row r="188" spans="2:65" s="1" customFormat="1" ht="16.5" customHeight="1">
      <c r="B188" s="33"/>
      <c r="C188" s="237" t="s">
        <v>314</v>
      </c>
      <c r="D188" s="237" t="s">
        <v>218</v>
      </c>
      <c r="E188" s="238" t="s">
        <v>280</v>
      </c>
      <c r="F188" s="239" t="s">
        <v>281</v>
      </c>
      <c r="G188" s="240" t="s">
        <v>226</v>
      </c>
      <c r="H188" s="241">
        <v>1</v>
      </c>
      <c r="I188" s="242"/>
      <c r="J188" s="243">
        <f t="shared" si="0"/>
        <v>0</v>
      </c>
      <c r="K188" s="239" t="s">
        <v>1</v>
      </c>
      <c r="L188" s="244"/>
      <c r="M188" s="245" t="s">
        <v>1</v>
      </c>
      <c r="N188" s="246" t="s">
        <v>39</v>
      </c>
      <c r="O188" s="65"/>
      <c r="P188" s="200">
        <f t="shared" si="1"/>
        <v>0</v>
      </c>
      <c r="Q188" s="200">
        <v>8.0000000000000007E-5</v>
      </c>
      <c r="R188" s="200">
        <f t="shared" si="2"/>
        <v>8.0000000000000007E-5</v>
      </c>
      <c r="S188" s="200">
        <v>0</v>
      </c>
      <c r="T188" s="201">
        <f t="shared" si="3"/>
        <v>0</v>
      </c>
      <c r="AR188" s="202" t="s">
        <v>221</v>
      </c>
      <c r="AT188" s="202" t="s">
        <v>218</v>
      </c>
      <c r="AU188" s="202" t="s">
        <v>138</v>
      </c>
      <c r="AY188" s="16" t="s">
        <v>129</v>
      </c>
      <c r="BE188" s="203">
        <f t="shared" si="4"/>
        <v>0</v>
      </c>
      <c r="BF188" s="203">
        <f t="shared" si="5"/>
        <v>0</v>
      </c>
      <c r="BG188" s="203">
        <f t="shared" si="6"/>
        <v>0</v>
      </c>
      <c r="BH188" s="203">
        <f t="shared" si="7"/>
        <v>0</v>
      </c>
      <c r="BI188" s="203">
        <f t="shared" si="8"/>
        <v>0</v>
      </c>
      <c r="BJ188" s="16" t="s">
        <v>138</v>
      </c>
      <c r="BK188" s="203">
        <f t="shared" si="9"/>
        <v>0</v>
      </c>
      <c r="BL188" s="16" t="s">
        <v>206</v>
      </c>
      <c r="BM188" s="202" t="s">
        <v>955</v>
      </c>
    </row>
    <row r="189" spans="2:65" s="1" customFormat="1" ht="24" customHeight="1">
      <c r="B189" s="33"/>
      <c r="C189" s="191" t="s">
        <v>318</v>
      </c>
      <c r="D189" s="191" t="s">
        <v>132</v>
      </c>
      <c r="E189" s="192" t="s">
        <v>283</v>
      </c>
      <c r="F189" s="193" t="s">
        <v>284</v>
      </c>
      <c r="G189" s="194" t="s">
        <v>226</v>
      </c>
      <c r="H189" s="195">
        <v>12</v>
      </c>
      <c r="I189" s="196"/>
      <c r="J189" s="197">
        <f t="shared" si="0"/>
        <v>0</v>
      </c>
      <c r="K189" s="193" t="s">
        <v>136</v>
      </c>
      <c r="L189" s="37"/>
      <c r="M189" s="198" t="s">
        <v>1</v>
      </c>
      <c r="N189" s="199" t="s">
        <v>39</v>
      </c>
      <c r="O189" s="65"/>
      <c r="P189" s="200">
        <f t="shared" si="1"/>
        <v>0</v>
      </c>
      <c r="Q189" s="200">
        <v>0</v>
      </c>
      <c r="R189" s="200">
        <f t="shared" si="2"/>
        <v>0</v>
      </c>
      <c r="S189" s="200">
        <v>0</v>
      </c>
      <c r="T189" s="201">
        <f t="shared" si="3"/>
        <v>0</v>
      </c>
      <c r="AR189" s="202" t="s">
        <v>206</v>
      </c>
      <c r="AT189" s="202" t="s">
        <v>132</v>
      </c>
      <c r="AU189" s="202" t="s">
        <v>138</v>
      </c>
      <c r="AY189" s="16" t="s">
        <v>129</v>
      </c>
      <c r="BE189" s="203">
        <f t="shared" si="4"/>
        <v>0</v>
      </c>
      <c r="BF189" s="203">
        <f t="shared" si="5"/>
        <v>0</v>
      </c>
      <c r="BG189" s="203">
        <f t="shared" si="6"/>
        <v>0</v>
      </c>
      <c r="BH189" s="203">
        <f t="shared" si="7"/>
        <v>0</v>
      </c>
      <c r="BI189" s="203">
        <f t="shared" si="8"/>
        <v>0</v>
      </c>
      <c r="BJ189" s="16" t="s">
        <v>138</v>
      </c>
      <c r="BK189" s="203">
        <f t="shared" si="9"/>
        <v>0</v>
      </c>
      <c r="BL189" s="16" t="s">
        <v>206</v>
      </c>
      <c r="BM189" s="202" t="s">
        <v>956</v>
      </c>
    </row>
    <row r="190" spans="2:65" s="1" customFormat="1" ht="16.5" customHeight="1">
      <c r="B190" s="33"/>
      <c r="C190" s="237" t="s">
        <v>322</v>
      </c>
      <c r="D190" s="237" t="s">
        <v>218</v>
      </c>
      <c r="E190" s="238" t="s">
        <v>287</v>
      </c>
      <c r="F190" s="239" t="s">
        <v>288</v>
      </c>
      <c r="G190" s="240" t="s">
        <v>226</v>
      </c>
      <c r="H190" s="241">
        <v>1</v>
      </c>
      <c r="I190" s="242"/>
      <c r="J190" s="243">
        <f t="shared" si="0"/>
        <v>0</v>
      </c>
      <c r="K190" s="239" t="s">
        <v>136</v>
      </c>
      <c r="L190" s="244"/>
      <c r="M190" s="245" t="s">
        <v>1</v>
      </c>
      <c r="N190" s="246" t="s">
        <v>39</v>
      </c>
      <c r="O190" s="65"/>
      <c r="P190" s="200">
        <f t="shared" si="1"/>
        <v>0</v>
      </c>
      <c r="Q190" s="200">
        <v>6.0000000000000002E-5</v>
      </c>
      <c r="R190" s="200">
        <f t="shared" si="2"/>
        <v>6.0000000000000002E-5</v>
      </c>
      <c r="S190" s="200">
        <v>0</v>
      </c>
      <c r="T190" s="201">
        <f t="shared" si="3"/>
        <v>0</v>
      </c>
      <c r="AR190" s="202" t="s">
        <v>221</v>
      </c>
      <c r="AT190" s="202" t="s">
        <v>218</v>
      </c>
      <c r="AU190" s="202" t="s">
        <v>138</v>
      </c>
      <c r="AY190" s="16" t="s">
        <v>129</v>
      </c>
      <c r="BE190" s="203">
        <f t="shared" si="4"/>
        <v>0</v>
      </c>
      <c r="BF190" s="203">
        <f t="shared" si="5"/>
        <v>0</v>
      </c>
      <c r="BG190" s="203">
        <f t="shared" si="6"/>
        <v>0</v>
      </c>
      <c r="BH190" s="203">
        <f t="shared" si="7"/>
        <v>0</v>
      </c>
      <c r="BI190" s="203">
        <f t="shared" si="8"/>
        <v>0</v>
      </c>
      <c r="BJ190" s="16" t="s">
        <v>138</v>
      </c>
      <c r="BK190" s="203">
        <f t="shared" si="9"/>
        <v>0</v>
      </c>
      <c r="BL190" s="16" t="s">
        <v>206</v>
      </c>
      <c r="BM190" s="202" t="s">
        <v>957</v>
      </c>
    </row>
    <row r="191" spans="2:65" s="1" customFormat="1" ht="16.5" customHeight="1">
      <c r="B191" s="33"/>
      <c r="C191" s="237" t="s">
        <v>326</v>
      </c>
      <c r="D191" s="237" t="s">
        <v>218</v>
      </c>
      <c r="E191" s="238" t="s">
        <v>291</v>
      </c>
      <c r="F191" s="239" t="s">
        <v>292</v>
      </c>
      <c r="G191" s="240" t="s">
        <v>226</v>
      </c>
      <c r="H191" s="241">
        <v>9</v>
      </c>
      <c r="I191" s="242"/>
      <c r="J191" s="243">
        <f t="shared" si="0"/>
        <v>0</v>
      </c>
      <c r="K191" s="239" t="s">
        <v>136</v>
      </c>
      <c r="L191" s="244"/>
      <c r="M191" s="245" t="s">
        <v>1</v>
      </c>
      <c r="N191" s="246" t="s">
        <v>39</v>
      </c>
      <c r="O191" s="65"/>
      <c r="P191" s="200">
        <f t="shared" si="1"/>
        <v>0</v>
      </c>
      <c r="Q191" s="200">
        <v>6.0000000000000002E-5</v>
      </c>
      <c r="R191" s="200">
        <f t="shared" si="2"/>
        <v>5.4000000000000001E-4</v>
      </c>
      <c r="S191" s="200">
        <v>0</v>
      </c>
      <c r="T191" s="201">
        <f t="shared" si="3"/>
        <v>0</v>
      </c>
      <c r="AR191" s="202" t="s">
        <v>221</v>
      </c>
      <c r="AT191" s="202" t="s">
        <v>218</v>
      </c>
      <c r="AU191" s="202" t="s">
        <v>138</v>
      </c>
      <c r="AY191" s="16" t="s">
        <v>129</v>
      </c>
      <c r="BE191" s="203">
        <f t="shared" si="4"/>
        <v>0</v>
      </c>
      <c r="BF191" s="203">
        <f t="shared" si="5"/>
        <v>0</v>
      </c>
      <c r="BG191" s="203">
        <f t="shared" si="6"/>
        <v>0</v>
      </c>
      <c r="BH191" s="203">
        <f t="shared" si="7"/>
        <v>0</v>
      </c>
      <c r="BI191" s="203">
        <f t="shared" si="8"/>
        <v>0</v>
      </c>
      <c r="BJ191" s="16" t="s">
        <v>138</v>
      </c>
      <c r="BK191" s="203">
        <f t="shared" si="9"/>
        <v>0</v>
      </c>
      <c r="BL191" s="16" t="s">
        <v>206</v>
      </c>
      <c r="BM191" s="202" t="s">
        <v>958</v>
      </c>
    </row>
    <row r="192" spans="2:65" s="1" customFormat="1" ht="16.5" customHeight="1">
      <c r="B192" s="33"/>
      <c r="C192" s="237" t="s">
        <v>330</v>
      </c>
      <c r="D192" s="237" t="s">
        <v>218</v>
      </c>
      <c r="E192" s="238" t="s">
        <v>295</v>
      </c>
      <c r="F192" s="239" t="s">
        <v>296</v>
      </c>
      <c r="G192" s="240" t="s">
        <v>226</v>
      </c>
      <c r="H192" s="241">
        <v>2</v>
      </c>
      <c r="I192" s="242"/>
      <c r="J192" s="243">
        <f t="shared" si="0"/>
        <v>0</v>
      </c>
      <c r="K192" s="239" t="s">
        <v>1</v>
      </c>
      <c r="L192" s="244"/>
      <c r="M192" s="245" t="s">
        <v>1</v>
      </c>
      <c r="N192" s="246" t="s">
        <v>39</v>
      </c>
      <c r="O192" s="65"/>
      <c r="P192" s="200">
        <f t="shared" si="1"/>
        <v>0</v>
      </c>
      <c r="Q192" s="200">
        <v>0</v>
      </c>
      <c r="R192" s="200">
        <f t="shared" si="2"/>
        <v>0</v>
      </c>
      <c r="S192" s="200">
        <v>0</v>
      </c>
      <c r="T192" s="201">
        <f t="shared" si="3"/>
        <v>0</v>
      </c>
      <c r="AR192" s="202" t="s">
        <v>221</v>
      </c>
      <c r="AT192" s="202" t="s">
        <v>218</v>
      </c>
      <c r="AU192" s="202" t="s">
        <v>138</v>
      </c>
      <c r="AY192" s="16" t="s">
        <v>129</v>
      </c>
      <c r="BE192" s="203">
        <f t="shared" si="4"/>
        <v>0</v>
      </c>
      <c r="BF192" s="203">
        <f t="shared" si="5"/>
        <v>0</v>
      </c>
      <c r="BG192" s="203">
        <f t="shared" si="6"/>
        <v>0</v>
      </c>
      <c r="BH192" s="203">
        <f t="shared" si="7"/>
        <v>0</v>
      </c>
      <c r="BI192" s="203">
        <f t="shared" si="8"/>
        <v>0</v>
      </c>
      <c r="BJ192" s="16" t="s">
        <v>138</v>
      </c>
      <c r="BK192" s="203">
        <f t="shared" si="9"/>
        <v>0</v>
      </c>
      <c r="BL192" s="16" t="s">
        <v>206</v>
      </c>
      <c r="BM192" s="202" t="s">
        <v>959</v>
      </c>
    </row>
    <row r="193" spans="2:65" s="1" customFormat="1" ht="16.5" customHeight="1">
      <c r="B193" s="33"/>
      <c r="C193" s="191" t="s">
        <v>337</v>
      </c>
      <c r="D193" s="191" t="s">
        <v>132</v>
      </c>
      <c r="E193" s="192" t="s">
        <v>299</v>
      </c>
      <c r="F193" s="193" t="s">
        <v>300</v>
      </c>
      <c r="G193" s="194" t="s">
        <v>226</v>
      </c>
      <c r="H193" s="195">
        <v>8</v>
      </c>
      <c r="I193" s="196"/>
      <c r="J193" s="197">
        <f t="shared" si="0"/>
        <v>0</v>
      </c>
      <c r="K193" s="193" t="s">
        <v>136</v>
      </c>
      <c r="L193" s="37"/>
      <c r="M193" s="198" t="s">
        <v>1</v>
      </c>
      <c r="N193" s="199" t="s">
        <v>39</v>
      </c>
      <c r="O193" s="65"/>
      <c r="P193" s="200">
        <f t="shared" si="1"/>
        <v>0</v>
      </c>
      <c r="Q193" s="200">
        <v>0</v>
      </c>
      <c r="R193" s="200">
        <f t="shared" si="2"/>
        <v>0</v>
      </c>
      <c r="S193" s="200">
        <v>0</v>
      </c>
      <c r="T193" s="201">
        <f t="shared" si="3"/>
        <v>0</v>
      </c>
      <c r="AR193" s="202" t="s">
        <v>206</v>
      </c>
      <c r="AT193" s="202" t="s">
        <v>132</v>
      </c>
      <c r="AU193" s="202" t="s">
        <v>138</v>
      </c>
      <c r="AY193" s="16" t="s">
        <v>129</v>
      </c>
      <c r="BE193" s="203">
        <f t="shared" si="4"/>
        <v>0</v>
      </c>
      <c r="BF193" s="203">
        <f t="shared" si="5"/>
        <v>0</v>
      </c>
      <c r="BG193" s="203">
        <f t="shared" si="6"/>
        <v>0</v>
      </c>
      <c r="BH193" s="203">
        <f t="shared" si="7"/>
        <v>0</v>
      </c>
      <c r="BI193" s="203">
        <f t="shared" si="8"/>
        <v>0</v>
      </c>
      <c r="BJ193" s="16" t="s">
        <v>138</v>
      </c>
      <c r="BK193" s="203">
        <f t="shared" si="9"/>
        <v>0</v>
      </c>
      <c r="BL193" s="16" t="s">
        <v>206</v>
      </c>
      <c r="BM193" s="202" t="s">
        <v>960</v>
      </c>
    </row>
    <row r="194" spans="2:65" s="1" customFormat="1" ht="16.5" customHeight="1">
      <c r="B194" s="33"/>
      <c r="C194" s="237" t="s">
        <v>341</v>
      </c>
      <c r="D194" s="237" t="s">
        <v>218</v>
      </c>
      <c r="E194" s="238" t="s">
        <v>303</v>
      </c>
      <c r="F194" s="239" t="s">
        <v>304</v>
      </c>
      <c r="G194" s="240" t="s">
        <v>226</v>
      </c>
      <c r="H194" s="241">
        <v>6</v>
      </c>
      <c r="I194" s="242"/>
      <c r="J194" s="243">
        <f t="shared" si="0"/>
        <v>0</v>
      </c>
      <c r="K194" s="239" t="s">
        <v>136</v>
      </c>
      <c r="L194" s="244"/>
      <c r="M194" s="245" t="s">
        <v>1</v>
      </c>
      <c r="N194" s="246" t="s">
        <v>39</v>
      </c>
      <c r="O194" s="65"/>
      <c r="P194" s="200">
        <f t="shared" si="1"/>
        <v>0</v>
      </c>
      <c r="Q194" s="200">
        <v>4.0000000000000002E-4</v>
      </c>
      <c r="R194" s="200">
        <f t="shared" si="2"/>
        <v>2.4000000000000002E-3</v>
      </c>
      <c r="S194" s="200">
        <v>0</v>
      </c>
      <c r="T194" s="201">
        <f t="shared" si="3"/>
        <v>0</v>
      </c>
      <c r="AR194" s="202" t="s">
        <v>221</v>
      </c>
      <c r="AT194" s="202" t="s">
        <v>218</v>
      </c>
      <c r="AU194" s="202" t="s">
        <v>138</v>
      </c>
      <c r="AY194" s="16" t="s">
        <v>129</v>
      </c>
      <c r="BE194" s="203">
        <f t="shared" si="4"/>
        <v>0</v>
      </c>
      <c r="BF194" s="203">
        <f t="shared" si="5"/>
        <v>0</v>
      </c>
      <c r="BG194" s="203">
        <f t="shared" si="6"/>
        <v>0</v>
      </c>
      <c r="BH194" s="203">
        <f t="shared" si="7"/>
        <v>0</v>
      </c>
      <c r="BI194" s="203">
        <f t="shared" si="8"/>
        <v>0</v>
      </c>
      <c r="BJ194" s="16" t="s">
        <v>138</v>
      </c>
      <c r="BK194" s="203">
        <f t="shared" si="9"/>
        <v>0</v>
      </c>
      <c r="BL194" s="16" t="s">
        <v>206</v>
      </c>
      <c r="BM194" s="202" t="s">
        <v>961</v>
      </c>
    </row>
    <row r="195" spans="2:65" s="1" customFormat="1" ht="16.5" customHeight="1">
      <c r="B195" s="33"/>
      <c r="C195" s="237" t="s">
        <v>347</v>
      </c>
      <c r="D195" s="237" t="s">
        <v>218</v>
      </c>
      <c r="E195" s="238" t="s">
        <v>307</v>
      </c>
      <c r="F195" s="239" t="s">
        <v>308</v>
      </c>
      <c r="G195" s="240" t="s">
        <v>226</v>
      </c>
      <c r="H195" s="241">
        <v>1</v>
      </c>
      <c r="I195" s="242"/>
      <c r="J195" s="243">
        <f t="shared" si="0"/>
        <v>0</v>
      </c>
      <c r="K195" s="239" t="s">
        <v>136</v>
      </c>
      <c r="L195" s="244"/>
      <c r="M195" s="245" t="s">
        <v>1</v>
      </c>
      <c r="N195" s="246" t="s">
        <v>39</v>
      </c>
      <c r="O195" s="65"/>
      <c r="P195" s="200">
        <f t="shared" si="1"/>
        <v>0</v>
      </c>
      <c r="Q195" s="200">
        <v>4.0000000000000002E-4</v>
      </c>
      <c r="R195" s="200">
        <f t="shared" si="2"/>
        <v>4.0000000000000002E-4</v>
      </c>
      <c r="S195" s="200">
        <v>0</v>
      </c>
      <c r="T195" s="201">
        <f t="shared" si="3"/>
        <v>0</v>
      </c>
      <c r="AR195" s="202" t="s">
        <v>221</v>
      </c>
      <c r="AT195" s="202" t="s">
        <v>218</v>
      </c>
      <c r="AU195" s="202" t="s">
        <v>138</v>
      </c>
      <c r="AY195" s="16" t="s">
        <v>129</v>
      </c>
      <c r="BE195" s="203">
        <f t="shared" si="4"/>
        <v>0</v>
      </c>
      <c r="BF195" s="203">
        <f t="shared" si="5"/>
        <v>0</v>
      </c>
      <c r="BG195" s="203">
        <f t="shared" si="6"/>
        <v>0</v>
      </c>
      <c r="BH195" s="203">
        <f t="shared" si="7"/>
        <v>0</v>
      </c>
      <c r="BI195" s="203">
        <f t="shared" si="8"/>
        <v>0</v>
      </c>
      <c r="BJ195" s="16" t="s">
        <v>138</v>
      </c>
      <c r="BK195" s="203">
        <f t="shared" si="9"/>
        <v>0</v>
      </c>
      <c r="BL195" s="16" t="s">
        <v>206</v>
      </c>
      <c r="BM195" s="202" t="s">
        <v>962</v>
      </c>
    </row>
    <row r="196" spans="2:65" s="1" customFormat="1" ht="16.5" customHeight="1">
      <c r="B196" s="33"/>
      <c r="C196" s="237" t="s">
        <v>351</v>
      </c>
      <c r="D196" s="237" t="s">
        <v>218</v>
      </c>
      <c r="E196" s="238" t="s">
        <v>311</v>
      </c>
      <c r="F196" s="239" t="s">
        <v>312</v>
      </c>
      <c r="G196" s="240" t="s">
        <v>226</v>
      </c>
      <c r="H196" s="241">
        <v>1</v>
      </c>
      <c r="I196" s="242"/>
      <c r="J196" s="243">
        <f t="shared" si="0"/>
        <v>0</v>
      </c>
      <c r="K196" s="239" t="s">
        <v>136</v>
      </c>
      <c r="L196" s="244"/>
      <c r="M196" s="245" t="s">
        <v>1</v>
      </c>
      <c r="N196" s="246" t="s">
        <v>39</v>
      </c>
      <c r="O196" s="65"/>
      <c r="P196" s="200">
        <f t="shared" si="1"/>
        <v>0</v>
      </c>
      <c r="Q196" s="200">
        <v>4.0000000000000002E-4</v>
      </c>
      <c r="R196" s="200">
        <f t="shared" si="2"/>
        <v>4.0000000000000002E-4</v>
      </c>
      <c r="S196" s="200">
        <v>0</v>
      </c>
      <c r="T196" s="201">
        <f t="shared" si="3"/>
        <v>0</v>
      </c>
      <c r="AR196" s="202" t="s">
        <v>221</v>
      </c>
      <c r="AT196" s="202" t="s">
        <v>218</v>
      </c>
      <c r="AU196" s="202" t="s">
        <v>138</v>
      </c>
      <c r="AY196" s="16" t="s">
        <v>129</v>
      </c>
      <c r="BE196" s="203">
        <f t="shared" si="4"/>
        <v>0</v>
      </c>
      <c r="BF196" s="203">
        <f t="shared" si="5"/>
        <v>0</v>
      </c>
      <c r="BG196" s="203">
        <f t="shared" si="6"/>
        <v>0</v>
      </c>
      <c r="BH196" s="203">
        <f t="shared" si="7"/>
        <v>0</v>
      </c>
      <c r="BI196" s="203">
        <f t="shared" si="8"/>
        <v>0</v>
      </c>
      <c r="BJ196" s="16" t="s">
        <v>138</v>
      </c>
      <c r="BK196" s="203">
        <f t="shared" si="9"/>
        <v>0</v>
      </c>
      <c r="BL196" s="16" t="s">
        <v>206</v>
      </c>
      <c r="BM196" s="202" t="s">
        <v>963</v>
      </c>
    </row>
    <row r="197" spans="2:65" s="1" customFormat="1" ht="24" customHeight="1">
      <c r="B197" s="33"/>
      <c r="C197" s="191" t="s">
        <v>358</v>
      </c>
      <c r="D197" s="191" t="s">
        <v>132</v>
      </c>
      <c r="E197" s="192" t="s">
        <v>315</v>
      </c>
      <c r="F197" s="193" t="s">
        <v>316</v>
      </c>
      <c r="G197" s="194" t="s">
        <v>226</v>
      </c>
      <c r="H197" s="195">
        <v>1</v>
      </c>
      <c r="I197" s="196"/>
      <c r="J197" s="197">
        <f t="shared" si="0"/>
        <v>0</v>
      </c>
      <c r="K197" s="193" t="s">
        <v>136</v>
      </c>
      <c r="L197" s="37"/>
      <c r="M197" s="198" t="s">
        <v>1</v>
      </c>
      <c r="N197" s="199" t="s">
        <v>39</v>
      </c>
      <c r="O197" s="65"/>
      <c r="P197" s="200">
        <f t="shared" si="1"/>
        <v>0</v>
      </c>
      <c r="Q197" s="200">
        <v>0</v>
      </c>
      <c r="R197" s="200">
        <f t="shared" si="2"/>
        <v>0</v>
      </c>
      <c r="S197" s="200">
        <v>0</v>
      </c>
      <c r="T197" s="201">
        <f t="shared" si="3"/>
        <v>0</v>
      </c>
      <c r="AR197" s="202" t="s">
        <v>206</v>
      </c>
      <c r="AT197" s="202" t="s">
        <v>132</v>
      </c>
      <c r="AU197" s="202" t="s">
        <v>138</v>
      </c>
      <c r="AY197" s="16" t="s">
        <v>129</v>
      </c>
      <c r="BE197" s="203">
        <f t="shared" si="4"/>
        <v>0</v>
      </c>
      <c r="BF197" s="203">
        <f t="shared" si="5"/>
        <v>0</v>
      </c>
      <c r="BG197" s="203">
        <f t="shared" si="6"/>
        <v>0</v>
      </c>
      <c r="BH197" s="203">
        <f t="shared" si="7"/>
        <v>0</v>
      </c>
      <c r="BI197" s="203">
        <f t="shared" si="8"/>
        <v>0</v>
      </c>
      <c r="BJ197" s="16" t="s">
        <v>138</v>
      </c>
      <c r="BK197" s="203">
        <f t="shared" si="9"/>
        <v>0</v>
      </c>
      <c r="BL197" s="16" t="s">
        <v>206</v>
      </c>
      <c r="BM197" s="202" t="s">
        <v>964</v>
      </c>
    </row>
    <row r="198" spans="2:65" s="1" customFormat="1" ht="16.5" customHeight="1">
      <c r="B198" s="33"/>
      <c r="C198" s="237" t="s">
        <v>362</v>
      </c>
      <c r="D198" s="237" t="s">
        <v>218</v>
      </c>
      <c r="E198" s="238" t="s">
        <v>319</v>
      </c>
      <c r="F198" s="239" t="s">
        <v>320</v>
      </c>
      <c r="G198" s="240" t="s">
        <v>226</v>
      </c>
      <c r="H198" s="241">
        <v>1</v>
      </c>
      <c r="I198" s="242"/>
      <c r="J198" s="243">
        <f t="shared" si="0"/>
        <v>0</v>
      </c>
      <c r="K198" s="239" t="s">
        <v>1</v>
      </c>
      <c r="L198" s="244"/>
      <c r="M198" s="245" t="s">
        <v>1</v>
      </c>
      <c r="N198" s="246" t="s">
        <v>39</v>
      </c>
      <c r="O198" s="65"/>
      <c r="P198" s="200">
        <f t="shared" si="1"/>
        <v>0</v>
      </c>
      <c r="Q198" s="200">
        <v>0</v>
      </c>
      <c r="R198" s="200">
        <f t="shared" si="2"/>
        <v>0</v>
      </c>
      <c r="S198" s="200">
        <v>0</v>
      </c>
      <c r="T198" s="201">
        <f t="shared" si="3"/>
        <v>0</v>
      </c>
      <c r="AR198" s="202" t="s">
        <v>221</v>
      </c>
      <c r="AT198" s="202" t="s">
        <v>218</v>
      </c>
      <c r="AU198" s="202" t="s">
        <v>138</v>
      </c>
      <c r="AY198" s="16" t="s">
        <v>129</v>
      </c>
      <c r="BE198" s="203">
        <f t="shared" si="4"/>
        <v>0</v>
      </c>
      <c r="BF198" s="203">
        <f t="shared" si="5"/>
        <v>0</v>
      </c>
      <c r="BG198" s="203">
        <f t="shared" si="6"/>
        <v>0</v>
      </c>
      <c r="BH198" s="203">
        <f t="shared" si="7"/>
        <v>0</v>
      </c>
      <c r="BI198" s="203">
        <f t="shared" si="8"/>
        <v>0</v>
      </c>
      <c r="BJ198" s="16" t="s">
        <v>138</v>
      </c>
      <c r="BK198" s="203">
        <f t="shared" si="9"/>
        <v>0</v>
      </c>
      <c r="BL198" s="16" t="s">
        <v>206</v>
      </c>
      <c r="BM198" s="202" t="s">
        <v>965</v>
      </c>
    </row>
    <row r="199" spans="2:65" s="1" customFormat="1" ht="24" customHeight="1">
      <c r="B199" s="33"/>
      <c r="C199" s="191" t="s">
        <v>367</v>
      </c>
      <c r="D199" s="191" t="s">
        <v>132</v>
      </c>
      <c r="E199" s="192" t="s">
        <v>323</v>
      </c>
      <c r="F199" s="193" t="s">
        <v>324</v>
      </c>
      <c r="G199" s="194" t="s">
        <v>205</v>
      </c>
      <c r="H199" s="195">
        <v>1</v>
      </c>
      <c r="I199" s="196"/>
      <c r="J199" s="197">
        <f t="shared" si="0"/>
        <v>0</v>
      </c>
      <c r="K199" s="193" t="s">
        <v>1</v>
      </c>
      <c r="L199" s="37"/>
      <c r="M199" s="198" t="s">
        <v>1</v>
      </c>
      <c r="N199" s="199" t="s">
        <v>39</v>
      </c>
      <c r="O199" s="65"/>
      <c r="P199" s="200">
        <f t="shared" si="1"/>
        <v>0</v>
      </c>
      <c r="Q199" s="200">
        <v>0</v>
      </c>
      <c r="R199" s="200">
        <f t="shared" si="2"/>
        <v>0</v>
      </c>
      <c r="S199" s="200">
        <v>0</v>
      </c>
      <c r="T199" s="201">
        <f t="shared" si="3"/>
        <v>0</v>
      </c>
      <c r="AR199" s="202" t="s">
        <v>206</v>
      </c>
      <c r="AT199" s="202" t="s">
        <v>132</v>
      </c>
      <c r="AU199" s="202" t="s">
        <v>138</v>
      </c>
      <c r="AY199" s="16" t="s">
        <v>129</v>
      </c>
      <c r="BE199" s="203">
        <f t="shared" si="4"/>
        <v>0</v>
      </c>
      <c r="BF199" s="203">
        <f t="shared" si="5"/>
        <v>0</v>
      </c>
      <c r="BG199" s="203">
        <f t="shared" si="6"/>
        <v>0</v>
      </c>
      <c r="BH199" s="203">
        <f t="shared" si="7"/>
        <v>0</v>
      </c>
      <c r="BI199" s="203">
        <f t="shared" si="8"/>
        <v>0</v>
      </c>
      <c r="BJ199" s="16" t="s">
        <v>138</v>
      </c>
      <c r="BK199" s="203">
        <f t="shared" si="9"/>
        <v>0</v>
      </c>
      <c r="BL199" s="16" t="s">
        <v>206</v>
      </c>
      <c r="BM199" s="202" t="s">
        <v>966</v>
      </c>
    </row>
    <row r="200" spans="2:65" s="1" customFormat="1" ht="24" customHeight="1">
      <c r="B200" s="33"/>
      <c r="C200" s="191" t="s">
        <v>372</v>
      </c>
      <c r="D200" s="191" t="s">
        <v>132</v>
      </c>
      <c r="E200" s="192" t="s">
        <v>327</v>
      </c>
      <c r="F200" s="193" t="s">
        <v>779</v>
      </c>
      <c r="G200" s="194" t="s">
        <v>205</v>
      </c>
      <c r="H200" s="195">
        <v>1</v>
      </c>
      <c r="I200" s="196"/>
      <c r="J200" s="197">
        <f t="shared" si="0"/>
        <v>0</v>
      </c>
      <c r="K200" s="193" t="s">
        <v>1</v>
      </c>
      <c r="L200" s="37"/>
      <c r="M200" s="198" t="s">
        <v>1</v>
      </c>
      <c r="N200" s="199" t="s">
        <v>39</v>
      </c>
      <c r="O200" s="65"/>
      <c r="P200" s="200">
        <f t="shared" si="1"/>
        <v>0</v>
      </c>
      <c r="Q200" s="200">
        <v>0</v>
      </c>
      <c r="R200" s="200">
        <f t="shared" si="2"/>
        <v>0</v>
      </c>
      <c r="S200" s="200">
        <v>0</v>
      </c>
      <c r="T200" s="201">
        <f t="shared" si="3"/>
        <v>0</v>
      </c>
      <c r="AR200" s="202" t="s">
        <v>206</v>
      </c>
      <c r="AT200" s="202" t="s">
        <v>132</v>
      </c>
      <c r="AU200" s="202" t="s">
        <v>138</v>
      </c>
      <c r="AY200" s="16" t="s">
        <v>129</v>
      </c>
      <c r="BE200" s="203">
        <f t="shared" si="4"/>
        <v>0</v>
      </c>
      <c r="BF200" s="203">
        <f t="shared" si="5"/>
        <v>0</v>
      </c>
      <c r="BG200" s="203">
        <f t="shared" si="6"/>
        <v>0</v>
      </c>
      <c r="BH200" s="203">
        <f t="shared" si="7"/>
        <v>0</v>
      </c>
      <c r="BI200" s="203">
        <f t="shared" si="8"/>
        <v>0</v>
      </c>
      <c r="BJ200" s="16" t="s">
        <v>138</v>
      </c>
      <c r="BK200" s="203">
        <f t="shared" si="9"/>
        <v>0</v>
      </c>
      <c r="BL200" s="16" t="s">
        <v>206</v>
      </c>
      <c r="BM200" s="202" t="s">
        <v>967</v>
      </c>
    </row>
    <row r="201" spans="2:65" s="1" customFormat="1" ht="24" customHeight="1">
      <c r="B201" s="33"/>
      <c r="C201" s="191" t="s">
        <v>376</v>
      </c>
      <c r="D201" s="191" t="s">
        <v>132</v>
      </c>
      <c r="E201" s="192" t="s">
        <v>331</v>
      </c>
      <c r="F201" s="193" t="s">
        <v>332</v>
      </c>
      <c r="G201" s="194" t="s">
        <v>333</v>
      </c>
      <c r="H201" s="247"/>
      <c r="I201" s="196"/>
      <c r="J201" s="197">
        <f t="shared" si="0"/>
        <v>0</v>
      </c>
      <c r="K201" s="193" t="s">
        <v>136</v>
      </c>
      <c r="L201" s="37"/>
      <c r="M201" s="198" t="s">
        <v>1</v>
      </c>
      <c r="N201" s="199" t="s">
        <v>39</v>
      </c>
      <c r="O201" s="65"/>
      <c r="P201" s="200">
        <f t="shared" si="1"/>
        <v>0</v>
      </c>
      <c r="Q201" s="200">
        <v>0</v>
      </c>
      <c r="R201" s="200">
        <f t="shared" si="2"/>
        <v>0</v>
      </c>
      <c r="S201" s="200">
        <v>0</v>
      </c>
      <c r="T201" s="201">
        <f t="shared" si="3"/>
        <v>0</v>
      </c>
      <c r="AR201" s="202" t="s">
        <v>206</v>
      </c>
      <c r="AT201" s="202" t="s">
        <v>132</v>
      </c>
      <c r="AU201" s="202" t="s">
        <v>138</v>
      </c>
      <c r="AY201" s="16" t="s">
        <v>129</v>
      </c>
      <c r="BE201" s="203">
        <f t="shared" si="4"/>
        <v>0</v>
      </c>
      <c r="BF201" s="203">
        <f t="shared" si="5"/>
        <v>0</v>
      </c>
      <c r="BG201" s="203">
        <f t="shared" si="6"/>
        <v>0</v>
      </c>
      <c r="BH201" s="203">
        <f t="shared" si="7"/>
        <v>0</v>
      </c>
      <c r="BI201" s="203">
        <f t="shared" si="8"/>
        <v>0</v>
      </c>
      <c r="BJ201" s="16" t="s">
        <v>138</v>
      </c>
      <c r="BK201" s="203">
        <f t="shared" si="9"/>
        <v>0</v>
      </c>
      <c r="BL201" s="16" t="s">
        <v>206</v>
      </c>
      <c r="BM201" s="202" t="s">
        <v>968</v>
      </c>
    </row>
    <row r="202" spans="2:65" s="11" customFormat="1" ht="22.95" customHeight="1">
      <c r="B202" s="175"/>
      <c r="C202" s="176"/>
      <c r="D202" s="177" t="s">
        <v>72</v>
      </c>
      <c r="E202" s="189" t="s">
        <v>335</v>
      </c>
      <c r="F202" s="189" t="s">
        <v>336</v>
      </c>
      <c r="G202" s="176"/>
      <c r="H202" s="176"/>
      <c r="I202" s="179"/>
      <c r="J202" s="190">
        <f>BK202</f>
        <v>0</v>
      </c>
      <c r="K202" s="176"/>
      <c r="L202" s="181"/>
      <c r="M202" s="182"/>
      <c r="N202" s="183"/>
      <c r="O202" s="183"/>
      <c r="P202" s="184">
        <f>SUM(P203:P206)</f>
        <v>0</v>
      </c>
      <c r="Q202" s="183"/>
      <c r="R202" s="184">
        <f>SUM(R203:R206)</f>
        <v>0</v>
      </c>
      <c r="S202" s="183"/>
      <c r="T202" s="185">
        <f>SUM(T203:T206)</f>
        <v>0</v>
      </c>
      <c r="AR202" s="186" t="s">
        <v>138</v>
      </c>
      <c r="AT202" s="187" t="s">
        <v>72</v>
      </c>
      <c r="AU202" s="187" t="s">
        <v>81</v>
      </c>
      <c r="AY202" s="186" t="s">
        <v>129</v>
      </c>
      <c r="BK202" s="188">
        <f>SUM(BK203:BK206)</f>
        <v>0</v>
      </c>
    </row>
    <row r="203" spans="2:65" s="1" customFormat="1" ht="16.5" customHeight="1">
      <c r="B203" s="33"/>
      <c r="C203" s="191" t="s">
        <v>382</v>
      </c>
      <c r="D203" s="191" t="s">
        <v>132</v>
      </c>
      <c r="E203" s="192" t="s">
        <v>338</v>
      </c>
      <c r="F203" s="193" t="s">
        <v>339</v>
      </c>
      <c r="G203" s="194" t="s">
        <v>205</v>
      </c>
      <c r="H203" s="195">
        <v>1</v>
      </c>
      <c r="I203" s="196"/>
      <c r="J203" s="197">
        <f>ROUND(I203*H203,2)</f>
        <v>0</v>
      </c>
      <c r="K203" s="193" t="s">
        <v>1</v>
      </c>
      <c r="L203" s="37"/>
      <c r="M203" s="198" t="s">
        <v>1</v>
      </c>
      <c r="N203" s="199" t="s">
        <v>39</v>
      </c>
      <c r="O203" s="65"/>
      <c r="P203" s="200">
        <f>O203*H203</f>
        <v>0</v>
      </c>
      <c r="Q203" s="200">
        <v>0</v>
      </c>
      <c r="R203" s="200">
        <f>Q203*H203</f>
        <v>0</v>
      </c>
      <c r="S203" s="200">
        <v>0</v>
      </c>
      <c r="T203" s="201">
        <f>S203*H203</f>
        <v>0</v>
      </c>
      <c r="AR203" s="202" t="s">
        <v>206</v>
      </c>
      <c r="AT203" s="202" t="s">
        <v>132</v>
      </c>
      <c r="AU203" s="202" t="s">
        <v>138</v>
      </c>
      <c r="AY203" s="16" t="s">
        <v>129</v>
      </c>
      <c r="BE203" s="203">
        <f>IF(N203="základní",J203,0)</f>
        <v>0</v>
      </c>
      <c r="BF203" s="203">
        <f>IF(N203="snížená",J203,0)</f>
        <v>0</v>
      </c>
      <c r="BG203" s="203">
        <f>IF(N203="zákl. přenesená",J203,0)</f>
        <v>0</v>
      </c>
      <c r="BH203" s="203">
        <f>IF(N203="sníž. přenesená",J203,0)</f>
        <v>0</v>
      </c>
      <c r="BI203" s="203">
        <f>IF(N203="nulová",J203,0)</f>
        <v>0</v>
      </c>
      <c r="BJ203" s="16" t="s">
        <v>138</v>
      </c>
      <c r="BK203" s="203">
        <f>ROUND(I203*H203,2)</f>
        <v>0</v>
      </c>
      <c r="BL203" s="16" t="s">
        <v>206</v>
      </c>
      <c r="BM203" s="202" t="s">
        <v>340</v>
      </c>
    </row>
    <row r="204" spans="2:65" s="1" customFormat="1" ht="24" customHeight="1">
      <c r="B204" s="33"/>
      <c r="C204" s="191" t="s">
        <v>386</v>
      </c>
      <c r="D204" s="191" t="s">
        <v>132</v>
      </c>
      <c r="E204" s="192" t="s">
        <v>787</v>
      </c>
      <c r="F204" s="193" t="s">
        <v>788</v>
      </c>
      <c r="G204" s="194" t="s">
        <v>226</v>
      </c>
      <c r="H204" s="195">
        <v>1</v>
      </c>
      <c r="I204" s="196"/>
      <c r="J204" s="197">
        <f>ROUND(I204*H204,2)</f>
        <v>0</v>
      </c>
      <c r="K204" s="193" t="s">
        <v>1</v>
      </c>
      <c r="L204" s="37"/>
      <c r="M204" s="198" t="s">
        <v>1</v>
      </c>
      <c r="N204" s="199" t="s">
        <v>39</v>
      </c>
      <c r="O204" s="65"/>
      <c r="P204" s="200">
        <f>O204*H204</f>
        <v>0</v>
      </c>
      <c r="Q204" s="200">
        <v>0</v>
      </c>
      <c r="R204" s="200">
        <f>Q204*H204</f>
        <v>0</v>
      </c>
      <c r="S204" s="200">
        <v>0</v>
      </c>
      <c r="T204" s="201">
        <f>S204*H204</f>
        <v>0</v>
      </c>
      <c r="AR204" s="202" t="s">
        <v>206</v>
      </c>
      <c r="AT204" s="202" t="s">
        <v>132</v>
      </c>
      <c r="AU204" s="202" t="s">
        <v>138</v>
      </c>
      <c r="AY204" s="16" t="s">
        <v>129</v>
      </c>
      <c r="BE204" s="203">
        <f>IF(N204="základní",J204,0)</f>
        <v>0</v>
      </c>
      <c r="BF204" s="203">
        <f>IF(N204="snížená",J204,0)</f>
        <v>0</v>
      </c>
      <c r="BG204" s="203">
        <f>IF(N204="zákl. přenesená",J204,0)</f>
        <v>0</v>
      </c>
      <c r="BH204" s="203">
        <f>IF(N204="sníž. přenesená",J204,0)</f>
        <v>0</v>
      </c>
      <c r="BI204" s="203">
        <f>IF(N204="nulová",J204,0)</f>
        <v>0</v>
      </c>
      <c r="BJ204" s="16" t="s">
        <v>138</v>
      </c>
      <c r="BK204" s="203">
        <f>ROUND(I204*H204,2)</f>
        <v>0</v>
      </c>
      <c r="BL204" s="16" t="s">
        <v>206</v>
      </c>
      <c r="BM204" s="202" t="s">
        <v>969</v>
      </c>
    </row>
    <row r="205" spans="2:65" s="1" customFormat="1" ht="16.5" customHeight="1">
      <c r="B205" s="33"/>
      <c r="C205" s="191" t="s">
        <v>390</v>
      </c>
      <c r="D205" s="191" t="s">
        <v>132</v>
      </c>
      <c r="E205" s="192" t="s">
        <v>970</v>
      </c>
      <c r="F205" s="193" t="s">
        <v>971</v>
      </c>
      <c r="G205" s="194" t="s">
        <v>226</v>
      </c>
      <c r="H205" s="195">
        <v>2</v>
      </c>
      <c r="I205" s="196"/>
      <c r="J205" s="197">
        <f>ROUND(I205*H205,2)</f>
        <v>0</v>
      </c>
      <c r="K205" s="193" t="s">
        <v>1</v>
      </c>
      <c r="L205" s="37"/>
      <c r="M205" s="198" t="s">
        <v>1</v>
      </c>
      <c r="N205" s="199" t="s">
        <v>39</v>
      </c>
      <c r="O205" s="65"/>
      <c r="P205" s="200">
        <f>O205*H205</f>
        <v>0</v>
      </c>
      <c r="Q205" s="200">
        <v>0</v>
      </c>
      <c r="R205" s="200">
        <f>Q205*H205</f>
        <v>0</v>
      </c>
      <c r="S205" s="200">
        <v>0</v>
      </c>
      <c r="T205" s="201">
        <f>S205*H205</f>
        <v>0</v>
      </c>
      <c r="AR205" s="202" t="s">
        <v>206</v>
      </c>
      <c r="AT205" s="202" t="s">
        <v>132</v>
      </c>
      <c r="AU205" s="202" t="s">
        <v>138</v>
      </c>
      <c r="AY205" s="16" t="s">
        <v>129</v>
      </c>
      <c r="BE205" s="203">
        <f>IF(N205="základní",J205,0)</f>
        <v>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16" t="s">
        <v>138</v>
      </c>
      <c r="BK205" s="203">
        <f>ROUND(I205*H205,2)</f>
        <v>0</v>
      </c>
      <c r="BL205" s="16" t="s">
        <v>206</v>
      </c>
      <c r="BM205" s="202" t="s">
        <v>972</v>
      </c>
    </row>
    <row r="206" spans="2:65" s="1" customFormat="1" ht="24" customHeight="1">
      <c r="B206" s="33"/>
      <c r="C206" s="191" t="s">
        <v>394</v>
      </c>
      <c r="D206" s="191" t="s">
        <v>132</v>
      </c>
      <c r="E206" s="192" t="s">
        <v>342</v>
      </c>
      <c r="F206" s="193" t="s">
        <v>343</v>
      </c>
      <c r="G206" s="194" t="s">
        <v>333</v>
      </c>
      <c r="H206" s="247"/>
      <c r="I206" s="196"/>
      <c r="J206" s="197">
        <f>ROUND(I206*H206,2)</f>
        <v>0</v>
      </c>
      <c r="K206" s="193" t="s">
        <v>136</v>
      </c>
      <c r="L206" s="37"/>
      <c r="M206" s="198" t="s">
        <v>1</v>
      </c>
      <c r="N206" s="199" t="s">
        <v>39</v>
      </c>
      <c r="O206" s="65"/>
      <c r="P206" s="200">
        <f>O206*H206</f>
        <v>0</v>
      </c>
      <c r="Q206" s="200">
        <v>0</v>
      </c>
      <c r="R206" s="200">
        <f>Q206*H206</f>
        <v>0</v>
      </c>
      <c r="S206" s="200">
        <v>0</v>
      </c>
      <c r="T206" s="201">
        <f>S206*H206</f>
        <v>0</v>
      </c>
      <c r="AR206" s="202" t="s">
        <v>206</v>
      </c>
      <c r="AT206" s="202" t="s">
        <v>132</v>
      </c>
      <c r="AU206" s="202" t="s">
        <v>138</v>
      </c>
      <c r="AY206" s="16" t="s">
        <v>129</v>
      </c>
      <c r="BE206" s="203">
        <f>IF(N206="základní",J206,0)</f>
        <v>0</v>
      </c>
      <c r="BF206" s="203">
        <f>IF(N206="snížená",J206,0)</f>
        <v>0</v>
      </c>
      <c r="BG206" s="203">
        <f>IF(N206="zákl. přenesená",J206,0)</f>
        <v>0</v>
      </c>
      <c r="BH206" s="203">
        <f>IF(N206="sníž. přenesená",J206,0)</f>
        <v>0</v>
      </c>
      <c r="BI206" s="203">
        <f>IF(N206="nulová",J206,0)</f>
        <v>0</v>
      </c>
      <c r="BJ206" s="16" t="s">
        <v>138</v>
      </c>
      <c r="BK206" s="203">
        <f>ROUND(I206*H206,2)</f>
        <v>0</v>
      </c>
      <c r="BL206" s="16" t="s">
        <v>206</v>
      </c>
      <c r="BM206" s="202" t="s">
        <v>344</v>
      </c>
    </row>
    <row r="207" spans="2:65" s="11" customFormat="1" ht="22.95" customHeight="1">
      <c r="B207" s="175"/>
      <c r="C207" s="176"/>
      <c r="D207" s="177" t="s">
        <v>72</v>
      </c>
      <c r="E207" s="189" t="s">
        <v>973</v>
      </c>
      <c r="F207" s="189" t="s">
        <v>974</v>
      </c>
      <c r="G207" s="176"/>
      <c r="H207" s="176"/>
      <c r="I207" s="179"/>
      <c r="J207" s="190">
        <f>BK207</f>
        <v>0</v>
      </c>
      <c r="K207" s="176"/>
      <c r="L207" s="181"/>
      <c r="M207" s="182"/>
      <c r="N207" s="183"/>
      <c r="O207" s="183"/>
      <c r="P207" s="184">
        <f>SUM(P208:P212)</f>
        <v>0</v>
      </c>
      <c r="Q207" s="183"/>
      <c r="R207" s="184">
        <f>SUM(R208:R212)</f>
        <v>0</v>
      </c>
      <c r="S207" s="183"/>
      <c r="T207" s="185">
        <f>SUM(T208:T212)</f>
        <v>9.9285000000000012E-2</v>
      </c>
      <c r="AR207" s="186" t="s">
        <v>138</v>
      </c>
      <c r="AT207" s="187" t="s">
        <v>72</v>
      </c>
      <c r="AU207" s="187" t="s">
        <v>81</v>
      </c>
      <c r="AY207" s="186" t="s">
        <v>129</v>
      </c>
      <c r="BK207" s="188">
        <f>SUM(BK208:BK212)</f>
        <v>0</v>
      </c>
    </row>
    <row r="208" spans="2:65" s="1" customFormat="1" ht="16.5" customHeight="1">
      <c r="B208" s="33"/>
      <c r="C208" s="191" t="s">
        <v>399</v>
      </c>
      <c r="D208" s="191" t="s">
        <v>132</v>
      </c>
      <c r="E208" s="192" t="s">
        <v>975</v>
      </c>
      <c r="F208" s="193" t="s">
        <v>976</v>
      </c>
      <c r="G208" s="194" t="s">
        <v>216</v>
      </c>
      <c r="H208" s="195">
        <v>13.5</v>
      </c>
      <c r="I208" s="196"/>
      <c r="J208" s="197">
        <f>ROUND(I208*H208,2)</f>
        <v>0</v>
      </c>
      <c r="K208" s="193" t="s">
        <v>136</v>
      </c>
      <c r="L208" s="37"/>
      <c r="M208" s="198" t="s">
        <v>1</v>
      </c>
      <c r="N208" s="199" t="s">
        <v>39</v>
      </c>
      <c r="O208" s="65"/>
      <c r="P208" s="200">
        <f>O208*H208</f>
        <v>0</v>
      </c>
      <c r="Q208" s="200">
        <v>0</v>
      </c>
      <c r="R208" s="200">
        <f>Q208*H208</f>
        <v>0</v>
      </c>
      <c r="S208" s="200">
        <v>1E-3</v>
      </c>
      <c r="T208" s="201">
        <f>S208*H208</f>
        <v>1.35E-2</v>
      </c>
      <c r="AR208" s="202" t="s">
        <v>206</v>
      </c>
      <c r="AT208" s="202" t="s">
        <v>132</v>
      </c>
      <c r="AU208" s="202" t="s">
        <v>138</v>
      </c>
      <c r="AY208" s="16" t="s">
        <v>129</v>
      </c>
      <c r="BE208" s="203">
        <f>IF(N208="základní",J208,0)</f>
        <v>0</v>
      </c>
      <c r="BF208" s="203">
        <f>IF(N208="snížená",J208,0)</f>
        <v>0</v>
      </c>
      <c r="BG208" s="203">
        <f>IF(N208="zákl. přenesená",J208,0)</f>
        <v>0</v>
      </c>
      <c r="BH208" s="203">
        <f>IF(N208="sníž. přenesená",J208,0)</f>
        <v>0</v>
      </c>
      <c r="BI208" s="203">
        <f>IF(N208="nulová",J208,0)</f>
        <v>0</v>
      </c>
      <c r="BJ208" s="16" t="s">
        <v>138</v>
      </c>
      <c r="BK208" s="203">
        <f>ROUND(I208*H208,2)</f>
        <v>0</v>
      </c>
      <c r="BL208" s="16" t="s">
        <v>206</v>
      </c>
      <c r="BM208" s="202" t="s">
        <v>977</v>
      </c>
    </row>
    <row r="209" spans="2:65" s="12" customFormat="1">
      <c r="B209" s="204"/>
      <c r="C209" s="205"/>
      <c r="D209" s="206" t="s">
        <v>140</v>
      </c>
      <c r="E209" s="207" t="s">
        <v>1</v>
      </c>
      <c r="F209" s="208" t="s">
        <v>978</v>
      </c>
      <c r="G209" s="205"/>
      <c r="H209" s="209">
        <v>13.5</v>
      </c>
      <c r="I209" s="210"/>
      <c r="J209" s="205"/>
      <c r="K209" s="205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140</v>
      </c>
      <c r="AU209" s="215" t="s">
        <v>138</v>
      </c>
      <c r="AV209" s="12" t="s">
        <v>138</v>
      </c>
      <c r="AW209" s="12" t="s">
        <v>30</v>
      </c>
      <c r="AX209" s="12" t="s">
        <v>81</v>
      </c>
      <c r="AY209" s="215" t="s">
        <v>129</v>
      </c>
    </row>
    <row r="210" spans="2:65" s="1" customFormat="1" ht="24" customHeight="1">
      <c r="B210" s="33"/>
      <c r="C210" s="191" t="s">
        <v>409</v>
      </c>
      <c r="D210" s="191" t="s">
        <v>132</v>
      </c>
      <c r="E210" s="192" t="s">
        <v>979</v>
      </c>
      <c r="F210" s="193" t="s">
        <v>980</v>
      </c>
      <c r="G210" s="194" t="s">
        <v>135</v>
      </c>
      <c r="H210" s="195">
        <v>12.255000000000001</v>
      </c>
      <c r="I210" s="196"/>
      <c r="J210" s="197">
        <f>ROUND(I210*H210,2)</f>
        <v>0</v>
      </c>
      <c r="K210" s="193" t="s">
        <v>136</v>
      </c>
      <c r="L210" s="37"/>
      <c r="M210" s="198" t="s">
        <v>1</v>
      </c>
      <c r="N210" s="199" t="s">
        <v>39</v>
      </c>
      <c r="O210" s="65"/>
      <c r="P210" s="200">
        <f>O210*H210</f>
        <v>0</v>
      </c>
      <c r="Q210" s="200">
        <v>0</v>
      </c>
      <c r="R210" s="200">
        <f>Q210*H210</f>
        <v>0</v>
      </c>
      <c r="S210" s="200">
        <v>7.0000000000000001E-3</v>
      </c>
      <c r="T210" s="201">
        <f>S210*H210</f>
        <v>8.5785000000000014E-2</v>
      </c>
      <c r="AR210" s="202" t="s">
        <v>206</v>
      </c>
      <c r="AT210" s="202" t="s">
        <v>132</v>
      </c>
      <c r="AU210" s="202" t="s">
        <v>138</v>
      </c>
      <c r="AY210" s="16" t="s">
        <v>129</v>
      </c>
      <c r="BE210" s="203">
        <f>IF(N210="základní",J210,0)</f>
        <v>0</v>
      </c>
      <c r="BF210" s="203">
        <f>IF(N210="snížená",J210,0)</f>
        <v>0</v>
      </c>
      <c r="BG210" s="203">
        <f>IF(N210="zákl. přenesená",J210,0)</f>
        <v>0</v>
      </c>
      <c r="BH210" s="203">
        <f>IF(N210="sníž. přenesená",J210,0)</f>
        <v>0</v>
      </c>
      <c r="BI210" s="203">
        <f>IF(N210="nulová",J210,0)</f>
        <v>0</v>
      </c>
      <c r="BJ210" s="16" t="s">
        <v>138</v>
      </c>
      <c r="BK210" s="203">
        <f>ROUND(I210*H210,2)</f>
        <v>0</v>
      </c>
      <c r="BL210" s="16" t="s">
        <v>206</v>
      </c>
      <c r="BM210" s="202" t="s">
        <v>981</v>
      </c>
    </row>
    <row r="211" spans="2:65" s="12" customFormat="1">
      <c r="B211" s="204"/>
      <c r="C211" s="205"/>
      <c r="D211" s="206" t="s">
        <v>140</v>
      </c>
      <c r="E211" s="207" t="s">
        <v>1</v>
      </c>
      <c r="F211" s="208" t="s">
        <v>982</v>
      </c>
      <c r="G211" s="205"/>
      <c r="H211" s="209">
        <v>12.255000000000001</v>
      </c>
      <c r="I211" s="210"/>
      <c r="J211" s="205"/>
      <c r="K211" s="205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140</v>
      </c>
      <c r="AU211" s="215" t="s">
        <v>138</v>
      </c>
      <c r="AV211" s="12" t="s">
        <v>138</v>
      </c>
      <c r="AW211" s="12" t="s">
        <v>30</v>
      </c>
      <c r="AX211" s="12" t="s">
        <v>81</v>
      </c>
      <c r="AY211" s="215" t="s">
        <v>129</v>
      </c>
    </row>
    <row r="212" spans="2:65" s="1" customFormat="1" ht="24" customHeight="1">
      <c r="B212" s="33"/>
      <c r="C212" s="191" t="s">
        <v>608</v>
      </c>
      <c r="D212" s="191" t="s">
        <v>132</v>
      </c>
      <c r="E212" s="192" t="s">
        <v>983</v>
      </c>
      <c r="F212" s="193" t="s">
        <v>984</v>
      </c>
      <c r="G212" s="194" t="s">
        <v>333</v>
      </c>
      <c r="H212" s="247"/>
      <c r="I212" s="196"/>
      <c r="J212" s="197">
        <f>ROUND(I212*H212,2)</f>
        <v>0</v>
      </c>
      <c r="K212" s="193" t="s">
        <v>136</v>
      </c>
      <c r="L212" s="37"/>
      <c r="M212" s="198" t="s">
        <v>1</v>
      </c>
      <c r="N212" s="199" t="s">
        <v>39</v>
      </c>
      <c r="O212" s="65"/>
      <c r="P212" s="200">
        <f>O212*H212</f>
        <v>0</v>
      </c>
      <c r="Q212" s="200">
        <v>0</v>
      </c>
      <c r="R212" s="200">
        <f>Q212*H212</f>
        <v>0</v>
      </c>
      <c r="S212" s="200">
        <v>0</v>
      </c>
      <c r="T212" s="201">
        <f>S212*H212</f>
        <v>0</v>
      </c>
      <c r="AR212" s="202" t="s">
        <v>206</v>
      </c>
      <c r="AT212" s="202" t="s">
        <v>132</v>
      </c>
      <c r="AU212" s="202" t="s">
        <v>138</v>
      </c>
      <c r="AY212" s="16" t="s">
        <v>129</v>
      </c>
      <c r="BE212" s="203">
        <f>IF(N212="základní",J212,0)</f>
        <v>0</v>
      </c>
      <c r="BF212" s="203">
        <f>IF(N212="snížená",J212,0)</f>
        <v>0</v>
      </c>
      <c r="BG212" s="203">
        <f>IF(N212="zákl. přenesená",J212,0)</f>
        <v>0</v>
      </c>
      <c r="BH212" s="203">
        <f>IF(N212="sníž. přenesená",J212,0)</f>
        <v>0</v>
      </c>
      <c r="BI212" s="203">
        <f>IF(N212="nulová",J212,0)</f>
        <v>0</v>
      </c>
      <c r="BJ212" s="16" t="s">
        <v>138</v>
      </c>
      <c r="BK212" s="203">
        <f>ROUND(I212*H212,2)</f>
        <v>0</v>
      </c>
      <c r="BL212" s="16" t="s">
        <v>206</v>
      </c>
      <c r="BM212" s="202" t="s">
        <v>985</v>
      </c>
    </row>
    <row r="213" spans="2:65" s="11" customFormat="1" ht="22.95" customHeight="1">
      <c r="B213" s="175"/>
      <c r="C213" s="176"/>
      <c r="D213" s="177" t="s">
        <v>72</v>
      </c>
      <c r="E213" s="189" t="s">
        <v>820</v>
      </c>
      <c r="F213" s="189" t="s">
        <v>821</v>
      </c>
      <c r="G213" s="176"/>
      <c r="H213" s="176"/>
      <c r="I213" s="179"/>
      <c r="J213" s="190">
        <f>BK213</f>
        <v>0</v>
      </c>
      <c r="K213" s="176"/>
      <c r="L213" s="181"/>
      <c r="M213" s="182"/>
      <c r="N213" s="183"/>
      <c r="O213" s="183"/>
      <c r="P213" s="184">
        <f>SUM(P214:P242)</f>
        <v>0</v>
      </c>
      <c r="Q213" s="183"/>
      <c r="R213" s="184">
        <f>SUM(R214:R242)</f>
        <v>2.3873350000000002E-2</v>
      </c>
      <c r="S213" s="183"/>
      <c r="T213" s="185">
        <f>SUM(T214:T242)</f>
        <v>8.0439999999999998E-2</v>
      </c>
      <c r="AR213" s="186" t="s">
        <v>138</v>
      </c>
      <c r="AT213" s="187" t="s">
        <v>72</v>
      </c>
      <c r="AU213" s="187" t="s">
        <v>81</v>
      </c>
      <c r="AY213" s="186" t="s">
        <v>129</v>
      </c>
      <c r="BK213" s="188">
        <f>SUM(BK214:BK242)</f>
        <v>0</v>
      </c>
    </row>
    <row r="214" spans="2:65" s="1" customFormat="1" ht="24" customHeight="1">
      <c r="B214" s="33"/>
      <c r="C214" s="191" t="s">
        <v>612</v>
      </c>
      <c r="D214" s="191" t="s">
        <v>132</v>
      </c>
      <c r="E214" s="192" t="s">
        <v>823</v>
      </c>
      <c r="F214" s="193" t="s">
        <v>824</v>
      </c>
      <c r="G214" s="194" t="s">
        <v>135</v>
      </c>
      <c r="H214" s="195">
        <v>28.48</v>
      </c>
      <c r="I214" s="196"/>
      <c r="J214" s="197">
        <f>ROUND(I214*H214,2)</f>
        <v>0</v>
      </c>
      <c r="K214" s="193" t="s">
        <v>136</v>
      </c>
      <c r="L214" s="37"/>
      <c r="M214" s="198" t="s">
        <v>1</v>
      </c>
      <c r="N214" s="199" t="s">
        <v>39</v>
      </c>
      <c r="O214" s="65"/>
      <c r="P214" s="200">
        <f>O214*H214</f>
        <v>0</v>
      </c>
      <c r="Q214" s="200">
        <v>0</v>
      </c>
      <c r="R214" s="200">
        <f>Q214*H214</f>
        <v>0</v>
      </c>
      <c r="S214" s="200">
        <v>0</v>
      </c>
      <c r="T214" s="201">
        <f>S214*H214</f>
        <v>0</v>
      </c>
      <c r="AR214" s="202" t="s">
        <v>206</v>
      </c>
      <c r="AT214" s="202" t="s">
        <v>132</v>
      </c>
      <c r="AU214" s="202" t="s">
        <v>138</v>
      </c>
      <c r="AY214" s="16" t="s">
        <v>129</v>
      </c>
      <c r="BE214" s="203">
        <f>IF(N214="základní",J214,0)</f>
        <v>0</v>
      </c>
      <c r="BF214" s="203">
        <f>IF(N214="snížená",J214,0)</f>
        <v>0</v>
      </c>
      <c r="BG214" s="203">
        <f>IF(N214="zákl. přenesená",J214,0)</f>
        <v>0</v>
      </c>
      <c r="BH214" s="203">
        <f>IF(N214="sníž. přenesená",J214,0)</f>
        <v>0</v>
      </c>
      <c r="BI214" s="203">
        <f>IF(N214="nulová",J214,0)</f>
        <v>0</v>
      </c>
      <c r="BJ214" s="16" t="s">
        <v>138</v>
      </c>
      <c r="BK214" s="203">
        <f>ROUND(I214*H214,2)</f>
        <v>0</v>
      </c>
      <c r="BL214" s="16" t="s">
        <v>206</v>
      </c>
      <c r="BM214" s="202" t="s">
        <v>986</v>
      </c>
    </row>
    <row r="215" spans="2:65" s="1" customFormat="1" ht="24" customHeight="1">
      <c r="B215" s="33"/>
      <c r="C215" s="191" t="s">
        <v>616</v>
      </c>
      <c r="D215" s="191" t="s">
        <v>132</v>
      </c>
      <c r="E215" s="192" t="s">
        <v>827</v>
      </c>
      <c r="F215" s="193" t="s">
        <v>828</v>
      </c>
      <c r="G215" s="194" t="s">
        <v>135</v>
      </c>
      <c r="H215" s="195">
        <v>40.734999999999999</v>
      </c>
      <c r="I215" s="196"/>
      <c r="J215" s="197">
        <f>ROUND(I215*H215,2)</f>
        <v>0</v>
      </c>
      <c r="K215" s="193" t="s">
        <v>136</v>
      </c>
      <c r="L215" s="37"/>
      <c r="M215" s="198" t="s">
        <v>1</v>
      </c>
      <c r="N215" s="199" t="s">
        <v>39</v>
      </c>
      <c r="O215" s="65"/>
      <c r="P215" s="200">
        <f>O215*H215</f>
        <v>0</v>
      </c>
      <c r="Q215" s="200">
        <v>3.0000000000000001E-5</v>
      </c>
      <c r="R215" s="200">
        <f>Q215*H215</f>
        <v>1.2220499999999999E-3</v>
      </c>
      <c r="S215" s="200">
        <v>0</v>
      </c>
      <c r="T215" s="201">
        <f>S215*H215</f>
        <v>0</v>
      </c>
      <c r="AR215" s="202" t="s">
        <v>206</v>
      </c>
      <c r="AT215" s="202" t="s">
        <v>132</v>
      </c>
      <c r="AU215" s="202" t="s">
        <v>138</v>
      </c>
      <c r="AY215" s="16" t="s">
        <v>129</v>
      </c>
      <c r="BE215" s="203">
        <f>IF(N215="základní",J215,0)</f>
        <v>0</v>
      </c>
      <c r="BF215" s="203">
        <f>IF(N215="snížená",J215,0)</f>
        <v>0</v>
      </c>
      <c r="BG215" s="203">
        <f>IF(N215="zákl. přenesená",J215,0)</f>
        <v>0</v>
      </c>
      <c r="BH215" s="203">
        <f>IF(N215="sníž. přenesená",J215,0)</f>
        <v>0</v>
      </c>
      <c r="BI215" s="203">
        <f>IF(N215="nulová",J215,0)</f>
        <v>0</v>
      </c>
      <c r="BJ215" s="16" t="s">
        <v>138</v>
      </c>
      <c r="BK215" s="203">
        <f>ROUND(I215*H215,2)</f>
        <v>0</v>
      </c>
      <c r="BL215" s="16" t="s">
        <v>206</v>
      </c>
      <c r="BM215" s="202" t="s">
        <v>987</v>
      </c>
    </row>
    <row r="216" spans="2:65" s="1" customFormat="1" ht="24" customHeight="1">
      <c r="B216" s="33"/>
      <c r="C216" s="191" t="s">
        <v>620</v>
      </c>
      <c r="D216" s="191" t="s">
        <v>132</v>
      </c>
      <c r="E216" s="192" t="s">
        <v>831</v>
      </c>
      <c r="F216" s="193" t="s">
        <v>832</v>
      </c>
      <c r="G216" s="194" t="s">
        <v>135</v>
      </c>
      <c r="H216" s="195">
        <v>28.48</v>
      </c>
      <c r="I216" s="196"/>
      <c r="J216" s="197">
        <f>ROUND(I216*H216,2)</f>
        <v>0</v>
      </c>
      <c r="K216" s="193" t="s">
        <v>136</v>
      </c>
      <c r="L216" s="37"/>
      <c r="M216" s="198" t="s">
        <v>1</v>
      </c>
      <c r="N216" s="199" t="s">
        <v>39</v>
      </c>
      <c r="O216" s="65"/>
      <c r="P216" s="200">
        <f>O216*H216</f>
        <v>0</v>
      </c>
      <c r="Q216" s="200">
        <v>0</v>
      </c>
      <c r="R216" s="200">
        <f>Q216*H216</f>
        <v>0</v>
      </c>
      <c r="S216" s="200">
        <v>2.5000000000000001E-3</v>
      </c>
      <c r="T216" s="201">
        <f>S216*H216</f>
        <v>7.1199999999999999E-2</v>
      </c>
      <c r="AR216" s="202" t="s">
        <v>206</v>
      </c>
      <c r="AT216" s="202" t="s">
        <v>132</v>
      </c>
      <c r="AU216" s="202" t="s">
        <v>138</v>
      </c>
      <c r="AY216" s="16" t="s">
        <v>129</v>
      </c>
      <c r="BE216" s="203">
        <f>IF(N216="základní",J216,0)</f>
        <v>0</v>
      </c>
      <c r="BF216" s="203">
        <f>IF(N216="snížená",J216,0)</f>
        <v>0</v>
      </c>
      <c r="BG216" s="203">
        <f>IF(N216="zákl. přenesená",J216,0)</f>
        <v>0</v>
      </c>
      <c r="BH216" s="203">
        <f>IF(N216="sníž. přenesená",J216,0)</f>
        <v>0</v>
      </c>
      <c r="BI216" s="203">
        <f>IF(N216="nulová",J216,0)</f>
        <v>0</v>
      </c>
      <c r="BJ216" s="16" t="s">
        <v>138</v>
      </c>
      <c r="BK216" s="203">
        <f>ROUND(I216*H216,2)</f>
        <v>0</v>
      </c>
      <c r="BL216" s="16" t="s">
        <v>206</v>
      </c>
      <c r="BM216" s="202" t="s">
        <v>988</v>
      </c>
    </row>
    <row r="217" spans="2:65" s="12" customFormat="1">
      <c r="B217" s="204"/>
      <c r="C217" s="205"/>
      <c r="D217" s="206" t="s">
        <v>140</v>
      </c>
      <c r="E217" s="207" t="s">
        <v>1</v>
      </c>
      <c r="F217" s="208" t="s">
        <v>834</v>
      </c>
      <c r="G217" s="205"/>
      <c r="H217" s="209">
        <v>20.655000000000001</v>
      </c>
      <c r="I217" s="210"/>
      <c r="J217" s="205"/>
      <c r="K217" s="205"/>
      <c r="L217" s="211"/>
      <c r="M217" s="212"/>
      <c r="N217" s="213"/>
      <c r="O217" s="213"/>
      <c r="P217" s="213"/>
      <c r="Q217" s="213"/>
      <c r="R217" s="213"/>
      <c r="S217" s="213"/>
      <c r="T217" s="214"/>
      <c r="AT217" s="215" t="s">
        <v>140</v>
      </c>
      <c r="AU217" s="215" t="s">
        <v>138</v>
      </c>
      <c r="AV217" s="12" t="s">
        <v>138</v>
      </c>
      <c r="AW217" s="12" t="s">
        <v>30</v>
      </c>
      <c r="AX217" s="12" t="s">
        <v>73</v>
      </c>
      <c r="AY217" s="215" t="s">
        <v>129</v>
      </c>
    </row>
    <row r="218" spans="2:65" s="12" customFormat="1">
      <c r="B218" s="204"/>
      <c r="C218" s="205"/>
      <c r="D218" s="206" t="s">
        <v>140</v>
      </c>
      <c r="E218" s="207" t="s">
        <v>1</v>
      </c>
      <c r="F218" s="208" t="s">
        <v>836</v>
      </c>
      <c r="G218" s="205"/>
      <c r="H218" s="209">
        <v>4.5</v>
      </c>
      <c r="I218" s="210"/>
      <c r="J218" s="205"/>
      <c r="K218" s="205"/>
      <c r="L218" s="211"/>
      <c r="M218" s="212"/>
      <c r="N218" s="213"/>
      <c r="O218" s="213"/>
      <c r="P218" s="213"/>
      <c r="Q218" s="213"/>
      <c r="R218" s="213"/>
      <c r="S218" s="213"/>
      <c r="T218" s="214"/>
      <c r="AT218" s="215" t="s">
        <v>140</v>
      </c>
      <c r="AU218" s="215" t="s">
        <v>138</v>
      </c>
      <c r="AV218" s="12" t="s">
        <v>138</v>
      </c>
      <c r="AW218" s="12" t="s">
        <v>30</v>
      </c>
      <c r="AX218" s="12" t="s">
        <v>73</v>
      </c>
      <c r="AY218" s="215" t="s">
        <v>129</v>
      </c>
    </row>
    <row r="219" spans="2:65" s="12" customFormat="1">
      <c r="B219" s="204"/>
      <c r="C219" s="205"/>
      <c r="D219" s="206" t="s">
        <v>140</v>
      </c>
      <c r="E219" s="207" t="s">
        <v>1</v>
      </c>
      <c r="F219" s="208" t="s">
        <v>837</v>
      </c>
      <c r="G219" s="205"/>
      <c r="H219" s="209">
        <v>3.3250000000000002</v>
      </c>
      <c r="I219" s="210"/>
      <c r="J219" s="205"/>
      <c r="K219" s="205"/>
      <c r="L219" s="211"/>
      <c r="M219" s="212"/>
      <c r="N219" s="213"/>
      <c r="O219" s="213"/>
      <c r="P219" s="213"/>
      <c r="Q219" s="213"/>
      <c r="R219" s="213"/>
      <c r="S219" s="213"/>
      <c r="T219" s="214"/>
      <c r="AT219" s="215" t="s">
        <v>140</v>
      </c>
      <c r="AU219" s="215" t="s">
        <v>138</v>
      </c>
      <c r="AV219" s="12" t="s">
        <v>138</v>
      </c>
      <c r="AW219" s="12" t="s">
        <v>30</v>
      </c>
      <c r="AX219" s="12" t="s">
        <v>73</v>
      </c>
      <c r="AY219" s="215" t="s">
        <v>129</v>
      </c>
    </row>
    <row r="220" spans="2:65" s="13" customFormat="1">
      <c r="B220" s="216"/>
      <c r="C220" s="217"/>
      <c r="D220" s="206" t="s">
        <v>140</v>
      </c>
      <c r="E220" s="218" t="s">
        <v>1</v>
      </c>
      <c r="F220" s="219" t="s">
        <v>147</v>
      </c>
      <c r="G220" s="217"/>
      <c r="H220" s="220">
        <v>28.48</v>
      </c>
      <c r="I220" s="221"/>
      <c r="J220" s="217"/>
      <c r="K220" s="217"/>
      <c r="L220" s="222"/>
      <c r="M220" s="223"/>
      <c r="N220" s="224"/>
      <c r="O220" s="224"/>
      <c r="P220" s="224"/>
      <c r="Q220" s="224"/>
      <c r="R220" s="224"/>
      <c r="S220" s="224"/>
      <c r="T220" s="225"/>
      <c r="AT220" s="226" t="s">
        <v>140</v>
      </c>
      <c r="AU220" s="226" t="s">
        <v>138</v>
      </c>
      <c r="AV220" s="13" t="s">
        <v>137</v>
      </c>
      <c r="AW220" s="13" t="s">
        <v>30</v>
      </c>
      <c r="AX220" s="13" t="s">
        <v>81</v>
      </c>
      <c r="AY220" s="226" t="s">
        <v>129</v>
      </c>
    </row>
    <row r="221" spans="2:65" s="1" customFormat="1" ht="16.5" customHeight="1">
      <c r="B221" s="33"/>
      <c r="C221" s="191" t="s">
        <v>624</v>
      </c>
      <c r="D221" s="191" t="s">
        <v>132</v>
      </c>
      <c r="E221" s="192" t="s">
        <v>840</v>
      </c>
      <c r="F221" s="193" t="s">
        <v>841</v>
      </c>
      <c r="G221" s="194" t="s">
        <v>135</v>
      </c>
      <c r="H221" s="195">
        <v>40.734999999999999</v>
      </c>
      <c r="I221" s="196"/>
      <c r="J221" s="197">
        <f>ROUND(I221*H221,2)</f>
        <v>0</v>
      </c>
      <c r="K221" s="193" t="s">
        <v>136</v>
      </c>
      <c r="L221" s="37"/>
      <c r="M221" s="198" t="s">
        <v>1</v>
      </c>
      <c r="N221" s="199" t="s">
        <v>39</v>
      </c>
      <c r="O221" s="65"/>
      <c r="P221" s="200">
        <f>O221*H221</f>
        <v>0</v>
      </c>
      <c r="Q221" s="200">
        <v>2.9999999999999997E-4</v>
      </c>
      <c r="R221" s="200">
        <f>Q221*H221</f>
        <v>1.2220499999999999E-2</v>
      </c>
      <c r="S221" s="200">
        <v>0</v>
      </c>
      <c r="T221" s="201">
        <f>S221*H221</f>
        <v>0</v>
      </c>
      <c r="AR221" s="202" t="s">
        <v>206</v>
      </c>
      <c r="AT221" s="202" t="s">
        <v>132</v>
      </c>
      <c r="AU221" s="202" t="s">
        <v>138</v>
      </c>
      <c r="AY221" s="16" t="s">
        <v>129</v>
      </c>
      <c r="BE221" s="203">
        <f>IF(N221="základní",J221,0)</f>
        <v>0</v>
      </c>
      <c r="BF221" s="203">
        <f>IF(N221="snížená",J221,0)</f>
        <v>0</v>
      </c>
      <c r="BG221" s="203">
        <f>IF(N221="zákl. přenesená",J221,0)</f>
        <v>0</v>
      </c>
      <c r="BH221" s="203">
        <f>IF(N221="sníž. přenesená",J221,0)</f>
        <v>0</v>
      </c>
      <c r="BI221" s="203">
        <f>IF(N221="nulová",J221,0)</f>
        <v>0</v>
      </c>
      <c r="BJ221" s="16" t="s">
        <v>138</v>
      </c>
      <c r="BK221" s="203">
        <f>ROUND(I221*H221,2)</f>
        <v>0</v>
      </c>
      <c r="BL221" s="16" t="s">
        <v>206</v>
      </c>
      <c r="BM221" s="202" t="s">
        <v>989</v>
      </c>
    </row>
    <row r="222" spans="2:65" s="12" customFormat="1">
      <c r="B222" s="204"/>
      <c r="C222" s="205"/>
      <c r="D222" s="206" t="s">
        <v>140</v>
      </c>
      <c r="E222" s="207" t="s">
        <v>1</v>
      </c>
      <c r="F222" s="208" t="s">
        <v>834</v>
      </c>
      <c r="G222" s="205"/>
      <c r="H222" s="209">
        <v>20.655000000000001</v>
      </c>
      <c r="I222" s="210"/>
      <c r="J222" s="205"/>
      <c r="K222" s="205"/>
      <c r="L222" s="211"/>
      <c r="M222" s="212"/>
      <c r="N222" s="213"/>
      <c r="O222" s="213"/>
      <c r="P222" s="213"/>
      <c r="Q222" s="213"/>
      <c r="R222" s="213"/>
      <c r="S222" s="213"/>
      <c r="T222" s="214"/>
      <c r="AT222" s="215" t="s">
        <v>140</v>
      </c>
      <c r="AU222" s="215" t="s">
        <v>138</v>
      </c>
      <c r="AV222" s="12" t="s">
        <v>138</v>
      </c>
      <c r="AW222" s="12" t="s">
        <v>30</v>
      </c>
      <c r="AX222" s="12" t="s">
        <v>73</v>
      </c>
      <c r="AY222" s="215" t="s">
        <v>129</v>
      </c>
    </row>
    <row r="223" spans="2:65" s="12" customFormat="1">
      <c r="B223" s="204"/>
      <c r="C223" s="205"/>
      <c r="D223" s="206" t="s">
        <v>140</v>
      </c>
      <c r="E223" s="207" t="s">
        <v>1</v>
      </c>
      <c r="F223" s="208" t="s">
        <v>835</v>
      </c>
      <c r="G223" s="205"/>
      <c r="H223" s="209">
        <v>12.255000000000001</v>
      </c>
      <c r="I223" s="210"/>
      <c r="J223" s="205"/>
      <c r="K223" s="205"/>
      <c r="L223" s="211"/>
      <c r="M223" s="212"/>
      <c r="N223" s="213"/>
      <c r="O223" s="213"/>
      <c r="P223" s="213"/>
      <c r="Q223" s="213"/>
      <c r="R223" s="213"/>
      <c r="S223" s="213"/>
      <c r="T223" s="214"/>
      <c r="AT223" s="215" t="s">
        <v>140</v>
      </c>
      <c r="AU223" s="215" t="s">
        <v>138</v>
      </c>
      <c r="AV223" s="12" t="s">
        <v>138</v>
      </c>
      <c r="AW223" s="12" t="s">
        <v>30</v>
      </c>
      <c r="AX223" s="12" t="s">
        <v>73</v>
      </c>
      <c r="AY223" s="215" t="s">
        <v>129</v>
      </c>
    </row>
    <row r="224" spans="2:65" s="12" customFormat="1">
      <c r="B224" s="204"/>
      <c r="C224" s="205"/>
      <c r="D224" s="206" t="s">
        <v>140</v>
      </c>
      <c r="E224" s="207" t="s">
        <v>1</v>
      </c>
      <c r="F224" s="208" t="s">
        <v>836</v>
      </c>
      <c r="G224" s="205"/>
      <c r="H224" s="209">
        <v>4.5</v>
      </c>
      <c r="I224" s="210"/>
      <c r="J224" s="205"/>
      <c r="K224" s="205"/>
      <c r="L224" s="211"/>
      <c r="M224" s="212"/>
      <c r="N224" s="213"/>
      <c r="O224" s="213"/>
      <c r="P224" s="213"/>
      <c r="Q224" s="213"/>
      <c r="R224" s="213"/>
      <c r="S224" s="213"/>
      <c r="T224" s="214"/>
      <c r="AT224" s="215" t="s">
        <v>140</v>
      </c>
      <c r="AU224" s="215" t="s">
        <v>138</v>
      </c>
      <c r="AV224" s="12" t="s">
        <v>138</v>
      </c>
      <c r="AW224" s="12" t="s">
        <v>30</v>
      </c>
      <c r="AX224" s="12" t="s">
        <v>73</v>
      </c>
      <c r="AY224" s="215" t="s">
        <v>129</v>
      </c>
    </row>
    <row r="225" spans="2:65" s="12" customFormat="1">
      <c r="B225" s="204"/>
      <c r="C225" s="205"/>
      <c r="D225" s="206" t="s">
        <v>140</v>
      </c>
      <c r="E225" s="207" t="s">
        <v>1</v>
      </c>
      <c r="F225" s="208" t="s">
        <v>837</v>
      </c>
      <c r="G225" s="205"/>
      <c r="H225" s="209">
        <v>3.3250000000000002</v>
      </c>
      <c r="I225" s="210"/>
      <c r="J225" s="205"/>
      <c r="K225" s="205"/>
      <c r="L225" s="211"/>
      <c r="M225" s="212"/>
      <c r="N225" s="213"/>
      <c r="O225" s="213"/>
      <c r="P225" s="213"/>
      <c r="Q225" s="213"/>
      <c r="R225" s="213"/>
      <c r="S225" s="213"/>
      <c r="T225" s="214"/>
      <c r="AT225" s="215" t="s">
        <v>140</v>
      </c>
      <c r="AU225" s="215" t="s">
        <v>138</v>
      </c>
      <c r="AV225" s="12" t="s">
        <v>138</v>
      </c>
      <c r="AW225" s="12" t="s">
        <v>30</v>
      </c>
      <c r="AX225" s="12" t="s">
        <v>73</v>
      </c>
      <c r="AY225" s="215" t="s">
        <v>129</v>
      </c>
    </row>
    <row r="226" spans="2:65" s="13" customFormat="1">
      <c r="B226" s="216"/>
      <c r="C226" s="217"/>
      <c r="D226" s="206" t="s">
        <v>140</v>
      </c>
      <c r="E226" s="218" t="s">
        <v>1</v>
      </c>
      <c r="F226" s="219" t="s">
        <v>147</v>
      </c>
      <c r="G226" s="217"/>
      <c r="H226" s="220">
        <v>40.734999999999999</v>
      </c>
      <c r="I226" s="221"/>
      <c r="J226" s="217"/>
      <c r="K226" s="217"/>
      <c r="L226" s="222"/>
      <c r="M226" s="223"/>
      <c r="N226" s="224"/>
      <c r="O226" s="224"/>
      <c r="P226" s="224"/>
      <c r="Q226" s="224"/>
      <c r="R226" s="224"/>
      <c r="S226" s="224"/>
      <c r="T226" s="225"/>
      <c r="AT226" s="226" t="s">
        <v>140</v>
      </c>
      <c r="AU226" s="226" t="s">
        <v>138</v>
      </c>
      <c r="AV226" s="13" t="s">
        <v>137</v>
      </c>
      <c r="AW226" s="13" t="s">
        <v>30</v>
      </c>
      <c r="AX226" s="13" t="s">
        <v>81</v>
      </c>
      <c r="AY226" s="226" t="s">
        <v>129</v>
      </c>
    </row>
    <row r="227" spans="2:65" s="1" customFormat="1" ht="16.5" customHeight="1">
      <c r="B227" s="33"/>
      <c r="C227" s="237" t="s">
        <v>628</v>
      </c>
      <c r="D227" s="237" t="s">
        <v>218</v>
      </c>
      <c r="E227" s="238" t="s">
        <v>844</v>
      </c>
      <c r="F227" s="239" t="s">
        <v>845</v>
      </c>
      <c r="G227" s="240" t="s">
        <v>135</v>
      </c>
      <c r="H227" s="241">
        <v>42.771999999999998</v>
      </c>
      <c r="I227" s="242"/>
      <c r="J227" s="243">
        <f>ROUND(I227*H227,2)</f>
        <v>0</v>
      </c>
      <c r="K227" s="239" t="s">
        <v>1</v>
      </c>
      <c r="L227" s="244"/>
      <c r="M227" s="245" t="s">
        <v>1</v>
      </c>
      <c r="N227" s="246" t="s">
        <v>39</v>
      </c>
      <c r="O227" s="65"/>
      <c r="P227" s="200">
        <f>O227*H227</f>
        <v>0</v>
      </c>
      <c r="Q227" s="200">
        <v>0</v>
      </c>
      <c r="R227" s="200">
        <f>Q227*H227</f>
        <v>0</v>
      </c>
      <c r="S227" s="200">
        <v>0</v>
      </c>
      <c r="T227" s="201">
        <f>S227*H227</f>
        <v>0</v>
      </c>
      <c r="AR227" s="202" t="s">
        <v>221</v>
      </c>
      <c r="AT227" s="202" t="s">
        <v>218</v>
      </c>
      <c r="AU227" s="202" t="s">
        <v>138</v>
      </c>
      <c r="AY227" s="16" t="s">
        <v>129</v>
      </c>
      <c r="BE227" s="203">
        <f>IF(N227="základní",J227,0)</f>
        <v>0</v>
      </c>
      <c r="BF227" s="203">
        <f>IF(N227="snížená",J227,0)</f>
        <v>0</v>
      </c>
      <c r="BG227" s="203">
        <f>IF(N227="zákl. přenesená",J227,0)</f>
        <v>0</v>
      </c>
      <c r="BH227" s="203">
        <f>IF(N227="sníž. přenesená",J227,0)</f>
        <v>0</v>
      </c>
      <c r="BI227" s="203">
        <f>IF(N227="nulová",J227,0)</f>
        <v>0</v>
      </c>
      <c r="BJ227" s="16" t="s">
        <v>138</v>
      </c>
      <c r="BK227" s="203">
        <f>ROUND(I227*H227,2)</f>
        <v>0</v>
      </c>
      <c r="BL227" s="16" t="s">
        <v>206</v>
      </c>
      <c r="BM227" s="202" t="s">
        <v>990</v>
      </c>
    </row>
    <row r="228" spans="2:65" s="12" customFormat="1">
      <c r="B228" s="204"/>
      <c r="C228" s="205"/>
      <c r="D228" s="206" t="s">
        <v>140</v>
      </c>
      <c r="E228" s="205"/>
      <c r="F228" s="208" t="s">
        <v>847</v>
      </c>
      <c r="G228" s="205"/>
      <c r="H228" s="209">
        <v>42.771999999999998</v>
      </c>
      <c r="I228" s="210"/>
      <c r="J228" s="205"/>
      <c r="K228" s="205"/>
      <c r="L228" s="211"/>
      <c r="M228" s="212"/>
      <c r="N228" s="213"/>
      <c r="O228" s="213"/>
      <c r="P228" s="213"/>
      <c r="Q228" s="213"/>
      <c r="R228" s="213"/>
      <c r="S228" s="213"/>
      <c r="T228" s="214"/>
      <c r="AT228" s="215" t="s">
        <v>140</v>
      </c>
      <c r="AU228" s="215" t="s">
        <v>138</v>
      </c>
      <c r="AV228" s="12" t="s">
        <v>138</v>
      </c>
      <c r="AW228" s="12" t="s">
        <v>4</v>
      </c>
      <c r="AX228" s="12" t="s">
        <v>81</v>
      </c>
      <c r="AY228" s="215" t="s">
        <v>129</v>
      </c>
    </row>
    <row r="229" spans="2:65" s="1" customFormat="1" ht="16.5" customHeight="1">
      <c r="B229" s="33"/>
      <c r="C229" s="191" t="s">
        <v>632</v>
      </c>
      <c r="D229" s="191" t="s">
        <v>132</v>
      </c>
      <c r="E229" s="192" t="s">
        <v>849</v>
      </c>
      <c r="F229" s="193" t="s">
        <v>850</v>
      </c>
      <c r="G229" s="194" t="s">
        <v>216</v>
      </c>
      <c r="H229" s="195">
        <v>30.8</v>
      </c>
      <c r="I229" s="196"/>
      <c r="J229" s="197">
        <f>ROUND(I229*H229,2)</f>
        <v>0</v>
      </c>
      <c r="K229" s="193" t="s">
        <v>136</v>
      </c>
      <c r="L229" s="37"/>
      <c r="M229" s="198" t="s">
        <v>1</v>
      </c>
      <c r="N229" s="199" t="s">
        <v>39</v>
      </c>
      <c r="O229" s="65"/>
      <c r="P229" s="200">
        <f>O229*H229</f>
        <v>0</v>
      </c>
      <c r="Q229" s="200">
        <v>0</v>
      </c>
      <c r="R229" s="200">
        <f>Q229*H229</f>
        <v>0</v>
      </c>
      <c r="S229" s="200">
        <v>2.9999999999999997E-4</v>
      </c>
      <c r="T229" s="201">
        <f>S229*H229</f>
        <v>9.2399999999999999E-3</v>
      </c>
      <c r="AR229" s="202" t="s">
        <v>206</v>
      </c>
      <c r="AT229" s="202" t="s">
        <v>132</v>
      </c>
      <c r="AU229" s="202" t="s">
        <v>138</v>
      </c>
      <c r="AY229" s="16" t="s">
        <v>129</v>
      </c>
      <c r="BE229" s="203">
        <f>IF(N229="základní",J229,0)</f>
        <v>0</v>
      </c>
      <c r="BF229" s="203">
        <f>IF(N229="snížená",J229,0)</f>
        <v>0</v>
      </c>
      <c r="BG229" s="203">
        <f>IF(N229="zákl. přenesená",J229,0)</f>
        <v>0</v>
      </c>
      <c r="BH229" s="203">
        <f>IF(N229="sníž. přenesená",J229,0)</f>
        <v>0</v>
      </c>
      <c r="BI229" s="203">
        <f>IF(N229="nulová",J229,0)</f>
        <v>0</v>
      </c>
      <c r="BJ229" s="16" t="s">
        <v>138</v>
      </c>
      <c r="BK229" s="203">
        <f>ROUND(I229*H229,2)</f>
        <v>0</v>
      </c>
      <c r="BL229" s="16" t="s">
        <v>206</v>
      </c>
      <c r="BM229" s="202" t="s">
        <v>991</v>
      </c>
    </row>
    <row r="230" spans="2:65" s="12" customFormat="1">
      <c r="B230" s="204"/>
      <c r="C230" s="205"/>
      <c r="D230" s="206" t="s">
        <v>140</v>
      </c>
      <c r="E230" s="207" t="s">
        <v>1</v>
      </c>
      <c r="F230" s="208" t="s">
        <v>852</v>
      </c>
      <c r="G230" s="205"/>
      <c r="H230" s="209">
        <v>19.100000000000001</v>
      </c>
      <c r="I230" s="210"/>
      <c r="J230" s="205"/>
      <c r="K230" s="205"/>
      <c r="L230" s="211"/>
      <c r="M230" s="212"/>
      <c r="N230" s="213"/>
      <c r="O230" s="213"/>
      <c r="P230" s="213"/>
      <c r="Q230" s="213"/>
      <c r="R230" s="213"/>
      <c r="S230" s="213"/>
      <c r="T230" s="214"/>
      <c r="AT230" s="215" t="s">
        <v>140</v>
      </c>
      <c r="AU230" s="215" t="s">
        <v>138</v>
      </c>
      <c r="AV230" s="12" t="s">
        <v>138</v>
      </c>
      <c r="AW230" s="12" t="s">
        <v>30</v>
      </c>
      <c r="AX230" s="12" t="s">
        <v>73</v>
      </c>
      <c r="AY230" s="215" t="s">
        <v>129</v>
      </c>
    </row>
    <row r="231" spans="2:65" s="12" customFormat="1">
      <c r="B231" s="204"/>
      <c r="C231" s="205"/>
      <c r="D231" s="206" t="s">
        <v>140</v>
      </c>
      <c r="E231" s="207" t="s">
        <v>1</v>
      </c>
      <c r="F231" s="208" t="s">
        <v>854</v>
      </c>
      <c r="G231" s="205"/>
      <c r="H231" s="209">
        <v>7.4</v>
      </c>
      <c r="I231" s="210"/>
      <c r="J231" s="205"/>
      <c r="K231" s="205"/>
      <c r="L231" s="211"/>
      <c r="M231" s="212"/>
      <c r="N231" s="213"/>
      <c r="O231" s="213"/>
      <c r="P231" s="213"/>
      <c r="Q231" s="213"/>
      <c r="R231" s="213"/>
      <c r="S231" s="213"/>
      <c r="T231" s="214"/>
      <c r="AT231" s="215" t="s">
        <v>140</v>
      </c>
      <c r="AU231" s="215" t="s">
        <v>138</v>
      </c>
      <c r="AV231" s="12" t="s">
        <v>138</v>
      </c>
      <c r="AW231" s="12" t="s">
        <v>30</v>
      </c>
      <c r="AX231" s="12" t="s">
        <v>73</v>
      </c>
      <c r="AY231" s="215" t="s">
        <v>129</v>
      </c>
    </row>
    <row r="232" spans="2:65" s="12" customFormat="1">
      <c r="B232" s="204"/>
      <c r="C232" s="205"/>
      <c r="D232" s="206" t="s">
        <v>140</v>
      </c>
      <c r="E232" s="207" t="s">
        <v>1</v>
      </c>
      <c r="F232" s="208" t="s">
        <v>855</v>
      </c>
      <c r="G232" s="205"/>
      <c r="H232" s="209">
        <v>4.3</v>
      </c>
      <c r="I232" s="210"/>
      <c r="J232" s="205"/>
      <c r="K232" s="205"/>
      <c r="L232" s="211"/>
      <c r="M232" s="212"/>
      <c r="N232" s="213"/>
      <c r="O232" s="213"/>
      <c r="P232" s="213"/>
      <c r="Q232" s="213"/>
      <c r="R232" s="213"/>
      <c r="S232" s="213"/>
      <c r="T232" s="214"/>
      <c r="AT232" s="215" t="s">
        <v>140</v>
      </c>
      <c r="AU232" s="215" t="s">
        <v>138</v>
      </c>
      <c r="AV232" s="12" t="s">
        <v>138</v>
      </c>
      <c r="AW232" s="12" t="s">
        <v>30</v>
      </c>
      <c r="AX232" s="12" t="s">
        <v>73</v>
      </c>
      <c r="AY232" s="215" t="s">
        <v>129</v>
      </c>
    </row>
    <row r="233" spans="2:65" s="13" customFormat="1">
      <c r="B233" s="216"/>
      <c r="C233" s="217"/>
      <c r="D233" s="206" t="s">
        <v>140</v>
      </c>
      <c r="E233" s="218" t="s">
        <v>1</v>
      </c>
      <c r="F233" s="219" t="s">
        <v>147</v>
      </c>
      <c r="G233" s="217"/>
      <c r="H233" s="220">
        <v>30.8</v>
      </c>
      <c r="I233" s="221"/>
      <c r="J233" s="217"/>
      <c r="K233" s="217"/>
      <c r="L233" s="222"/>
      <c r="M233" s="223"/>
      <c r="N233" s="224"/>
      <c r="O233" s="224"/>
      <c r="P233" s="224"/>
      <c r="Q233" s="224"/>
      <c r="R233" s="224"/>
      <c r="S233" s="224"/>
      <c r="T233" s="225"/>
      <c r="AT233" s="226" t="s">
        <v>140</v>
      </c>
      <c r="AU233" s="226" t="s">
        <v>138</v>
      </c>
      <c r="AV233" s="13" t="s">
        <v>137</v>
      </c>
      <c r="AW233" s="13" t="s">
        <v>30</v>
      </c>
      <c r="AX233" s="13" t="s">
        <v>81</v>
      </c>
      <c r="AY233" s="226" t="s">
        <v>129</v>
      </c>
    </row>
    <row r="234" spans="2:65" s="1" customFormat="1" ht="16.5" customHeight="1">
      <c r="B234" s="33"/>
      <c r="C234" s="191" t="s">
        <v>636</v>
      </c>
      <c r="D234" s="191" t="s">
        <v>132</v>
      </c>
      <c r="E234" s="192" t="s">
        <v>858</v>
      </c>
      <c r="F234" s="193" t="s">
        <v>859</v>
      </c>
      <c r="G234" s="194" t="s">
        <v>216</v>
      </c>
      <c r="H234" s="195">
        <v>44.5</v>
      </c>
      <c r="I234" s="196"/>
      <c r="J234" s="197">
        <f>ROUND(I234*H234,2)</f>
        <v>0</v>
      </c>
      <c r="K234" s="193" t="s">
        <v>136</v>
      </c>
      <c r="L234" s="37"/>
      <c r="M234" s="198" t="s">
        <v>1</v>
      </c>
      <c r="N234" s="199" t="s">
        <v>39</v>
      </c>
      <c r="O234" s="65"/>
      <c r="P234" s="200">
        <f>O234*H234</f>
        <v>0</v>
      </c>
      <c r="Q234" s="200">
        <v>1.0000000000000001E-5</v>
      </c>
      <c r="R234" s="200">
        <f>Q234*H234</f>
        <v>4.4500000000000003E-4</v>
      </c>
      <c r="S234" s="200">
        <v>0</v>
      </c>
      <c r="T234" s="201">
        <f>S234*H234</f>
        <v>0</v>
      </c>
      <c r="AR234" s="202" t="s">
        <v>206</v>
      </c>
      <c r="AT234" s="202" t="s">
        <v>132</v>
      </c>
      <c r="AU234" s="202" t="s">
        <v>138</v>
      </c>
      <c r="AY234" s="16" t="s">
        <v>129</v>
      </c>
      <c r="BE234" s="203">
        <f>IF(N234="základní",J234,0)</f>
        <v>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16" t="s">
        <v>138</v>
      </c>
      <c r="BK234" s="203">
        <f>ROUND(I234*H234,2)</f>
        <v>0</v>
      </c>
      <c r="BL234" s="16" t="s">
        <v>206</v>
      </c>
      <c r="BM234" s="202" t="s">
        <v>992</v>
      </c>
    </row>
    <row r="235" spans="2:65" s="12" customFormat="1">
      <c r="B235" s="204"/>
      <c r="C235" s="205"/>
      <c r="D235" s="206" t="s">
        <v>140</v>
      </c>
      <c r="E235" s="207" t="s">
        <v>1</v>
      </c>
      <c r="F235" s="208" t="s">
        <v>852</v>
      </c>
      <c r="G235" s="205"/>
      <c r="H235" s="209">
        <v>19.100000000000001</v>
      </c>
      <c r="I235" s="210"/>
      <c r="J235" s="205"/>
      <c r="K235" s="205"/>
      <c r="L235" s="211"/>
      <c r="M235" s="212"/>
      <c r="N235" s="213"/>
      <c r="O235" s="213"/>
      <c r="P235" s="213"/>
      <c r="Q235" s="213"/>
      <c r="R235" s="213"/>
      <c r="S235" s="213"/>
      <c r="T235" s="214"/>
      <c r="AT235" s="215" t="s">
        <v>140</v>
      </c>
      <c r="AU235" s="215" t="s">
        <v>138</v>
      </c>
      <c r="AV235" s="12" t="s">
        <v>138</v>
      </c>
      <c r="AW235" s="12" t="s">
        <v>30</v>
      </c>
      <c r="AX235" s="12" t="s">
        <v>73</v>
      </c>
      <c r="AY235" s="215" t="s">
        <v>129</v>
      </c>
    </row>
    <row r="236" spans="2:65" s="12" customFormat="1">
      <c r="B236" s="204"/>
      <c r="C236" s="205"/>
      <c r="D236" s="206" t="s">
        <v>140</v>
      </c>
      <c r="E236" s="207" t="s">
        <v>1</v>
      </c>
      <c r="F236" s="208" t="s">
        <v>853</v>
      </c>
      <c r="G236" s="205"/>
      <c r="H236" s="209">
        <v>13.7</v>
      </c>
      <c r="I236" s="210"/>
      <c r="J236" s="205"/>
      <c r="K236" s="205"/>
      <c r="L236" s="211"/>
      <c r="M236" s="212"/>
      <c r="N236" s="213"/>
      <c r="O236" s="213"/>
      <c r="P236" s="213"/>
      <c r="Q236" s="213"/>
      <c r="R236" s="213"/>
      <c r="S236" s="213"/>
      <c r="T236" s="214"/>
      <c r="AT236" s="215" t="s">
        <v>140</v>
      </c>
      <c r="AU236" s="215" t="s">
        <v>138</v>
      </c>
      <c r="AV236" s="12" t="s">
        <v>138</v>
      </c>
      <c r="AW236" s="12" t="s">
        <v>30</v>
      </c>
      <c r="AX236" s="12" t="s">
        <v>73</v>
      </c>
      <c r="AY236" s="215" t="s">
        <v>129</v>
      </c>
    </row>
    <row r="237" spans="2:65" s="12" customFormat="1">
      <c r="B237" s="204"/>
      <c r="C237" s="205"/>
      <c r="D237" s="206" t="s">
        <v>140</v>
      </c>
      <c r="E237" s="207" t="s">
        <v>1</v>
      </c>
      <c r="F237" s="208" t="s">
        <v>854</v>
      </c>
      <c r="G237" s="205"/>
      <c r="H237" s="209">
        <v>7.4</v>
      </c>
      <c r="I237" s="210"/>
      <c r="J237" s="205"/>
      <c r="K237" s="205"/>
      <c r="L237" s="211"/>
      <c r="M237" s="212"/>
      <c r="N237" s="213"/>
      <c r="O237" s="213"/>
      <c r="P237" s="213"/>
      <c r="Q237" s="213"/>
      <c r="R237" s="213"/>
      <c r="S237" s="213"/>
      <c r="T237" s="214"/>
      <c r="AT237" s="215" t="s">
        <v>140</v>
      </c>
      <c r="AU237" s="215" t="s">
        <v>138</v>
      </c>
      <c r="AV237" s="12" t="s">
        <v>138</v>
      </c>
      <c r="AW237" s="12" t="s">
        <v>30</v>
      </c>
      <c r="AX237" s="12" t="s">
        <v>73</v>
      </c>
      <c r="AY237" s="215" t="s">
        <v>129</v>
      </c>
    </row>
    <row r="238" spans="2:65" s="12" customFormat="1">
      <c r="B238" s="204"/>
      <c r="C238" s="205"/>
      <c r="D238" s="206" t="s">
        <v>140</v>
      </c>
      <c r="E238" s="207" t="s">
        <v>1</v>
      </c>
      <c r="F238" s="208" t="s">
        <v>855</v>
      </c>
      <c r="G238" s="205"/>
      <c r="H238" s="209">
        <v>4.3</v>
      </c>
      <c r="I238" s="210"/>
      <c r="J238" s="205"/>
      <c r="K238" s="205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140</v>
      </c>
      <c r="AU238" s="215" t="s">
        <v>138</v>
      </c>
      <c r="AV238" s="12" t="s">
        <v>138</v>
      </c>
      <c r="AW238" s="12" t="s">
        <v>30</v>
      </c>
      <c r="AX238" s="12" t="s">
        <v>73</v>
      </c>
      <c r="AY238" s="215" t="s">
        <v>129</v>
      </c>
    </row>
    <row r="239" spans="2:65" s="13" customFormat="1">
      <c r="B239" s="216"/>
      <c r="C239" s="217"/>
      <c r="D239" s="206" t="s">
        <v>140</v>
      </c>
      <c r="E239" s="218" t="s">
        <v>1</v>
      </c>
      <c r="F239" s="219" t="s">
        <v>147</v>
      </c>
      <c r="G239" s="217"/>
      <c r="H239" s="220">
        <v>44.5</v>
      </c>
      <c r="I239" s="221"/>
      <c r="J239" s="217"/>
      <c r="K239" s="217"/>
      <c r="L239" s="222"/>
      <c r="M239" s="223"/>
      <c r="N239" s="224"/>
      <c r="O239" s="224"/>
      <c r="P239" s="224"/>
      <c r="Q239" s="224"/>
      <c r="R239" s="224"/>
      <c r="S239" s="224"/>
      <c r="T239" s="225"/>
      <c r="AT239" s="226" t="s">
        <v>140</v>
      </c>
      <c r="AU239" s="226" t="s">
        <v>138</v>
      </c>
      <c r="AV239" s="13" t="s">
        <v>137</v>
      </c>
      <c r="AW239" s="13" t="s">
        <v>30</v>
      </c>
      <c r="AX239" s="13" t="s">
        <v>81</v>
      </c>
      <c r="AY239" s="226" t="s">
        <v>129</v>
      </c>
    </row>
    <row r="240" spans="2:65" s="1" customFormat="1" ht="16.5" customHeight="1">
      <c r="B240" s="33"/>
      <c r="C240" s="237" t="s">
        <v>640</v>
      </c>
      <c r="D240" s="237" t="s">
        <v>218</v>
      </c>
      <c r="E240" s="238" t="s">
        <v>862</v>
      </c>
      <c r="F240" s="239" t="s">
        <v>863</v>
      </c>
      <c r="G240" s="240" t="s">
        <v>216</v>
      </c>
      <c r="H240" s="241">
        <v>45.39</v>
      </c>
      <c r="I240" s="242"/>
      <c r="J240" s="243">
        <f>ROUND(I240*H240,2)</f>
        <v>0</v>
      </c>
      <c r="K240" s="239" t="s">
        <v>136</v>
      </c>
      <c r="L240" s="244"/>
      <c r="M240" s="245" t="s">
        <v>1</v>
      </c>
      <c r="N240" s="246" t="s">
        <v>39</v>
      </c>
      <c r="O240" s="65"/>
      <c r="P240" s="200">
        <f>O240*H240</f>
        <v>0</v>
      </c>
      <c r="Q240" s="200">
        <v>2.2000000000000001E-4</v>
      </c>
      <c r="R240" s="200">
        <f>Q240*H240</f>
        <v>9.9858000000000013E-3</v>
      </c>
      <c r="S240" s="200">
        <v>0</v>
      </c>
      <c r="T240" s="201">
        <f>S240*H240</f>
        <v>0</v>
      </c>
      <c r="AR240" s="202" t="s">
        <v>221</v>
      </c>
      <c r="AT240" s="202" t="s">
        <v>218</v>
      </c>
      <c r="AU240" s="202" t="s">
        <v>138</v>
      </c>
      <c r="AY240" s="16" t="s">
        <v>129</v>
      </c>
      <c r="BE240" s="203">
        <f>IF(N240="základní",J240,0)</f>
        <v>0</v>
      </c>
      <c r="BF240" s="203">
        <f>IF(N240="snížená",J240,0)</f>
        <v>0</v>
      </c>
      <c r="BG240" s="203">
        <f>IF(N240="zákl. přenesená",J240,0)</f>
        <v>0</v>
      </c>
      <c r="BH240" s="203">
        <f>IF(N240="sníž. přenesená",J240,0)</f>
        <v>0</v>
      </c>
      <c r="BI240" s="203">
        <f>IF(N240="nulová",J240,0)</f>
        <v>0</v>
      </c>
      <c r="BJ240" s="16" t="s">
        <v>138</v>
      </c>
      <c r="BK240" s="203">
        <f>ROUND(I240*H240,2)</f>
        <v>0</v>
      </c>
      <c r="BL240" s="16" t="s">
        <v>206</v>
      </c>
      <c r="BM240" s="202" t="s">
        <v>993</v>
      </c>
    </row>
    <row r="241" spans="2:65" s="12" customFormat="1">
      <c r="B241" s="204"/>
      <c r="C241" s="205"/>
      <c r="D241" s="206" t="s">
        <v>140</v>
      </c>
      <c r="E241" s="205"/>
      <c r="F241" s="208" t="s">
        <v>865</v>
      </c>
      <c r="G241" s="205"/>
      <c r="H241" s="209">
        <v>45.39</v>
      </c>
      <c r="I241" s="210"/>
      <c r="J241" s="205"/>
      <c r="K241" s="205"/>
      <c r="L241" s="211"/>
      <c r="M241" s="212"/>
      <c r="N241" s="213"/>
      <c r="O241" s="213"/>
      <c r="P241" s="213"/>
      <c r="Q241" s="213"/>
      <c r="R241" s="213"/>
      <c r="S241" s="213"/>
      <c r="T241" s="214"/>
      <c r="AT241" s="215" t="s">
        <v>140</v>
      </c>
      <c r="AU241" s="215" t="s">
        <v>138</v>
      </c>
      <c r="AV241" s="12" t="s">
        <v>138</v>
      </c>
      <c r="AW241" s="12" t="s">
        <v>4</v>
      </c>
      <c r="AX241" s="12" t="s">
        <v>81</v>
      </c>
      <c r="AY241" s="215" t="s">
        <v>129</v>
      </c>
    </row>
    <row r="242" spans="2:65" s="1" customFormat="1" ht="24" customHeight="1">
      <c r="B242" s="33"/>
      <c r="C242" s="191" t="s">
        <v>644</v>
      </c>
      <c r="D242" s="191" t="s">
        <v>132</v>
      </c>
      <c r="E242" s="192" t="s">
        <v>867</v>
      </c>
      <c r="F242" s="193" t="s">
        <v>868</v>
      </c>
      <c r="G242" s="194" t="s">
        <v>333</v>
      </c>
      <c r="H242" s="247"/>
      <c r="I242" s="196"/>
      <c r="J242" s="197">
        <f>ROUND(I242*H242,2)</f>
        <v>0</v>
      </c>
      <c r="K242" s="193" t="s">
        <v>136</v>
      </c>
      <c r="L242" s="37"/>
      <c r="M242" s="198" t="s">
        <v>1</v>
      </c>
      <c r="N242" s="199" t="s">
        <v>39</v>
      </c>
      <c r="O242" s="65"/>
      <c r="P242" s="200">
        <f>O242*H242</f>
        <v>0</v>
      </c>
      <c r="Q242" s="200">
        <v>0</v>
      </c>
      <c r="R242" s="200">
        <f>Q242*H242</f>
        <v>0</v>
      </c>
      <c r="S242" s="200">
        <v>0</v>
      </c>
      <c r="T242" s="201">
        <f>S242*H242</f>
        <v>0</v>
      </c>
      <c r="AR242" s="202" t="s">
        <v>206</v>
      </c>
      <c r="AT242" s="202" t="s">
        <v>132</v>
      </c>
      <c r="AU242" s="202" t="s">
        <v>138</v>
      </c>
      <c r="AY242" s="16" t="s">
        <v>129</v>
      </c>
      <c r="BE242" s="203">
        <f>IF(N242="základní",J242,0)</f>
        <v>0</v>
      </c>
      <c r="BF242" s="203">
        <f>IF(N242="snížená",J242,0)</f>
        <v>0</v>
      </c>
      <c r="BG242" s="203">
        <f>IF(N242="zákl. přenesená",J242,0)</f>
        <v>0</v>
      </c>
      <c r="BH242" s="203">
        <f>IF(N242="sníž. přenesená",J242,0)</f>
        <v>0</v>
      </c>
      <c r="BI242" s="203">
        <f>IF(N242="nulová",J242,0)</f>
        <v>0</v>
      </c>
      <c r="BJ242" s="16" t="s">
        <v>138</v>
      </c>
      <c r="BK242" s="203">
        <f>ROUND(I242*H242,2)</f>
        <v>0</v>
      </c>
      <c r="BL242" s="16" t="s">
        <v>206</v>
      </c>
      <c r="BM242" s="202" t="s">
        <v>994</v>
      </c>
    </row>
    <row r="243" spans="2:65" s="11" customFormat="1" ht="22.95" customHeight="1">
      <c r="B243" s="175"/>
      <c r="C243" s="176"/>
      <c r="D243" s="177" t="s">
        <v>72</v>
      </c>
      <c r="E243" s="189" t="s">
        <v>345</v>
      </c>
      <c r="F243" s="189" t="s">
        <v>346</v>
      </c>
      <c r="G243" s="176"/>
      <c r="H243" s="176"/>
      <c r="I243" s="179"/>
      <c r="J243" s="190">
        <f>BK243</f>
        <v>0</v>
      </c>
      <c r="K243" s="176"/>
      <c r="L243" s="181"/>
      <c r="M243" s="182"/>
      <c r="N243" s="183"/>
      <c r="O243" s="183"/>
      <c r="P243" s="184">
        <f>SUM(P244:P256)</f>
        <v>0</v>
      </c>
      <c r="Q243" s="183"/>
      <c r="R243" s="184">
        <f>SUM(R244:R256)</f>
        <v>4.3299999999999996E-3</v>
      </c>
      <c r="S243" s="183"/>
      <c r="T243" s="185">
        <f>SUM(T244:T256)</f>
        <v>0</v>
      </c>
      <c r="AR243" s="186" t="s">
        <v>138</v>
      </c>
      <c r="AT243" s="187" t="s">
        <v>72</v>
      </c>
      <c r="AU243" s="187" t="s">
        <v>81</v>
      </c>
      <c r="AY243" s="186" t="s">
        <v>129</v>
      </c>
      <c r="BK243" s="188">
        <f>SUM(BK244:BK256)</f>
        <v>0</v>
      </c>
    </row>
    <row r="244" spans="2:65" s="1" customFormat="1" ht="24" customHeight="1">
      <c r="B244" s="33"/>
      <c r="C244" s="191" t="s">
        <v>648</v>
      </c>
      <c r="D244" s="191" t="s">
        <v>132</v>
      </c>
      <c r="E244" s="192" t="s">
        <v>348</v>
      </c>
      <c r="F244" s="193" t="s">
        <v>349</v>
      </c>
      <c r="G244" s="194" t="s">
        <v>135</v>
      </c>
      <c r="H244" s="195">
        <v>5.8</v>
      </c>
      <c r="I244" s="196"/>
      <c r="J244" s="197">
        <f>ROUND(I244*H244,2)</f>
        <v>0</v>
      </c>
      <c r="K244" s="193" t="s">
        <v>136</v>
      </c>
      <c r="L244" s="37"/>
      <c r="M244" s="198" t="s">
        <v>1</v>
      </c>
      <c r="N244" s="199" t="s">
        <v>39</v>
      </c>
      <c r="O244" s="65"/>
      <c r="P244" s="200">
        <f>O244*H244</f>
        <v>0</v>
      </c>
      <c r="Q244" s="200">
        <v>6.0000000000000002E-5</v>
      </c>
      <c r="R244" s="200">
        <f>Q244*H244</f>
        <v>3.48E-4</v>
      </c>
      <c r="S244" s="200">
        <v>0</v>
      </c>
      <c r="T244" s="201">
        <f>S244*H244</f>
        <v>0</v>
      </c>
      <c r="AR244" s="202" t="s">
        <v>206</v>
      </c>
      <c r="AT244" s="202" t="s">
        <v>132</v>
      </c>
      <c r="AU244" s="202" t="s">
        <v>138</v>
      </c>
      <c r="AY244" s="16" t="s">
        <v>129</v>
      </c>
      <c r="BE244" s="203">
        <f>IF(N244="základní",J244,0)</f>
        <v>0</v>
      </c>
      <c r="BF244" s="203">
        <f>IF(N244="snížená",J244,0)</f>
        <v>0</v>
      </c>
      <c r="BG244" s="203">
        <f>IF(N244="zákl. přenesená",J244,0)</f>
        <v>0</v>
      </c>
      <c r="BH244" s="203">
        <f>IF(N244="sníž. přenesená",J244,0)</f>
        <v>0</v>
      </c>
      <c r="BI244" s="203">
        <f>IF(N244="nulová",J244,0)</f>
        <v>0</v>
      </c>
      <c r="BJ244" s="16" t="s">
        <v>138</v>
      </c>
      <c r="BK244" s="203">
        <f>ROUND(I244*H244,2)</f>
        <v>0</v>
      </c>
      <c r="BL244" s="16" t="s">
        <v>206</v>
      </c>
      <c r="BM244" s="202" t="s">
        <v>350</v>
      </c>
    </row>
    <row r="245" spans="2:65" s="1" customFormat="1" ht="24" customHeight="1">
      <c r="B245" s="33"/>
      <c r="C245" s="191" t="s">
        <v>652</v>
      </c>
      <c r="D245" s="191" t="s">
        <v>132</v>
      </c>
      <c r="E245" s="192" t="s">
        <v>352</v>
      </c>
      <c r="F245" s="193" t="s">
        <v>353</v>
      </c>
      <c r="G245" s="194" t="s">
        <v>135</v>
      </c>
      <c r="H245" s="195">
        <v>5.8</v>
      </c>
      <c r="I245" s="196"/>
      <c r="J245" s="197">
        <f>ROUND(I245*H245,2)</f>
        <v>0</v>
      </c>
      <c r="K245" s="193" t="s">
        <v>136</v>
      </c>
      <c r="L245" s="37"/>
      <c r="M245" s="198" t="s">
        <v>1</v>
      </c>
      <c r="N245" s="199" t="s">
        <v>39</v>
      </c>
      <c r="O245" s="65"/>
      <c r="P245" s="200">
        <f>O245*H245</f>
        <v>0</v>
      </c>
      <c r="Q245" s="200">
        <v>1.2E-4</v>
      </c>
      <c r="R245" s="200">
        <f>Q245*H245</f>
        <v>6.96E-4</v>
      </c>
      <c r="S245" s="200">
        <v>0</v>
      </c>
      <c r="T245" s="201">
        <f>S245*H245</f>
        <v>0</v>
      </c>
      <c r="AR245" s="202" t="s">
        <v>206</v>
      </c>
      <c r="AT245" s="202" t="s">
        <v>132</v>
      </c>
      <c r="AU245" s="202" t="s">
        <v>138</v>
      </c>
      <c r="AY245" s="16" t="s">
        <v>129</v>
      </c>
      <c r="BE245" s="203">
        <f>IF(N245="základní",J245,0)</f>
        <v>0</v>
      </c>
      <c r="BF245" s="203">
        <f>IF(N245="snížená",J245,0)</f>
        <v>0</v>
      </c>
      <c r="BG245" s="203">
        <f>IF(N245="zákl. přenesená",J245,0)</f>
        <v>0</v>
      </c>
      <c r="BH245" s="203">
        <f>IF(N245="sníž. přenesená",J245,0)</f>
        <v>0</v>
      </c>
      <c r="BI245" s="203">
        <f>IF(N245="nulová",J245,0)</f>
        <v>0</v>
      </c>
      <c r="BJ245" s="16" t="s">
        <v>138</v>
      </c>
      <c r="BK245" s="203">
        <f>ROUND(I245*H245,2)</f>
        <v>0</v>
      </c>
      <c r="BL245" s="16" t="s">
        <v>206</v>
      </c>
      <c r="BM245" s="202" t="s">
        <v>354</v>
      </c>
    </row>
    <row r="246" spans="2:65" s="12" customFormat="1">
      <c r="B246" s="204"/>
      <c r="C246" s="205"/>
      <c r="D246" s="206" t="s">
        <v>140</v>
      </c>
      <c r="E246" s="207" t="s">
        <v>1</v>
      </c>
      <c r="F246" s="208" t="s">
        <v>355</v>
      </c>
      <c r="G246" s="205"/>
      <c r="H246" s="209">
        <v>0.92</v>
      </c>
      <c r="I246" s="210"/>
      <c r="J246" s="205"/>
      <c r="K246" s="205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140</v>
      </c>
      <c r="AU246" s="215" t="s">
        <v>138</v>
      </c>
      <c r="AV246" s="12" t="s">
        <v>138</v>
      </c>
      <c r="AW246" s="12" t="s">
        <v>30</v>
      </c>
      <c r="AX246" s="12" t="s">
        <v>73</v>
      </c>
      <c r="AY246" s="215" t="s">
        <v>129</v>
      </c>
    </row>
    <row r="247" spans="2:65" s="12" customFormat="1">
      <c r="B247" s="204"/>
      <c r="C247" s="205"/>
      <c r="D247" s="206" t="s">
        <v>140</v>
      </c>
      <c r="E247" s="207" t="s">
        <v>1</v>
      </c>
      <c r="F247" s="208" t="s">
        <v>356</v>
      </c>
      <c r="G247" s="205"/>
      <c r="H247" s="209">
        <v>2.88</v>
      </c>
      <c r="I247" s="210"/>
      <c r="J247" s="205"/>
      <c r="K247" s="205"/>
      <c r="L247" s="211"/>
      <c r="M247" s="212"/>
      <c r="N247" s="213"/>
      <c r="O247" s="213"/>
      <c r="P247" s="213"/>
      <c r="Q247" s="213"/>
      <c r="R247" s="213"/>
      <c r="S247" s="213"/>
      <c r="T247" s="214"/>
      <c r="AT247" s="215" t="s">
        <v>140</v>
      </c>
      <c r="AU247" s="215" t="s">
        <v>138</v>
      </c>
      <c r="AV247" s="12" t="s">
        <v>138</v>
      </c>
      <c r="AW247" s="12" t="s">
        <v>30</v>
      </c>
      <c r="AX247" s="12" t="s">
        <v>73</v>
      </c>
      <c r="AY247" s="215" t="s">
        <v>129</v>
      </c>
    </row>
    <row r="248" spans="2:65" s="12" customFormat="1">
      <c r="B248" s="204"/>
      <c r="C248" s="205"/>
      <c r="D248" s="206" t="s">
        <v>140</v>
      </c>
      <c r="E248" s="207" t="s">
        <v>1</v>
      </c>
      <c r="F248" s="208" t="s">
        <v>357</v>
      </c>
      <c r="G248" s="205"/>
      <c r="H248" s="209">
        <v>2</v>
      </c>
      <c r="I248" s="210"/>
      <c r="J248" s="205"/>
      <c r="K248" s="205"/>
      <c r="L248" s="211"/>
      <c r="M248" s="212"/>
      <c r="N248" s="213"/>
      <c r="O248" s="213"/>
      <c r="P248" s="213"/>
      <c r="Q248" s="213"/>
      <c r="R248" s="213"/>
      <c r="S248" s="213"/>
      <c r="T248" s="214"/>
      <c r="AT248" s="215" t="s">
        <v>140</v>
      </c>
      <c r="AU248" s="215" t="s">
        <v>138</v>
      </c>
      <c r="AV248" s="12" t="s">
        <v>138</v>
      </c>
      <c r="AW248" s="12" t="s">
        <v>30</v>
      </c>
      <c r="AX248" s="12" t="s">
        <v>73</v>
      </c>
      <c r="AY248" s="215" t="s">
        <v>129</v>
      </c>
    </row>
    <row r="249" spans="2:65" s="13" customFormat="1">
      <c r="B249" s="216"/>
      <c r="C249" s="217"/>
      <c r="D249" s="206" t="s">
        <v>140</v>
      </c>
      <c r="E249" s="218" t="s">
        <v>1</v>
      </c>
      <c r="F249" s="219" t="s">
        <v>147</v>
      </c>
      <c r="G249" s="217"/>
      <c r="H249" s="220">
        <v>5.8</v>
      </c>
      <c r="I249" s="221"/>
      <c r="J249" s="217"/>
      <c r="K249" s="217"/>
      <c r="L249" s="222"/>
      <c r="M249" s="223"/>
      <c r="N249" s="224"/>
      <c r="O249" s="224"/>
      <c r="P249" s="224"/>
      <c r="Q249" s="224"/>
      <c r="R249" s="224"/>
      <c r="S249" s="224"/>
      <c r="T249" s="225"/>
      <c r="AT249" s="226" t="s">
        <v>140</v>
      </c>
      <c r="AU249" s="226" t="s">
        <v>138</v>
      </c>
      <c r="AV249" s="13" t="s">
        <v>137</v>
      </c>
      <c r="AW249" s="13" t="s">
        <v>30</v>
      </c>
      <c r="AX249" s="13" t="s">
        <v>81</v>
      </c>
      <c r="AY249" s="226" t="s">
        <v>129</v>
      </c>
    </row>
    <row r="250" spans="2:65" s="1" customFormat="1" ht="24" customHeight="1">
      <c r="B250" s="33"/>
      <c r="C250" s="191" t="s">
        <v>656</v>
      </c>
      <c r="D250" s="191" t="s">
        <v>132</v>
      </c>
      <c r="E250" s="192" t="s">
        <v>359</v>
      </c>
      <c r="F250" s="193" t="s">
        <v>360</v>
      </c>
      <c r="G250" s="194" t="s">
        <v>135</v>
      </c>
      <c r="H250" s="195">
        <v>5.8</v>
      </c>
      <c r="I250" s="196"/>
      <c r="J250" s="197">
        <f>ROUND(I250*H250,2)</f>
        <v>0</v>
      </c>
      <c r="K250" s="193" t="s">
        <v>136</v>
      </c>
      <c r="L250" s="37"/>
      <c r="M250" s="198" t="s">
        <v>1</v>
      </c>
      <c r="N250" s="199" t="s">
        <v>39</v>
      </c>
      <c r="O250" s="65"/>
      <c r="P250" s="200">
        <f>O250*H250</f>
        <v>0</v>
      </c>
      <c r="Q250" s="200">
        <v>1.2E-4</v>
      </c>
      <c r="R250" s="200">
        <f>Q250*H250</f>
        <v>6.96E-4</v>
      </c>
      <c r="S250" s="200">
        <v>0</v>
      </c>
      <c r="T250" s="201">
        <f>S250*H250</f>
        <v>0</v>
      </c>
      <c r="AR250" s="202" t="s">
        <v>206</v>
      </c>
      <c r="AT250" s="202" t="s">
        <v>132</v>
      </c>
      <c r="AU250" s="202" t="s">
        <v>138</v>
      </c>
      <c r="AY250" s="16" t="s">
        <v>129</v>
      </c>
      <c r="BE250" s="203">
        <f>IF(N250="základní",J250,0)</f>
        <v>0</v>
      </c>
      <c r="BF250" s="203">
        <f>IF(N250="snížená",J250,0)</f>
        <v>0</v>
      </c>
      <c r="BG250" s="203">
        <f>IF(N250="zákl. přenesená",J250,0)</f>
        <v>0</v>
      </c>
      <c r="BH250" s="203">
        <f>IF(N250="sníž. přenesená",J250,0)</f>
        <v>0</v>
      </c>
      <c r="BI250" s="203">
        <f>IF(N250="nulová",J250,0)</f>
        <v>0</v>
      </c>
      <c r="BJ250" s="16" t="s">
        <v>138</v>
      </c>
      <c r="BK250" s="203">
        <f>ROUND(I250*H250,2)</f>
        <v>0</v>
      </c>
      <c r="BL250" s="16" t="s">
        <v>206</v>
      </c>
      <c r="BM250" s="202" t="s">
        <v>361</v>
      </c>
    </row>
    <row r="251" spans="2:65" s="1" customFormat="1" ht="24" customHeight="1">
      <c r="B251" s="33"/>
      <c r="C251" s="191" t="s">
        <v>660</v>
      </c>
      <c r="D251" s="191" t="s">
        <v>132</v>
      </c>
      <c r="E251" s="192" t="s">
        <v>363</v>
      </c>
      <c r="F251" s="193" t="s">
        <v>364</v>
      </c>
      <c r="G251" s="194" t="s">
        <v>135</v>
      </c>
      <c r="H251" s="195">
        <v>3.5</v>
      </c>
      <c r="I251" s="196"/>
      <c r="J251" s="197">
        <f>ROUND(I251*H251,2)</f>
        <v>0</v>
      </c>
      <c r="K251" s="193" t="s">
        <v>136</v>
      </c>
      <c r="L251" s="37"/>
      <c r="M251" s="198" t="s">
        <v>1</v>
      </c>
      <c r="N251" s="199" t="s">
        <v>39</v>
      </c>
      <c r="O251" s="65"/>
      <c r="P251" s="200">
        <f>O251*H251</f>
        <v>0</v>
      </c>
      <c r="Q251" s="200">
        <v>2.4000000000000001E-4</v>
      </c>
      <c r="R251" s="200">
        <f>Q251*H251</f>
        <v>8.4000000000000003E-4</v>
      </c>
      <c r="S251" s="200">
        <v>0</v>
      </c>
      <c r="T251" s="201">
        <f>S251*H251</f>
        <v>0</v>
      </c>
      <c r="AR251" s="202" t="s">
        <v>206</v>
      </c>
      <c r="AT251" s="202" t="s">
        <v>132</v>
      </c>
      <c r="AU251" s="202" t="s">
        <v>138</v>
      </c>
      <c r="AY251" s="16" t="s">
        <v>129</v>
      </c>
      <c r="BE251" s="203">
        <f>IF(N251="základní",J251,0)</f>
        <v>0</v>
      </c>
      <c r="BF251" s="203">
        <f>IF(N251="snížená",J251,0)</f>
        <v>0</v>
      </c>
      <c r="BG251" s="203">
        <f>IF(N251="zákl. přenesená",J251,0)</f>
        <v>0</v>
      </c>
      <c r="BH251" s="203">
        <f>IF(N251="sníž. přenesená",J251,0)</f>
        <v>0</v>
      </c>
      <c r="BI251" s="203">
        <f>IF(N251="nulová",J251,0)</f>
        <v>0</v>
      </c>
      <c r="BJ251" s="16" t="s">
        <v>138</v>
      </c>
      <c r="BK251" s="203">
        <f>ROUND(I251*H251,2)</f>
        <v>0</v>
      </c>
      <c r="BL251" s="16" t="s">
        <v>206</v>
      </c>
      <c r="BM251" s="202" t="s">
        <v>365</v>
      </c>
    </row>
    <row r="252" spans="2:65" s="12" customFormat="1">
      <c r="B252" s="204"/>
      <c r="C252" s="205"/>
      <c r="D252" s="206" t="s">
        <v>140</v>
      </c>
      <c r="E252" s="207" t="s">
        <v>1</v>
      </c>
      <c r="F252" s="208" t="s">
        <v>366</v>
      </c>
      <c r="G252" s="205"/>
      <c r="H252" s="209">
        <v>3.5</v>
      </c>
      <c r="I252" s="210"/>
      <c r="J252" s="205"/>
      <c r="K252" s="205"/>
      <c r="L252" s="211"/>
      <c r="M252" s="212"/>
      <c r="N252" s="213"/>
      <c r="O252" s="213"/>
      <c r="P252" s="213"/>
      <c r="Q252" s="213"/>
      <c r="R252" s="213"/>
      <c r="S252" s="213"/>
      <c r="T252" s="214"/>
      <c r="AT252" s="215" t="s">
        <v>140</v>
      </c>
      <c r="AU252" s="215" t="s">
        <v>138</v>
      </c>
      <c r="AV252" s="12" t="s">
        <v>138</v>
      </c>
      <c r="AW252" s="12" t="s">
        <v>30</v>
      </c>
      <c r="AX252" s="12" t="s">
        <v>81</v>
      </c>
      <c r="AY252" s="215" t="s">
        <v>129</v>
      </c>
    </row>
    <row r="253" spans="2:65" s="1" customFormat="1" ht="24" customHeight="1">
      <c r="B253" s="33"/>
      <c r="C253" s="191" t="s">
        <v>664</v>
      </c>
      <c r="D253" s="191" t="s">
        <v>132</v>
      </c>
      <c r="E253" s="192" t="s">
        <v>368</v>
      </c>
      <c r="F253" s="193" t="s">
        <v>369</v>
      </c>
      <c r="G253" s="194" t="s">
        <v>216</v>
      </c>
      <c r="H253" s="195">
        <v>11.2</v>
      </c>
      <c r="I253" s="196"/>
      <c r="J253" s="197">
        <f>ROUND(I253*H253,2)</f>
        <v>0</v>
      </c>
      <c r="K253" s="193" t="s">
        <v>136</v>
      </c>
      <c r="L253" s="37"/>
      <c r="M253" s="198" t="s">
        <v>1</v>
      </c>
      <c r="N253" s="199" t="s">
        <v>39</v>
      </c>
      <c r="O253" s="65"/>
      <c r="P253" s="200">
        <f>O253*H253</f>
        <v>0</v>
      </c>
      <c r="Q253" s="200">
        <v>2.0000000000000002E-5</v>
      </c>
      <c r="R253" s="200">
        <f>Q253*H253</f>
        <v>2.24E-4</v>
      </c>
      <c r="S253" s="200">
        <v>0</v>
      </c>
      <c r="T253" s="201">
        <f>S253*H253</f>
        <v>0</v>
      </c>
      <c r="AR253" s="202" t="s">
        <v>206</v>
      </c>
      <c r="AT253" s="202" t="s">
        <v>132</v>
      </c>
      <c r="AU253" s="202" t="s">
        <v>138</v>
      </c>
      <c r="AY253" s="16" t="s">
        <v>129</v>
      </c>
      <c r="BE253" s="203">
        <f>IF(N253="základní",J253,0)</f>
        <v>0</v>
      </c>
      <c r="BF253" s="203">
        <f>IF(N253="snížená",J253,0)</f>
        <v>0</v>
      </c>
      <c r="BG253" s="203">
        <f>IF(N253="zákl. přenesená",J253,0)</f>
        <v>0</v>
      </c>
      <c r="BH253" s="203">
        <f>IF(N253="sníž. přenesená",J253,0)</f>
        <v>0</v>
      </c>
      <c r="BI253" s="203">
        <f>IF(N253="nulová",J253,0)</f>
        <v>0</v>
      </c>
      <c r="BJ253" s="16" t="s">
        <v>138</v>
      </c>
      <c r="BK253" s="203">
        <f>ROUND(I253*H253,2)</f>
        <v>0</v>
      </c>
      <c r="BL253" s="16" t="s">
        <v>206</v>
      </c>
      <c r="BM253" s="202" t="s">
        <v>370</v>
      </c>
    </row>
    <row r="254" spans="2:65" s="12" customFormat="1">
      <c r="B254" s="204"/>
      <c r="C254" s="205"/>
      <c r="D254" s="206" t="s">
        <v>140</v>
      </c>
      <c r="E254" s="207" t="s">
        <v>1</v>
      </c>
      <c r="F254" s="208" t="s">
        <v>371</v>
      </c>
      <c r="G254" s="205"/>
      <c r="H254" s="209">
        <v>11.2</v>
      </c>
      <c r="I254" s="210"/>
      <c r="J254" s="205"/>
      <c r="K254" s="205"/>
      <c r="L254" s="211"/>
      <c r="M254" s="212"/>
      <c r="N254" s="213"/>
      <c r="O254" s="213"/>
      <c r="P254" s="213"/>
      <c r="Q254" s="213"/>
      <c r="R254" s="213"/>
      <c r="S254" s="213"/>
      <c r="T254" s="214"/>
      <c r="AT254" s="215" t="s">
        <v>140</v>
      </c>
      <c r="AU254" s="215" t="s">
        <v>138</v>
      </c>
      <c r="AV254" s="12" t="s">
        <v>138</v>
      </c>
      <c r="AW254" s="12" t="s">
        <v>30</v>
      </c>
      <c r="AX254" s="12" t="s">
        <v>81</v>
      </c>
      <c r="AY254" s="215" t="s">
        <v>129</v>
      </c>
    </row>
    <row r="255" spans="2:65" s="1" customFormat="1" ht="24" customHeight="1">
      <c r="B255" s="33"/>
      <c r="C255" s="191" t="s">
        <v>666</v>
      </c>
      <c r="D255" s="191" t="s">
        <v>132</v>
      </c>
      <c r="E255" s="192" t="s">
        <v>373</v>
      </c>
      <c r="F255" s="193" t="s">
        <v>374</v>
      </c>
      <c r="G255" s="194" t="s">
        <v>135</v>
      </c>
      <c r="H255" s="195">
        <v>3.5</v>
      </c>
      <c r="I255" s="196"/>
      <c r="J255" s="197">
        <f>ROUND(I255*H255,2)</f>
        <v>0</v>
      </c>
      <c r="K255" s="193" t="s">
        <v>136</v>
      </c>
      <c r="L255" s="37"/>
      <c r="M255" s="198" t="s">
        <v>1</v>
      </c>
      <c r="N255" s="199" t="s">
        <v>39</v>
      </c>
      <c r="O255" s="65"/>
      <c r="P255" s="200">
        <f>O255*H255</f>
        <v>0</v>
      </c>
      <c r="Q255" s="200">
        <v>3.4000000000000002E-4</v>
      </c>
      <c r="R255" s="200">
        <f>Q255*H255</f>
        <v>1.1900000000000001E-3</v>
      </c>
      <c r="S255" s="200">
        <v>0</v>
      </c>
      <c r="T255" s="201">
        <f>S255*H255</f>
        <v>0</v>
      </c>
      <c r="AR255" s="202" t="s">
        <v>206</v>
      </c>
      <c r="AT255" s="202" t="s">
        <v>132</v>
      </c>
      <c r="AU255" s="202" t="s">
        <v>138</v>
      </c>
      <c r="AY255" s="16" t="s">
        <v>129</v>
      </c>
      <c r="BE255" s="203">
        <f>IF(N255="základní",J255,0)</f>
        <v>0</v>
      </c>
      <c r="BF255" s="203">
        <f>IF(N255="snížená",J255,0)</f>
        <v>0</v>
      </c>
      <c r="BG255" s="203">
        <f>IF(N255="zákl. přenesená",J255,0)</f>
        <v>0</v>
      </c>
      <c r="BH255" s="203">
        <f>IF(N255="sníž. přenesená",J255,0)</f>
        <v>0</v>
      </c>
      <c r="BI255" s="203">
        <f>IF(N255="nulová",J255,0)</f>
        <v>0</v>
      </c>
      <c r="BJ255" s="16" t="s">
        <v>138</v>
      </c>
      <c r="BK255" s="203">
        <f>ROUND(I255*H255,2)</f>
        <v>0</v>
      </c>
      <c r="BL255" s="16" t="s">
        <v>206</v>
      </c>
      <c r="BM255" s="202" t="s">
        <v>375</v>
      </c>
    </row>
    <row r="256" spans="2:65" s="1" customFormat="1" ht="24" customHeight="1">
      <c r="B256" s="33"/>
      <c r="C256" s="191" t="s">
        <v>670</v>
      </c>
      <c r="D256" s="191" t="s">
        <v>132</v>
      </c>
      <c r="E256" s="192" t="s">
        <v>377</v>
      </c>
      <c r="F256" s="193" t="s">
        <v>378</v>
      </c>
      <c r="G256" s="194" t="s">
        <v>216</v>
      </c>
      <c r="H256" s="195">
        <v>11.2</v>
      </c>
      <c r="I256" s="196"/>
      <c r="J256" s="197">
        <f>ROUND(I256*H256,2)</f>
        <v>0</v>
      </c>
      <c r="K256" s="193" t="s">
        <v>136</v>
      </c>
      <c r="L256" s="37"/>
      <c r="M256" s="198" t="s">
        <v>1</v>
      </c>
      <c r="N256" s="199" t="s">
        <v>39</v>
      </c>
      <c r="O256" s="65"/>
      <c r="P256" s="200">
        <f>O256*H256</f>
        <v>0</v>
      </c>
      <c r="Q256" s="200">
        <v>3.0000000000000001E-5</v>
      </c>
      <c r="R256" s="200">
        <f>Q256*H256</f>
        <v>3.3599999999999998E-4</v>
      </c>
      <c r="S256" s="200">
        <v>0</v>
      </c>
      <c r="T256" s="201">
        <f>S256*H256</f>
        <v>0</v>
      </c>
      <c r="AR256" s="202" t="s">
        <v>206</v>
      </c>
      <c r="AT256" s="202" t="s">
        <v>132</v>
      </c>
      <c r="AU256" s="202" t="s">
        <v>138</v>
      </c>
      <c r="AY256" s="16" t="s">
        <v>129</v>
      </c>
      <c r="BE256" s="203">
        <f>IF(N256="základní",J256,0)</f>
        <v>0</v>
      </c>
      <c r="BF256" s="203">
        <f>IF(N256="snížená",J256,0)</f>
        <v>0</v>
      </c>
      <c r="BG256" s="203">
        <f>IF(N256="zákl. přenesená",J256,0)</f>
        <v>0</v>
      </c>
      <c r="BH256" s="203">
        <f>IF(N256="sníž. přenesená",J256,0)</f>
        <v>0</v>
      </c>
      <c r="BI256" s="203">
        <f>IF(N256="nulová",J256,0)</f>
        <v>0</v>
      </c>
      <c r="BJ256" s="16" t="s">
        <v>138</v>
      </c>
      <c r="BK256" s="203">
        <f>ROUND(I256*H256,2)</f>
        <v>0</v>
      </c>
      <c r="BL256" s="16" t="s">
        <v>206</v>
      </c>
      <c r="BM256" s="202" t="s">
        <v>379</v>
      </c>
    </row>
    <row r="257" spans="2:65" s="11" customFormat="1" ht="22.95" customHeight="1">
      <c r="B257" s="175"/>
      <c r="C257" s="176"/>
      <c r="D257" s="177" t="s">
        <v>72</v>
      </c>
      <c r="E257" s="189" t="s">
        <v>380</v>
      </c>
      <c r="F257" s="189" t="s">
        <v>381</v>
      </c>
      <c r="G257" s="176"/>
      <c r="H257" s="176"/>
      <c r="I257" s="179"/>
      <c r="J257" s="190">
        <f>BK257</f>
        <v>0</v>
      </c>
      <c r="K257" s="176"/>
      <c r="L257" s="181"/>
      <c r="M257" s="182"/>
      <c r="N257" s="183"/>
      <c r="O257" s="183"/>
      <c r="P257" s="184">
        <f>SUM(P258:P275)</f>
        <v>0</v>
      </c>
      <c r="Q257" s="183"/>
      <c r="R257" s="184">
        <f>SUM(R258:R275)</f>
        <v>9.375406E-2</v>
      </c>
      <c r="S257" s="183"/>
      <c r="T257" s="185">
        <f>SUM(T258:T275)</f>
        <v>1.797E-2</v>
      </c>
      <c r="AR257" s="186" t="s">
        <v>138</v>
      </c>
      <c r="AT257" s="187" t="s">
        <v>72</v>
      </c>
      <c r="AU257" s="187" t="s">
        <v>81</v>
      </c>
      <c r="AY257" s="186" t="s">
        <v>129</v>
      </c>
      <c r="BK257" s="188">
        <f>SUM(BK258:BK275)</f>
        <v>0</v>
      </c>
    </row>
    <row r="258" spans="2:65" s="1" customFormat="1" ht="16.5" customHeight="1">
      <c r="B258" s="33"/>
      <c r="C258" s="191" t="s">
        <v>674</v>
      </c>
      <c r="D258" s="191" t="s">
        <v>132</v>
      </c>
      <c r="E258" s="192" t="s">
        <v>383</v>
      </c>
      <c r="F258" s="193" t="s">
        <v>384</v>
      </c>
      <c r="G258" s="194" t="s">
        <v>135</v>
      </c>
      <c r="H258" s="195">
        <v>71.88</v>
      </c>
      <c r="I258" s="196"/>
      <c r="J258" s="197">
        <f>ROUND(I258*H258,2)</f>
        <v>0</v>
      </c>
      <c r="K258" s="193" t="s">
        <v>136</v>
      </c>
      <c r="L258" s="37"/>
      <c r="M258" s="198" t="s">
        <v>1</v>
      </c>
      <c r="N258" s="199" t="s">
        <v>39</v>
      </c>
      <c r="O258" s="65"/>
      <c r="P258" s="200">
        <f>O258*H258</f>
        <v>0</v>
      </c>
      <c r="Q258" s="200">
        <v>3.0000000000000001E-5</v>
      </c>
      <c r="R258" s="200">
        <f>Q258*H258</f>
        <v>2.1563999999999997E-3</v>
      </c>
      <c r="S258" s="200">
        <v>0</v>
      </c>
      <c r="T258" s="201">
        <f>S258*H258</f>
        <v>0</v>
      </c>
      <c r="AR258" s="202" t="s">
        <v>206</v>
      </c>
      <c r="AT258" s="202" t="s">
        <v>132</v>
      </c>
      <c r="AU258" s="202" t="s">
        <v>138</v>
      </c>
      <c r="AY258" s="16" t="s">
        <v>129</v>
      </c>
      <c r="BE258" s="203">
        <f>IF(N258="základní",J258,0)</f>
        <v>0</v>
      </c>
      <c r="BF258" s="203">
        <f>IF(N258="snížená",J258,0)</f>
        <v>0</v>
      </c>
      <c r="BG258" s="203">
        <f>IF(N258="zákl. přenesená",J258,0)</f>
        <v>0</v>
      </c>
      <c r="BH258" s="203">
        <f>IF(N258="sníž. přenesená",J258,0)</f>
        <v>0</v>
      </c>
      <c r="BI258" s="203">
        <f>IF(N258="nulová",J258,0)</f>
        <v>0</v>
      </c>
      <c r="BJ258" s="16" t="s">
        <v>138</v>
      </c>
      <c r="BK258" s="203">
        <f>ROUND(I258*H258,2)</f>
        <v>0</v>
      </c>
      <c r="BL258" s="16" t="s">
        <v>206</v>
      </c>
      <c r="BM258" s="202" t="s">
        <v>385</v>
      </c>
    </row>
    <row r="259" spans="2:65" s="1" customFormat="1" ht="24" customHeight="1">
      <c r="B259" s="33"/>
      <c r="C259" s="191" t="s">
        <v>678</v>
      </c>
      <c r="D259" s="191" t="s">
        <v>132</v>
      </c>
      <c r="E259" s="192" t="s">
        <v>387</v>
      </c>
      <c r="F259" s="193" t="s">
        <v>388</v>
      </c>
      <c r="G259" s="194" t="s">
        <v>135</v>
      </c>
      <c r="H259" s="195">
        <v>71.88</v>
      </c>
      <c r="I259" s="196"/>
      <c r="J259" s="197">
        <f>ROUND(I259*H259,2)</f>
        <v>0</v>
      </c>
      <c r="K259" s="193" t="s">
        <v>136</v>
      </c>
      <c r="L259" s="37"/>
      <c r="M259" s="198" t="s">
        <v>1</v>
      </c>
      <c r="N259" s="199" t="s">
        <v>39</v>
      </c>
      <c r="O259" s="65"/>
      <c r="P259" s="200">
        <f>O259*H259</f>
        <v>0</v>
      </c>
      <c r="Q259" s="200">
        <v>0</v>
      </c>
      <c r="R259" s="200">
        <f>Q259*H259</f>
        <v>0</v>
      </c>
      <c r="S259" s="200">
        <v>2.5000000000000001E-4</v>
      </c>
      <c r="T259" s="201">
        <f>S259*H259</f>
        <v>1.797E-2</v>
      </c>
      <c r="AR259" s="202" t="s">
        <v>206</v>
      </c>
      <c r="AT259" s="202" t="s">
        <v>132</v>
      </c>
      <c r="AU259" s="202" t="s">
        <v>138</v>
      </c>
      <c r="AY259" s="16" t="s">
        <v>129</v>
      </c>
      <c r="BE259" s="203">
        <f>IF(N259="základní",J259,0)</f>
        <v>0</v>
      </c>
      <c r="BF259" s="203">
        <f>IF(N259="snížená",J259,0)</f>
        <v>0</v>
      </c>
      <c r="BG259" s="203">
        <f>IF(N259="zákl. přenesená",J259,0)</f>
        <v>0</v>
      </c>
      <c r="BH259" s="203">
        <f>IF(N259="sníž. přenesená",J259,0)</f>
        <v>0</v>
      </c>
      <c r="BI259" s="203">
        <f>IF(N259="nulová",J259,0)</f>
        <v>0</v>
      </c>
      <c r="BJ259" s="16" t="s">
        <v>138</v>
      </c>
      <c r="BK259" s="203">
        <f>ROUND(I259*H259,2)</f>
        <v>0</v>
      </c>
      <c r="BL259" s="16" t="s">
        <v>206</v>
      </c>
      <c r="BM259" s="202" t="s">
        <v>389</v>
      </c>
    </row>
    <row r="260" spans="2:65" s="12" customFormat="1">
      <c r="B260" s="204"/>
      <c r="C260" s="205"/>
      <c r="D260" s="206" t="s">
        <v>140</v>
      </c>
      <c r="E260" s="207" t="s">
        <v>1</v>
      </c>
      <c r="F260" s="208" t="s">
        <v>156</v>
      </c>
      <c r="G260" s="205"/>
      <c r="H260" s="209">
        <v>17.05</v>
      </c>
      <c r="I260" s="210"/>
      <c r="J260" s="205"/>
      <c r="K260" s="205"/>
      <c r="L260" s="211"/>
      <c r="M260" s="212"/>
      <c r="N260" s="213"/>
      <c r="O260" s="213"/>
      <c r="P260" s="213"/>
      <c r="Q260" s="213"/>
      <c r="R260" s="213"/>
      <c r="S260" s="213"/>
      <c r="T260" s="214"/>
      <c r="AT260" s="215" t="s">
        <v>140</v>
      </c>
      <c r="AU260" s="215" t="s">
        <v>138</v>
      </c>
      <c r="AV260" s="12" t="s">
        <v>138</v>
      </c>
      <c r="AW260" s="12" t="s">
        <v>30</v>
      </c>
      <c r="AX260" s="12" t="s">
        <v>73</v>
      </c>
      <c r="AY260" s="215" t="s">
        <v>129</v>
      </c>
    </row>
    <row r="261" spans="2:65" s="12" customFormat="1">
      <c r="B261" s="204"/>
      <c r="C261" s="205"/>
      <c r="D261" s="206" t="s">
        <v>140</v>
      </c>
      <c r="E261" s="207" t="s">
        <v>1</v>
      </c>
      <c r="F261" s="208" t="s">
        <v>926</v>
      </c>
      <c r="G261" s="205"/>
      <c r="H261" s="209">
        <v>29.315000000000001</v>
      </c>
      <c r="I261" s="210"/>
      <c r="J261" s="205"/>
      <c r="K261" s="205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140</v>
      </c>
      <c r="AU261" s="215" t="s">
        <v>138</v>
      </c>
      <c r="AV261" s="12" t="s">
        <v>138</v>
      </c>
      <c r="AW261" s="12" t="s">
        <v>30</v>
      </c>
      <c r="AX261" s="12" t="s">
        <v>73</v>
      </c>
      <c r="AY261" s="215" t="s">
        <v>129</v>
      </c>
    </row>
    <row r="262" spans="2:65" s="12" customFormat="1">
      <c r="B262" s="204"/>
      <c r="C262" s="205"/>
      <c r="D262" s="206" t="s">
        <v>140</v>
      </c>
      <c r="E262" s="207" t="s">
        <v>1</v>
      </c>
      <c r="F262" s="208" t="s">
        <v>158</v>
      </c>
      <c r="G262" s="205"/>
      <c r="H262" s="209">
        <v>25.515000000000001</v>
      </c>
      <c r="I262" s="210"/>
      <c r="J262" s="205"/>
      <c r="K262" s="205"/>
      <c r="L262" s="211"/>
      <c r="M262" s="212"/>
      <c r="N262" s="213"/>
      <c r="O262" s="213"/>
      <c r="P262" s="213"/>
      <c r="Q262" s="213"/>
      <c r="R262" s="213"/>
      <c r="S262" s="213"/>
      <c r="T262" s="214"/>
      <c r="AT262" s="215" t="s">
        <v>140</v>
      </c>
      <c r="AU262" s="215" t="s">
        <v>138</v>
      </c>
      <c r="AV262" s="12" t="s">
        <v>138</v>
      </c>
      <c r="AW262" s="12" t="s">
        <v>30</v>
      </c>
      <c r="AX262" s="12" t="s">
        <v>73</v>
      </c>
      <c r="AY262" s="215" t="s">
        <v>129</v>
      </c>
    </row>
    <row r="263" spans="2:65" s="13" customFormat="1">
      <c r="B263" s="216"/>
      <c r="C263" s="217"/>
      <c r="D263" s="206" t="s">
        <v>140</v>
      </c>
      <c r="E263" s="218" t="s">
        <v>1</v>
      </c>
      <c r="F263" s="219" t="s">
        <v>147</v>
      </c>
      <c r="G263" s="217"/>
      <c r="H263" s="220">
        <v>71.88</v>
      </c>
      <c r="I263" s="221"/>
      <c r="J263" s="217"/>
      <c r="K263" s="217"/>
      <c r="L263" s="222"/>
      <c r="M263" s="223"/>
      <c r="N263" s="224"/>
      <c r="O263" s="224"/>
      <c r="P263" s="224"/>
      <c r="Q263" s="224"/>
      <c r="R263" s="224"/>
      <c r="S263" s="224"/>
      <c r="T263" s="225"/>
      <c r="AT263" s="226" t="s">
        <v>140</v>
      </c>
      <c r="AU263" s="226" t="s">
        <v>138</v>
      </c>
      <c r="AV263" s="13" t="s">
        <v>137</v>
      </c>
      <c r="AW263" s="13" t="s">
        <v>30</v>
      </c>
      <c r="AX263" s="13" t="s">
        <v>81</v>
      </c>
      <c r="AY263" s="226" t="s">
        <v>129</v>
      </c>
    </row>
    <row r="264" spans="2:65" s="1" customFormat="1" ht="16.5" customHeight="1">
      <c r="B264" s="33"/>
      <c r="C264" s="191" t="s">
        <v>680</v>
      </c>
      <c r="D264" s="191" t="s">
        <v>132</v>
      </c>
      <c r="E264" s="192" t="s">
        <v>391</v>
      </c>
      <c r="F264" s="193" t="s">
        <v>392</v>
      </c>
      <c r="G264" s="194" t="s">
        <v>135</v>
      </c>
      <c r="H264" s="195">
        <v>44.88</v>
      </c>
      <c r="I264" s="196"/>
      <c r="J264" s="197">
        <f>ROUND(I264*H264,2)</f>
        <v>0</v>
      </c>
      <c r="K264" s="193" t="s">
        <v>136</v>
      </c>
      <c r="L264" s="37"/>
      <c r="M264" s="198" t="s">
        <v>1</v>
      </c>
      <c r="N264" s="199" t="s">
        <v>39</v>
      </c>
      <c r="O264" s="65"/>
      <c r="P264" s="200">
        <f>O264*H264</f>
        <v>0</v>
      </c>
      <c r="Q264" s="200">
        <v>0</v>
      </c>
      <c r="R264" s="200">
        <f>Q264*H264</f>
        <v>0</v>
      </c>
      <c r="S264" s="200">
        <v>0</v>
      </c>
      <c r="T264" s="201">
        <f>S264*H264</f>
        <v>0</v>
      </c>
      <c r="AR264" s="202" t="s">
        <v>206</v>
      </c>
      <c r="AT264" s="202" t="s">
        <v>132</v>
      </c>
      <c r="AU264" s="202" t="s">
        <v>138</v>
      </c>
      <c r="AY264" s="16" t="s">
        <v>129</v>
      </c>
      <c r="BE264" s="203">
        <f>IF(N264="základní",J264,0)</f>
        <v>0</v>
      </c>
      <c r="BF264" s="203">
        <f>IF(N264="snížená",J264,0)</f>
        <v>0</v>
      </c>
      <c r="BG264" s="203">
        <f>IF(N264="zákl. přenesená",J264,0)</f>
        <v>0</v>
      </c>
      <c r="BH264" s="203">
        <f>IF(N264="sníž. přenesená",J264,0)</f>
        <v>0</v>
      </c>
      <c r="BI264" s="203">
        <f>IF(N264="nulová",J264,0)</f>
        <v>0</v>
      </c>
      <c r="BJ264" s="16" t="s">
        <v>138</v>
      </c>
      <c r="BK264" s="203">
        <f>ROUND(I264*H264,2)</f>
        <v>0</v>
      </c>
      <c r="BL264" s="16" t="s">
        <v>206</v>
      </c>
      <c r="BM264" s="202" t="s">
        <v>393</v>
      </c>
    </row>
    <row r="265" spans="2:65" s="1" customFormat="1" ht="16.5" customHeight="1">
      <c r="B265" s="33"/>
      <c r="C265" s="237" t="s">
        <v>682</v>
      </c>
      <c r="D265" s="237" t="s">
        <v>218</v>
      </c>
      <c r="E265" s="238" t="s">
        <v>395</v>
      </c>
      <c r="F265" s="239" t="s">
        <v>396</v>
      </c>
      <c r="G265" s="240" t="s">
        <v>135</v>
      </c>
      <c r="H265" s="241">
        <v>47.124000000000002</v>
      </c>
      <c r="I265" s="242"/>
      <c r="J265" s="243">
        <f>ROUND(I265*H265,2)</f>
        <v>0</v>
      </c>
      <c r="K265" s="239" t="s">
        <v>136</v>
      </c>
      <c r="L265" s="244"/>
      <c r="M265" s="245" t="s">
        <v>1</v>
      </c>
      <c r="N265" s="246" t="s">
        <v>39</v>
      </c>
      <c r="O265" s="65"/>
      <c r="P265" s="200">
        <f>O265*H265</f>
        <v>0</v>
      </c>
      <c r="Q265" s="200">
        <v>0</v>
      </c>
      <c r="R265" s="200">
        <f>Q265*H265</f>
        <v>0</v>
      </c>
      <c r="S265" s="200">
        <v>0</v>
      </c>
      <c r="T265" s="201">
        <f>S265*H265</f>
        <v>0</v>
      </c>
      <c r="AR265" s="202" t="s">
        <v>221</v>
      </c>
      <c r="AT265" s="202" t="s">
        <v>218</v>
      </c>
      <c r="AU265" s="202" t="s">
        <v>138</v>
      </c>
      <c r="AY265" s="16" t="s">
        <v>129</v>
      </c>
      <c r="BE265" s="203">
        <f>IF(N265="základní",J265,0)</f>
        <v>0</v>
      </c>
      <c r="BF265" s="203">
        <f>IF(N265="snížená",J265,0)</f>
        <v>0</v>
      </c>
      <c r="BG265" s="203">
        <f>IF(N265="zákl. přenesená",J265,0)</f>
        <v>0</v>
      </c>
      <c r="BH265" s="203">
        <f>IF(N265="sníž. přenesená",J265,0)</f>
        <v>0</v>
      </c>
      <c r="BI265" s="203">
        <f>IF(N265="nulová",J265,0)</f>
        <v>0</v>
      </c>
      <c r="BJ265" s="16" t="s">
        <v>138</v>
      </c>
      <c r="BK265" s="203">
        <f>ROUND(I265*H265,2)</f>
        <v>0</v>
      </c>
      <c r="BL265" s="16" t="s">
        <v>206</v>
      </c>
      <c r="BM265" s="202" t="s">
        <v>397</v>
      </c>
    </row>
    <row r="266" spans="2:65" s="12" customFormat="1">
      <c r="B266" s="204"/>
      <c r="C266" s="205"/>
      <c r="D266" s="206" t="s">
        <v>140</v>
      </c>
      <c r="E266" s="205"/>
      <c r="F266" s="208" t="s">
        <v>398</v>
      </c>
      <c r="G266" s="205"/>
      <c r="H266" s="209">
        <v>47.124000000000002</v>
      </c>
      <c r="I266" s="210"/>
      <c r="J266" s="205"/>
      <c r="K266" s="205"/>
      <c r="L266" s="211"/>
      <c r="M266" s="212"/>
      <c r="N266" s="213"/>
      <c r="O266" s="213"/>
      <c r="P266" s="213"/>
      <c r="Q266" s="213"/>
      <c r="R266" s="213"/>
      <c r="S266" s="213"/>
      <c r="T266" s="214"/>
      <c r="AT266" s="215" t="s">
        <v>140</v>
      </c>
      <c r="AU266" s="215" t="s">
        <v>138</v>
      </c>
      <c r="AV266" s="12" t="s">
        <v>138</v>
      </c>
      <c r="AW266" s="12" t="s">
        <v>4</v>
      </c>
      <c r="AX266" s="12" t="s">
        <v>81</v>
      </c>
      <c r="AY266" s="215" t="s">
        <v>129</v>
      </c>
    </row>
    <row r="267" spans="2:65" s="1" customFormat="1" ht="24" customHeight="1">
      <c r="B267" s="33"/>
      <c r="C267" s="191" t="s">
        <v>686</v>
      </c>
      <c r="D267" s="191" t="s">
        <v>132</v>
      </c>
      <c r="E267" s="192" t="s">
        <v>400</v>
      </c>
      <c r="F267" s="193" t="s">
        <v>401</v>
      </c>
      <c r="G267" s="194" t="s">
        <v>135</v>
      </c>
      <c r="H267" s="195">
        <v>186.934</v>
      </c>
      <c r="I267" s="196"/>
      <c r="J267" s="197">
        <f>ROUND(I267*H267,2)</f>
        <v>0</v>
      </c>
      <c r="K267" s="193" t="s">
        <v>136</v>
      </c>
      <c r="L267" s="37"/>
      <c r="M267" s="198" t="s">
        <v>1</v>
      </c>
      <c r="N267" s="199" t="s">
        <v>39</v>
      </c>
      <c r="O267" s="65"/>
      <c r="P267" s="200">
        <f>O267*H267</f>
        <v>0</v>
      </c>
      <c r="Q267" s="200">
        <v>2.0000000000000001E-4</v>
      </c>
      <c r="R267" s="200">
        <f>Q267*H267</f>
        <v>3.7386800000000005E-2</v>
      </c>
      <c r="S267" s="200">
        <v>0</v>
      </c>
      <c r="T267" s="201">
        <f>S267*H267</f>
        <v>0</v>
      </c>
      <c r="AR267" s="202" t="s">
        <v>206</v>
      </c>
      <c r="AT267" s="202" t="s">
        <v>132</v>
      </c>
      <c r="AU267" s="202" t="s">
        <v>138</v>
      </c>
      <c r="AY267" s="16" t="s">
        <v>129</v>
      </c>
      <c r="BE267" s="203">
        <f>IF(N267="základní",J267,0)</f>
        <v>0</v>
      </c>
      <c r="BF267" s="203">
        <f>IF(N267="snížená",J267,0)</f>
        <v>0</v>
      </c>
      <c r="BG267" s="203">
        <f>IF(N267="zákl. přenesená",J267,0)</f>
        <v>0</v>
      </c>
      <c r="BH267" s="203">
        <f>IF(N267="sníž. přenesená",J267,0)</f>
        <v>0</v>
      </c>
      <c r="BI267" s="203">
        <f>IF(N267="nulová",J267,0)</f>
        <v>0</v>
      </c>
      <c r="BJ267" s="16" t="s">
        <v>138</v>
      </c>
      <c r="BK267" s="203">
        <f>ROUND(I267*H267,2)</f>
        <v>0</v>
      </c>
      <c r="BL267" s="16" t="s">
        <v>206</v>
      </c>
      <c r="BM267" s="202" t="s">
        <v>402</v>
      </c>
    </row>
    <row r="268" spans="2:65" s="12" customFormat="1">
      <c r="B268" s="204"/>
      <c r="C268" s="205"/>
      <c r="D268" s="206" t="s">
        <v>140</v>
      </c>
      <c r="E268" s="207" t="s">
        <v>1</v>
      </c>
      <c r="F268" s="208" t="s">
        <v>403</v>
      </c>
      <c r="G268" s="205"/>
      <c r="H268" s="209">
        <v>70.064999999999998</v>
      </c>
      <c r="I268" s="210"/>
      <c r="J268" s="205"/>
      <c r="K268" s="205"/>
      <c r="L268" s="211"/>
      <c r="M268" s="212"/>
      <c r="N268" s="213"/>
      <c r="O268" s="213"/>
      <c r="P268" s="213"/>
      <c r="Q268" s="213"/>
      <c r="R268" s="213"/>
      <c r="S268" s="213"/>
      <c r="T268" s="214"/>
      <c r="AT268" s="215" t="s">
        <v>140</v>
      </c>
      <c r="AU268" s="215" t="s">
        <v>138</v>
      </c>
      <c r="AV268" s="12" t="s">
        <v>138</v>
      </c>
      <c r="AW268" s="12" t="s">
        <v>30</v>
      </c>
      <c r="AX268" s="12" t="s">
        <v>73</v>
      </c>
      <c r="AY268" s="215" t="s">
        <v>129</v>
      </c>
    </row>
    <row r="269" spans="2:65" s="12" customFormat="1">
      <c r="B269" s="204"/>
      <c r="C269" s="205"/>
      <c r="D269" s="206" t="s">
        <v>140</v>
      </c>
      <c r="E269" s="207" t="s">
        <v>1</v>
      </c>
      <c r="F269" s="208" t="s">
        <v>404</v>
      </c>
      <c r="G269" s="205"/>
      <c r="H269" s="209">
        <v>3.51</v>
      </c>
      <c r="I269" s="210"/>
      <c r="J269" s="205"/>
      <c r="K269" s="205"/>
      <c r="L269" s="211"/>
      <c r="M269" s="212"/>
      <c r="N269" s="213"/>
      <c r="O269" s="213"/>
      <c r="P269" s="213"/>
      <c r="Q269" s="213"/>
      <c r="R269" s="213"/>
      <c r="S269" s="213"/>
      <c r="T269" s="214"/>
      <c r="AT269" s="215" t="s">
        <v>140</v>
      </c>
      <c r="AU269" s="215" t="s">
        <v>138</v>
      </c>
      <c r="AV269" s="12" t="s">
        <v>138</v>
      </c>
      <c r="AW269" s="12" t="s">
        <v>30</v>
      </c>
      <c r="AX269" s="12" t="s">
        <v>73</v>
      </c>
      <c r="AY269" s="215" t="s">
        <v>129</v>
      </c>
    </row>
    <row r="270" spans="2:65" s="12" customFormat="1">
      <c r="B270" s="204"/>
      <c r="C270" s="205"/>
      <c r="D270" s="206" t="s">
        <v>140</v>
      </c>
      <c r="E270" s="207" t="s">
        <v>1</v>
      </c>
      <c r="F270" s="208" t="s">
        <v>405</v>
      </c>
      <c r="G270" s="205"/>
      <c r="H270" s="209">
        <v>50.865000000000002</v>
      </c>
      <c r="I270" s="210"/>
      <c r="J270" s="205"/>
      <c r="K270" s="205"/>
      <c r="L270" s="211"/>
      <c r="M270" s="212"/>
      <c r="N270" s="213"/>
      <c r="O270" s="213"/>
      <c r="P270" s="213"/>
      <c r="Q270" s="213"/>
      <c r="R270" s="213"/>
      <c r="S270" s="213"/>
      <c r="T270" s="214"/>
      <c r="AT270" s="215" t="s">
        <v>140</v>
      </c>
      <c r="AU270" s="215" t="s">
        <v>138</v>
      </c>
      <c r="AV270" s="12" t="s">
        <v>138</v>
      </c>
      <c r="AW270" s="12" t="s">
        <v>30</v>
      </c>
      <c r="AX270" s="12" t="s">
        <v>73</v>
      </c>
      <c r="AY270" s="215" t="s">
        <v>129</v>
      </c>
    </row>
    <row r="271" spans="2:65" s="12" customFormat="1">
      <c r="B271" s="204"/>
      <c r="C271" s="205"/>
      <c r="D271" s="206" t="s">
        <v>140</v>
      </c>
      <c r="E271" s="207" t="s">
        <v>1</v>
      </c>
      <c r="F271" s="208" t="s">
        <v>406</v>
      </c>
      <c r="G271" s="205"/>
      <c r="H271" s="209">
        <v>28.8</v>
      </c>
      <c r="I271" s="210"/>
      <c r="J271" s="205"/>
      <c r="K271" s="205"/>
      <c r="L271" s="211"/>
      <c r="M271" s="212"/>
      <c r="N271" s="213"/>
      <c r="O271" s="213"/>
      <c r="P271" s="213"/>
      <c r="Q271" s="213"/>
      <c r="R271" s="213"/>
      <c r="S271" s="213"/>
      <c r="T271" s="214"/>
      <c r="AT271" s="215" t="s">
        <v>140</v>
      </c>
      <c r="AU271" s="215" t="s">
        <v>138</v>
      </c>
      <c r="AV271" s="12" t="s">
        <v>138</v>
      </c>
      <c r="AW271" s="12" t="s">
        <v>30</v>
      </c>
      <c r="AX271" s="12" t="s">
        <v>73</v>
      </c>
      <c r="AY271" s="215" t="s">
        <v>129</v>
      </c>
    </row>
    <row r="272" spans="2:65" s="12" customFormat="1">
      <c r="B272" s="204"/>
      <c r="C272" s="205"/>
      <c r="D272" s="206" t="s">
        <v>140</v>
      </c>
      <c r="E272" s="207" t="s">
        <v>1</v>
      </c>
      <c r="F272" s="208" t="s">
        <v>407</v>
      </c>
      <c r="G272" s="205"/>
      <c r="H272" s="209">
        <v>23.035</v>
      </c>
      <c r="I272" s="210"/>
      <c r="J272" s="205"/>
      <c r="K272" s="205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140</v>
      </c>
      <c r="AU272" s="215" t="s">
        <v>138</v>
      </c>
      <c r="AV272" s="12" t="s">
        <v>138</v>
      </c>
      <c r="AW272" s="12" t="s">
        <v>30</v>
      </c>
      <c r="AX272" s="12" t="s">
        <v>73</v>
      </c>
      <c r="AY272" s="215" t="s">
        <v>129</v>
      </c>
    </row>
    <row r="273" spans="2:65" s="12" customFormat="1" ht="30.6">
      <c r="B273" s="204"/>
      <c r="C273" s="205"/>
      <c r="D273" s="206" t="s">
        <v>140</v>
      </c>
      <c r="E273" s="207" t="s">
        <v>1</v>
      </c>
      <c r="F273" s="208" t="s">
        <v>408</v>
      </c>
      <c r="G273" s="205"/>
      <c r="H273" s="209">
        <v>10.659000000000001</v>
      </c>
      <c r="I273" s="210"/>
      <c r="J273" s="205"/>
      <c r="K273" s="205"/>
      <c r="L273" s="211"/>
      <c r="M273" s="212"/>
      <c r="N273" s="213"/>
      <c r="O273" s="213"/>
      <c r="P273" s="213"/>
      <c r="Q273" s="213"/>
      <c r="R273" s="213"/>
      <c r="S273" s="213"/>
      <c r="T273" s="214"/>
      <c r="AT273" s="215" t="s">
        <v>140</v>
      </c>
      <c r="AU273" s="215" t="s">
        <v>138</v>
      </c>
      <c r="AV273" s="12" t="s">
        <v>138</v>
      </c>
      <c r="AW273" s="12" t="s">
        <v>30</v>
      </c>
      <c r="AX273" s="12" t="s">
        <v>73</v>
      </c>
      <c r="AY273" s="215" t="s">
        <v>129</v>
      </c>
    </row>
    <row r="274" spans="2:65" s="13" customFormat="1">
      <c r="B274" s="216"/>
      <c r="C274" s="217"/>
      <c r="D274" s="206" t="s">
        <v>140</v>
      </c>
      <c r="E274" s="218" t="s">
        <v>1</v>
      </c>
      <c r="F274" s="219" t="s">
        <v>147</v>
      </c>
      <c r="G274" s="217"/>
      <c r="H274" s="220">
        <v>186.934</v>
      </c>
      <c r="I274" s="221"/>
      <c r="J274" s="217"/>
      <c r="K274" s="217"/>
      <c r="L274" s="222"/>
      <c r="M274" s="223"/>
      <c r="N274" s="224"/>
      <c r="O274" s="224"/>
      <c r="P274" s="224"/>
      <c r="Q274" s="224"/>
      <c r="R274" s="224"/>
      <c r="S274" s="224"/>
      <c r="T274" s="225"/>
      <c r="AT274" s="226" t="s">
        <v>140</v>
      </c>
      <c r="AU274" s="226" t="s">
        <v>138</v>
      </c>
      <c r="AV274" s="13" t="s">
        <v>137</v>
      </c>
      <c r="AW274" s="13" t="s">
        <v>30</v>
      </c>
      <c r="AX274" s="13" t="s">
        <v>81</v>
      </c>
      <c r="AY274" s="226" t="s">
        <v>129</v>
      </c>
    </row>
    <row r="275" spans="2:65" s="1" customFormat="1" ht="24" customHeight="1">
      <c r="B275" s="33"/>
      <c r="C275" s="191" t="s">
        <v>688</v>
      </c>
      <c r="D275" s="191" t="s">
        <v>132</v>
      </c>
      <c r="E275" s="192" t="s">
        <v>410</v>
      </c>
      <c r="F275" s="193" t="s">
        <v>411</v>
      </c>
      <c r="G275" s="194" t="s">
        <v>135</v>
      </c>
      <c r="H275" s="195">
        <v>186.934</v>
      </c>
      <c r="I275" s="196"/>
      <c r="J275" s="197">
        <f>ROUND(I275*H275,2)</f>
        <v>0</v>
      </c>
      <c r="K275" s="193" t="s">
        <v>136</v>
      </c>
      <c r="L275" s="37"/>
      <c r="M275" s="248" t="s">
        <v>1</v>
      </c>
      <c r="N275" s="249" t="s">
        <v>39</v>
      </c>
      <c r="O275" s="250"/>
      <c r="P275" s="251">
        <f>O275*H275</f>
        <v>0</v>
      </c>
      <c r="Q275" s="251">
        <v>2.9E-4</v>
      </c>
      <c r="R275" s="251">
        <f>Q275*H275</f>
        <v>5.421086E-2</v>
      </c>
      <c r="S275" s="251">
        <v>0</v>
      </c>
      <c r="T275" s="252">
        <f>S275*H275</f>
        <v>0</v>
      </c>
      <c r="AR275" s="202" t="s">
        <v>206</v>
      </c>
      <c r="AT275" s="202" t="s">
        <v>132</v>
      </c>
      <c r="AU275" s="202" t="s">
        <v>138</v>
      </c>
      <c r="AY275" s="16" t="s">
        <v>129</v>
      </c>
      <c r="BE275" s="203">
        <f>IF(N275="základní",J275,0)</f>
        <v>0</v>
      </c>
      <c r="BF275" s="203">
        <f>IF(N275="snížená",J275,0)</f>
        <v>0</v>
      </c>
      <c r="BG275" s="203">
        <f>IF(N275="zákl. přenesená",J275,0)</f>
        <v>0</v>
      </c>
      <c r="BH275" s="203">
        <f>IF(N275="sníž. přenesená",J275,0)</f>
        <v>0</v>
      </c>
      <c r="BI275" s="203">
        <f>IF(N275="nulová",J275,0)</f>
        <v>0</v>
      </c>
      <c r="BJ275" s="16" t="s">
        <v>138</v>
      </c>
      <c r="BK275" s="203">
        <f>ROUND(I275*H275,2)</f>
        <v>0</v>
      </c>
      <c r="BL275" s="16" t="s">
        <v>206</v>
      </c>
      <c r="BM275" s="202" t="s">
        <v>412</v>
      </c>
    </row>
    <row r="276" spans="2:65" s="1" customFormat="1" ht="6.9" customHeight="1">
      <c r="B276" s="48"/>
      <c r="C276" s="49"/>
      <c r="D276" s="49"/>
      <c r="E276" s="49"/>
      <c r="F276" s="49"/>
      <c r="G276" s="49"/>
      <c r="H276" s="49"/>
      <c r="I276" s="141"/>
      <c r="J276" s="49"/>
      <c r="K276" s="49"/>
      <c r="L276" s="37"/>
    </row>
  </sheetData>
  <sheetProtection algorithmName="SHA-512" hashValue="8pitaFaj5w4l1f1BQ+LrbWqwEAD4iutPShUerQzN604df++eZO50EMnj3jjhfrNHssYB9Qtt2Uz63m1w36hLBQ==" saltValue="11K0gp/2/XmMylQNhf3/K0JCcJXsDZjOEk6KDi9w/KCJ8AlgOewRBfmyeeiSKP9ZYkfOMFlTbGfxYm/nfH+6TQ==" spinCount="100000" sheet="1" objects="1" scenarios="1" formatColumns="0" formatRows="0" autoFilter="0"/>
  <autoFilter ref="C127:K275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02"/>
  <sheetViews>
    <sheetView showGridLines="0" topLeftCell="A164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102" customWidth="1"/>
    <col min="10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6" t="s">
        <v>91</v>
      </c>
    </row>
    <row r="3" spans="2:46" ht="6.9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19"/>
      <c r="AT3" s="16" t="s">
        <v>81</v>
      </c>
    </row>
    <row r="4" spans="2:46" ht="24.9" customHeight="1">
      <c r="B4" s="19"/>
      <c r="D4" s="106" t="s">
        <v>95</v>
      </c>
      <c r="L4" s="19"/>
      <c r="M4" s="10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108" t="s">
        <v>16</v>
      </c>
      <c r="L6" s="19"/>
    </row>
    <row r="7" spans="2:46" ht="27.75" customHeight="1">
      <c r="B7" s="19"/>
      <c r="E7" s="297" t="str">
        <f>'Rekapitulace stavby'!K6</f>
        <v>Oprava volných bytů 34A, 36A, 38A, 10C a 19C v domě Hladnovská 757/119a, Ostrava - Muglinov</v>
      </c>
      <c r="F7" s="298"/>
      <c r="G7" s="298"/>
      <c r="H7" s="298"/>
      <c r="L7" s="19"/>
    </row>
    <row r="8" spans="2:46" s="1" customFormat="1" ht="12" customHeight="1">
      <c r="B8" s="37"/>
      <c r="D8" s="108" t="s">
        <v>96</v>
      </c>
      <c r="I8" s="109"/>
      <c r="L8" s="37"/>
    </row>
    <row r="9" spans="2:46" s="1" customFormat="1" ht="36.9" customHeight="1">
      <c r="B9" s="37"/>
      <c r="E9" s="299" t="s">
        <v>995</v>
      </c>
      <c r="F9" s="300"/>
      <c r="G9" s="300"/>
      <c r="H9" s="300"/>
      <c r="I9" s="109"/>
      <c r="L9" s="37"/>
    </row>
    <row r="10" spans="2:46" s="1" customFormat="1">
      <c r="B10" s="37"/>
      <c r="I10" s="109"/>
      <c r="L10" s="37"/>
    </row>
    <row r="11" spans="2:46" s="1" customFormat="1" ht="12" customHeight="1">
      <c r="B11" s="37"/>
      <c r="D11" s="108" t="s">
        <v>18</v>
      </c>
      <c r="F11" s="110" t="s">
        <v>1</v>
      </c>
      <c r="I11" s="111" t="s">
        <v>19</v>
      </c>
      <c r="J11" s="110" t="s">
        <v>1</v>
      </c>
      <c r="L11" s="37"/>
    </row>
    <row r="12" spans="2:46" s="1" customFormat="1" ht="12" customHeight="1">
      <c r="B12" s="37"/>
      <c r="D12" s="108" t="s">
        <v>20</v>
      </c>
      <c r="F12" s="110" t="s">
        <v>21</v>
      </c>
      <c r="I12" s="111" t="s">
        <v>22</v>
      </c>
      <c r="J12" s="112" t="str">
        <f>'Rekapitulace stavby'!AN8</f>
        <v>27.2.2019</v>
      </c>
      <c r="L12" s="37"/>
    </row>
    <row r="13" spans="2:46" s="1" customFormat="1" ht="10.95" customHeight="1">
      <c r="B13" s="37"/>
      <c r="I13" s="109"/>
      <c r="L13" s="37"/>
    </row>
    <row r="14" spans="2:46" s="1" customFormat="1" ht="12" customHeight="1">
      <c r="B14" s="37"/>
      <c r="D14" s="108" t="s">
        <v>24</v>
      </c>
      <c r="I14" s="111" t="s">
        <v>25</v>
      </c>
      <c r="J14" s="110" t="str">
        <f>IF('Rekapitulace stavby'!AN10="","",'Rekapitulace stavby'!AN10)</f>
        <v/>
      </c>
      <c r="L14" s="37"/>
    </row>
    <row r="15" spans="2:46" s="1" customFormat="1" ht="18" customHeight="1">
      <c r="B15" s="37"/>
      <c r="E15" s="110" t="str">
        <f>IF('Rekapitulace stavby'!E11="","",'Rekapitulace stavby'!E11)</f>
        <v xml:space="preserve"> </v>
      </c>
      <c r="I15" s="111" t="s">
        <v>26</v>
      </c>
      <c r="J15" s="110" t="str">
        <f>IF('Rekapitulace stavby'!AN11="","",'Rekapitulace stavby'!AN11)</f>
        <v/>
      </c>
      <c r="L15" s="37"/>
    </row>
    <row r="16" spans="2:46" s="1" customFormat="1" ht="6.9" customHeight="1">
      <c r="B16" s="37"/>
      <c r="I16" s="109"/>
      <c r="L16" s="37"/>
    </row>
    <row r="17" spans="2:12" s="1" customFormat="1" ht="12" customHeight="1">
      <c r="B17" s="37"/>
      <c r="D17" s="108" t="s">
        <v>27</v>
      </c>
      <c r="I17" s="111" t="s">
        <v>25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301" t="str">
        <f>'Rekapitulace stavby'!E14</f>
        <v>Vyplň údaj</v>
      </c>
      <c r="F18" s="302"/>
      <c r="G18" s="302"/>
      <c r="H18" s="302"/>
      <c r="I18" s="111" t="s">
        <v>26</v>
      </c>
      <c r="J18" s="29" t="str">
        <f>'Rekapitulace stavby'!AN14</f>
        <v>Vyplň údaj</v>
      </c>
      <c r="L18" s="37"/>
    </row>
    <row r="19" spans="2:12" s="1" customFormat="1" ht="6.9" customHeight="1">
      <c r="B19" s="37"/>
      <c r="I19" s="109"/>
      <c r="L19" s="37"/>
    </row>
    <row r="20" spans="2:12" s="1" customFormat="1" ht="12" customHeight="1">
      <c r="B20" s="37"/>
      <c r="D20" s="108" t="s">
        <v>29</v>
      </c>
      <c r="I20" s="111" t="s">
        <v>25</v>
      </c>
      <c r="J20" s="110" t="str">
        <f>IF('Rekapitulace stavby'!AN16="","",'Rekapitulace stavby'!AN16)</f>
        <v/>
      </c>
      <c r="L20" s="37"/>
    </row>
    <row r="21" spans="2:12" s="1" customFormat="1" ht="18" customHeight="1">
      <c r="B21" s="37"/>
      <c r="E21" s="110" t="str">
        <f>IF('Rekapitulace stavby'!E17="","",'Rekapitulace stavby'!E17)</f>
        <v xml:space="preserve"> </v>
      </c>
      <c r="I21" s="111" t="s">
        <v>26</v>
      </c>
      <c r="J21" s="110" t="str">
        <f>IF('Rekapitulace stavby'!AN17="","",'Rekapitulace stavby'!AN17)</f>
        <v/>
      </c>
      <c r="L21" s="37"/>
    </row>
    <row r="22" spans="2:12" s="1" customFormat="1" ht="6.9" customHeight="1">
      <c r="B22" s="37"/>
      <c r="I22" s="109"/>
      <c r="L22" s="37"/>
    </row>
    <row r="23" spans="2:12" s="1" customFormat="1" ht="12" customHeight="1">
      <c r="B23" s="37"/>
      <c r="D23" s="108" t="s">
        <v>31</v>
      </c>
      <c r="I23" s="111" t="s">
        <v>25</v>
      </c>
      <c r="J23" s="110" t="str">
        <f>IF('Rekapitulace stavby'!AN19="","",'Rekapitulace stavby'!AN19)</f>
        <v/>
      </c>
      <c r="L23" s="37"/>
    </row>
    <row r="24" spans="2:12" s="1" customFormat="1" ht="18" customHeight="1">
      <c r="B24" s="37"/>
      <c r="E24" s="110" t="str">
        <f>IF('Rekapitulace stavby'!E20="","",'Rekapitulace stavby'!E20)</f>
        <v xml:space="preserve"> </v>
      </c>
      <c r="I24" s="111" t="s">
        <v>26</v>
      </c>
      <c r="J24" s="110" t="str">
        <f>IF('Rekapitulace stavby'!AN20="","",'Rekapitulace stavby'!AN20)</f>
        <v/>
      </c>
      <c r="L24" s="37"/>
    </row>
    <row r="25" spans="2:12" s="1" customFormat="1" ht="6.9" customHeight="1">
      <c r="B25" s="37"/>
      <c r="I25" s="109"/>
      <c r="L25" s="37"/>
    </row>
    <row r="26" spans="2:12" s="1" customFormat="1" ht="12" customHeight="1">
      <c r="B26" s="37"/>
      <c r="D26" s="108" t="s">
        <v>32</v>
      </c>
      <c r="I26" s="109"/>
      <c r="L26" s="37"/>
    </row>
    <row r="27" spans="2:12" s="7" customFormat="1" ht="16.5" customHeight="1">
      <c r="B27" s="113"/>
      <c r="E27" s="303" t="s">
        <v>1</v>
      </c>
      <c r="F27" s="303"/>
      <c r="G27" s="303"/>
      <c r="H27" s="303"/>
      <c r="I27" s="114"/>
      <c r="L27" s="113"/>
    </row>
    <row r="28" spans="2:12" s="1" customFormat="1" ht="6.9" customHeight="1">
      <c r="B28" s="37"/>
      <c r="I28" s="109"/>
      <c r="L28" s="37"/>
    </row>
    <row r="29" spans="2:12" s="1" customFormat="1" ht="6.9" customHeight="1">
      <c r="B29" s="37"/>
      <c r="D29" s="61"/>
      <c r="E29" s="61"/>
      <c r="F29" s="61"/>
      <c r="G29" s="61"/>
      <c r="H29" s="61"/>
      <c r="I29" s="115"/>
      <c r="J29" s="61"/>
      <c r="K29" s="61"/>
      <c r="L29" s="37"/>
    </row>
    <row r="30" spans="2:12" s="1" customFormat="1" ht="25.35" customHeight="1">
      <c r="B30" s="37"/>
      <c r="D30" s="116" t="s">
        <v>33</v>
      </c>
      <c r="I30" s="109"/>
      <c r="J30" s="117">
        <f>ROUND(J132, 2)</f>
        <v>0</v>
      </c>
      <c r="L30" s="37"/>
    </row>
    <row r="31" spans="2:12" s="1" customFormat="1" ht="6.9" customHeight="1">
      <c r="B31" s="37"/>
      <c r="D31" s="61"/>
      <c r="E31" s="61"/>
      <c r="F31" s="61"/>
      <c r="G31" s="61"/>
      <c r="H31" s="61"/>
      <c r="I31" s="115"/>
      <c r="J31" s="61"/>
      <c r="K31" s="61"/>
      <c r="L31" s="37"/>
    </row>
    <row r="32" spans="2:12" s="1" customFormat="1" ht="14.4" customHeight="1">
      <c r="B32" s="37"/>
      <c r="F32" s="118" t="s">
        <v>35</v>
      </c>
      <c r="I32" s="119" t="s">
        <v>34</v>
      </c>
      <c r="J32" s="118" t="s">
        <v>36</v>
      </c>
      <c r="L32" s="37"/>
    </row>
    <row r="33" spans="2:12" s="1" customFormat="1" ht="14.4" customHeight="1">
      <c r="B33" s="37"/>
      <c r="D33" s="120" t="s">
        <v>37</v>
      </c>
      <c r="E33" s="108" t="s">
        <v>38</v>
      </c>
      <c r="F33" s="121">
        <f>ROUND((SUM(BE132:BE301)),  2)</f>
        <v>0</v>
      </c>
      <c r="I33" s="122">
        <v>0.21</v>
      </c>
      <c r="J33" s="121">
        <f>ROUND(((SUM(BE132:BE301))*I33),  2)</f>
        <v>0</v>
      </c>
      <c r="L33" s="37"/>
    </row>
    <row r="34" spans="2:12" s="1" customFormat="1" ht="14.4" customHeight="1">
      <c r="B34" s="37"/>
      <c r="E34" s="108" t="s">
        <v>39</v>
      </c>
      <c r="F34" s="121">
        <f>ROUND((SUM(BF132:BF301)),  2)</f>
        <v>0</v>
      </c>
      <c r="I34" s="122">
        <v>0.15</v>
      </c>
      <c r="J34" s="121">
        <f>ROUND(((SUM(BF132:BF301))*I34),  2)</f>
        <v>0</v>
      </c>
      <c r="L34" s="37"/>
    </row>
    <row r="35" spans="2:12" s="1" customFormat="1" ht="14.4" hidden="1" customHeight="1">
      <c r="B35" s="37"/>
      <c r="E35" s="108" t="s">
        <v>40</v>
      </c>
      <c r="F35" s="121">
        <f>ROUND((SUM(BG132:BG301)),  2)</f>
        <v>0</v>
      </c>
      <c r="I35" s="122">
        <v>0.21</v>
      </c>
      <c r="J35" s="121">
        <f>0</f>
        <v>0</v>
      </c>
      <c r="L35" s="37"/>
    </row>
    <row r="36" spans="2:12" s="1" customFormat="1" ht="14.4" hidden="1" customHeight="1">
      <c r="B36" s="37"/>
      <c r="E36" s="108" t="s">
        <v>41</v>
      </c>
      <c r="F36" s="121">
        <f>ROUND((SUM(BH132:BH301)),  2)</f>
        <v>0</v>
      </c>
      <c r="I36" s="122">
        <v>0.15</v>
      </c>
      <c r="J36" s="121">
        <f>0</f>
        <v>0</v>
      </c>
      <c r="L36" s="37"/>
    </row>
    <row r="37" spans="2:12" s="1" customFormat="1" ht="14.4" hidden="1" customHeight="1">
      <c r="B37" s="37"/>
      <c r="E37" s="108" t="s">
        <v>42</v>
      </c>
      <c r="F37" s="121">
        <f>ROUND((SUM(BI132:BI301)),  2)</f>
        <v>0</v>
      </c>
      <c r="I37" s="122">
        <v>0</v>
      </c>
      <c r="J37" s="121">
        <f>0</f>
        <v>0</v>
      </c>
      <c r="L37" s="37"/>
    </row>
    <row r="38" spans="2:12" s="1" customFormat="1" ht="6.9" customHeight="1">
      <c r="B38" s="37"/>
      <c r="I38" s="109"/>
      <c r="L38" s="37"/>
    </row>
    <row r="39" spans="2:12" s="1" customFormat="1" ht="25.35" customHeight="1">
      <c r="B39" s="37"/>
      <c r="C39" s="123"/>
      <c r="D39" s="124" t="s">
        <v>43</v>
      </c>
      <c r="E39" s="125"/>
      <c r="F39" s="125"/>
      <c r="G39" s="126" t="s">
        <v>44</v>
      </c>
      <c r="H39" s="127" t="s">
        <v>45</v>
      </c>
      <c r="I39" s="128"/>
      <c r="J39" s="129">
        <f>SUM(J30:J37)</f>
        <v>0</v>
      </c>
      <c r="K39" s="130"/>
      <c r="L39" s="37"/>
    </row>
    <row r="40" spans="2:12" s="1" customFormat="1" ht="14.4" customHeight="1">
      <c r="B40" s="37"/>
      <c r="I40" s="109"/>
      <c r="L40" s="37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7"/>
      <c r="D50" s="131" t="s">
        <v>46</v>
      </c>
      <c r="E50" s="132"/>
      <c r="F50" s="132"/>
      <c r="G50" s="131" t="s">
        <v>47</v>
      </c>
      <c r="H50" s="132"/>
      <c r="I50" s="133"/>
      <c r="J50" s="132"/>
      <c r="K50" s="132"/>
      <c r="L50" s="37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7"/>
      <c r="D61" s="134" t="s">
        <v>48</v>
      </c>
      <c r="E61" s="135"/>
      <c r="F61" s="136" t="s">
        <v>49</v>
      </c>
      <c r="G61" s="134" t="s">
        <v>48</v>
      </c>
      <c r="H61" s="135"/>
      <c r="I61" s="137"/>
      <c r="J61" s="138" t="s">
        <v>49</v>
      </c>
      <c r="K61" s="135"/>
      <c r="L61" s="37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7"/>
      <c r="D65" s="131" t="s">
        <v>50</v>
      </c>
      <c r="E65" s="132"/>
      <c r="F65" s="132"/>
      <c r="G65" s="131" t="s">
        <v>51</v>
      </c>
      <c r="H65" s="132"/>
      <c r="I65" s="133"/>
      <c r="J65" s="132"/>
      <c r="K65" s="132"/>
      <c r="L65" s="37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7"/>
      <c r="D76" s="134" t="s">
        <v>48</v>
      </c>
      <c r="E76" s="135"/>
      <c r="F76" s="136" t="s">
        <v>49</v>
      </c>
      <c r="G76" s="134" t="s">
        <v>48</v>
      </c>
      <c r="H76" s="135"/>
      <c r="I76" s="137"/>
      <c r="J76" s="138" t="s">
        <v>49</v>
      </c>
      <c r="K76" s="135"/>
      <c r="L76" s="37"/>
    </row>
    <row r="77" spans="2:12" s="1" customFormat="1" ht="14.4" customHeight="1">
      <c r="B77" s="139"/>
      <c r="C77" s="140"/>
      <c r="D77" s="140"/>
      <c r="E77" s="140"/>
      <c r="F77" s="140"/>
      <c r="G77" s="140"/>
      <c r="H77" s="140"/>
      <c r="I77" s="141"/>
      <c r="J77" s="140"/>
      <c r="K77" s="140"/>
      <c r="L77" s="37"/>
    </row>
    <row r="81" spans="2:47" s="1" customFormat="1" ht="6.9" customHeight="1">
      <c r="B81" s="142"/>
      <c r="C81" s="143"/>
      <c r="D81" s="143"/>
      <c r="E81" s="143"/>
      <c r="F81" s="143"/>
      <c r="G81" s="143"/>
      <c r="H81" s="143"/>
      <c r="I81" s="144"/>
      <c r="J81" s="143"/>
      <c r="K81" s="143"/>
      <c r="L81" s="37"/>
    </row>
    <row r="82" spans="2:47" s="1" customFormat="1" ht="24.9" customHeight="1">
      <c r="B82" s="33"/>
      <c r="C82" s="22" t="s">
        <v>98</v>
      </c>
      <c r="D82" s="34"/>
      <c r="E82" s="34"/>
      <c r="F82" s="34"/>
      <c r="G82" s="34"/>
      <c r="H82" s="34"/>
      <c r="I82" s="109"/>
      <c r="J82" s="34"/>
      <c r="K82" s="34"/>
      <c r="L82" s="37"/>
    </row>
    <row r="83" spans="2:47" s="1" customFormat="1" ht="6.9" customHeight="1">
      <c r="B83" s="33"/>
      <c r="C83" s="34"/>
      <c r="D83" s="34"/>
      <c r="E83" s="34"/>
      <c r="F83" s="34"/>
      <c r="G83" s="34"/>
      <c r="H83" s="34"/>
      <c r="I83" s="109"/>
      <c r="J83" s="34"/>
      <c r="K83" s="34"/>
      <c r="L83" s="37"/>
    </row>
    <row r="84" spans="2:47" s="1" customFormat="1" ht="12" customHeight="1">
      <c r="B84" s="33"/>
      <c r="C84" s="28" t="s">
        <v>16</v>
      </c>
      <c r="D84" s="34"/>
      <c r="E84" s="34"/>
      <c r="F84" s="34"/>
      <c r="G84" s="34"/>
      <c r="H84" s="34"/>
      <c r="I84" s="109"/>
      <c r="J84" s="34"/>
      <c r="K84" s="34"/>
      <c r="L84" s="37"/>
    </row>
    <row r="85" spans="2:47" s="1" customFormat="1" ht="24" customHeight="1">
      <c r="B85" s="33"/>
      <c r="C85" s="34"/>
      <c r="D85" s="34"/>
      <c r="E85" s="295" t="str">
        <f>E7</f>
        <v>Oprava volných bytů 34A, 36A, 38A, 10C a 19C v domě Hladnovská 757/119a, Ostrava - Muglinov</v>
      </c>
      <c r="F85" s="296"/>
      <c r="G85" s="296"/>
      <c r="H85" s="296"/>
      <c r="I85" s="109"/>
      <c r="J85" s="34"/>
      <c r="K85" s="34"/>
      <c r="L85" s="37"/>
    </row>
    <row r="86" spans="2:47" s="1" customFormat="1" ht="12" customHeight="1">
      <c r="B86" s="33"/>
      <c r="C86" s="28" t="s">
        <v>96</v>
      </c>
      <c r="D86" s="34"/>
      <c r="E86" s="34"/>
      <c r="F86" s="34"/>
      <c r="G86" s="34"/>
      <c r="H86" s="34"/>
      <c r="I86" s="109"/>
      <c r="J86" s="34"/>
      <c r="K86" s="34"/>
      <c r="L86" s="37"/>
    </row>
    <row r="87" spans="2:47" s="1" customFormat="1" ht="16.5" customHeight="1">
      <c r="B87" s="33"/>
      <c r="C87" s="34"/>
      <c r="D87" s="34"/>
      <c r="E87" s="278" t="str">
        <f>E9</f>
        <v>04 - Byt č. 10C</v>
      </c>
      <c r="F87" s="294"/>
      <c r="G87" s="294"/>
      <c r="H87" s="294"/>
      <c r="I87" s="109"/>
      <c r="J87" s="34"/>
      <c r="K87" s="34"/>
      <c r="L87" s="37"/>
    </row>
    <row r="88" spans="2:47" s="1" customFormat="1" ht="6.9" customHeight="1">
      <c r="B88" s="33"/>
      <c r="C88" s="34"/>
      <c r="D88" s="34"/>
      <c r="E88" s="34"/>
      <c r="F88" s="34"/>
      <c r="G88" s="34"/>
      <c r="H88" s="34"/>
      <c r="I88" s="109"/>
      <c r="J88" s="34"/>
      <c r="K88" s="34"/>
      <c r="L88" s="37"/>
    </row>
    <row r="89" spans="2:47" s="1" customFormat="1" ht="12" customHeight="1">
      <c r="B89" s="33"/>
      <c r="C89" s="28" t="s">
        <v>20</v>
      </c>
      <c r="D89" s="34"/>
      <c r="E89" s="34"/>
      <c r="F89" s="26" t="str">
        <f>F12</f>
        <v xml:space="preserve"> </v>
      </c>
      <c r="G89" s="34"/>
      <c r="H89" s="34"/>
      <c r="I89" s="111" t="s">
        <v>22</v>
      </c>
      <c r="J89" s="60" t="str">
        <f>IF(J12="","",J12)</f>
        <v>27.2.2019</v>
      </c>
      <c r="K89" s="34"/>
      <c r="L89" s="37"/>
    </row>
    <row r="90" spans="2:47" s="1" customFormat="1" ht="6.9" customHeight="1">
      <c r="B90" s="33"/>
      <c r="C90" s="34"/>
      <c r="D90" s="34"/>
      <c r="E90" s="34"/>
      <c r="F90" s="34"/>
      <c r="G90" s="34"/>
      <c r="H90" s="34"/>
      <c r="I90" s="109"/>
      <c r="J90" s="34"/>
      <c r="K90" s="34"/>
      <c r="L90" s="37"/>
    </row>
    <row r="91" spans="2:47" s="1" customFormat="1" ht="15.15" customHeight="1">
      <c r="B91" s="33"/>
      <c r="C91" s="28" t="s">
        <v>24</v>
      </c>
      <c r="D91" s="34"/>
      <c r="E91" s="34"/>
      <c r="F91" s="26" t="str">
        <f>E15</f>
        <v xml:space="preserve"> </v>
      </c>
      <c r="G91" s="34"/>
      <c r="H91" s="34"/>
      <c r="I91" s="111" t="s">
        <v>29</v>
      </c>
      <c r="J91" s="31" t="str">
        <f>E21</f>
        <v xml:space="preserve"> </v>
      </c>
      <c r="K91" s="34"/>
      <c r="L91" s="37"/>
    </row>
    <row r="92" spans="2:47" s="1" customFormat="1" ht="15.15" customHeight="1">
      <c r="B92" s="33"/>
      <c r="C92" s="28" t="s">
        <v>27</v>
      </c>
      <c r="D92" s="34"/>
      <c r="E92" s="34"/>
      <c r="F92" s="26" t="str">
        <f>IF(E18="","",E18)</f>
        <v>Vyplň údaj</v>
      </c>
      <c r="G92" s="34"/>
      <c r="H92" s="34"/>
      <c r="I92" s="111" t="s">
        <v>31</v>
      </c>
      <c r="J92" s="31" t="str">
        <f>E24</f>
        <v xml:space="preserve"> </v>
      </c>
      <c r="K92" s="34"/>
      <c r="L92" s="37"/>
    </row>
    <row r="93" spans="2:47" s="1" customFormat="1" ht="10.35" customHeight="1">
      <c r="B93" s="33"/>
      <c r="C93" s="34"/>
      <c r="D93" s="34"/>
      <c r="E93" s="34"/>
      <c r="F93" s="34"/>
      <c r="G93" s="34"/>
      <c r="H93" s="34"/>
      <c r="I93" s="109"/>
      <c r="J93" s="34"/>
      <c r="K93" s="34"/>
      <c r="L93" s="37"/>
    </row>
    <row r="94" spans="2:47" s="1" customFormat="1" ht="29.25" customHeight="1">
      <c r="B94" s="33"/>
      <c r="C94" s="145" t="s">
        <v>99</v>
      </c>
      <c r="D94" s="146"/>
      <c r="E94" s="146"/>
      <c r="F94" s="146"/>
      <c r="G94" s="146"/>
      <c r="H94" s="146"/>
      <c r="I94" s="147"/>
      <c r="J94" s="148" t="s">
        <v>100</v>
      </c>
      <c r="K94" s="146"/>
      <c r="L94" s="37"/>
    </row>
    <row r="95" spans="2:47" s="1" customFormat="1" ht="10.35" customHeight="1">
      <c r="B95" s="33"/>
      <c r="C95" s="34"/>
      <c r="D95" s="34"/>
      <c r="E95" s="34"/>
      <c r="F95" s="34"/>
      <c r="G95" s="34"/>
      <c r="H95" s="34"/>
      <c r="I95" s="109"/>
      <c r="J95" s="34"/>
      <c r="K95" s="34"/>
      <c r="L95" s="37"/>
    </row>
    <row r="96" spans="2:47" s="1" customFormat="1" ht="22.95" customHeight="1">
      <c r="B96" s="33"/>
      <c r="C96" s="149" t="s">
        <v>101</v>
      </c>
      <c r="D96" s="34"/>
      <c r="E96" s="34"/>
      <c r="F96" s="34"/>
      <c r="G96" s="34"/>
      <c r="H96" s="34"/>
      <c r="I96" s="109"/>
      <c r="J96" s="78">
        <f>J132</f>
        <v>0</v>
      </c>
      <c r="K96" s="34"/>
      <c r="L96" s="37"/>
      <c r="AU96" s="16" t="s">
        <v>102</v>
      </c>
    </row>
    <row r="97" spans="2:12" s="8" customFormat="1" ht="24.9" customHeight="1">
      <c r="B97" s="150"/>
      <c r="C97" s="151"/>
      <c r="D97" s="152" t="s">
        <v>103</v>
      </c>
      <c r="E97" s="153"/>
      <c r="F97" s="153"/>
      <c r="G97" s="153"/>
      <c r="H97" s="153"/>
      <c r="I97" s="154"/>
      <c r="J97" s="155">
        <f>J133</f>
        <v>0</v>
      </c>
      <c r="K97" s="151"/>
      <c r="L97" s="156"/>
    </row>
    <row r="98" spans="2:12" s="9" customFormat="1" ht="19.95" customHeight="1">
      <c r="B98" s="157"/>
      <c r="C98" s="158"/>
      <c r="D98" s="159" t="s">
        <v>414</v>
      </c>
      <c r="E98" s="160"/>
      <c r="F98" s="160"/>
      <c r="G98" s="160"/>
      <c r="H98" s="160"/>
      <c r="I98" s="161"/>
      <c r="J98" s="162">
        <f>J134</f>
        <v>0</v>
      </c>
      <c r="K98" s="158"/>
      <c r="L98" s="163"/>
    </row>
    <row r="99" spans="2:12" s="9" customFormat="1" ht="19.95" customHeight="1">
      <c r="B99" s="157"/>
      <c r="C99" s="158"/>
      <c r="D99" s="159" t="s">
        <v>104</v>
      </c>
      <c r="E99" s="160"/>
      <c r="F99" s="160"/>
      <c r="G99" s="160"/>
      <c r="H99" s="160"/>
      <c r="I99" s="161"/>
      <c r="J99" s="162">
        <f>J137</f>
        <v>0</v>
      </c>
      <c r="K99" s="158"/>
      <c r="L99" s="163"/>
    </row>
    <row r="100" spans="2:12" s="9" customFormat="1" ht="19.95" customHeight="1">
      <c r="B100" s="157"/>
      <c r="C100" s="158"/>
      <c r="D100" s="159" t="s">
        <v>105</v>
      </c>
      <c r="E100" s="160"/>
      <c r="F100" s="160"/>
      <c r="G100" s="160"/>
      <c r="H100" s="160"/>
      <c r="I100" s="161"/>
      <c r="J100" s="162">
        <f>J160</f>
        <v>0</v>
      </c>
      <c r="K100" s="158"/>
      <c r="L100" s="163"/>
    </row>
    <row r="101" spans="2:12" s="9" customFormat="1" ht="19.95" customHeight="1">
      <c r="B101" s="157"/>
      <c r="C101" s="158"/>
      <c r="D101" s="159" t="s">
        <v>106</v>
      </c>
      <c r="E101" s="160"/>
      <c r="F101" s="160"/>
      <c r="G101" s="160"/>
      <c r="H101" s="160"/>
      <c r="I101" s="161"/>
      <c r="J101" s="162">
        <f>J176</f>
        <v>0</v>
      </c>
      <c r="K101" s="158"/>
      <c r="L101" s="163"/>
    </row>
    <row r="102" spans="2:12" s="9" customFormat="1" ht="19.95" customHeight="1">
      <c r="B102" s="157"/>
      <c r="C102" s="158"/>
      <c r="D102" s="159" t="s">
        <v>107</v>
      </c>
      <c r="E102" s="160"/>
      <c r="F102" s="160"/>
      <c r="G102" s="160"/>
      <c r="H102" s="160"/>
      <c r="I102" s="161"/>
      <c r="J102" s="162">
        <f>J182</f>
        <v>0</v>
      </c>
      <c r="K102" s="158"/>
      <c r="L102" s="163"/>
    </row>
    <row r="103" spans="2:12" s="8" customFormat="1" ht="24.9" customHeight="1">
      <c r="B103" s="150"/>
      <c r="C103" s="151"/>
      <c r="D103" s="152" t="s">
        <v>108</v>
      </c>
      <c r="E103" s="153"/>
      <c r="F103" s="153"/>
      <c r="G103" s="153"/>
      <c r="H103" s="153"/>
      <c r="I103" s="154"/>
      <c r="J103" s="155">
        <f>J184</f>
        <v>0</v>
      </c>
      <c r="K103" s="151"/>
      <c r="L103" s="156"/>
    </row>
    <row r="104" spans="2:12" s="9" customFormat="1" ht="19.95" customHeight="1">
      <c r="B104" s="157"/>
      <c r="C104" s="158"/>
      <c r="D104" s="159" t="s">
        <v>416</v>
      </c>
      <c r="E104" s="160"/>
      <c r="F104" s="160"/>
      <c r="G104" s="160"/>
      <c r="H104" s="160"/>
      <c r="I104" s="161"/>
      <c r="J104" s="162">
        <f>J185</f>
        <v>0</v>
      </c>
      <c r="K104" s="158"/>
      <c r="L104" s="163"/>
    </row>
    <row r="105" spans="2:12" s="9" customFormat="1" ht="19.95" customHeight="1">
      <c r="B105" s="157"/>
      <c r="C105" s="158"/>
      <c r="D105" s="159" t="s">
        <v>417</v>
      </c>
      <c r="E105" s="160"/>
      <c r="F105" s="160"/>
      <c r="G105" s="160"/>
      <c r="H105" s="160"/>
      <c r="I105" s="161"/>
      <c r="J105" s="162">
        <f>J188</f>
        <v>0</v>
      </c>
      <c r="K105" s="158"/>
      <c r="L105" s="163"/>
    </row>
    <row r="106" spans="2:12" s="9" customFormat="1" ht="19.95" customHeight="1">
      <c r="B106" s="157"/>
      <c r="C106" s="158"/>
      <c r="D106" s="159" t="s">
        <v>110</v>
      </c>
      <c r="E106" s="160"/>
      <c r="F106" s="160"/>
      <c r="G106" s="160"/>
      <c r="H106" s="160"/>
      <c r="I106" s="161"/>
      <c r="J106" s="162">
        <f>J192</f>
        <v>0</v>
      </c>
      <c r="K106" s="158"/>
      <c r="L106" s="163"/>
    </row>
    <row r="107" spans="2:12" s="9" customFormat="1" ht="19.95" customHeight="1">
      <c r="B107" s="157"/>
      <c r="C107" s="158"/>
      <c r="D107" s="159" t="s">
        <v>996</v>
      </c>
      <c r="E107" s="160"/>
      <c r="F107" s="160"/>
      <c r="G107" s="160"/>
      <c r="H107" s="160"/>
      <c r="I107" s="161"/>
      <c r="J107" s="162">
        <f>J236</f>
        <v>0</v>
      </c>
      <c r="K107" s="158"/>
      <c r="L107" s="163"/>
    </row>
    <row r="108" spans="2:12" s="9" customFormat="1" ht="19.95" customHeight="1">
      <c r="B108" s="157"/>
      <c r="C108" s="158"/>
      <c r="D108" s="159" t="s">
        <v>111</v>
      </c>
      <c r="E108" s="160"/>
      <c r="F108" s="160"/>
      <c r="G108" s="160"/>
      <c r="H108" s="160"/>
      <c r="I108" s="161"/>
      <c r="J108" s="162">
        <f>J240</f>
        <v>0</v>
      </c>
      <c r="K108" s="158"/>
      <c r="L108" s="163"/>
    </row>
    <row r="109" spans="2:12" s="9" customFormat="1" ht="19.95" customHeight="1">
      <c r="B109" s="157"/>
      <c r="C109" s="158"/>
      <c r="D109" s="159" t="s">
        <v>419</v>
      </c>
      <c r="E109" s="160"/>
      <c r="F109" s="160"/>
      <c r="G109" s="160"/>
      <c r="H109" s="160"/>
      <c r="I109" s="161"/>
      <c r="J109" s="162">
        <f>J246</f>
        <v>0</v>
      </c>
      <c r="K109" s="158"/>
      <c r="L109" s="163"/>
    </row>
    <row r="110" spans="2:12" s="9" customFormat="1" ht="19.95" customHeight="1">
      <c r="B110" s="157"/>
      <c r="C110" s="158"/>
      <c r="D110" s="159" t="s">
        <v>420</v>
      </c>
      <c r="E110" s="160"/>
      <c r="F110" s="160"/>
      <c r="G110" s="160"/>
      <c r="H110" s="160"/>
      <c r="I110" s="161"/>
      <c r="J110" s="162">
        <f>J270</f>
        <v>0</v>
      </c>
      <c r="K110" s="158"/>
      <c r="L110" s="163"/>
    </row>
    <row r="111" spans="2:12" s="9" customFormat="1" ht="19.95" customHeight="1">
      <c r="B111" s="157"/>
      <c r="C111" s="158"/>
      <c r="D111" s="159" t="s">
        <v>112</v>
      </c>
      <c r="E111" s="160"/>
      <c r="F111" s="160"/>
      <c r="G111" s="160"/>
      <c r="H111" s="160"/>
      <c r="I111" s="161"/>
      <c r="J111" s="162">
        <f>J277</f>
        <v>0</v>
      </c>
      <c r="K111" s="158"/>
      <c r="L111" s="163"/>
    </row>
    <row r="112" spans="2:12" s="9" customFormat="1" ht="19.95" customHeight="1">
      <c r="B112" s="157"/>
      <c r="C112" s="158"/>
      <c r="D112" s="159" t="s">
        <v>113</v>
      </c>
      <c r="E112" s="160"/>
      <c r="F112" s="160"/>
      <c r="G112" s="160"/>
      <c r="H112" s="160"/>
      <c r="I112" s="161"/>
      <c r="J112" s="162">
        <f>J291</f>
        <v>0</v>
      </c>
      <c r="K112" s="158"/>
      <c r="L112" s="163"/>
    </row>
    <row r="113" spans="2:12" s="1" customFormat="1" ht="21.75" customHeight="1">
      <c r="B113" s="33"/>
      <c r="C113" s="34"/>
      <c r="D113" s="34"/>
      <c r="E113" s="34"/>
      <c r="F113" s="34"/>
      <c r="G113" s="34"/>
      <c r="H113" s="34"/>
      <c r="I113" s="109"/>
      <c r="J113" s="34"/>
      <c r="K113" s="34"/>
      <c r="L113" s="37"/>
    </row>
    <row r="114" spans="2:12" s="1" customFormat="1" ht="6.9" customHeight="1">
      <c r="B114" s="48"/>
      <c r="C114" s="49"/>
      <c r="D114" s="49"/>
      <c r="E114" s="49"/>
      <c r="F114" s="49"/>
      <c r="G114" s="49"/>
      <c r="H114" s="49"/>
      <c r="I114" s="141"/>
      <c r="J114" s="49"/>
      <c r="K114" s="49"/>
      <c r="L114" s="37"/>
    </row>
    <row r="118" spans="2:12" s="1" customFormat="1" ht="6.9" customHeight="1">
      <c r="B118" s="50"/>
      <c r="C118" s="51"/>
      <c r="D118" s="51"/>
      <c r="E118" s="51"/>
      <c r="F118" s="51"/>
      <c r="G118" s="51"/>
      <c r="H118" s="51"/>
      <c r="I118" s="144"/>
      <c r="J118" s="51"/>
      <c r="K118" s="51"/>
      <c r="L118" s="37"/>
    </row>
    <row r="119" spans="2:12" s="1" customFormat="1" ht="24.9" customHeight="1">
      <c r="B119" s="33"/>
      <c r="C119" s="22" t="s">
        <v>114</v>
      </c>
      <c r="D119" s="34"/>
      <c r="E119" s="34"/>
      <c r="F119" s="34"/>
      <c r="G119" s="34"/>
      <c r="H119" s="34"/>
      <c r="I119" s="109"/>
      <c r="J119" s="34"/>
      <c r="K119" s="34"/>
      <c r="L119" s="37"/>
    </row>
    <row r="120" spans="2:12" s="1" customFormat="1" ht="6.9" customHeight="1">
      <c r="B120" s="33"/>
      <c r="C120" s="34"/>
      <c r="D120" s="34"/>
      <c r="E120" s="34"/>
      <c r="F120" s="34"/>
      <c r="G120" s="34"/>
      <c r="H120" s="34"/>
      <c r="I120" s="109"/>
      <c r="J120" s="34"/>
      <c r="K120" s="34"/>
      <c r="L120" s="37"/>
    </row>
    <row r="121" spans="2:12" s="1" customFormat="1" ht="12" customHeight="1">
      <c r="B121" s="33"/>
      <c r="C121" s="28" t="s">
        <v>16</v>
      </c>
      <c r="D121" s="34"/>
      <c r="E121" s="34"/>
      <c r="F121" s="34"/>
      <c r="G121" s="34"/>
      <c r="H121" s="34"/>
      <c r="I121" s="109"/>
      <c r="J121" s="34"/>
      <c r="K121" s="34"/>
      <c r="L121" s="37"/>
    </row>
    <row r="122" spans="2:12" s="1" customFormat="1" ht="24" customHeight="1">
      <c r="B122" s="33"/>
      <c r="C122" s="34"/>
      <c r="D122" s="34"/>
      <c r="E122" s="295" t="str">
        <f>E7</f>
        <v>Oprava volných bytů 34A, 36A, 38A, 10C a 19C v domě Hladnovská 757/119a, Ostrava - Muglinov</v>
      </c>
      <c r="F122" s="296"/>
      <c r="G122" s="296"/>
      <c r="H122" s="296"/>
      <c r="I122" s="109"/>
      <c r="J122" s="34"/>
      <c r="K122" s="34"/>
      <c r="L122" s="37"/>
    </row>
    <row r="123" spans="2:12" s="1" customFormat="1" ht="12" customHeight="1">
      <c r="B123" s="33"/>
      <c r="C123" s="28" t="s">
        <v>96</v>
      </c>
      <c r="D123" s="34"/>
      <c r="E123" s="34"/>
      <c r="F123" s="34"/>
      <c r="G123" s="34"/>
      <c r="H123" s="34"/>
      <c r="I123" s="109"/>
      <c r="J123" s="34"/>
      <c r="K123" s="34"/>
      <c r="L123" s="37"/>
    </row>
    <row r="124" spans="2:12" s="1" customFormat="1" ht="16.5" customHeight="1">
      <c r="B124" s="33"/>
      <c r="C124" s="34"/>
      <c r="D124" s="34"/>
      <c r="E124" s="278" t="str">
        <f>E9</f>
        <v>04 - Byt č. 10C</v>
      </c>
      <c r="F124" s="294"/>
      <c r="G124" s="294"/>
      <c r="H124" s="294"/>
      <c r="I124" s="109"/>
      <c r="J124" s="34"/>
      <c r="K124" s="34"/>
      <c r="L124" s="37"/>
    </row>
    <row r="125" spans="2:12" s="1" customFormat="1" ht="6.9" customHeight="1">
      <c r="B125" s="33"/>
      <c r="C125" s="34"/>
      <c r="D125" s="34"/>
      <c r="E125" s="34"/>
      <c r="F125" s="34"/>
      <c r="G125" s="34"/>
      <c r="H125" s="34"/>
      <c r="I125" s="109"/>
      <c r="J125" s="34"/>
      <c r="K125" s="34"/>
      <c r="L125" s="37"/>
    </row>
    <row r="126" spans="2:12" s="1" customFormat="1" ht="12" customHeight="1">
      <c r="B126" s="33"/>
      <c r="C126" s="28" t="s">
        <v>20</v>
      </c>
      <c r="D126" s="34"/>
      <c r="E126" s="34"/>
      <c r="F126" s="26" t="str">
        <f>F12</f>
        <v xml:space="preserve"> </v>
      </c>
      <c r="G126" s="34"/>
      <c r="H126" s="34"/>
      <c r="I126" s="111" t="s">
        <v>22</v>
      </c>
      <c r="J126" s="60" t="str">
        <f>IF(J12="","",J12)</f>
        <v>27.2.2019</v>
      </c>
      <c r="K126" s="34"/>
      <c r="L126" s="37"/>
    </row>
    <row r="127" spans="2:12" s="1" customFormat="1" ht="6.9" customHeight="1">
      <c r="B127" s="33"/>
      <c r="C127" s="34"/>
      <c r="D127" s="34"/>
      <c r="E127" s="34"/>
      <c r="F127" s="34"/>
      <c r="G127" s="34"/>
      <c r="H127" s="34"/>
      <c r="I127" s="109"/>
      <c r="J127" s="34"/>
      <c r="K127" s="34"/>
      <c r="L127" s="37"/>
    </row>
    <row r="128" spans="2:12" s="1" customFormat="1" ht="15.15" customHeight="1">
      <c r="B128" s="33"/>
      <c r="C128" s="28" t="s">
        <v>24</v>
      </c>
      <c r="D128" s="34"/>
      <c r="E128" s="34"/>
      <c r="F128" s="26" t="str">
        <f>E15</f>
        <v xml:space="preserve"> </v>
      </c>
      <c r="G128" s="34"/>
      <c r="H128" s="34"/>
      <c r="I128" s="111" t="s">
        <v>29</v>
      </c>
      <c r="J128" s="31" t="str">
        <f>E21</f>
        <v xml:space="preserve"> </v>
      </c>
      <c r="K128" s="34"/>
      <c r="L128" s="37"/>
    </row>
    <row r="129" spans="2:65" s="1" customFormat="1" ht="15.15" customHeight="1">
      <c r="B129" s="33"/>
      <c r="C129" s="28" t="s">
        <v>27</v>
      </c>
      <c r="D129" s="34"/>
      <c r="E129" s="34"/>
      <c r="F129" s="26" t="str">
        <f>IF(E18="","",E18)</f>
        <v>Vyplň údaj</v>
      </c>
      <c r="G129" s="34"/>
      <c r="H129" s="34"/>
      <c r="I129" s="111" t="s">
        <v>31</v>
      </c>
      <c r="J129" s="31" t="str">
        <f>E24</f>
        <v xml:space="preserve"> </v>
      </c>
      <c r="K129" s="34"/>
      <c r="L129" s="37"/>
    </row>
    <row r="130" spans="2:65" s="1" customFormat="1" ht="10.35" customHeight="1">
      <c r="B130" s="33"/>
      <c r="C130" s="34"/>
      <c r="D130" s="34"/>
      <c r="E130" s="34"/>
      <c r="F130" s="34"/>
      <c r="G130" s="34"/>
      <c r="H130" s="34"/>
      <c r="I130" s="109"/>
      <c r="J130" s="34"/>
      <c r="K130" s="34"/>
      <c r="L130" s="37"/>
    </row>
    <row r="131" spans="2:65" s="10" customFormat="1" ht="29.25" customHeight="1">
      <c r="B131" s="164"/>
      <c r="C131" s="165" t="s">
        <v>115</v>
      </c>
      <c r="D131" s="166" t="s">
        <v>58</v>
      </c>
      <c r="E131" s="166" t="s">
        <v>54</v>
      </c>
      <c r="F131" s="166" t="s">
        <v>55</v>
      </c>
      <c r="G131" s="166" t="s">
        <v>116</v>
      </c>
      <c r="H131" s="166" t="s">
        <v>117</v>
      </c>
      <c r="I131" s="167" t="s">
        <v>118</v>
      </c>
      <c r="J131" s="168" t="s">
        <v>100</v>
      </c>
      <c r="K131" s="169" t="s">
        <v>119</v>
      </c>
      <c r="L131" s="170"/>
      <c r="M131" s="69" t="s">
        <v>1</v>
      </c>
      <c r="N131" s="70" t="s">
        <v>37</v>
      </c>
      <c r="O131" s="70" t="s">
        <v>120</v>
      </c>
      <c r="P131" s="70" t="s">
        <v>121</v>
      </c>
      <c r="Q131" s="70" t="s">
        <v>122</v>
      </c>
      <c r="R131" s="70" t="s">
        <v>123</v>
      </c>
      <c r="S131" s="70" t="s">
        <v>124</v>
      </c>
      <c r="T131" s="71" t="s">
        <v>125</v>
      </c>
    </row>
    <row r="132" spans="2:65" s="1" customFormat="1" ht="22.95" customHeight="1">
      <c r="B132" s="33"/>
      <c r="C132" s="76" t="s">
        <v>126</v>
      </c>
      <c r="D132" s="34"/>
      <c r="E132" s="34"/>
      <c r="F132" s="34"/>
      <c r="G132" s="34"/>
      <c r="H132" s="34"/>
      <c r="I132" s="109"/>
      <c r="J132" s="171">
        <f>BK132</f>
        <v>0</v>
      </c>
      <c r="K132" s="34"/>
      <c r="L132" s="37"/>
      <c r="M132" s="72"/>
      <c r="N132" s="73"/>
      <c r="O132" s="73"/>
      <c r="P132" s="172">
        <f>P133+P184</f>
        <v>0</v>
      </c>
      <c r="Q132" s="73"/>
      <c r="R132" s="172">
        <f>R133+R184</f>
        <v>0.45074823000000003</v>
      </c>
      <c r="S132" s="73"/>
      <c r="T132" s="173">
        <f>T133+T184</f>
        <v>0.64262910000000006</v>
      </c>
      <c r="AT132" s="16" t="s">
        <v>72</v>
      </c>
      <c r="AU132" s="16" t="s">
        <v>102</v>
      </c>
      <c r="BK132" s="174">
        <f>BK133+BK184</f>
        <v>0</v>
      </c>
    </row>
    <row r="133" spans="2:65" s="11" customFormat="1" ht="25.95" customHeight="1">
      <c r="B133" s="175"/>
      <c r="C133" s="176"/>
      <c r="D133" s="177" t="s">
        <v>72</v>
      </c>
      <c r="E133" s="178" t="s">
        <v>127</v>
      </c>
      <c r="F133" s="178" t="s">
        <v>128</v>
      </c>
      <c r="G133" s="176"/>
      <c r="H133" s="176"/>
      <c r="I133" s="179"/>
      <c r="J133" s="180">
        <f>BK133</f>
        <v>0</v>
      </c>
      <c r="K133" s="176"/>
      <c r="L133" s="181"/>
      <c r="M133" s="182"/>
      <c r="N133" s="183"/>
      <c r="O133" s="183"/>
      <c r="P133" s="184">
        <f>P134+P137+P160+P176+P182</f>
        <v>0</v>
      </c>
      <c r="Q133" s="183"/>
      <c r="R133" s="184">
        <f>R134+R137+R160+R176+R182</f>
        <v>0.31543014000000003</v>
      </c>
      <c r="S133" s="183"/>
      <c r="T133" s="185">
        <f>T134+T137+T160+T176+T182</f>
        <v>0.40105910000000006</v>
      </c>
      <c r="AR133" s="186" t="s">
        <v>81</v>
      </c>
      <c r="AT133" s="187" t="s">
        <v>72</v>
      </c>
      <c r="AU133" s="187" t="s">
        <v>73</v>
      </c>
      <c r="AY133" s="186" t="s">
        <v>129</v>
      </c>
      <c r="BK133" s="188">
        <f>BK134+BK137+BK160+BK176+BK182</f>
        <v>0</v>
      </c>
    </row>
    <row r="134" spans="2:65" s="11" customFormat="1" ht="22.95" customHeight="1">
      <c r="B134" s="175"/>
      <c r="C134" s="176"/>
      <c r="D134" s="177" t="s">
        <v>72</v>
      </c>
      <c r="E134" s="189" t="s">
        <v>148</v>
      </c>
      <c r="F134" s="189" t="s">
        <v>421</v>
      </c>
      <c r="G134" s="176"/>
      <c r="H134" s="176"/>
      <c r="I134" s="179"/>
      <c r="J134" s="190">
        <f>BK134</f>
        <v>0</v>
      </c>
      <c r="K134" s="176"/>
      <c r="L134" s="181"/>
      <c r="M134" s="182"/>
      <c r="N134" s="183"/>
      <c r="O134" s="183"/>
      <c r="P134" s="184">
        <f>SUM(P135:P136)</f>
        <v>0</v>
      </c>
      <c r="Q134" s="183"/>
      <c r="R134" s="184">
        <f>SUM(R135:R136)</f>
        <v>2.49E-3</v>
      </c>
      <c r="S134" s="183"/>
      <c r="T134" s="185">
        <f>SUM(T135:T136)</f>
        <v>0</v>
      </c>
      <c r="AR134" s="186" t="s">
        <v>81</v>
      </c>
      <c r="AT134" s="187" t="s">
        <v>72</v>
      </c>
      <c r="AU134" s="187" t="s">
        <v>81</v>
      </c>
      <c r="AY134" s="186" t="s">
        <v>129</v>
      </c>
      <c r="BK134" s="188">
        <f>SUM(BK135:BK136)</f>
        <v>0</v>
      </c>
    </row>
    <row r="135" spans="2:65" s="1" customFormat="1" ht="24" customHeight="1">
      <c r="B135" s="33"/>
      <c r="C135" s="191" t="s">
        <v>81</v>
      </c>
      <c r="D135" s="191" t="s">
        <v>132</v>
      </c>
      <c r="E135" s="192" t="s">
        <v>997</v>
      </c>
      <c r="F135" s="193" t="s">
        <v>998</v>
      </c>
      <c r="G135" s="194" t="s">
        <v>226</v>
      </c>
      <c r="H135" s="195">
        <v>1</v>
      </c>
      <c r="I135" s="196"/>
      <c r="J135" s="197">
        <f>ROUND(I135*H135,2)</f>
        <v>0</v>
      </c>
      <c r="K135" s="193" t="s">
        <v>136</v>
      </c>
      <c r="L135" s="37"/>
      <c r="M135" s="198" t="s">
        <v>1</v>
      </c>
      <c r="N135" s="199" t="s">
        <v>39</v>
      </c>
      <c r="O135" s="65"/>
      <c r="P135" s="200">
        <f>O135*H135</f>
        <v>0</v>
      </c>
      <c r="Q135" s="200">
        <v>2.49E-3</v>
      </c>
      <c r="R135" s="200">
        <f>Q135*H135</f>
        <v>2.49E-3</v>
      </c>
      <c r="S135" s="200">
        <v>0</v>
      </c>
      <c r="T135" s="201">
        <f>S135*H135</f>
        <v>0</v>
      </c>
      <c r="AR135" s="202" t="s">
        <v>137</v>
      </c>
      <c r="AT135" s="202" t="s">
        <v>132</v>
      </c>
      <c r="AU135" s="202" t="s">
        <v>138</v>
      </c>
      <c r="AY135" s="16" t="s">
        <v>129</v>
      </c>
      <c r="BE135" s="203">
        <f>IF(N135="základní",J135,0)</f>
        <v>0</v>
      </c>
      <c r="BF135" s="203">
        <f>IF(N135="snížená",J135,0)</f>
        <v>0</v>
      </c>
      <c r="BG135" s="203">
        <f>IF(N135="zákl. přenesená",J135,0)</f>
        <v>0</v>
      </c>
      <c r="BH135" s="203">
        <f>IF(N135="sníž. přenesená",J135,0)</f>
        <v>0</v>
      </c>
      <c r="BI135" s="203">
        <f>IF(N135="nulová",J135,0)</f>
        <v>0</v>
      </c>
      <c r="BJ135" s="16" t="s">
        <v>138</v>
      </c>
      <c r="BK135" s="203">
        <f>ROUND(I135*H135,2)</f>
        <v>0</v>
      </c>
      <c r="BL135" s="16" t="s">
        <v>137</v>
      </c>
      <c r="BM135" s="202" t="s">
        <v>999</v>
      </c>
    </row>
    <row r="136" spans="2:65" s="12" customFormat="1">
      <c r="B136" s="204"/>
      <c r="C136" s="205"/>
      <c r="D136" s="206" t="s">
        <v>140</v>
      </c>
      <c r="E136" s="207" t="s">
        <v>1</v>
      </c>
      <c r="F136" s="208" t="s">
        <v>1000</v>
      </c>
      <c r="G136" s="205"/>
      <c r="H136" s="209">
        <v>1</v>
      </c>
      <c r="I136" s="210"/>
      <c r="J136" s="205"/>
      <c r="K136" s="205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140</v>
      </c>
      <c r="AU136" s="215" t="s">
        <v>138</v>
      </c>
      <c r="AV136" s="12" t="s">
        <v>138</v>
      </c>
      <c r="AW136" s="12" t="s">
        <v>30</v>
      </c>
      <c r="AX136" s="12" t="s">
        <v>81</v>
      </c>
      <c r="AY136" s="215" t="s">
        <v>129</v>
      </c>
    </row>
    <row r="137" spans="2:65" s="11" customFormat="1" ht="22.95" customHeight="1">
      <c r="B137" s="175"/>
      <c r="C137" s="176"/>
      <c r="D137" s="177" t="s">
        <v>72</v>
      </c>
      <c r="E137" s="189" t="s">
        <v>130</v>
      </c>
      <c r="F137" s="189" t="s">
        <v>131</v>
      </c>
      <c r="G137" s="176"/>
      <c r="H137" s="176"/>
      <c r="I137" s="179"/>
      <c r="J137" s="190">
        <f>BK137</f>
        <v>0</v>
      </c>
      <c r="K137" s="176"/>
      <c r="L137" s="181"/>
      <c r="M137" s="182"/>
      <c r="N137" s="183"/>
      <c r="O137" s="183"/>
      <c r="P137" s="184">
        <f>SUM(P138:P159)</f>
        <v>0</v>
      </c>
      <c r="Q137" s="183"/>
      <c r="R137" s="184">
        <f>SUM(R138:R159)</f>
        <v>0.30812064000000006</v>
      </c>
      <c r="S137" s="183"/>
      <c r="T137" s="185">
        <f>SUM(T138:T159)</f>
        <v>0</v>
      </c>
      <c r="AR137" s="186" t="s">
        <v>81</v>
      </c>
      <c r="AT137" s="187" t="s">
        <v>72</v>
      </c>
      <c r="AU137" s="187" t="s">
        <v>81</v>
      </c>
      <c r="AY137" s="186" t="s">
        <v>129</v>
      </c>
      <c r="BK137" s="188">
        <f>SUM(BK138:BK159)</f>
        <v>0</v>
      </c>
    </row>
    <row r="138" spans="2:65" s="1" customFormat="1" ht="24" customHeight="1">
      <c r="B138" s="33"/>
      <c r="C138" s="191" t="s">
        <v>138</v>
      </c>
      <c r="D138" s="191" t="s">
        <v>132</v>
      </c>
      <c r="E138" s="192" t="s">
        <v>133</v>
      </c>
      <c r="F138" s="193" t="s">
        <v>134</v>
      </c>
      <c r="G138" s="194" t="s">
        <v>135</v>
      </c>
      <c r="H138" s="195">
        <v>21.425000000000001</v>
      </c>
      <c r="I138" s="196"/>
      <c r="J138" s="197">
        <f>ROUND(I138*H138,2)</f>
        <v>0</v>
      </c>
      <c r="K138" s="193" t="s">
        <v>136</v>
      </c>
      <c r="L138" s="37"/>
      <c r="M138" s="198" t="s">
        <v>1</v>
      </c>
      <c r="N138" s="199" t="s">
        <v>39</v>
      </c>
      <c r="O138" s="65"/>
      <c r="P138" s="200">
        <f>O138*H138</f>
        <v>0</v>
      </c>
      <c r="Q138" s="200">
        <v>2.5999999999999998E-4</v>
      </c>
      <c r="R138" s="200">
        <f>Q138*H138</f>
        <v>5.5704999999999999E-3</v>
      </c>
      <c r="S138" s="200">
        <v>0</v>
      </c>
      <c r="T138" s="201">
        <f>S138*H138</f>
        <v>0</v>
      </c>
      <c r="AR138" s="202" t="s">
        <v>137</v>
      </c>
      <c r="AT138" s="202" t="s">
        <v>132</v>
      </c>
      <c r="AU138" s="202" t="s">
        <v>138</v>
      </c>
      <c r="AY138" s="16" t="s">
        <v>129</v>
      </c>
      <c r="BE138" s="203">
        <f>IF(N138="základní",J138,0)</f>
        <v>0</v>
      </c>
      <c r="BF138" s="203">
        <f>IF(N138="snížená",J138,0)</f>
        <v>0</v>
      </c>
      <c r="BG138" s="203">
        <f>IF(N138="zákl. přenesená",J138,0)</f>
        <v>0</v>
      </c>
      <c r="BH138" s="203">
        <f>IF(N138="sníž. přenesená",J138,0)</f>
        <v>0</v>
      </c>
      <c r="BI138" s="203">
        <f>IF(N138="nulová",J138,0)</f>
        <v>0</v>
      </c>
      <c r="BJ138" s="16" t="s">
        <v>138</v>
      </c>
      <c r="BK138" s="203">
        <f>ROUND(I138*H138,2)</f>
        <v>0</v>
      </c>
      <c r="BL138" s="16" t="s">
        <v>137</v>
      </c>
      <c r="BM138" s="202" t="s">
        <v>1001</v>
      </c>
    </row>
    <row r="139" spans="2:65" s="12" customFormat="1">
      <c r="B139" s="204"/>
      <c r="C139" s="205"/>
      <c r="D139" s="206" t="s">
        <v>140</v>
      </c>
      <c r="E139" s="207" t="s">
        <v>1</v>
      </c>
      <c r="F139" s="208" t="s">
        <v>1002</v>
      </c>
      <c r="G139" s="205"/>
      <c r="H139" s="209">
        <v>0.77</v>
      </c>
      <c r="I139" s="210"/>
      <c r="J139" s="205"/>
      <c r="K139" s="205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140</v>
      </c>
      <c r="AU139" s="215" t="s">
        <v>138</v>
      </c>
      <c r="AV139" s="12" t="s">
        <v>138</v>
      </c>
      <c r="AW139" s="12" t="s">
        <v>30</v>
      </c>
      <c r="AX139" s="12" t="s">
        <v>73</v>
      </c>
      <c r="AY139" s="215" t="s">
        <v>129</v>
      </c>
    </row>
    <row r="140" spans="2:65" s="12" customFormat="1">
      <c r="B140" s="204"/>
      <c r="C140" s="205"/>
      <c r="D140" s="206" t="s">
        <v>140</v>
      </c>
      <c r="E140" s="207" t="s">
        <v>1</v>
      </c>
      <c r="F140" s="208" t="s">
        <v>1003</v>
      </c>
      <c r="G140" s="205"/>
      <c r="H140" s="209">
        <v>20.655000000000001</v>
      </c>
      <c r="I140" s="210"/>
      <c r="J140" s="205"/>
      <c r="K140" s="205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140</v>
      </c>
      <c r="AU140" s="215" t="s">
        <v>138</v>
      </c>
      <c r="AV140" s="12" t="s">
        <v>138</v>
      </c>
      <c r="AW140" s="12" t="s">
        <v>30</v>
      </c>
      <c r="AX140" s="12" t="s">
        <v>73</v>
      </c>
      <c r="AY140" s="215" t="s">
        <v>129</v>
      </c>
    </row>
    <row r="141" spans="2:65" s="13" customFormat="1">
      <c r="B141" s="216"/>
      <c r="C141" s="217"/>
      <c r="D141" s="206" t="s">
        <v>140</v>
      </c>
      <c r="E141" s="218" t="s">
        <v>1</v>
      </c>
      <c r="F141" s="219" t="s">
        <v>147</v>
      </c>
      <c r="G141" s="217"/>
      <c r="H141" s="220">
        <v>21.425000000000001</v>
      </c>
      <c r="I141" s="221"/>
      <c r="J141" s="217"/>
      <c r="K141" s="217"/>
      <c r="L141" s="222"/>
      <c r="M141" s="223"/>
      <c r="N141" s="224"/>
      <c r="O141" s="224"/>
      <c r="P141" s="224"/>
      <c r="Q141" s="224"/>
      <c r="R141" s="224"/>
      <c r="S141" s="224"/>
      <c r="T141" s="225"/>
      <c r="AT141" s="226" t="s">
        <v>140</v>
      </c>
      <c r="AU141" s="226" t="s">
        <v>138</v>
      </c>
      <c r="AV141" s="13" t="s">
        <v>137</v>
      </c>
      <c r="AW141" s="13" t="s">
        <v>30</v>
      </c>
      <c r="AX141" s="13" t="s">
        <v>81</v>
      </c>
      <c r="AY141" s="226" t="s">
        <v>129</v>
      </c>
    </row>
    <row r="142" spans="2:65" s="1" customFormat="1" ht="24" customHeight="1">
      <c r="B142" s="33"/>
      <c r="C142" s="191" t="s">
        <v>148</v>
      </c>
      <c r="D142" s="191" t="s">
        <v>132</v>
      </c>
      <c r="E142" s="192" t="s">
        <v>1004</v>
      </c>
      <c r="F142" s="193" t="s">
        <v>1005</v>
      </c>
      <c r="G142" s="194" t="s">
        <v>135</v>
      </c>
      <c r="H142" s="195">
        <v>20.655000000000001</v>
      </c>
      <c r="I142" s="196"/>
      <c r="J142" s="197">
        <f>ROUND(I142*H142,2)</f>
        <v>0</v>
      </c>
      <c r="K142" s="193" t="s">
        <v>136</v>
      </c>
      <c r="L142" s="37"/>
      <c r="M142" s="198" t="s">
        <v>1</v>
      </c>
      <c r="N142" s="199" t="s">
        <v>39</v>
      </c>
      <c r="O142" s="65"/>
      <c r="P142" s="200">
        <f>O142*H142</f>
        <v>0</v>
      </c>
      <c r="Q142" s="200">
        <v>3.0000000000000001E-3</v>
      </c>
      <c r="R142" s="200">
        <f>Q142*H142</f>
        <v>6.1965000000000006E-2</v>
      </c>
      <c r="S142" s="200">
        <v>0</v>
      </c>
      <c r="T142" s="201">
        <f>S142*H142</f>
        <v>0</v>
      </c>
      <c r="AR142" s="202" t="s">
        <v>137</v>
      </c>
      <c r="AT142" s="202" t="s">
        <v>132</v>
      </c>
      <c r="AU142" s="202" t="s">
        <v>138</v>
      </c>
      <c r="AY142" s="16" t="s">
        <v>129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6" t="s">
        <v>138</v>
      </c>
      <c r="BK142" s="203">
        <f>ROUND(I142*H142,2)</f>
        <v>0</v>
      </c>
      <c r="BL142" s="16" t="s">
        <v>137</v>
      </c>
      <c r="BM142" s="202" t="s">
        <v>1006</v>
      </c>
    </row>
    <row r="143" spans="2:65" s="12" customFormat="1">
      <c r="B143" s="204"/>
      <c r="C143" s="205"/>
      <c r="D143" s="206" t="s">
        <v>140</v>
      </c>
      <c r="E143" s="207" t="s">
        <v>1</v>
      </c>
      <c r="F143" s="208" t="s">
        <v>1003</v>
      </c>
      <c r="G143" s="205"/>
      <c r="H143" s="209">
        <v>20.655000000000001</v>
      </c>
      <c r="I143" s="210"/>
      <c r="J143" s="205"/>
      <c r="K143" s="205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140</v>
      </c>
      <c r="AU143" s="215" t="s">
        <v>138</v>
      </c>
      <c r="AV143" s="12" t="s">
        <v>138</v>
      </c>
      <c r="AW143" s="12" t="s">
        <v>30</v>
      </c>
      <c r="AX143" s="12" t="s">
        <v>81</v>
      </c>
      <c r="AY143" s="215" t="s">
        <v>129</v>
      </c>
    </row>
    <row r="144" spans="2:65" s="1" customFormat="1" ht="24" customHeight="1">
      <c r="B144" s="33"/>
      <c r="C144" s="191" t="s">
        <v>137</v>
      </c>
      <c r="D144" s="191" t="s">
        <v>132</v>
      </c>
      <c r="E144" s="192" t="s">
        <v>142</v>
      </c>
      <c r="F144" s="193" t="s">
        <v>143</v>
      </c>
      <c r="G144" s="194" t="s">
        <v>135</v>
      </c>
      <c r="H144" s="195">
        <v>7.6950000000000003</v>
      </c>
      <c r="I144" s="196"/>
      <c r="J144" s="197">
        <f>ROUND(I144*H144,2)</f>
        <v>0</v>
      </c>
      <c r="K144" s="193" t="s">
        <v>136</v>
      </c>
      <c r="L144" s="37"/>
      <c r="M144" s="198" t="s">
        <v>1</v>
      </c>
      <c r="N144" s="199" t="s">
        <v>39</v>
      </c>
      <c r="O144" s="65"/>
      <c r="P144" s="200">
        <f>O144*H144</f>
        <v>0</v>
      </c>
      <c r="Q144" s="200">
        <v>5.7000000000000002E-3</v>
      </c>
      <c r="R144" s="200">
        <f>Q144*H144</f>
        <v>4.3861500000000005E-2</v>
      </c>
      <c r="S144" s="200">
        <v>0</v>
      </c>
      <c r="T144" s="201">
        <f>S144*H144</f>
        <v>0</v>
      </c>
      <c r="AR144" s="202" t="s">
        <v>137</v>
      </c>
      <c r="AT144" s="202" t="s">
        <v>132</v>
      </c>
      <c r="AU144" s="202" t="s">
        <v>138</v>
      </c>
      <c r="AY144" s="16" t="s">
        <v>129</v>
      </c>
      <c r="BE144" s="203">
        <f>IF(N144="základní",J144,0)</f>
        <v>0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6" t="s">
        <v>138</v>
      </c>
      <c r="BK144" s="203">
        <f>ROUND(I144*H144,2)</f>
        <v>0</v>
      </c>
      <c r="BL144" s="16" t="s">
        <v>137</v>
      </c>
      <c r="BM144" s="202" t="s">
        <v>1007</v>
      </c>
    </row>
    <row r="145" spans="2:65" s="12" customFormat="1">
      <c r="B145" s="204"/>
      <c r="C145" s="205"/>
      <c r="D145" s="206" t="s">
        <v>140</v>
      </c>
      <c r="E145" s="207" t="s">
        <v>1</v>
      </c>
      <c r="F145" s="208" t="s">
        <v>1008</v>
      </c>
      <c r="G145" s="205"/>
      <c r="H145" s="209">
        <v>7.6950000000000003</v>
      </c>
      <c r="I145" s="210"/>
      <c r="J145" s="205"/>
      <c r="K145" s="205"/>
      <c r="L145" s="211"/>
      <c r="M145" s="212"/>
      <c r="N145" s="213"/>
      <c r="O145" s="213"/>
      <c r="P145" s="213"/>
      <c r="Q145" s="213"/>
      <c r="R145" s="213"/>
      <c r="S145" s="213"/>
      <c r="T145" s="214"/>
      <c r="AT145" s="215" t="s">
        <v>140</v>
      </c>
      <c r="AU145" s="215" t="s">
        <v>138</v>
      </c>
      <c r="AV145" s="12" t="s">
        <v>138</v>
      </c>
      <c r="AW145" s="12" t="s">
        <v>30</v>
      </c>
      <c r="AX145" s="12" t="s">
        <v>81</v>
      </c>
      <c r="AY145" s="215" t="s">
        <v>129</v>
      </c>
    </row>
    <row r="146" spans="2:65" s="1" customFormat="1" ht="24" customHeight="1">
      <c r="B146" s="33"/>
      <c r="C146" s="191" t="s">
        <v>161</v>
      </c>
      <c r="D146" s="191" t="s">
        <v>132</v>
      </c>
      <c r="E146" s="192" t="s">
        <v>149</v>
      </c>
      <c r="F146" s="193" t="s">
        <v>150</v>
      </c>
      <c r="G146" s="194" t="s">
        <v>135</v>
      </c>
      <c r="H146" s="195">
        <v>43.91</v>
      </c>
      <c r="I146" s="196"/>
      <c r="J146" s="197">
        <f>ROUND(I146*H146,2)</f>
        <v>0</v>
      </c>
      <c r="K146" s="193" t="s">
        <v>136</v>
      </c>
      <c r="L146" s="37"/>
      <c r="M146" s="198" t="s">
        <v>1</v>
      </c>
      <c r="N146" s="199" t="s">
        <v>39</v>
      </c>
      <c r="O146" s="65"/>
      <c r="P146" s="200">
        <f>O146*H146</f>
        <v>0</v>
      </c>
      <c r="Q146" s="200">
        <v>2.5999999999999998E-4</v>
      </c>
      <c r="R146" s="200">
        <f>Q146*H146</f>
        <v>1.1416599999999999E-2</v>
      </c>
      <c r="S146" s="200">
        <v>0</v>
      </c>
      <c r="T146" s="201">
        <f>S146*H146</f>
        <v>0</v>
      </c>
      <c r="AR146" s="202" t="s">
        <v>137</v>
      </c>
      <c r="AT146" s="202" t="s">
        <v>132</v>
      </c>
      <c r="AU146" s="202" t="s">
        <v>138</v>
      </c>
      <c r="AY146" s="16" t="s">
        <v>129</v>
      </c>
      <c r="BE146" s="203">
        <f>IF(N146="základní",J146,0)</f>
        <v>0</v>
      </c>
      <c r="BF146" s="203">
        <f>IF(N146="snížená",J146,0)</f>
        <v>0</v>
      </c>
      <c r="BG146" s="203">
        <f>IF(N146="zákl. přenesená",J146,0)</f>
        <v>0</v>
      </c>
      <c r="BH146" s="203">
        <f>IF(N146="sníž. přenesená",J146,0)</f>
        <v>0</v>
      </c>
      <c r="BI146" s="203">
        <f>IF(N146="nulová",J146,0)</f>
        <v>0</v>
      </c>
      <c r="BJ146" s="16" t="s">
        <v>138</v>
      </c>
      <c r="BK146" s="203">
        <f>ROUND(I146*H146,2)</f>
        <v>0</v>
      </c>
      <c r="BL146" s="16" t="s">
        <v>137</v>
      </c>
      <c r="BM146" s="202" t="s">
        <v>1009</v>
      </c>
    </row>
    <row r="147" spans="2:65" s="12" customFormat="1">
      <c r="B147" s="204"/>
      <c r="C147" s="205"/>
      <c r="D147" s="206" t="s">
        <v>140</v>
      </c>
      <c r="E147" s="207" t="s">
        <v>1</v>
      </c>
      <c r="F147" s="208" t="s">
        <v>1010</v>
      </c>
      <c r="G147" s="205"/>
      <c r="H147" s="209">
        <v>43.91</v>
      </c>
      <c r="I147" s="210"/>
      <c r="J147" s="205"/>
      <c r="K147" s="205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140</v>
      </c>
      <c r="AU147" s="215" t="s">
        <v>138</v>
      </c>
      <c r="AV147" s="12" t="s">
        <v>138</v>
      </c>
      <c r="AW147" s="12" t="s">
        <v>30</v>
      </c>
      <c r="AX147" s="12" t="s">
        <v>73</v>
      </c>
      <c r="AY147" s="215" t="s">
        <v>129</v>
      </c>
    </row>
    <row r="148" spans="2:65" s="13" customFormat="1">
      <c r="B148" s="216"/>
      <c r="C148" s="217"/>
      <c r="D148" s="206" t="s">
        <v>140</v>
      </c>
      <c r="E148" s="218" t="s">
        <v>1</v>
      </c>
      <c r="F148" s="219" t="s">
        <v>147</v>
      </c>
      <c r="G148" s="217"/>
      <c r="H148" s="220">
        <v>43.91</v>
      </c>
      <c r="I148" s="221"/>
      <c r="J148" s="217"/>
      <c r="K148" s="217"/>
      <c r="L148" s="222"/>
      <c r="M148" s="223"/>
      <c r="N148" s="224"/>
      <c r="O148" s="224"/>
      <c r="P148" s="224"/>
      <c r="Q148" s="224"/>
      <c r="R148" s="224"/>
      <c r="S148" s="224"/>
      <c r="T148" s="225"/>
      <c r="AT148" s="226" t="s">
        <v>140</v>
      </c>
      <c r="AU148" s="226" t="s">
        <v>138</v>
      </c>
      <c r="AV148" s="13" t="s">
        <v>137</v>
      </c>
      <c r="AW148" s="13" t="s">
        <v>30</v>
      </c>
      <c r="AX148" s="13" t="s">
        <v>81</v>
      </c>
      <c r="AY148" s="226" t="s">
        <v>129</v>
      </c>
    </row>
    <row r="149" spans="2:65" s="1" customFormat="1" ht="24" customHeight="1">
      <c r="B149" s="33"/>
      <c r="C149" s="191" t="s">
        <v>130</v>
      </c>
      <c r="D149" s="191" t="s">
        <v>132</v>
      </c>
      <c r="E149" s="192" t="s">
        <v>432</v>
      </c>
      <c r="F149" s="193" t="s">
        <v>433</v>
      </c>
      <c r="G149" s="194" t="s">
        <v>135</v>
      </c>
      <c r="H149" s="195">
        <v>1.8979999999999999</v>
      </c>
      <c r="I149" s="196"/>
      <c r="J149" s="197">
        <f>ROUND(I149*H149,2)</f>
        <v>0</v>
      </c>
      <c r="K149" s="193" t="s">
        <v>136</v>
      </c>
      <c r="L149" s="37"/>
      <c r="M149" s="198" t="s">
        <v>1</v>
      </c>
      <c r="N149" s="199" t="s">
        <v>39</v>
      </c>
      <c r="O149" s="65"/>
      <c r="P149" s="200">
        <f>O149*H149</f>
        <v>0</v>
      </c>
      <c r="Q149" s="200">
        <v>2.0480000000000002E-2</v>
      </c>
      <c r="R149" s="200">
        <f>Q149*H149</f>
        <v>3.8871040000000003E-2</v>
      </c>
      <c r="S149" s="200">
        <v>0</v>
      </c>
      <c r="T149" s="201">
        <f>S149*H149</f>
        <v>0</v>
      </c>
      <c r="AR149" s="202" t="s">
        <v>137</v>
      </c>
      <c r="AT149" s="202" t="s">
        <v>132</v>
      </c>
      <c r="AU149" s="202" t="s">
        <v>138</v>
      </c>
      <c r="AY149" s="16" t="s">
        <v>129</v>
      </c>
      <c r="BE149" s="203">
        <f>IF(N149="základní",J149,0)</f>
        <v>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6" t="s">
        <v>138</v>
      </c>
      <c r="BK149" s="203">
        <f>ROUND(I149*H149,2)</f>
        <v>0</v>
      </c>
      <c r="BL149" s="16" t="s">
        <v>137</v>
      </c>
      <c r="BM149" s="202" t="s">
        <v>1011</v>
      </c>
    </row>
    <row r="150" spans="2:65" s="12" customFormat="1">
      <c r="B150" s="204"/>
      <c r="C150" s="205"/>
      <c r="D150" s="206" t="s">
        <v>140</v>
      </c>
      <c r="E150" s="207" t="s">
        <v>1</v>
      </c>
      <c r="F150" s="208" t="s">
        <v>1012</v>
      </c>
      <c r="G150" s="205"/>
      <c r="H150" s="209">
        <v>1.8979999999999999</v>
      </c>
      <c r="I150" s="210"/>
      <c r="J150" s="205"/>
      <c r="K150" s="205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140</v>
      </c>
      <c r="AU150" s="215" t="s">
        <v>138</v>
      </c>
      <c r="AV150" s="12" t="s">
        <v>138</v>
      </c>
      <c r="AW150" s="12" t="s">
        <v>30</v>
      </c>
      <c r="AX150" s="12" t="s">
        <v>73</v>
      </c>
      <c r="AY150" s="215" t="s">
        <v>129</v>
      </c>
    </row>
    <row r="151" spans="2:65" s="13" customFormat="1">
      <c r="B151" s="216"/>
      <c r="C151" s="217"/>
      <c r="D151" s="206" t="s">
        <v>140</v>
      </c>
      <c r="E151" s="218" t="s">
        <v>1</v>
      </c>
      <c r="F151" s="219" t="s">
        <v>147</v>
      </c>
      <c r="G151" s="217"/>
      <c r="H151" s="220">
        <v>1.8979999999999999</v>
      </c>
      <c r="I151" s="221"/>
      <c r="J151" s="217"/>
      <c r="K151" s="217"/>
      <c r="L151" s="222"/>
      <c r="M151" s="223"/>
      <c r="N151" s="224"/>
      <c r="O151" s="224"/>
      <c r="P151" s="224"/>
      <c r="Q151" s="224"/>
      <c r="R151" s="224"/>
      <c r="S151" s="224"/>
      <c r="T151" s="225"/>
      <c r="AT151" s="226" t="s">
        <v>140</v>
      </c>
      <c r="AU151" s="226" t="s">
        <v>138</v>
      </c>
      <c r="AV151" s="13" t="s">
        <v>137</v>
      </c>
      <c r="AW151" s="13" t="s">
        <v>30</v>
      </c>
      <c r="AX151" s="13" t="s">
        <v>81</v>
      </c>
      <c r="AY151" s="226" t="s">
        <v>129</v>
      </c>
    </row>
    <row r="152" spans="2:65" s="1" customFormat="1" ht="24" customHeight="1">
      <c r="B152" s="33"/>
      <c r="C152" s="191" t="s">
        <v>168</v>
      </c>
      <c r="D152" s="191" t="s">
        <v>132</v>
      </c>
      <c r="E152" s="192" t="s">
        <v>152</v>
      </c>
      <c r="F152" s="193" t="s">
        <v>153</v>
      </c>
      <c r="G152" s="194" t="s">
        <v>135</v>
      </c>
      <c r="H152" s="195">
        <v>42.012</v>
      </c>
      <c r="I152" s="196"/>
      <c r="J152" s="197">
        <f>ROUND(I152*H152,2)</f>
        <v>0</v>
      </c>
      <c r="K152" s="193" t="s">
        <v>136</v>
      </c>
      <c r="L152" s="37"/>
      <c r="M152" s="198" t="s">
        <v>1</v>
      </c>
      <c r="N152" s="199" t="s">
        <v>39</v>
      </c>
      <c r="O152" s="65"/>
      <c r="P152" s="200">
        <f>O152*H152</f>
        <v>0</v>
      </c>
      <c r="Q152" s="200">
        <v>3.0000000000000001E-3</v>
      </c>
      <c r="R152" s="200">
        <f>Q152*H152</f>
        <v>0.12603600000000001</v>
      </c>
      <c r="S152" s="200">
        <v>0</v>
      </c>
      <c r="T152" s="201">
        <f>S152*H152</f>
        <v>0</v>
      </c>
      <c r="AR152" s="202" t="s">
        <v>137</v>
      </c>
      <c r="AT152" s="202" t="s">
        <v>132</v>
      </c>
      <c r="AU152" s="202" t="s">
        <v>138</v>
      </c>
      <c r="AY152" s="16" t="s">
        <v>129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6" t="s">
        <v>138</v>
      </c>
      <c r="BK152" s="203">
        <f>ROUND(I152*H152,2)</f>
        <v>0</v>
      </c>
      <c r="BL152" s="16" t="s">
        <v>137</v>
      </c>
      <c r="BM152" s="202" t="s">
        <v>1013</v>
      </c>
    </row>
    <row r="153" spans="2:65" s="12" customFormat="1">
      <c r="B153" s="204"/>
      <c r="C153" s="205"/>
      <c r="D153" s="206" t="s">
        <v>140</v>
      </c>
      <c r="E153" s="207" t="s">
        <v>1</v>
      </c>
      <c r="F153" s="208" t="s">
        <v>1010</v>
      </c>
      <c r="G153" s="205"/>
      <c r="H153" s="209">
        <v>43.91</v>
      </c>
      <c r="I153" s="210"/>
      <c r="J153" s="205"/>
      <c r="K153" s="205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140</v>
      </c>
      <c r="AU153" s="215" t="s">
        <v>138</v>
      </c>
      <c r="AV153" s="12" t="s">
        <v>138</v>
      </c>
      <c r="AW153" s="12" t="s">
        <v>30</v>
      </c>
      <c r="AX153" s="12" t="s">
        <v>73</v>
      </c>
      <c r="AY153" s="215" t="s">
        <v>129</v>
      </c>
    </row>
    <row r="154" spans="2:65" s="12" customFormat="1">
      <c r="B154" s="204"/>
      <c r="C154" s="205"/>
      <c r="D154" s="206" t="s">
        <v>140</v>
      </c>
      <c r="E154" s="207" t="s">
        <v>1</v>
      </c>
      <c r="F154" s="208" t="s">
        <v>1014</v>
      </c>
      <c r="G154" s="205"/>
      <c r="H154" s="209">
        <v>-1.8979999999999999</v>
      </c>
      <c r="I154" s="210"/>
      <c r="J154" s="205"/>
      <c r="K154" s="205"/>
      <c r="L154" s="211"/>
      <c r="M154" s="212"/>
      <c r="N154" s="213"/>
      <c r="O154" s="213"/>
      <c r="P154" s="213"/>
      <c r="Q154" s="213"/>
      <c r="R154" s="213"/>
      <c r="S154" s="213"/>
      <c r="T154" s="214"/>
      <c r="AT154" s="215" t="s">
        <v>140</v>
      </c>
      <c r="AU154" s="215" t="s">
        <v>138</v>
      </c>
      <c r="AV154" s="12" t="s">
        <v>138</v>
      </c>
      <c r="AW154" s="12" t="s">
        <v>30</v>
      </c>
      <c r="AX154" s="12" t="s">
        <v>73</v>
      </c>
      <c r="AY154" s="215" t="s">
        <v>129</v>
      </c>
    </row>
    <row r="155" spans="2:65" s="13" customFormat="1">
      <c r="B155" s="216"/>
      <c r="C155" s="217"/>
      <c r="D155" s="206" t="s">
        <v>140</v>
      </c>
      <c r="E155" s="218" t="s">
        <v>1</v>
      </c>
      <c r="F155" s="219" t="s">
        <v>147</v>
      </c>
      <c r="G155" s="217"/>
      <c r="H155" s="220">
        <v>42.011999999999993</v>
      </c>
      <c r="I155" s="221"/>
      <c r="J155" s="217"/>
      <c r="K155" s="217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140</v>
      </c>
      <c r="AU155" s="226" t="s">
        <v>138</v>
      </c>
      <c r="AV155" s="13" t="s">
        <v>137</v>
      </c>
      <c r="AW155" s="13" t="s">
        <v>30</v>
      </c>
      <c r="AX155" s="13" t="s">
        <v>81</v>
      </c>
      <c r="AY155" s="226" t="s">
        <v>129</v>
      </c>
    </row>
    <row r="156" spans="2:65" s="1" customFormat="1" ht="24" customHeight="1">
      <c r="B156" s="33"/>
      <c r="C156" s="191" t="s">
        <v>175</v>
      </c>
      <c r="D156" s="191" t="s">
        <v>132</v>
      </c>
      <c r="E156" s="192" t="s">
        <v>1015</v>
      </c>
      <c r="F156" s="193" t="s">
        <v>1016</v>
      </c>
      <c r="G156" s="194" t="s">
        <v>226</v>
      </c>
      <c r="H156" s="195">
        <v>2</v>
      </c>
      <c r="I156" s="196"/>
      <c r="J156" s="197">
        <f>ROUND(I156*H156,2)</f>
        <v>0</v>
      </c>
      <c r="K156" s="193" t="s">
        <v>136</v>
      </c>
      <c r="L156" s="37"/>
      <c r="M156" s="198" t="s">
        <v>1</v>
      </c>
      <c r="N156" s="199" t="s">
        <v>39</v>
      </c>
      <c r="O156" s="65"/>
      <c r="P156" s="200">
        <f>O156*H156</f>
        <v>0</v>
      </c>
      <c r="Q156" s="200">
        <v>1.0200000000000001E-2</v>
      </c>
      <c r="R156" s="200">
        <f>Q156*H156</f>
        <v>2.0400000000000001E-2</v>
      </c>
      <c r="S156" s="200">
        <v>0</v>
      </c>
      <c r="T156" s="201">
        <f>S156*H156</f>
        <v>0</v>
      </c>
      <c r="AR156" s="202" t="s">
        <v>137</v>
      </c>
      <c r="AT156" s="202" t="s">
        <v>132</v>
      </c>
      <c r="AU156" s="202" t="s">
        <v>138</v>
      </c>
      <c r="AY156" s="16" t="s">
        <v>129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6" t="s">
        <v>138</v>
      </c>
      <c r="BK156" s="203">
        <f>ROUND(I156*H156,2)</f>
        <v>0</v>
      </c>
      <c r="BL156" s="16" t="s">
        <v>137</v>
      </c>
      <c r="BM156" s="202" t="s">
        <v>1017</v>
      </c>
    </row>
    <row r="157" spans="2:65" s="12" customFormat="1">
      <c r="B157" s="204"/>
      <c r="C157" s="205"/>
      <c r="D157" s="206" t="s">
        <v>140</v>
      </c>
      <c r="E157" s="207" t="s">
        <v>1</v>
      </c>
      <c r="F157" s="208" t="s">
        <v>1018</v>
      </c>
      <c r="G157" s="205"/>
      <c r="H157" s="209">
        <v>1</v>
      </c>
      <c r="I157" s="210"/>
      <c r="J157" s="205"/>
      <c r="K157" s="205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140</v>
      </c>
      <c r="AU157" s="215" t="s">
        <v>138</v>
      </c>
      <c r="AV157" s="12" t="s">
        <v>138</v>
      </c>
      <c r="AW157" s="12" t="s">
        <v>30</v>
      </c>
      <c r="AX157" s="12" t="s">
        <v>73</v>
      </c>
      <c r="AY157" s="215" t="s">
        <v>129</v>
      </c>
    </row>
    <row r="158" spans="2:65" s="12" customFormat="1">
      <c r="B158" s="204"/>
      <c r="C158" s="205"/>
      <c r="D158" s="206" t="s">
        <v>140</v>
      </c>
      <c r="E158" s="207" t="s">
        <v>1</v>
      </c>
      <c r="F158" s="208" t="s">
        <v>1019</v>
      </c>
      <c r="G158" s="205"/>
      <c r="H158" s="209">
        <v>1</v>
      </c>
      <c r="I158" s="210"/>
      <c r="J158" s="205"/>
      <c r="K158" s="205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140</v>
      </c>
      <c r="AU158" s="215" t="s">
        <v>138</v>
      </c>
      <c r="AV158" s="12" t="s">
        <v>138</v>
      </c>
      <c r="AW158" s="12" t="s">
        <v>30</v>
      </c>
      <c r="AX158" s="12" t="s">
        <v>73</v>
      </c>
      <c r="AY158" s="215" t="s">
        <v>129</v>
      </c>
    </row>
    <row r="159" spans="2:65" s="13" customFormat="1">
      <c r="B159" s="216"/>
      <c r="C159" s="217"/>
      <c r="D159" s="206" t="s">
        <v>140</v>
      </c>
      <c r="E159" s="218" t="s">
        <v>1</v>
      </c>
      <c r="F159" s="219" t="s">
        <v>147</v>
      </c>
      <c r="G159" s="217"/>
      <c r="H159" s="220">
        <v>2</v>
      </c>
      <c r="I159" s="221"/>
      <c r="J159" s="217"/>
      <c r="K159" s="217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140</v>
      </c>
      <c r="AU159" s="226" t="s">
        <v>138</v>
      </c>
      <c r="AV159" s="13" t="s">
        <v>137</v>
      </c>
      <c r="AW159" s="13" t="s">
        <v>30</v>
      </c>
      <c r="AX159" s="13" t="s">
        <v>81</v>
      </c>
      <c r="AY159" s="226" t="s">
        <v>129</v>
      </c>
    </row>
    <row r="160" spans="2:65" s="11" customFormat="1" ht="22.95" customHeight="1">
      <c r="B160" s="175"/>
      <c r="C160" s="176"/>
      <c r="D160" s="177" t="s">
        <v>72</v>
      </c>
      <c r="E160" s="189" t="s">
        <v>159</v>
      </c>
      <c r="F160" s="189" t="s">
        <v>160</v>
      </c>
      <c r="G160" s="176"/>
      <c r="H160" s="176"/>
      <c r="I160" s="179"/>
      <c r="J160" s="190">
        <f>BK160</f>
        <v>0</v>
      </c>
      <c r="K160" s="176"/>
      <c r="L160" s="181"/>
      <c r="M160" s="182"/>
      <c r="N160" s="183"/>
      <c r="O160" s="183"/>
      <c r="P160" s="184">
        <f>SUM(P161:P175)</f>
        <v>0</v>
      </c>
      <c r="Q160" s="183"/>
      <c r="R160" s="184">
        <f>SUM(R161:R175)</f>
        <v>4.8195E-3</v>
      </c>
      <c r="S160" s="183"/>
      <c r="T160" s="185">
        <f>SUM(T161:T175)</f>
        <v>0.40105910000000006</v>
      </c>
      <c r="AR160" s="186" t="s">
        <v>81</v>
      </c>
      <c r="AT160" s="187" t="s">
        <v>72</v>
      </c>
      <c r="AU160" s="187" t="s">
        <v>81</v>
      </c>
      <c r="AY160" s="186" t="s">
        <v>129</v>
      </c>
      <c r="BK160" s="188">
        <f>SUM(BK161:BK175)</f>
        <v>0</v>
      </c>
    </row>
    <row r="161" spans="2:65" s="1" customFormat="1" ht="24" customHeight="1">
      <c r="B161" s="33"/>
      <c r="C161" s="191" t="s">
        <v>159</v>
      </c>
      <c r="D161" s="191" t="s">
        <v>132</v>
      </c>
      <c r="E161" s="192" t="s">
        <v>162</v>
      </c>
      <c r="F161" s="193" t="s">
        <v>163</v>
      </c>
      <c r="G161" s="194" t="s">
        <v>135</v>
      </c>
      <c r="H161" s="195">
        <v>28.35</v>
      </c>
      <c r="I161" s="196"/>
      <c r="J161" s="197">
        <f>ROUND(I161*H161,2)</f>
        <v>0</v>
      </c>
      <c r="K161" s="193" t="s">
        <v>136</v>
      </c>
      <c r="L161" s="37"/>
      <c r="M161" s="198" t="s">
        <v>1</v>
      </c>
      <c r="N161" s="199" t="s">
        <v>39</v>
      </c>
      <c r="O161" s="65"/>
      <c r="P161" s="200">
        <f>O161*H161</f>
        <v>0</v>
      </c>
      <c r="Q161" s="200">
        <v>1.2999999999999999E-4</v>
      </c>
      <c r="R161" s="200">
        <f>Q161*H161</f>
        <v>3.6855E-3</v>
      </c>
      <c r="S161" s="200">
        <v>0</v>
      </c>
      <c r="T161" s="201">
        <f>S161*H161</f>
        <v>0</v>
      </c>
      <c r="AR161" s="202" t="s">
        <v>137</v>
      </c>
      <c r="AT161" s="202" t="s">
        <v>132</v>
      </c>
      <c r="AU161" s="202" t="s">
        <v>138</v>
      </c>
      <c r="AY161" s="16" t="s">
        <v>129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6" t="s">
        <v>138</v>
      </c>
      <c r="BK161" s="203">
        <f>ROUND(I161*H161,2)</f>
        <v>0</v>
      </c>
      <c r="BL161" s="16" t="s">
        <v>137</v>
      </c>
      <c r="BM161" s="202" t="s">
        <v>1020</v>
      </c>
    </row>
    <row r="162" spans="2:65" s="12" customFormat="1">
      <c r="B162" s="204"/>
      <c r="C162" s="205"/>
      <c r="D162" s="206" t="s">
        <v>140</v>
      </c>
      <c r="E162" s="207" t="s">
        <v>1</v>
      </c>
      <c r="F162" s="208" t="s">
        <v>146</v>
      </c>
      <c r="G162" s="205"/>
      <c r="H162" s="209">
        <v>28.35</v>
      </c>
      <c r="I162" s="210"/>
      <c r="J162" s="205"/>
      <c r="K162" s="205"/>
      <c r="L162" s="211"/>
      <c r="M162" s="212"/>
      <c r="N162" s="213"/>
      <c r="O162" s="213"/>
      <c r="P162" s="213"/>
      <c r="Q162" s="213"/>
      <c r="R162" s="213"/>
      <c r="S162" s="213"/>
      <c r="T162" s="214"/>
      <c r="AT162" s="215" t="s">
        <v>140</v>
      </c>
      <c r="AU162" s="215" t="s">
        <v>138</v>
      </c>
      <c r="AV162" s="12" t="s">
        <v>138</v>
      </c>
      <c r="AW162" s="12" t="s">
        <v>30</v>
      </c>
      <c r="AX162" s="12" t="s">
        <v>73</v>
      </c>
      <c r="AY162" s="215" t="s">
        <v>129</v>
      </c>
    </row>
    <row r="163" spans="2:65" s="13" customFormat="1">
      <c r="B163" s="216"/>
      <c r="C163" s="217"/>
      <c r="D163" s="206" t="s">
        <v>140</v>
      </c>
      <c r="E163" s="218" t="s">
        <v>1</v>
      </c>
      <c r="F163" s="219" t="s">
        <v>147</v>
      </c>
      <c r="G163" s="217"/>
      <c r="H163" s="220">
        <v>28.35</v>
      </c>
      <c r="I163" s="221"/>
      <c r="J163" s="217"/>
      <c r="K163" s="217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140</v>
      </c>
      <c r="AU163" s="226" t="s">
        <v>138</v>
      </c>
      <c r="AV163" s="13" t="s">
        <v>137</v>
      </c>
      <c r="AW163" s="13" t="s">
        <v>30</v>
      </c>
      <c r="AX163" s="13" t="s">
        <v>81</v>
      </c>
      <c r="AY163" s="226" t="s">
        <v>129</v>
      </c>
    </row>
    <row r="164" spans="2:65" s="1" customFormat="1" ht="24" customHeight="1">
      <c r="B164" s="33"/>
      <c r="C164" s="191" t="s">
        <v>183</v>
      </c>
      <c r="D164" s="191" t="s">
        <v>132</v>
      </c>
      <c r="E164" s="192" t="s">
        <v>165</v>
      </c>
      <c r="F164" s="193" t="s">
        <v>166</v>
      </c>
      <c r="G164" s="194" t="s">
        <v>135</v>
      </c>
      <c r="H164" s="195">
        <v>28.35</v>
      </c>
      <c r="I164" s="196"/>
      <c r="J164" s="197">
        <f>ROUND(I164*H164,2)</f>
        <v>0</v>
      </c>
      <c r="K164" s="193" t="s">
        <v>136</v>
      </c>
      <c r="L164" s="37"/>
      <c r="M164" s="198" t="s">
        <v>1</v>
      </c>
      <c r="N164" s="199" t="s">
        <v>39</v>
      </c>
      <c r="O164" s="65"/>
      <c r="P164" s="200">
        <f>O164*H164</f>
        <v>0</v>
      </c>
      <c r="Q164" s="200">
        <v>4.0000000000000003E-5</v>
      </c>
      <c r="R164" s="200">
        <f>Q164*H164</f>
        <v>1.1340000000000002E-3</v>
      </c>
      <c r="S164" s="200">
        <v>0</v>
      </c>
      <c r="T164" s="201">
        <f>S164*H164</f>
        <v>0</v>
      </c>
      <c r="AR164" s="202" t="s">
        <v>137</v>
      </c>
      <c r="AT164" s="202" t="s">
        <v>132</v>
      </c>
      <c r="AU164" s="202" t="s">
        <v>138</v>
      </c>
      <c r="AY164" s="16" t="s">
        <v>129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6" t="s">
        <v>138</v>
      </c>
      <c r="BK164" s="203">
        <f>ROUND(I164*H164,2)</f>
        <v>0</v>
      </c>
      <c r="BL164" s="16" t="s">
        <v>137</v>
      </c>
      <c r="BM164" s="202" t="s">
        <v>1021</v>
      </c>
    </row>
    <row r="165" spans="2:65" s="1" customFormat="1" ht="16.5" customHeight="1">
      <c r="B165" s="33"/>
      <c r="C165" s="191" t="s">
        <v>188</v>
      </c>
      <c r="D165" s="191" t="s">
        <v>132</v>
      </c>
      <c r="E165" s="192" t="s">
        <v>169</v>
      </c>
      <c r="F165" s="193" t="s">
        <v>170</v>
      </c>
      <c r="G165" s="194" t="s">
        <v>171</v>
      </c>
      <c r="H165" s="195">
        <v>20</v>
      </c>
      <c r="I165" s="196"/>
      <c r="J165" s="197">
        <f>ROUND(I165*H165,2)</f>
        <v>0</v>
      </c>
      <c r="K165" s="193" t="s">
        <v>1</v>
      </c>
      <c r="L165" s="37"/>
      <c r="M165" s="198" t="s">
        <v>1</v>
      </c>
      <c r="N165" s="199" t="s">
        <v>39</v>
      </c>
      <c r="O165" s="65"/>
      <c r="P165" s="200">
        <f>O165*H165</f>
        <v>0</v>
      </c>
      <c r="Q165" s="200">
        <v>0</v>
      </c>
      <c r="R165" s="200">
        <f>Q165*H165</f>
        <v>0</v>
      </c>
      <c r="S165" s="200">
        <v>0</v>
      </c>
      <c r="T165" s="201">
        <f>S165*H165</f>
        <v>0</v>
      </c>
      <c r="AR165" s="202" t="s">
        <v>137</v>
      </c>
      <c r="AT165" s="202" t="s">
        <v>132</v>
      </c>
      <c r="AU165" s="202" t="s">
        <v>138</v>
      </c>
      <c r="AY165" s="16" t="s">
        <v>129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6" t="s">
        <v>138</v>
      </c>
      <c r="BK165" s="203">
        <f>ROUND(I165*H165,2)</f>
        <v>0</v>
      </c>
      <c r="BL165" s="16" t="s">
        <v>137</v>
      </c>
      <c r="BM165" s="202" t="s">
        <v>1022</v>
      </c>
    </row>
    <row r="166" spans="2:65" s="1" customFormat="1" ht="24" customHeight="1">
      <c r="B166" s="33"/>
      <c r="C166" s="191" t="s">
        <v>194</v>
      </c>
      <c r="D166" s="191" t="s">
        <v>132</v>
      </c>
      <c r="E166" s="192" t="s">
        <v>456</v>
      </c>
      <c r="F166" s="193" t="s">
        <v>457</v>
      </c>
      <c r="G166" s="194" t="s">
        <v>135</v>
      </c>
      <c r="H166" s="195">
        <v>1.02</v>
      </c>
      <c r="I166" s="196"/>
      <c r="J166" s="197">
        <f>ROUND(I166*H166,2)</f>
        <v>0</v>
      </c>
      <c r="K166" s="193" t="s">
        <v>136</v>
      </c>
      <c r="L166" s="37"/>
      <c r="M166" s="198" t="s">
        <v>1</v>
      </c>
      <c r="N166" s="199" t="s">
        <v>39</v>
      </c>
      <c r="O166" s="65"/>
      <c r="P166" s="200">
        <f>O166*H166</f>
        <v>0</v>
      </c>
      <c r="Q166" s="200">
        <v>0</v>
      </c>
      <c r="R166" s="200">
        <f>Q166*H166</f>
        <v>0</v>
      </c>
      <c r="S166" s="200">
        <v>4.5999999999999999E-2</v>
      </c>
      <c r="T166" s="201">
        <f>S166*H166</f>
        <v>4.6920000000000003E-2</v>
      </c>
      <c r="AR166" s="202" t="s">
        <v>137</v>
      </c>
      <c r="AT166" s="202" t="s">
        <v>132</v>
      </c>
      <c r="AU166" s="202" t="s">
        <v>138</v>
      </c>
      <c r="AY166" s="16" t="s">
        <v>129</v>
      </c>
      <c r="BE166" s="203">
        <f>IF(N166="základní",J166,0)</f>
        <v>0</v>
      </c>
      <c r="BF166" s="203">
        <f>IF(N166="snížená",J166,0)</f>
        <v>0</v>
      </c>
      <c r="BG166" s="203">
        <f>IF(N166="zákl. přenesená",J166,0)</f>
        <v>0</v>
      </c>
      <c r="BH166" s="203">
        <f>IF(N166="sníž. přenesená",J166,0)</f>
        <v>0</v>
      </c>
      <c r="BI166" s="203">
        <f>IF(N166="nulová",J166,0)</f>
        <v>0</v>
      </c>
      <c r="BJ166" s="16" t="s">
        <v>138</v>
      </c>
      <c r="BK166" s="203">
        <f>ROUND(I166*H166,2)</f>
        <v>0</v>
      </c>
      <c r="BL166" s="16" t="s">
        <v>137</v>
      </c>
      <c r="BM166" s="202" t="s">
        <v>1023</v>
      </c>
    </row>
    <row r="167" spans="2:65" s="12" customFormat="1">
      <c r="B167" s="204"/>
      <c r="C167" s="205"/>
      <c r="D167" s="206" t="s">
        <v>140</v>
      </c>
      <c r="E167" s="207" t="s">
        <v>1</v>
      </c>
      <c r="F167" s="208" t="s">
        <v>1024</v>
      </c>
      <c r="G167" s="205"/>
      <c r="H167" s="209">
        <v>1.02</v>
      </c>
      <c r="I167" s="210"/>
      <c r="J167" s="205"/>
      <c r="K167" s="205"/>
      <c r="L167" s="211"/>
      <c r="M167" s="212"/>
      <c r="N167" s="213"/>
      <c r="O167" s="213"/>
      <c r="P167" s="213"/>
      <c r="Q167" s="213"/>
      <c r="R167" s="213"/>
      <c r="S167" s="213"/>
      <c r="T167" s="214"/>
      <c r="AT167" s="215" t="s">
        <v>140</v>
      </c>
      <c r="AU167" s="215" t="s">
        <v>138</v>
      </c>
      <c r="AV167" s="12" t="s">
        <v>138</v>
      </c>
      <c r="AW167" s="12" t="s">
        <v>30</v>
      </c>
      <c r="AX167" s="12" t="s">
        <v>81</v>
      </c>
      <c r="AY167" s="215" t="s">
        <v>129</v>
      </c>
    </row>
    <row r="168" spans="2:65" s="1" customFormat="1" ht="24" customHeight="1">
      <c r="B168" s="33"/>
      <c r="C168" s="191" t="s">
        <v>202</v>
      </c>
      <c r="D168" s="191" t="s">
        <v>132</v>
      </c>
      <c r="E168" s="192" t="s">
        <v>1025</v>
      </c>
      <c r="F168" s="193" t="s">
        <v>1026</v>
      </c>
      <c r="G168" s="194" t="s">
        <v>135</v>
      </c>
      <c r="H168" s="195">
        <v>63.844999999999999</v>
      </c>
      <c r="I168" s="196"/>
      <c r="J168" s="197">
        <f>ROUND(I168*H168,2)</f>
        <v>0</v>
      </c>
      <c r="K168" s="193" t="s">
        <v>136</v>
      </c>
      <c r="L168" s="37"/>
      <c r="M168" s="198" t="s">
        <v>1</v>
      </c>
      <c r="N168" s="199" t="s">
        <v>39</v>
      </c>
      <c r="O168" s="65"/>
      <c r="P168" s="200">
        <f>O168*H168</f>
        <v>0</v>
      </c>
      <c r="Q168" s="200">
        <v>0</v>
      </c>
      <c r="R168" s="200">
        <f>Q168*H168</f>
        <v>0</v>
      </c>
      <c r="S168" s="200">
        <v>4.7800000000000004E-3</v>
      </c>
      <c r="T168" s="201">
        <f>S168*H168</f>
        <v>0.30517910000000004</v>
      </c>
      <c r="AR168" s="202" t="s">
        <v>137</v>
      </c>
      <c r="AT168" s="202" t="s">
        <v>132</v>
      </c>
      <c r="AU168" s="202" t="s">
        <v>138</v>
      </c>
      <c r="AY168" s="16" t="s">
        <v>129</v>
      </c>
      <c r="BE168" s="203">
        <f>IF(N168="základní",J168,0)</f>
        <v>0</v>
      </c>
      <c r="BF168" s="203">
        <f>IF(N168="snížená",J168,0)</f>
        <v>0</v>
      </c>
      <c r="BG168" s="203">
        <f>IF(N168="zákl. přenesená",J168,0)</f>
        <v>0</v>
      </c>
      <c r="BH168" s="203">
        <f>IF(N168="sníž. přenesená",J168,0)</f>
        <v>0</v>
      </c>
      <c r="BI168" s="203">
        <f>IF(N168="nulová",J168,0)</f>
        <v>0</v>
      </c>
      <c r="BJ168" s="16" t="s">
        <v>138</v>
      </c>
      <c r="BK168" s="203">
        <f>ROUND(I168*H168,2)</f>
        <v>0</v>
      </c>
      <c r="BL168" s="16" t="s">
        <v>137</v>
      </c>
      <c r="BM168" s="202" t="s">
        <v>1027</v>
      </c>
    </row>
    <row r="169" spans="2:65" s="14" customFormat="1">
      <c r="B169" s="227"/>
      <c r="C169" s="228"/>
      <c r="D169" s="206" t="s">
        <v>140</v>
      </c>
      <c r="E169" s="229" t="s">
        <v>1</v>
      </c>
      <c r="F169" s="230" t="s">
        <v>1028</v>
      </c>
      <c r="G169" s="228"/>
      <c r="H169" s="229" t="s">
        <v>1</v>
      </c>
      <c r="I169" s="231"/>
      <c r="J169" s="228"/>
      <c r="K169" s="228"/>
      <c r="L169" s="232"/>
      <c r="M169" s="233"/>
      <c r="N169" s="234"/>
      <c r="O169" s="234"/>
      <c r="P169" s="234"/>
      <c r="Q169" s="234"/>
      <c r="R169" s="234"/>
      <c r="S169" s="234"/>
      <c r="T169" s="235"/>
      <c r="AT169" s="236" t="s">
        <v>140</v>
      </c>
      <c r="AU169" s="236" t="s">
        <v>138</v>
      </c>
      <c r="AV169" s="14" t="s">
        <v>81</v>
      </c>
      <c r="AW169" s="14" t="s">
        <v>30</v>
      </c>
      <c r="AX169" s="14" t="s">
        <v>73</v>
      </c>
      <c r="AY169" s="236" t="s">
        <v>129</v>
      </c>
    </row>
    <row r="170" spans="2:65" s="12" customFormat="1">
      <c r="B170" s="204"/>
      <c r="C170" s="205"/>
      <c r="D170" s="206" t="s">
        <v>140</v>
      </c>
      <c r="E170" s="207" t="s">
        <v>1</v>
      </c>
      <c r="F170" s="208" t="s">
        <v>1029</v>
      </c>
      <c r="G170" s="205"/>
      <c r="H170" s="209">
        <v>64.564999999999998</v>
      </c>
      <c r="I170" s="210"/>
      <c r="J170" s="205"/>
      <c r="K170" s="205"/>
      <c r="L170" s="211"/>
      <c r="M170" s="212"/>
      <c r="N170" s="213"/>
      <c r="O170" s="213"/>
      <c r="P170" s="213"/>
      <c r="Q170" s="213"/>
      <c r="R170" s="213"/>
      <c r="S170" s="213"/>
      <c r="T170" s="214"/>
      <c r="AT170" s="215" t="s">
        <v>140</v>
      </c>
      <c r="AU170" s="215" t="s">
        <v>138</v>
      </c>
      <c r="AV170" s="12" t="s">
        <v>138</v>
      </c>
      <c r="AW170" s="12" t="s">
        <v>30</v>
      </c>
      <c r="AX170" s="12" t="s">
        <v>73</v>
      </c>
      <c r="AY170" s="215" t="s">
        <v>129</v>
      </c>
    </row>
    <row r="171" spans="2:65" s="12" customFormat="1">
      <c r="B171" s="204"/>
      <c r="C171" s="205"/>
      <c r="D171" s="206" t="s">
        <v>140</v>
      </c>
      <c r="E171" s="207" t="s">
        <v>1</v>
      </c>
      <c r="F171" s="208" t="s">
        <v>1030</v>
      </c>
      <c r="G171" s="205"/>
      <c r="H171" s="209">
        <v>-0.72</v>
      </c>
      <c r="I171" s="210"/>
      <c r="J171" s="205"/>
      <c r="K171" s="205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140</v>
      </c>
      <c r="AU171" s="215" t="s">
        <v>138</v>
      </c>
      <c r="AV171" s="12" t="s">
        <v>138</v>
      </c>
      <c r="AW171" s="12" t="s">
        <v>30</v>
      </c>
      <c r="AX171" s="12" t="s">
        <v>73</v>
      </c>
      <c r="AY171" s="215" t="s">
        <v>129</v>
      </c>
    </row>
    <row r="172" spans="2:65" s="13" customFormat="1">
      <c r="B172" s="216"/>
      <c r="C172" s="217"/>
      <c r="D172" s="206" t="s">
        <v>140</v>
      </c>
      <c r="E172" s="218" t="s">
        <v>1</v>
      </c>
      <c r="F172" s="219" t="s">
        <v>147</v>
      </c>
      <c r="G172" s="217"/>
      <c r="H172" s="220">
        <v>63.844999999999999</v>
      </c>
      <c r="I172" s="221"/>
      <c r="J172" s="217"/>
      <c r="K172" s="217"/>
      <c r="L172" s="222"/>
      <c r="M172" s="223"/>
      <c r="N172" s="224"/>
      <c r="O172" s="224"/>
      <c r="P172" s="224"/>
      <c r="Q172" s="224"/>
      <c r="R172" s="224"/>
      <c r="S172" s="224"/>
      <c r="T172" s="225"/>
      <c r="AT172" s="226" t="s">
        <v>140</v>
      </c>
      <c r="AU172" s="226" t="s">
        <v>138</v>
      </c>
      <c r="AV172" s="13" t="s">
        <v>137</v>
      </c>
      <c r="AW172" s="13" t="s">
        <v>30</v>
      </c>
      <c r="AX172" s="13" t="s">
        <v>81</v>
      </c>
      <c r="AY172" s="226" t="s">
        <v>129</v>
      </c>
    </row>
    <row r="173" spans="2:65" s="1" customFormat="1" ht="24" customHeight="1">
      <c r="B173" s="33"/>
      <c r="C173" s="191" t="s">
        <v>210</v>
      </c>
      <c r="D173" s="191" t="s">
        <v>132</v>
      </c>
      <c r="E173" s="192" t="s">
        <v>461</v>
      </c>
      <c r="F173" s="193" t="s">
        <v>462</v>
      </c>
      <c r="G173" s="194" t="s">
        <v>135</v>
      </c>
      <c r="H173" s="195">
        <v>0.72</v>
      </c>
      <c r="I173" s="196"/>
      <c r="J173" s="197">
        <f>ROUND(I173*H173,2)</f>
        <v>0</v>
      </c>
      <c r="K173" s="193" t="s">
        <v>136</v>
      </c>
      <c r="L173" s="37"/>
      <c r="M173" s="198" t="s">
        <v>1</v>
      </c>
      <c r="N173" s="199" t="s">
        <v>39</v>
      </c>
      <c r="O173" s="65"/>
      <c r="P173" s="200">
        <f>O173*H173</f>
        <v>0</v>
      </c>
      <c r="Q173" s="200">
        <v>0</v>
      </c>
      <c r="R173" s="200">
        <f>Q173*H173</f>
        <v>0</v>
      </c>
      <c r="S173" s="200">
        <v>6.8000000000000005E-2</v>
      </c>
      <c r="T173" s="201">
        <f>S173*H173</f>
        <v>4.8960000000000004E-2</v>
      </c>
      <c r="AR173" s="202" t="s">
        <v>137</v>
      </c>
      <c r="AT173" s="202" t="s">
        <v>132</v>
      </c>
      <c r="AU173" s="202" t="s">
        <v>138</v>
      </c>
      <c r="AY173" s="16" t="s">
        <v>129</v>
      </c>
      <c r="BE173" s="203">
        <f>IF(N173="základní",J173,0)</f>
        <v>0</v>
      </c>
      <c r="BF173" s="203">
        <f>IF(N173="snížená",J173,0)</f>
        <v>0</v>
      </c>
      <c r="BG173" s="203">
        <f>IF(N173="zákl. přenesená",J173,0)</f>
        <v>0</v>
      </c>
      <c r="BH173" s="203">
        <f>IF(N173="sníž. přenesená",J173,0)</f>
        <v>0</v>
      </c>
      <c r="BI173" s="203">
        <f>IF(N173="nulová",J173,0)</f>
        <v>0</v>
      </c>
      <c r="BJ173" s="16" t="s">
        <v>138</v>
      </c>
      <c r="BK173" s="203">
        <f>ROUND(I173*H173,2)</f>
        <v>0</v>
      </c>
      <c r="BL173" s="16" t="s">
        <v>137</v>
      </c>
      <c r="BM173" s="202" t="s">
        <v>1031</v>
      </c>
    </row>
    <row r="174" spans="2:65" s="12" customFormat="1">
      <c r="B174" s="204"/>
      <c r="C174" s="205"/>
      <c r="D174" s="206" t="s">
        <v>140</v>
      </c>
      <c r="E174" s="207" t="s">
        <v>1</v>
      </c>
      <c r="F174" s="208" t="s">
        <v>1032</v>
      </c>
      <c r="G174" s="205"/>
      <c r="H174" s="209">
        <v>0.72</v>
      </c>
      <c r="I174" s="210"/>
      <c r="J174" s="205"/>
      <c r="K174" s="205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140</v>
      </c>
      <c r="AU174" s="215" t="s">
        <v>138</v>
      </c>
      <c r="AV174" s="12" t="s">
        <v>138</v>
      </c>
      <c r="AW174" s="12" t="s">
        <v>30</v>
      </c>
      <c r="AX174" s="12" t="s">
        <v>73</v>
      </c>
      <c r="AY174" s="215" t="s">
        <v>129</v>
      </c>
    </row>
    <row r="175" spans="2:65" s="13" customFormat="1">
      <c r="B175" s="216"/>
      <c r="C175" s="217"/>
      <c r="D175" s="206" t="s">
        <v>140</v>
      </c>
      <c r="E175" s="218" t="s">
        <v>1</v>
      </c>
      <c r="F175" s="219" t="s">
        <v>147</v>
      </c>
      <c r="G175" s="217"/>
      <c r="H175" s="220">
        <v>0.72</v>
      </c>
      <c r="I175" s="221"/>
      <c r="J175" s="217"/>
      <c r="K175" s="217"/>
      <c r="L175" s="222"/>
      <c r="M175" s="223"/>
      <c r="N175" s="224"/>
      <c r="O175" s="224"/>
      <c r="P175" s="224"/>
      <c r="Q175" s="224"/>
      <c r="R175" s="224"/>
      <c r="S175" s="224"/>
      <c r="T175" s="225"/>
      <c r="AT175" s="226" t="s">
        <v>140</v>
      </c>
      <c r="AU175" s="226" t="s">
        <v>138</v>
      </c>
      <c r="AV175" s="13" t="s">
        <v>137</v>
      </c>
      <c r="AW175" s="13" t="s">
        <v>30</v>
      </c>
      <c r="AX175" s="13" t="s">
        <v>81</v>
      </c>
      <c r="AY175" s="226" t="s">
        <v>129</v>
      </c>
    </row>
    <row r="176" spans="2:65" s="11" customFormat="1" ht="22.95" customHeight="1">
      <c r="B176" s="175"/>
      <c r="C176" s="176"/>
      <c r="D176" s="177" t="s">
        <v>72</v>
      </c>
      <c r="E176" s="189" t="s">
        <v>173</v>
      </c>
      <c r="F176" s="189" t="s">
        <v>174</v>
      </c>
      <c r="G176" s="176"/>
      <c r="H176" s="176"/>
      <c r="I176" s="179"/>
      <c r="J176" s="190">
        <f>BK176</f>
        <v>0</v>
      </c>
      <c r="K176" s="176"/>
      <c r="L176" s="181"/>
      <c r="M176" s="182"/>
      <c r="N176" s="183"/>
      <c r="O176" s="183"/>
      <c r="P176" s="184">
        <f>SUM(P177:P181)</f>
        <v>0</v>
      </c>
      <c r="Q176" s="183"/>
      <c r="R176" s="184">
        <f>SUM(R177:R181)</f>
        <v>0</v>
      </c>
      <c r="S176" s="183"/>
      <c r="T176" s="185">
        <f>SUM(T177:T181)</f>
        <v>0</v>
      </c>
      <c r="AR176" s="186" t="s">
        <v>81</v>
      </c>
      <c r="AT176" s="187" t="s">
        <v>72</v>
      </c>
      <c r="AU176" s="187" t="s">
        <v>81</v>
      </c>
      <c r="AY176" s="186" t="s">
        <v>129</v>
      </c>
      <c r="BK176" s="188">
        <f>SUM(BK177:BK181)</f>
        <v>0</v>
      </c>
    </row>
    <row r="177" spans="2:65" s="1" customFormat="1" ht="24" customHeight="1">
      <c r="B177" s="33"/>
      <c r="C177" s="191" t="s">
        <v>8</v>
      </c>
      <c r="D177" s="191" t="s">
        <v>132</v>
      </c>
      <c r="E177" s="192" t="s">
        <v>176</v>
      </c>
      <c r="F177" s="193" t="s">
        <v>177</v>
      </c>
      <c r="G177" s="194" t="s">
        <v>178</v>
      </c>
      <c r="H177" s="195">
        <v>0.64300000000000002</v>
      </c>
      <c r="I177" s="196"/>
      <c r="J177" s="197">
        <f>ROUND(I177*H177,2)</f>
        <v>0</v>
      </c>
      <c r="K177" s="193" t="s">
        <v>136</v>
      </c>
      <c r="L177" s="37"/>
      <c r="M177" s="198" t="s">
        <v>1</v>
      </c>
      <c r="N177" s="199" t="s">
        <v>39</v>
      </c>
      <c r="O177" s="65"/>
      <c r="P177" s="200">
        <f>O177*H177</f>
        <v>0</v>
      </c>
      <c r="Q177" s="200">
        <v>0</v>
      </c>
      <c r="R177" s="200">
        <f>Q177*H177</f>
        <v>0</v>
      </c>
      <c r="S177" s="200">
        <v>0</v>
      </c>
      <c r="T177" s="201">
        <f>S177*H177</f>
        <v>0</v>
      </c>
      <c r="AR177" s="202" t="s">
        <v>137</v>
      </c>
      <c r="AT177" s="202" t="s">
        <v>132</v>
      </c>
      <c r="AU177" s="202" t="s">
        <v>138</v>
      </c>
      <c r="AY177" s="16" t="s">
        <v>129</v>
      </c>
      <c r="BE177" s="203">
        <f>IF(N177="základní",J177,0)</f>
        <v>0</v>
      </c>
      <c r="BF177" s="203">
        <f>IF(N177="snížená",J177,0)</f>
        <v>0</v>
      </c>
      <c r="BG177" s="203">
        <f>IF(N177="zákl. přenesená",J177,0)</f>
        <v>0</v>
      </c>
      <c r="BH177" s="203">
        <f>IF(N177="sníž. přenesená",J177,0)</f>
        <v>0</v>
      </c>
      <c r="BI177" s="203">
        <f>IF(N177="nulová",J177,0)</f>
        <v>0</v>
      </c>
      <c r="BJ177" s="16" t="s">
        <v>138</v>
      </c>
      <c r="BK177" s="203">
        <f>ROUND(I177*H177,2)</f>
        <v>0</v>
      </c>
      <c r="BL177" s="16" t="s">
        <v>137</v>
      </c>
      <c r="BM177" s="202" t="s">
        <v>1033</v>
      </c>
    </row>
    <row r="178" spans="2:65" s="1" customFormat="1" ht="24" customHeight="1">
      <c r="B178" s="33"/>
      <c r="C178" s="191" t="s">
        <v>206</v>
      </c>
      <c r="D178" s="191" t="s">
        <v>132</v>
      </c>
      <c r="E178" s="192" t="s">
        <v>180</v>
      </c>
      <c r="F178" s="193" t="s">
        <v>181</v>
      </c>
      <c r="G178" s="194" t="s">
        <v>178</v>
      </c>
      <c r="H178" s="195">
        <v>0.64300000000000002</v>
      </c>
      <c r="I178" s="196"/>
      <c r="J178" s="197">
        <f>ROUND(I178*H178,2)</f>
        <v>0</v>
      </c>
      <c r="K178" s="193" t="s">
        <v>136</v>
      </c>
      <c r="L178" s="37"/>
      <c r="M178" s="198" t="s">
        <v>1</v>
      </c>
      <c r="N178" s="199" t="s">
        <v>39</v>
      </c>
      <c r="O178" s="65"/>
      <c r="P178" s="200">
        <f>O178*H178</f>
        <v>0</v>
      </c>
      <c r="Q178" s="200">
        <v>0</v>
      </c>
      <c r="R178" s="200">
        <f>Q178*H178</f>
        <v>0</v>
      </c>
      <c r="S178" s="200">
        <v>0</v>
      </c>
      <c r="T178" s="201">
        <f>S178*H178</f>
        <v>0</v>
      </c>
      <c r="AR178" s="202" t="s">
        <v>137</v>
      </c>
      <c r="AT178" s="202" t="s">
        <v>132</v>
      </c>
      <c r="AU178" s="202" t="s">
        <v>138</v>
      </c>
      <c r="AY178" s="16" t="s">
        <v>129</v>
      </c>
      <c r="BE178" s="203">
        <f>IF(N178="základní",J178,0)</f>
        <v>0</v>
      </c>
      <c r="BF178" s="203">
        <f>IF(N178="snížená",J178,0)</f>
        <v>0</v>
      </c>
      <c r="BG178" s="203">
        <f>IF(N178="zákl. přenesená",J178,0)</f>
        <v>0</v>
      </c>
      <c r="BH178" s="203">
        <f>IF(N178="sníž. přenesená",J178,0)</f>
        <v>0</v>
      </c>
      <c r="BI178" s="203">
        <f>IF(N178="nulová",J178,0)</f>
        <v>0</v>
      </c>
      <c r="BJ178" s="16" t="s">
        <v>138</v>
      </c>
      <c r="BK178" s="203">
        <f>ROUND(I178*H178,2)</f>
        <v>0</v>
      </c>
      <c r="BL178" s="16" t="s">
        <v>137</v>
      </c>
      <c r="BM178" s="202" t="s">
        <v>1034</v>
      </c>
    </row>
    <row r="179" spans="2:65" s="1" customFormat="1" ht="24" customHeight="1">
      <c r="B179" s="33"/>
      <c r="C179" s="191" t="s">
        <v>223</v>
      </c>
      <c r="D179" s="191" t="s">
        <v>132</v>
      </c>
      <c r="E179" s="192" t="s">
        <v>184</v>
      </c>
      <c r="F179" s="193" t="s">
        <v>185</v>
      </c>
      <c r="G179" s="194" t="s">
        <v>178</v>
      </c>
      <c r="H179" s="195">
        <v>5.7869999999999999</v>
      </c>
      <c r="I179" s="196"/>
      <c r="J179" s="197">
        <f>ROUND(I179*H179,2)</f>
        <v>0</v>
      </c>
      <c r="K179" s="193" t="s">
        <v>136</v>
      </c>
      <c r="L179" s="37"/>
      <c r="M179" s="198" t="s">
        <v>1</v>
      </c>
      <c r="N179" s="199" t="s">
        <v>39</v>
      </c>
      <c r="O179" s="65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AR179" s="202" t="s">
        <v>137</v>
      </c>
      <c r="AT179" s="202" t="s">
        <v>132</v>
      </c>
      <c r="AU179" s="202" t="s">
        <v>138</v>
      </c>
      <c r="AY179" s="16" t="s">
        <v>129</v>
      </c>
      <c r="BE179" s="203">
        <f>IF(N179="základní",J179,0)</f>
        <v>0</v>
      </c>
      <c r="BF179" s="203">
        <f>IF(N179="snížená",J179,0)</f>
        <v>0</v>
      </c>
      <c r="BG179" s="203">
        <f>IF(N179="zákl. přenesená",J179,0)</f>
        <v>0</v>
      </c>
      <c r="BH179" s="203">
        <f>IF(N179="sníž. přenesená",J179,0)</f>
        <v>0</v>
      </c>
      <c r="BI179" s="203">
        <f>IF(N179="nulová",J179,0)</f>
        <v>0</v>
      </c>
      <c r="BJ179" s="16" t="s">
        <v>138</v>
      </c>
      <c r="BK179" s="203">
        <f>ROUND(I179*H179,2)</f>
        <v>0</v>
      </c>
      <c r="BL179" s="16" t="s">
        <v>137</v>
      </c>
      <c r="BM179" s="202" t="s">
        <v>1035</v>
      </c>
    </row>
    <row r="180" spans="2:65" s="12" customFormat="1">
      <c r="B180" s="204"/>
      <c r="C180" s="205"/>
      <c r="D180" s="206" t="s">
        <v>140</v>
      </c>
      <c r="E180" s="205"/>
      <c r="F180" s="208" t="s">
        <v>1036</v>
      </c>
      <c r="G180" s="205"/>
      <c r="H180" s="209">
        <v>5.7869999999999999</v>
      </c>
      <c r="I180" s="210"/>
      <c r="J180" s="205"/>
      <c r="K180" s="205"/>
      <c r="L180" s="211"/>
      <c r="M180" s="212"/>
      <c r="N180" s="213"/>
      <c r="O180" s="213"/>
      <c r="P180" s="213"/>
      <c r="Q180" s="213"/>
      <c r="R180" s="213"/>
      <c r="S180" s="213"/>
      <c r="T180" s="214"/>
      <c r="AT180" s="215" t="s">
        <v>140</v>
      </c>
      <c r="AU180" s="215" t="s">
        <v>138</v>
      </c>
      <c r="AV180" s="12" t="s">
        <v>138</v>
      </c>
      <c r="AW180" s="12" t="s">
        <v>4</v>
      </c>
      <c r="AX180" s="12" t="s">
        <v>81</v>
      </c>
      <c r="AY180" s="215" t="s">
        <v>129</v>
      </c>
    </row>
    <row r="181" spans="2:65" s="1" customFormat="1" ht="24" customHeight="1">
      <c r="B181" s="33"/>
      <c r="C181" s="191" t="s">
        <v>228</v>
      </c>
      <c r="D181" s="191" t="s">
        <v>132</v>
      </c>
      <c r="E181" s="192" t="s">
        <v>189</v>
      </c>
      <c r="F181" s="193" t="s">
        <v>190</v>
      </c>
      <c r="G181" s="194" t="s">
        <v>178</v>
      </c>
      <c r="H181" s="195">
        <v>0.64300000000000002</v>
      </c>
      <c r="I181" s="196"/>
      <c r="J181" s="197">
        <f>ROUND(I181*H181,2)</f>
        <v>0</v>
      </c>
      <c r="K181" s="193" t="s">
        <v>136</v>
      </c>
      <c r="L181" s="37"/>
      <c r="M181" s="198" t="s">
        <v>1</v>
      </c>
      <c r="N181" s="199" t="s">
        <v>39</v>
      </c>
      <c r="O181" s="65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AR181" s="202" t="s">
        <v>137</v>
      </c>
      <c r="AT181" s="202" t="s">
        <v>132</v>
      </c>
      <c r="AU181" s="202" t="s">
        <v>138</v>
      </c>
      <c r="AY181" s="16" t="s">
        <v>129</v>
      </c>
      <c r="BE181" s="203">
        <f>IF(N181="základní",J181,0)</f>
        <v>0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6" t="s">
        <v>138</v>
      </c>
      <c r="BK181" s="203">
        <f>ROUND(I181*H181,2)</f>
        <v>0</v>
      </c>
      <c r="BL181" s="16" t="s">
        <v>137</v>
      </c>
      <c r="BM181" s="202" t="s">
        <v>1037</v>
      </c>
    </row>
    <row r="182" spans="2:65" s="11" customFormat="1" ht="22.95" customHeight="1">
      <c r="B182" s="175"/>
      <c r="C182" s="176"/>
      <c r="D182" s="177" t="s">
        <v>72</v>
      </c>
      <c r="E182" s="189" t="s">
        <v>192</v>
      </c>
      <c r="F182" s="189" t="s">
        <v>193</v>
      </c>
      <c r="G182" s="176"/>
      <c r="H182" s="176"/>
      <c r="I182" s="179"/>
      <c r="J182" s="190">
        <f>BK182</f>
        <v>0</v>
      </c>
      <c r="K182" s="176"/>
      <c r="L182" s="181"/>
      <c r="M182" s="182"/>
      <c r="N182" s="183"/>
      <c r="O182" s="183"/>
      <c r="P182" s="184">
        <f>P183</f>
        <v>0</v>
      </c>
      <c r="Q182" s="183"/>
      <c r="R182" s="184">
        <f>R183</f>
        <v>0</v>
      </c>
      <c r="S182" s="183"/>
      <c r="T182" s="185">
        <f>T183</f>
        <v>0</v>
      </c>
      <c r="AR182" s="186" t="s">
        <v>81</v>
      </c>
      <c r="AT182" s="187" t="s">
        <v>72</v>
      </c>
      <c r="AU182" s="187" t="s">
        <v>81</v>
      </c>
      <c r="AY182" s="186" t="s">
        <v>129</v>
      </c>
      <c r="BK182" s="188">
        <f>BK183</f>
        <v>0</v>
      </c>
    </row>
    <row r="183" spans="2:65" s="1" customFormat="1" ht="16.5" customHeight="1">
      <c r="B183" s="33"/>
      <c r="C183" s="191" t="s">
        <v>232</v>
      </c>
      <c r="D183" s="191" t="s">
        <v>132</v>
      </c>
      <c r="E183" s="192" t="s">
        <v>195</v>
      </c>
      <c r="F183" s="193" t="s">
        <v>196</v>
      </c>
      <c r="G183" s="194" t="s">
        <v>178</v>
      </c>
      <c r="H183" s="195">
        <v>0.315</v>
      </c>
      <c r="I183" s="196"/>
      <c r="J183" s="197">
        <f>ROUND(I183*H183,2)</f>
        <v>0</v>
      </c>
      <c r="K183" s="193" t="s">
        <v>136</v>
      </c>
      <c r="L183" s="37"/>
      <c r="M183" s="198" t="s">
        <v>1</v>
      </c>
      <c r="N183" s="199" t="s">
        <v>39</v>
      </c>
      <c r="O183" s="65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AR183" s="202" t="s">
        <v>137</v>
      </c>
      <c r="AT183" s="202" t="s">
        <v>132</v>
      </c>
      <c r="AU183" s="202" t="s">
        <v>138</v>
      </c>
      <c r="AY183" s="16" t="s">
        <v>129</v>
      </c>
      <c r="BE183" s="203">
        <f>IF(N183="základní",J183,0)</f>
        <v>0</v>
      </c>
      <c r="BF183" s="203">
        <f>IF(N183="snížená",J183,0)</f>
        <v>0</v>
      </c>
      <c r="BG183" s="203">
        <f>IF(N183="zákl. přenesená",J183,0)</f>
        <v>0</v>
      </c>
      <c r="BH183" s="203">
        <f>IF(N183="sníž. přenesená",J183,0)</f>
        <v>0</v>
      </c>
      <c r="BI183" s="203">
        <f>IF(N183="nulová",J183,0)</f>
        <v>0</v>
      </c>
      <c r="BJ183" s="16" t="s">
        <v>138</v>
      </c>
      <c r="BK183" s="203">
        <f>ROUND(I183*H183,2)</f>
        <v>0</v>
      </c>
      <c r="BL183" s="16" t="s">
        <v>137</v>
      </c>
      <c r="BM183" s="202" t="s">
        <v>1038</v>
      </c>
    </row>
    <row r="184" spans="2:65" s="11" customFormat="1" ht="25.95" customHeight="1">
      <c r="B184" s="175"/>
      <c r="C184" s="176"/>
      <c r="D184" s="177" t="s">
        <v>72</v>
      </c>
      <c r="E184" s="178" t="s">
        <v>198</v>
      </c>
      <c r="F184" s="178" t="s">
        <v>199</v>
      </c>
      <c r="G184" s="176"/>
      <c r="H184" s="176"/>
      <c r="I184" s="179"/>
      <c r="J184" s="180">
        <f>BK184</f>
        <v>0</v>
      </c>
      <c r="K184" s="176"/>
      <c r="L184" s="181"/>
      <c r="M184" s="182"/>
      <c r="N184" s="183"/>
      <c r="O184" s="183"/>
      <c r="P184" s="184">
        <f>P185+P188+P192+P236+P240+P246+P270+P277+P291</f>
        <v>0</v>
      </c>
      <c r="Q184" s="183"/>
      <c r="R184" s="184">
        <f>R185+R188+R192+R236+R240+R246+R270+R277+R291</f>
        <v>0.13531809</v>
      </c>
      <c r="S184" s="183"/>
      <c r="T184" s="185">
        <f>T185+T188+T192+T236+T240+T246+T270+T277+T291</f>
        <v>0.24157000000000001</v>
      </c>
      <c r="AR184" s="186" t="s">
        <v>138</v>
      </c>
      <c r="AT184" s="187" t="s">
        <v>72</v>
      </c>
      <c r="AU184" s="187" t="s">
        <v>73</v>
      </c>
      <c r="AY184" s="186" t="s">
        <v>129</v>
      </c>
      <c r="BK184" s="188">
        <f>BK185+BK188+BK192+BK236+BK240+BK246+BK270+BK277+BK291</f>
        <v>0</v>
      </c>
    </row>
    <row r="185" spans="2:65" s="11" customFormat="1" ht="22.95" customHeight="1">
      <c r="B185" s="175"/>
      <c r="C185" s="176"/>
      <c r="D185" s="177" t="s">
        <v>72</v>
      </c>
      <c r="E185" s="189" t="s">
        <v>529</v>
      </c>
      <c r="F185" s="189" t="s">
        <v>530</v>
      </c>
      <c r="G185" s="176"/>
      <c r="H185" s="176"/>
      <c r="I185" s="179"/>
      <c r="J185" s="190">
        <f>BK185</f>
        <v>0</v>
      </c>
      <c r="K185" s="176"/>
      <c r="L185" s="181"/>
      <c r="M185" s="182"/>
      <c r="N185" s="183"/>
      <c r="O185" s="183"/>
      <c r="P185" s="184">
        <f>SUM(P186:P187)</f>
        <v>0</v>
      </c>
      <c r="Q185" s="183"/>
      <c r="R185" s="184">
        <f>SUM(R186:R187)</f>
        <v>0</v>
      </c>
      <c r="S185" s="183"/>
      <c r="T185" s="185">
        <f>SUM(T186:T187)</f>
        <v>0</v>
      </c>
      <c r="AR185" s="186" t="s">
        <v>138</v>
      </c>
      <c r="AT185" s="187" t="s">
        <v>72</v>
      </c>
      <c r="AU185" s="187" t="s">
        <v>81</v>
      </c>
      <c r="AY185" s="186" t="s">
        <v>129</v>
      </c>
      <c r="BK185" s="188">
        <f>SUM(BK186:BK187)</f>
        <v>0</v>
      </c>
    </row>
    <row r="186" spans="2:65" s="1" customFormat="1" ht="24" customHeight="1">
      <c r="B186" s="33"/>
      <c r="C186" s="191" t="s">
        <v>236</v>
      </c>
      <c r="D186" s="191" t="s">
        <v>132</v>
      </c>
      <c r="E186" s="192" t="s">
        <v>571</v>
      </c>
      <c r="F186" s="193" t="s">
        <v>1039</v>
      </c>
      <c r="G186" s="194" t="s">
        <v>582</v>
      </c>
      <c r="H186" s="195">
        <v>2</v>
      </c>
      <c r="I186" s="196"/>
      <c r="J186" s="197">
        <f>ROUND(I186*H186,2)</f>
        <v>0</v>
      </c>
      <c r="K186" s="193" t="s">
        <v>1</v>
      </c>
      <c r="L186" s="37"/>
      <c r="M186" s="198" t="s">
        <v>1</v>
      </c>
      <c r="N186" s="199" t="s">
        <v>39</v>
      </c>
      <c r="O186" s="65"/>
      <c r="P186" s="200">
        <f>O186*H186</f>
        <v>0</v>
      </c>
      <c r="Q186" s="200">
        <v>0</v>
      </c>
      <c r="R186" s="200">
        <f>Q186*H186</f>
        <v>0</v>
      </c>
      <c r="S186" s="200">
        <v>0</v>
      </c>
      <c r="T186" s="201">
        <f>S186*H186</f>
        <v>0</v>
      </c>
      <c r="AR186" s="202" t="s">
        <v>206</v>
      </c>
      <c r="AT186" s="202" t="s">
        <v>132</v>
      </c>
      <c r="AU186" s="202" t="s">
        <v>138</v>
      </c>
      <c r="AY186" s="16" t="s">
        <v>129</v>
      </c>
      <c r="BE186" s="203">
        <f>IF(N186="základní",J186,0)</f>
        <v>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16" t="s">
        <v>138</v>
      </c>
      <c r="BK186" s="203">
        <f>ROUND(I186*H186,2)</f>
        <v>0</v>
      </c>
      <c r="BL186" s="16" t="s">
        <v>206</v>
      </c>
      <c r="BM186" s="202" t="s">
        <v>1040</v>
      </c>
    </row>
    <row r="187" spans="2:65" s="1" customFormat="1" ht="16.5" customHeight="1">
      <c r="B187" s="33"/>
      <c r="C187" s="191" t="s">
        <v>7</v>
      </c>
      <c r="D187" s="191" t="s">
        <v>132</v>
      </c>
      <c r="E187" s="192" t="s">
        <v>1041</v>
      </c>
      <c r="F187" s="193" t="s">
        <v>1042</v>
      </c>
      <c r="G187" s="194" t="s">
        <v>582</v>
      </c>
      <c r="H187" s="195">
        <v>1</v>
      </c>
      <c r="I187" s="196"/>
      <c r="J187" s="197">
        <f>ROUND(I187*H187,2)</f>
        <v>0</v>
      </c>
      <c r="K187" s="193" t="s">
        <v>1</v>
      </c>
      <c r="L187" s="37"/>
      <c r="M187" s="198" t="s">
        <v>1</v>
      </c>
      <c r="N187" s="199" t="s">
        <v>39</v>
      </c>
      <c r="O187" s="65"/>
      <c r="P187" s="200">
        <f>O187*H187</f>
        <v>0</v>
      </c>
      <c r="Q187" s="200">
        <v>0</v>
      </c>
      <c r="R187" s="200">
        <f>Q187*H187</f>
        <v>0</v>
      </c>
      <c r="S187" s="200">
        <v>0</v>
      </c>
      <c r="T187" s="201">
        <f>S187*H187</f>
        <v>0</v>
      </c>
      <c r="AR187" s="202" t="s">
        <v>206</v>
      </c>
      <c r="AT187" s="202" t="s">
        <v>132</v>
      </c>
      <c r="AU187" s="202" t="s">
        <v>138</v>
      </c>
      <c r="AY187" s="16" t="s">
        <v>129</v>
      </c>
      <c r="BE187" s="203">
        <f>IF(N187="základní",J187,0)</f>
        <v>0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6" t="s">
        <v>138</v>
      </c>
      <c r="BK187" s="203">
        <f>ROUND(I187*H187,2)</f>
        <v>0</v>
      </c>
      <c r="BL187" s="16" t="s">
        <v>206</v>
      </c>
      <c r="BM187" s="202" t="s">
        <v>1043</v>
      </c>
    </row>
    <row r="188" spans="2:65" s="11" customFormat="1" ht="22.95" customHeight="1">
      <c r="B188" s="175"/>
      <c r="C188" s="176"/>
      <c r="D188" s="177" t="s">
        <v>72</v>
      </c>
      <c r="E188" s="189" t="s">
        <v>578</v>
      </c>
      <c r="F188" s="189" t="s">
        <v>579</v>
      </c>
      <c r="G188" s="176"/>
      <c r="H188" s="176"/>
      <c r="I188" s="179"/>
      <c r="J188" s="190">
        <f>BK188</f>
        <v>0</v>
      </c>
      <c r="K188" s="176"/>
      <c r="L188" s="181"/>
      <c r="M188" s="182"/>
      <c r="N188" s="183"/>
      <c r="O188" s="183"/>
      <c r="P188" s="184">
        <f>SUM(P189:P191)</f>
        <v>0</v>
      </c>
      <c r="Q188" s="183"/>
      <c r="R188" s="184">
        <f>SUM(R189:R191)</f>
        <v>1.8E-3</v>
      </c>
      <c r="S188" s="183"/>
      <c r="T188" s="185">
        <f>SUM(T189:T191)</f>
        <v>8.5999999999999998E-4</v>
      </c>
      <c r="AR188" s="186" t="s">
        <v>138</v>
      </c>
      <c r="AT188" s="187" t="s">
        <v>72</v>
      </c>
      <c r="AU188" s="187" t="s">
        <v>81</v>
      </c>
      <c r="AY188" s="186" t="s">
        <v>129</v>
      </c>
      <c r="BK188" s="188">
        <f>SUM(BK189:BK191)</f>
        <v>0</v>
      </c>
    </row>
    <row r="189" spans="2:65" s="1" customFormat="1" ht="16.5" customHeight="1">
      <c r="B189" s="33"/>
      <c r="C189" s="191" t="s">
        <v>243</v>
      </c>
      <c r="D189" s="191" t="s">
        <v>132</v>
      </c>
      <c r="E189" s="192" t="s">
        <v>637</v>
      </c>
      <c r="F189" s="193" t="s">
        <v>638</v>
      </c>
      <c r="G189" s="194" t="s">
        <v>582</v>
      </c>
      <c r="H189" s="195">
        <v>1</v>
      </c>
      <c r="I189" s="196"/>
      <c r="J189" s="197">
        <f>ROUND(I189*H189,2)</f>
        <v>0</v>
      </c>
      <c r="K189" s="193" t="s">
        <v>136</v>
      </c>
      <c r="L189" s="37"/>
      <c r="M189" s="198" t="s">
        <v>1</v>
      </c>
      <c r="N189" s="199" t="s">
        <v>39</v>
      </c>
      <c r="O189" s="65"/>
      <c r="P189" s="200">
        <f>O189*H189</f>
        <v>0</v>
      </c>
      <c r="Q189" s="200">
        <v>0</v>
      </c>
      <c r="R189" s="200">
        <f>Q189*H189</f>
        <v>0</v>
      </c>
      <c r="S189" s="200">
        <v>8.5999999999999998E-4</v>
      </c>
      <c r="T189" s="201">
        <f>S189*H189</f>
        <v>8.5999999999999998E-4</v>
      </c>
      <c r="AR189" s="202" t="s">
        <v>206</v>
      </c>
      <c r="AT189" s="202" t="s">
        <v>132</v>
      </c>
      <c r="AU189" s="202" t="s">
        <v>138</v>
      </c>
      <c r="AY189" s="16" t="s">
        <v>129</v>
      </c>
      <c r="BE189" s="203">
        <f>IF(N189="základní",J189,0)</f>
        <v>0</v>
      </c>
      <c r="BF189" s="203">
        <f>IF(N189="snížená",J189,0)</f>
        <v>0</v>
      </c>
      <c r="BG189" s="203">
        <f>IF(N189="zákl. přenesená",J189,0)</f>
        <v>0</v>
      </c>
      <c r="BH189" s="203">
        <f>IF(N189="sníž. přenesená",J189,0)</f>
        <v>0</v>
      </c>
      <c r="BI189" s="203">
        <f>IF(N189="nulová",J189,0)</f>
        <v>0</v>
      </c>
      <c r="BJ189" s="16" t="s">
        <v>138</v>
      </c>
      <c r="BK189" s="203">
        <f>ROUND(I189*H189,2)</f>
        <v>0</v>
      </c>
      <c r="BL189" s="16" t="s">
        <v>206</v>
      </c>
      <c r="BM189" s="202" t="s">
        <v>1044</v>
      </c>
    </row>
    <row r="190" spans="2:65" s="1" customFormat="1" ht="24" customHeight="1">
      <c r="B190" s="33"/>
      <c r="C190" s="191" t="s">
        <v>247</v>
      </c>
      <c r="D190" s="191" t="s">
        <v>132</v>
      </c>
      <c r="E190" s="192" t="s">
        <v>1045</v>
      </c>
      <c r="F190" s="193" t="s">
        <v>1046</v>
      </c>
      <c r="G190" s="194" t="s">
        <v>582</v>
      </c>
      <c r="H190" s="195">
        <v>1</v>
      </c>
      <c r="I190" s="196"/>
      <c r="J190" s="197">
        <f>ROUND(I190*H190,2)</f>
        <v>0</v>
      </c>
      <c r="K190" s="193" t="s">
        <v>136</v>
      </c>
      <c r="L190" s="37"/>
      <c r="M190" s="198" t="s">
        <v>1</v>
      </c>
      <c r="N190" s="199" t="s">
        <v>39</v>
      </c>
      <c r="O190" s="65"/>
      <c r="P190" s="200">
        <f>O190*H190</f>
        <v>0</v>
      </c>
      <c r="Q190" s="200">
        <v>1.8E-3</v>
      </c>
      <c r="R190" s="200">
        <f>Q190*H190</f>
        <v>1.8E-3</v>
      </c>
      <c r="S190" s="200">
        <v>0</v>
      </c>
      <c r="T190" s="201">
        <f>S190*H190</f>
        <v>0</v>
      </c>
      <c r="AR190" s="202" t="s">
        <v>206</v>
      </c>
      <c r="AT190" s="202" t="s">
        <v>132</v>
      </c>
      <c r="AU190" s="202" t="s">
        <v>138</v>
      </c>
      <c r="AY190" s="16" t="s">
        <v>129</v>
      </c>
      <c r="BE190" s="203">
        <f>IF(N190="základní",J190,0)</f>
        <v>0</v>
      </c>
      <c r="BF190" s="203">
        <f>IF(N190="snížená",J190,0)</f>
        <v>0</v>
      </c>
      <c r="BG190" s="203">
        <f>IF(N190="zákl. přenesená",J190,0)</f>
        <v>0</v>
      </c>
      <c r="BH190" s="203">
        <f>IF(N190="sníž. přenesená",J190,0)</f>
        <v>0</v>
      </c>
      <c r="BI190" s="203">
        <f>IF(N190="nulová",J190,0)</f>
        <v>0</v>
      </c>
      <c r="BJ190" s="16" t="s">
        <v>138</v>
      </c>
      <c r="BK190" s="203">
        <f>ROUND(I190*H190,2)</f>
        <v>0</v>
      </c>
      <c r="BL190" s="16" t="s">
        <v>206</v>
      </c>
      <c r="BM190" s="202" t="s">
        <v>1047</v>
      </c>
    </row>
    <row r="191" spans="2:65" s="1" customFormat="1" ht="24" customHeight="1">
      <c r="B191" s="33"/>
      <c r="C191" s="191" t="s">
        <v>251</v>
      </c>
      <c r="D191" s="191" t="s">
        <v>132</v>
      </c>
      <c r="E191" s="192" t="s">
        <v>661</v>
      </c>
      <c r="F191" s="193" t="s">
        <v>662</v>
      </c>
      <c r="G191" s="194" t="s">
        <v>333</v>
      </c>
      <c r="H191" s="247"/>
      <c r="I191" s="196"/>
      <c r="J191" s="197">
        <f>ROUND(I191*H191,2)</f>
        <v>0</v>
      </c>
      <c r="K191" s="193" t="s">
        <v>136</v>
      </c>
      <c r="L191" s="37"/>
      <c r="M191" s="198" t="s">
        <v>1</v>
      </c>
      <c r="N191" s="199" t="s">
        <v>39</v>
      </c>
      <c r="O191" s="65"/>
      <c r="P191" s="200">
        <f>O191*H191</f>
        <v>0</v>
      </c>
      <c r="Q191" s="200">
        <v>0</v>
      </c>
      <c r="R191" s="200">
        <f>Q191*H191</f>
        <v>0</v>
      </c>
      <c r="S191" s="200">
        <v>0</v>
      </c>
      <c r="T191" s="201">
        <f>S191*H191</f>
        <v>0</v>
      </c>
      <c r="AR191" s="202" t="s">
        <v>206</v>
      </c>
      <c r="AT191" s="202" t="s">
        <v>132</v>
      </c>
      <c r="AU191" s="202" t="s">
        <v>138</v>
      </c>
      <c r="AY191" s="16" t="s">
        <v>129</v>
      </c>
      <c r="BE191" s="203">
        <f>IF(N191="základní",J191,0)</f>
        <v>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6" t="s">
        <v>138</v>
      </c>
      <c r="BK191" s="203">
        <f>ROUND(I191*H191,2)</f>
        <v>0</v>
      </c>
      <c r="BL191" s="16" t="s">
        <v>206</v>
      </c>
      <c r="BM191" s="202" t="s">
        <v>1048</v>
      </c>
    </row>
    <row r="192" spans="2:65" s="11" customFormat="1" ht="22.95" customHeight="1">
      <c r="B192" s="175"/>
      <c r="C192" s="176"/>
      <c r="D192" s="177" t="s">
        <v>72</v>
      </c>
      <c r="E192" s="189" t="s">
        <v>208</v>
      </c>
      <c r="F192" s="189" t="s">
        <v>209</v>
      </c>
      <c r="G192" s="176"/>
      <c r="H192" s="176"/>
      <c r="I192" s="179"/>
      <c r="J192" s="190">
        <f>BK192</f>
        <v>0</v>
      </c>
      <c r="K192" s="176"/>
      <c r="L192" s="181"/>
      <c r="M192" s="182"/>
      <c r="N192" s="183"/>
      <c r="O192" s="183"/>
      <c r="P192" s="184">
        <f>SUM(P193:P235)</f>
        <v>0</v>
      </c>
      <c r="Q192" s="183"/>
      <c r="R192" s="184">
        <f>SUM(R193:R235)</f>
        <v>2.8210000000000006E-2</v>
      </c>
      <c r="S192" s="183"/>
      <c r="T192" s="185">
        <f>SUM(T193:T235)</f>
        <v>0</v>
      </c>
      <c r="AR192" s="186" t="s">
        <v>138</v>
      </c>
      <c r="AT192" s="187" t="s">
        <v>72</v>
      </c>
      <c r="AU192" s="187" t="s">
        <v>81</v>
      </c>
      <c r="AY192" s="186" t="s">
        <v>129</v>
      </c>
      <c r="BK192" s="188">
        <f>SUM(BK193:BK235)</f>
        <v>0</v>
      </c>
    </row>
    <row r="193" spans="2:65" s="1" customFormat="1" ht="24" customHeight="1">
      <c r="B193" s="33"/>
      <c r="C193" s="191" t="s">
        <v>255</v>
      </c>
      <c r="D193" s="191" t="s">
        <v>132</v>
      </c>
      <c r="E193" s="192" t="s">
        <v>211</v>
      </c>
      <c r="F193" s="193" t="s">
        <v>212</v>
      </c>
      <c r="G193" s="194" t="s">
        <v>205</v>
      </c>
      <c r="H193" s="195">
        <v>1</v>
      </c>
      <c r="I193" s="196"/>
      <c r="J193" s="197">
        <f t="shared" ref="J193:J235" si="0">ROUND(I193*H193,2)</f>
        <v>0</v>
      </c>
      <c r="K193" s="193" t="s">
        <v>1</v>
      </c>
      <c r="L193" s="37"/>
      <c r="M193" s="198" t="s">
        <v>1</v>
      </c>
      <c r="N193" s="199" t="s">
        <v>39</v>
      </c>
      <c r="O193" s="65"/>
      <c r="P193" s="200">
        <f t="shared" ref="P193:P235" si="1">O193*H193</f>
        <v>0</v>
      </c>
      <c r="Q193" s="200">
        <v>0</v>
      </c>
      <c r="R193" s="200">
        <f t="shared" ref="R193:R235" si="2">Q193*H193</f>
        <v>0</v>
      </c>
      <c r="S193" s="200">
        <v>0</v>
      </c>
      <c r="T193" s="201">
        <f t="shared" ref="T193:T235" si="3">S193*H193</f>
        <v>0</v>
      </c>
      <c r="AR193" s="202" t="s">
        <v>206</v>
      </c>
      <c r="AT193" s="202" t="s">
        <v>132</v>
      </c>
      <c r="AU193" s="202" t="s">
        <v>138</v>
      </c>
      <c r="AY193" s="16" t="s">
        <v>129</v>
      </c>
      <c r="BE193" s="203">
        <f t="shared" ref="BE193:BE235" si="4">IF(N193="základní",J193,0)</f>
        <v>0</v>
      </c>
      <c r="BF193" s="203">
        <f t="shared" ref="BF193:BF235" si="5">IF(N193="snížená",J193,0)</f>
        <v>0</v>
      </c>
      <c r="BG193" s="203">
        <f t="shared" ref="BG193:BG235" si="6">IF(N193="zákl. přenesená",J193,0)</f>
        <v>0</v>
      </c>
      <c r="BH193" s="203">
        <f t="shared" ref="BH193:BH235" si="7">IF(N193="sníž. přenesená",J193,0)</f>
        <v>0</v>
      </c>
      <c r="BI193" s="203">
        <f t="shared" ref="BI193:BI235" si="8">IF(N193="nulová",J193,0)</f>
        <v>0</v>
      </c>
      <c r="BJ193" s="16" t="s">
        <v>138</v>
      </c>
      <c r="BK193" s="203">
        <f t="shared" ref="BK193:BK235" si="9">ROUND(I193*H193,2)</f>
        <v>0</v>
      </c>
      <c r="BL193" s="16" t="s">
        <v>206</v>
      </c>
      <c r="BM193" s="202" t="s">
        <v>1049</v>
      </c>
    </row>
    <row r="194" spans="2:65" s="1" customFormat="1" ht="16.5" customHeight="1">
      <c r="B194" s="33"/>
      <c r="C194" s="191" t="s">
        <v>259</v>
      </c>
      <c r="D194" s="191" t="s">
        <v>132</v>
      </c>
      <c r="E194" s="192" t="s">
        <v>667</v>
      </c>
      <c r="F194" s="193" t="s">
        <v>668</v>
      </c>
      <c r="G194" s="194" t="s">
        <v>226</v>
      </c>
      <c r="H194" s="195">
        <v>1</v>
      </c>
      <c r="I194" s="196"/>
      <c r="J194" s="197">
        <f t="shared" si="0"/>
        <v>0</v>
      </c>
      <c r="K194" s="193" t="s">
        <v>1</v>
      </c>
      <c r="L194" s="37"/>
      <c r="M194" s="198" t="s">
        <v>1</v>
      </c>
      <c r="N194" s="199" t="s">
        <v>39</v>
      </c>
      <c r="O194" s="65"/>
      <c r="P194" s="200">
        <f t="shared" si="1"/>
        <v>0</v>
      </c>
      <c r="Q194" s="200">
        <v>0</v>
      </c>
      <c r="R194" s="200">
        <f t="shared" si="2"/>
        <v>0</v>
      </c>
      <c r="S194" s="200">
        <v>0</v>
      </c>
      <c r="T194" s="201">
        <f t="shared" si="3"/>
        <v>0</v>
      </c>
      <c r="AR194" s="202" t="s">
        <v>206</v>
      </c>
      <c r="AT194" s="202" t="s">
        <v>132</v>
      </c>
      <c r="AU194" s="202" t="s">
        <v>138</v>
      </c>
      <c r="AY194" s="16" t="s">
        <v>129</v>
      </c>
      <c r="BE194" s="203">
        <f t="shared" si="4"/>
        <v>0</v>
      </c>
      <c r="BF194" s="203">
        <f t="shared" si="5"/>
        <v>0</v>
      </c>
      <c r="BG194" s="203">
        <f t="shared" si="6"/>
        <v>0</v>
      </c>
      <c r="BH194" s="203">
        <f t="shared" si="7"/>
        <v>0</v>
      </c>
      <c r="BI194" s="203">
        <f t="shared" si="8"/>
        <v>0</v>
      </c>
      <c r="BJ194" s="16" t="s">
        <v>138</v>
      </c>
      <c r="BK194" s="203">
        <f t="shared" si="9"/>
        <v>0</v>
      </c>
      <c r="BL194" s="16" t="s">
        <v>206</v>
      </c>
      <c r="BM194" s="202" t="s">
        <v>1050</v>
      </c>
    </row>
    <row r="195" spans="2:65" s="1" customFormat="1" ht="24" customHeight="1">
      <c r="B195" s="33"/>
      <c r="C195" s="191" t="s">
        <v>263</v>
      </c>
      <c r="D195" s="191" t="s">
        <v>132</v>
      </c>
      <c r="E195" s="192" t="s">
        <v>671</v>
      </c>
      <c r="F195" s="193" t="s">
        <v>672</v>
      </c>
      <c r="G195" s="194" t="s">
        <v>216</v>
      </c>
      <c r="H195" s="195">
        <v>2</v>
      </c>
      <c r="I195" s="196"/>
      <c r="J195" s="197">
        <f t="shared" si="0"/>
        <v>0</v>
      </c>
      <c r="K195" s="193" t="s">
        <v>136</v>
      </c>
      <c r="L195" s="37"/>
      <c r="M195" s="198" t="s">
        <v>1</v>
      </c>
      <c r="N195" s="199" t="s">
        <v>39</v>
      </c>
      <c r="O195" s="65"/>
      <c r="P195" s="200">
        <f t="shared" si="1"/>
        <v>0</v>
      </c>
      <c r="Q195" s="200">
        <v>0</v>
      </c>
      <c r="R195" s="200">
        <f t="shared" si="2"/>
        <v>0</v>
      </c>
      <c r="S195" s="200">
        <v>0</v>
      </c>
      <c r="T195" s="201">
        <f t="shared" si="3"/>
        <v>0</v>
      </c>
      <c r="AR195" s="202" t="s">
        <v>206</v>
      </c>
      <c r="AT195" s="202" t="s">
        <v>132</v>
      </c>
      <c r="AU195" s="202" t="s">
        <v>138</v>
      </c>
      <c r="AY195" s="16" t="s">
        <v>129</v>
      </c>
      <c r="BE195" s="203">
        <f t="shared" si="4"/>
        <v>0</v>
      </c>
      <c r="BF195" s="203">
        <f t="shared" si="5"/>
        <v>0</v>
      </c>
      <c r="BG195" s="203">
        <f t="shared" si="6"/>
        <v>0</v>
      </c>
      <c r="BH195" s="203">
        <f t="shared" si="7"/>
        <v>0</v>
      </c>
      <c r="BI195" s="203">
        <f t="shared" si="8"/>
        <v>0</v>
      </c>
      <c r="BJ195" s="16" t="s">
        <v>138</v>
      </c>
      <c r="BK195" s="203">
        <f t="shared" si="9"/>
        <v>0</v>
      </c>
      <c r="BL195" s="16" t="s">
        <v>206</v>
      </c>
      <c r="BM195" s="202" t="s">
        <v>1051</v>
      </c>
    </row>
    <row r="196" spans="2:65" s="1" customFormat="1" ht="16.5" customHeight="1">
      <c r="B196" s="33"/>
      <c r="C196" s="237" t="s">
        <v>267</v>
      </c>
      <c r="D196" s="237" t="s">
        <v>218</v>
      </c>
      <c r="E196" s="238" t="s">
        <v>675</v>
      </c>
      <c r="F196" s="239" t="s">
        <v>676</v>
      </c>
      <c r="G196" s="240" t="s">
        <v>216</v>
      </c>
      <c r="H196" s="241">
        <v>2</v>
      </c>
      <c r="I196" s="242"/>
      <c r="J196" s="243">
        <f t="shared" si="0"/>
        <v>0</v>
      </c>
      <c r="K196" s="239" t="s">
        <v>136</v>
      </c>
      <c r="L196" s="244"/>
      <c r="M196" s="245" t="s">
        <v>1</v>
      </c>
      <c r="N196" s="246" t="s">
        <v>39</v>
      </c>
      <c r="O196" s="65"/>
      <c r="P196" s="200">
        <f t="shared" si="1"/>
        <v>0</v>
      </c>
      <c r="Q196" s="200">
        <v>4.0000000000000003E-5</v>
      </c>
      <c r="R196" s="200">
        <f t="shared" si="2"/>
        <v>8.0000000000000007E-5</v>
      </c>
      <c r="S196" s="200">
        <v>0</v>
      </c>
      <c r="T196" s="201">
        <f t="shared" si="3"/>
        <v>0</v>
      </c>
      <c r="AR196" s="202" t="s">
        <v>221</v>
      </c>
      <c r="AT196" s="202" t="s">
        <v>218</v>
      </c>
      <c r="AU196" s="202" t="s">
        <v>138</v>
      </c>
      <c r="AY196" s="16" t="s">
        <v>129</v>
      </c>
      <c r="BE196" s="203">
        <f t="shared" si="4"/>
        <v>0</v>
      </c>
      <c r="BF196" s="203">
        <f t="shared" si="5"/>
        <v>0</v>
      </c>
      <c r="BG196" s="203">
        <f t="shared" si="6"/>
        <v>0</v>
      </c>
      <c r="BH196" s="203">
        <f t="shared" si="7"/>
        <v>0</v>
      </c>
      <c r="BI196" s="203">
        <f t="shared" si="8"/>
        <v>0</v>
      </c>
      <c r="BJ196" s="16" t="s">
        <v>138</v>
      </c>
      <c r="BK196" s="203">
        <f t="shared" si="9"/>
        <v>0</v>
      </c>
      <c r="BL196" s="16" t="s">
        <v>206</v>
      </c>
      <c r="BM196" s="202" t="s">
        <v>1052</v>
      </c>
    </row>
    <row r="197" spans="2:65" s="1" customFormat="1" ht="24" customHeight="1">
      <c r="B197" s="33"/>
      <c r="C197" s="191" t="s">
        <v>271</v>
      </c>
      <c r="D197" s="191" t="s">
        <v>132</v>
      </c>
      <c r="E197" s="192" t="s">
        <v>214</v>
      </c>
      <c r="F197" s="193" t="s">
        <v>215</v>
      </c>
      <c r="G197" s="194" t="s">
        <v>216</v>
      </c>
      <c r="H197" s="195">
        <v>30</v>
      </c>
      <c r="I197" s="196"/>
      <c r="J197" s="197">
        <f t="shared" si="0"/>
        <v>0</v>
      </c>
      <c r="K197" s="193" t="s">
        <v>136</v>
      </c>
      <c r="L197" s="37"/>
      <c r="M197" s="198" t="s">
        <v>1</v>
      </c>
      <c r="N197" s="199" t="s">
        <v>39</v>
      </c>
      <c r="O197" s="65"/>
      <c r="P197" s="200">
        <f t="shared" si="1"/>
        <v>0</v>
      </c>
      <c r="Q197" s="200">
        <v>0</v>
      </c>
      <c r="R197" s="200">
        <f t="shared" si="2"/>
        <v>0</v>
      </c>
      <c r="S197" s="200">
        <v>0</v>
      </c>
      <c r="T197" s="201">
        <f t="shared" si="3"/>
        <v>0</v>
      </c>
      <c r="AR197" s="202" t="s">
        <v>206</v>
      </c>
      <c r="AT197" s="202" t="s">
        <v>132</v>
      </c>
      <c r="AU197" s="202" t="s">
        <v>138</v>
      </c>
      <c r="AY197" s="16" t="s">
        <v>129</v>
      </c>
      <c r="BE197" s="203">
        <f t="shared" si="4"/>
        <v>0</v>
      </c>
      <c r="BF197" s="203">
        <f t="shared" si="5"/>
        <v>0</v>
      </c>
      <c r="BG197" s="203">
        <f t="shared" si="6"/>
        <v>0</v>
      </c>
      <c r="BH197" s="203">
        <f t="shared" si="7"/>
        <v>0</v>
      </c>
      <c r="BI197" s="203">
        <f t="shared" si="8"/>
        <v>0</v>
      </c>
      <c r="BJ197" s="16" t="s">
        <v>138</v>
      </c>
      <c r="BK197" s="203">
        <f t="shared" si="9"/>
        <v>0</v>
      </c>
      <c r="BL197" s="16" t="s">
        <v>206</v>
      </c>
      <c r="BM197" s="202" t="s">
        <v>1053</v>
      </c>
    </row>
    <row r="198" spans="2:65" s="1" customFormat="1" ht="16.5" customHeight="1">
      <c r="B198" s="33"/>
      <c r="C198" s="237" t="s">
        <v>275</v>
      </c>
      <c r="D198" s="237" t="s">
        <v>218</v>
      </c>
      <c r="E198" s="238" t="s">
        <v>219</v>
      </c>
      <c r="F198" s="239" t="s">
        <v>220</v>
      </c>
      <c r="G198" s="240" t="s">
        <v>216</v>
      </c>
      <c r="H198" s="241">
        <v>20</v>
      </c>
      <c r="I198" s="242"/>
      <c r="J198" s="243">
        <f t="shared" si="0"/>
        <v>0</v>
      </c>
      <c r="K198" s="239" t="s">
        <v>136</v>
      </c>
      <c r="L198" s="244"/>
      <c r="M198" s="245" t="s">
        <v>1</v>
      </c>
      <c r="N198" s="246" t="s">
        <v>39</v>
      </c>
      <c r="O198" s="65"/>
      <c r="P198" s="200">
        <f t="shared" si="1"/>
        <v>0</v>
      </c>
      <c r="Q198" s="200">
        <v>1.4999999999999999E-4</v>
      </c>
      <c r="R198" s="200">
        <f t="shared" si="2"/>
        <v>2.9999999999999996E-3</v>
      </c>
      <c r="S198" s="200">
        <v>0</v>
      </c>
      <c r="T198" s="201">
        <f t="shared" si="3"/>
        <v>0</v>
      </c>
      <c r="AR198" s="202" t="s">
        <v>221</v>
      </c>
      <c r="AT198" s="202" t="s">
        <v>218</v>
      </c>
      <c r="AU198" s="202" t="s">
        <v>138</v>
      </c>
      <c r="AY198" s="16" t="s">
        <v>129</v>
      </c>
      <c r="BE198" s="203">
        <f t="shared" si="4"/>
        <v>0</v>
      </c>
      <c r="BF198" s="203">
        <f t="shared" si="5"/>
        <v>0</v>
      </c>
      <c r="BG198" s="203">
        <f t="shared" si="6"/>
        <v>0</v>
      </c>
      <c r="BH198" s="203">
        <f t="shared" si="7"/>
        <v>0</v>
      </c>
      <c r="BI198" s="203">
        <f t="shared" si="8"/>
        <v>0</v>
      </c>
      <c r="BJ198" s="16" t="s">
        <v>138</v>
      </c>
      <c r="BK198" s="203">
        <f t="shared" si="9"/>
        <v>0</v>
      </c>
      <c r="BL198" s="16" t="s">
        <v>206</v>
      </c>
      <c r="BM198" s="202" t="s">
        <v>1054</v>
      </c>
    </row>
    <row r="199" spans="2:65" s="1" customFormat="1" ht="16.5" customHeight="1">
      <c r="B199" s="33"/>
      <c r="C199" s="237" t="s">
        <v>279</v>
      </c>
      <c r="D199" s="237" t="s">
        <v>218</v>
      </c>
      <c r="E199" s="238" t="s">
        <v>683</v>
      </c>
      <c r="F199" s="239" t="s">
        <v>684</v>
      </c>
      <c r="G199" s="240" t="s">
        <v>216</v>
      </c>
      <c r="H199" s="241">
        <v>10</v>
      </c>
      <c r="I199" s="242"/>
      <c r="J199" s="243">
        <f t="shared" si="0"/>
        <v>0</v>
      </c>
      <c r="K199" s="239" t="s">
        <v>136</v>
      </c>
      <c r="L199" s="244"/>
      <c r="M199" s="245" t="s">
        <v>1</v>
      </c>
      <c r="N199" s="246" t="s">
        <v>39</v>
      </c>
      <c r="O199" s="65"/>
      <c r="P199" s="200">
        <f t="shared" si="1"/>
        <v>0</v>
      </c>
      <c r="Q199" s="200">
        <v>2.3000000000000001E-4</v>
      </c>
      <c r="R199" s="200">
        <f t="shared" si="2"/>
        <v>2.3E-3</v>
      </c>
      <c r="S199" s="200">
        <v>0</v>
      </c>
      <c r="T199" s="201">
        <f t="shared" si="3"/>
        <v>0</v>
      </c>
      <c r="AR199" s="202" t="s">
        <v>221</v>
      </c>
      <c r="AT199" s="202" t="s">
        <v>218</v>
      </c>
      <c r="AU199" s="202" t="s">
        <v>138</v>
      </c>
      <c r="AY199" s="16" t="s">
        <v>129</v>
      </c>
      <c r="BE199" s="203">
        <f t="shared" si="4"/>
        <v>0</v>
      </c>
      <c r="BF199" s="203">
        <f t="shared" si="5"/>
        <v>0</v>
      </c>
      <c r="BG199" s="203">
        <f t="shared" si="6"/>
        <v>0</v>
      </c>
      <c r="BH199" s="203">
        <f t="shared" si="7"/>
        <v>0</v>
      </c>
      <c r="BI199" s="203">
        <f t="shared" si="8"/>
        <v>0</v>
      </c>
      <c r="BJ199" s="16" t="s">
        <v>138</v>
      </c>
      <c r="BK199" s="203">
        <f t="shared" si="9"/>
        <v>0</v>
      </c>
      <c r="BL199" s="16" t="s">
        <v>206</v>
      </c>
      <c r="BM199" s="202" t="s">
        <v>1055</v>
      </c>
    </row>
    <row r="200" spans="2:65" s="1" customFormat="1" ht="16.5" customHeight="1">
      <c r="B200" s="33"/>
      <c r="C200" s="191" t="s">
        <v>221</v>
      </c>
      <c r="D200" s="191" t="s">
        <v>132</v>
      </c>
      <c r="E200" s="192" t="s">
        <v>224</v>
      </c>
      <c r="F200" s="193" t="s">
        <v>225</v>
      </c>
      <c r="G200" s="194" t="s">
        <v>226</v>
      </c>
      <c r="H200" s="195">
        <v>6</v>
      </c>
      <c r="I200" s="196"/>
      <c r="J200" s="197">
        <f t="shared" si="0"/>
        <v>0</v>
      </c>
      <c r="K200" s="193" t="s">
        <v>136</v>
      </c>
      <c r="L200" s="37"/>
      <c r="M200" s="198" t="s">
        <v>1</v>
      </c>
      <c r="N200" s="199" t="s">
        <v>39</v>
      </c>
      <c r="O200" s="65"/>
      <c r="P200" s="200">
        <f t="shared" si="1"/>
        <v>0</v>
      </c>
      <c r="Q200" s="200">
        <v>0</v>
      </c>
      <c r="R200" s="200">
        <f t="shared" si="2"/>
        <v>0</v>
      </c>
      <c r="S200" s="200">
        <v>0</v>
      </c>
      <c r="T200" s="201">
        <f t="shared" si="3"/>
        <v>0</v>
      </c>
      <c r="AR200" s="202" t="s">
        <v>206</v>
      </c>
      <c r="AT200" s="202" t="s">
        <v>132</v>
      </c>
      <c r="AU200" s="202" t="s">
        <v>138</v>
      </c>
      <c r="AY200" s="16" t="s">
        <v>129</v>
      </c>
      <c r="BE200" s="203">
        <f t="shared" si="4"/>
        <v>0</v>
      </c>
      <c r="BF200" s="203">
        <f t="shared" si="5"/>
        <v>0</v>
      </c>
      <c r="BG200" s="203">
        <f t="shared" si="6"/>
        <v>0</v>
      </c>
      <c r="BH200" s="203">
        <f t="shared" si="7"/>
        <v>0</v>
      </c>
      <c r="BI200" s="203">
        <f t="shared" si="8"/>
        <v>0</v>
      </c>
      <c r="BJ200" s="16" t="s">
        <v>138</v>
      </c>
      <c r="BK200" s="203">
        <f t="shared" si="9"/>
        <v>0</v>
      </c>
      <c r="BL200" s="16" t="s">
        <v>206</v>
      </c>
      <c r="BM200" s="202" t="s">
        <v>1056</v>
      </c>
    </row>
    <row r="201" spans="2:65" s="1" customFormat="1" ht="16.5" customHeight="1">
      <c r="B201" s="33"/>
      <c r="C201" s="237" t="s">
        <v>286</v>
      </c>
      <c r="D201" s="237" t="s">
        <v>218</v>
      </c>
      <c r="E201" s="238" t="s">
        <v>229</v>
      </c>
      <c r="F201" s="239" t="s">
        <v>230</v>
      </c>
      <c r="G201" s="240" t="s">
        <v>226</v>
      </c>
      <c r="H201" s="241">
        <v>5</v>
      </c>
      <c r="I201" s="242"/>
      <c r="J201" s="243">
        <f t="shared" si="0"/>
        <v>0</v>
      </c>
      <c r="K201" s="239" t="s">
        <v>1</v>
      </c>
      <c r="L201" s="244"/>
      <c r="M201" s="245" t="s">
        <v>1</v>
      </c>
      <c r="N201" s="246" t="s">
        <v>39</v>
      </c>
      <c r="O201" s="65"/>
      <c r="P201" s="200">
        <f t="shared" si="1"/>
        <v>0</v>
      </c>
      <c r="Q201" s="200">
        <v>9.0000000000000006E-5</v>
      </c>
      <c r="R201" s="200">
        <f t="shared" si="2"/>
        <v>4.5000000000000004E-4</v>
      </c>
      <c r="S201" s="200">
        <v>0</v>
      </c>
      <c r="T201" s="201">
        <f t="shared" si="3"/>
        <v>0</v>
      </c>
      <c r="AR201" s="202" t="s">
        <v>221</v>
      </c>
      <c r="AT201" s="202" t="s">
        <v>218</v>
      </c>
      <c r="AU201" s="202" t="s">
        <v>138</v>
      </c>
      <c r="AY201" s="16" t="s">
        <v>129</v>
      </c>
      <c r="BE201" s="203">
        <f t="shared" si="4"/>
        <v>0</v>
      </c>
      <c r="BF201" s="203">
        <f t="shared" si="5"/>
        <v>0</v>
      </c>
      <c r="BG201" s="203">
        <f t="shared" si="6"/>
        <v>0</v>
      </c>
      <c r="BH201" s="203">
        <f t="shared" si="7"/>
        <v>0</v>
      </c>
      <c r="BI201" s="203">
        <f t="shared" si="8"/>
        <v>0</v>
      </c>
      <c r="BJ201" s="16" t="s">
        <v>138</v>
      </c>
      <c r="BK201" s="203">
        <f t="shared" si="9"/>
        <v>0</v>
      </c>
      <c r="BL201" s="16" t="s">
        <v>206</v>
      </c>
      <c r="BM201" s="202" t="s">
        <v>1057</v>
      </c>
    </row>
    <row r="202" spans="2:65" s="1" customFormat="1" ht="16.5" customHeight="1">
      <c r="B202" s="33"/>
      <c r="C202" s="237" t="s">
        <v>290</v>
      </c>
      <c r="D202" s="237" t="s">
        <v>218</v>
      </c>
      <c r="E202" s="238" t="s">
        <v>233</v>
      </c>
      <c r="F202" s="239" t="s">
        <v>234</v>
      </c>
      <c r="G202" s="240" t="s">
        <v>226</v>
      </c>
      <c r="H202" s="241">
        <v>1</v>
      </c>
      <c r="I202" s="242"/>
      <c r="J202" s="243">
        <f t="shared" si="0"/>
        <v>0</v>
      </c>
      <c r="K202" s="239" t="s">
        <v>1</v>
      </c>
      <c r="L202" s="244"/>
      <c r="M202" s="245" t="s">
        <v>1</v>
      </c>
      <c r="N202" s="246" t="s">
        <v>39</v>
      </c>
      <c r="O202" s="65"/>
      <c r="P202" s="200">
        <f t="shared" si="1"/>
        <v>0</v>
      </c>
      <c r="Q202" s="200">
        <v>0</v>
      </c>
      <c r="R202" s="200">
        <f t="shared" si="2"/>
        <v>0</v>
      </c>
      <c r="S202" s="200">
        <v>0</v>
      </c>
      <c r="T202" s="201">
        <f t="shared" si="3"/>
        <v>0</v>
      </c>
      <c r="AR202" s="202" t="s">
        <v>221</v>
      </c>
      <c r="AT202" s="202" t="s">
        <v>218</v>
      </c>
      <c r="AU202" s="202" t="s">
        <v>138</v>
      </c>
      <c r="AY202" s="16" t="s">
        <v>129</v>
      </c>
      <c r="BE202" s="203">
        <f t="shared" si="4"/>
        <v>0</v>
      </c>
      <c r="BF202" s="203">
        <f t="shared" si="5"/>
        <v>0</v>
      </c>
      <c r="BG202" s="203">
        <f t="shared" si="6"/>
        <v>0</v>
      </c>
      <c r="BH202" s="203">
        <f t="shared" si="7"/>
        <v>0</v>
      </c>
      <c r="BI202" s="203">
        <f t="shared" si="8"/>
        <v>0</v>
      </c>
      <c r="BJ202" s="16" t="s">
        <v>138</v>
      </c>
      <c r="BK202" s="203">
        <f t="shared" si="9"/>
        <v>0</v>
      </c>
      <c r="BL202" s="16" t="s">
        <v>206</v>
      </c>
      <c r="BM202" s="202" t="s">
        <v>1058</v>
      </c>
    </row>
    <row r="203" spans="2:65" s="1" customFormat="1" ht="16.5" customHeight="1">
      <c r="B203" s="33"/>
      <c r="C203" s="191" t="s">
        <v>294</v>
      </c>
      <c r="D203" s="191" t="s">
        <v>132</v>
      </c>
      <c r="E203" s="192" t="s">
        <v>237</v>
      </c>
      <c r="F203" s="193" t="s">
        <v>238</v>
      </c>
      <c r="G203" s="194" t="s">
        <v>226</v>
      </c>
      <c r="H203" s="195">
        <v>6</v>
      </c>
      <c r="I203" s="196"/>
      <c r="J203" s="197">
        <f t="shared" si="0"/>
        <v>0</v>
      </c>
      <c r="K203" s="193" t="s">
        <v>136</v>
      </c>
      <c r="L203" s="37"/>
      <c r="M203" s="198" t="s">
        <v>1</v>
      </c>
      <c r="N203" s="199" t="s">
        <v>39</v>
      </c>
      <c r="O203" s="65"/>
      <c r="P203" s="200">
        <f t="shared" si="1"/>
        <v>0</v>
      </c>
      <c r="Q203" s="200">
        <v>0</v>
      </c>
      <c r="R203" s="200">
        <f t="shared" si="2"/>
        <v>0</v>
      </c>
      <c r="S203" s="200">
        <v>0</v>
      </c>
      <c r="T203" s="201">
        <f t="shared" si="3"/>
        <v>0</v>
      </c>
      <c r="AR203" s="202" t="s">
        <v>206</v>
      </c>
      <c r="AT203" s="202" t="s">
        <v>132</v>
      </c>
      <c r="AU203" s="202" t="s">
        <v>138</v>
      </c>
      <c r="AY203" s="16" t="s">
        <v>129</v>
      </c>
      <c r="BE203" s="203">
        <f t="shared" si="4"/>
        <v>0</v>
      </c>
      <c r="BF203" s="203">
        <f t="shared" si="5"/>
        <v>0</v>
      </c>
      <c r="BG203" s="203">
        <f t="shared" si="6"/>
        <v>0</v>
      </c>
      <c r="BH203" s="203">
        <f t="shared" si="7"/>
        <v>0</v>
      </c>
      <c r="BI203" s="203">
        <f t="shared" si="8"/>
        <v>0</v>
      </c>
      <c r="BJ203" s="16" t="s">
        <v>138</v>
      </c>
      <c r="BK203" s="203">
        <f t="shared" si="9"/>
        <v>0</v>
      </c>
      <c r="BL203" s="16" t="s">
        <v>206</v>
      </c>
      <c r="BM203" s="202" t="s">
        <v>1059</v>
      </c>
    </row>
    <row r="204" spans="2:65" s="1" customFormat="1" ht="16.5" customHeight="1">
      <c r="B204" s="33"/>
      <c r="C204" s="237" t="s">
        <v>298</v>
      </c>
      <c r="D204" s="237" t="s">
        <v>218</v>
      </c>
      <c r="E204" s="238" t="s">
        <v>240</v>
      </c>
      <c r="F204" s="239" t="s">
        <v>241</v>
      </c>
      <c r="G204" s="240" t="s">
        <v>226</v>
      </c>
      <c r="H204" s="241">
        <v>6</v>
      </c>
      <c r="I204" s="242"/>
      <c r="J204" s="243">
        <f t="shared" si="0"/>
        <v>0</v>
      </c>
      <c r="K204" s="239" t="s">
        <v>1</v>
      </c>
      <c r="L204" s="244"/>
      <c r="M204" s="245" t="s">
        <v>1</v>
      </c>
      <c r="N204" s="246" t="s">
        <v>39</v>
      </c>
      <c r="O204" s="65"/>
      <c r="P204" s="200">
        <f t="shared" si="1"/>
        <v>0</v>
      </c>
      <c r="Q204" s="200">
        <v>0</v>
      </c>
      <c r="R204" s="200">
        <f t="shared" si="2"/>
        <v>0</v>
      </c>
      <c r="S204" s="200">
        <v>0</v>
      </c>
      <c r="T204" s="201">
        <f t="shared" si="3"/>
        <v>0</v>
      </c>
      <c r="AR204" s="202" t="s">
        <v>221</v>
      </c>
      <c r="AT204" s="202" t="s">
        <v>218</v>
      </c>
      <c r="AU204" s="202" t="s">
        <v>138</v>
      </c>
      <c r="AY204" s="16" t="s">
        <v>129</v>
      </c>
      <c r="BE204" s="203">
        <f t="shared" si="4"/>
        <v>0</v>
      </c>
      <c r="BF204" s="203">
        <f t="shared" si="5"/>
        <v>0</v>
      </c>
      <c r="BG204" s="203">
        <f t="shared" si="6"/>
        <v>0</v>
      </c>
      <c r="BH204" s="203">
        <f t="shared" si="7"/>
        <v>0</v>
      </c>
      <c r="BI204" s="203">
        <f t="shared" si="8"/>
        <v>0</v>
      </c>
      <c r="BJ204" s="16" t="s">
        <v>138</v>
      </c>
      <c r="BK204" s="203">
        <f t="shared" si="9"/>
        <v>0</v>
      </c>
      <c r="BL204" s="16" t="s">
        <v>206</v>
      </c>
      <c r="BM204" s="202" t="s">
        <v>1060</v>
      </c>
    </row>
    <row r="205" spans="2:65" s="1" customFormat="1" ht="16.5" customHeight="1">
      <c r="B205" s="33"/>
      <c r="C205" s="237" t="s">
        <v>302</v>
      </c>
      <c r="D205" s="237" t="s">
        <v>218</v>
      </c>
      <c r="E205" s="238" t="s">
        <v>244</v>
      </c>
      <c r="F205" s="239" t="s">
        <v>245</v>
      </c>
      <c r="G205" s="240" t="s">
        <v>226</v>
      </c>
      <c r="H205" s="241">
        <v>55</v>
      </c>
      <c r="I205" s="242"/>
      <c r="J205" s="243">
        <f t="shared" si="0"/>
        <v>0</v>
      </c>
      <c r="K205" s="239" t="s">
        <v>136</v>
      </c>
      <c r="L205" s="244"/>
      <c r="M205" s="245" t="s">
        <v>1</v>
      </c>
      <c r="N205" s="246" t="s">
        <v>39</v>
      </c>
      <c r="O205" s="65"/>
      <c r="P205" s="200">
        <f t="shared" si="1"/>
        <v>0</v>
      </c>
      <c r="Q205" s="200">
        <v>2.0000000000000002E-5</v>
      </c>
      <c r="R205" s="200">
        <f t="shared" si="2"/>
        <v>1.1000000000000001E-3</v>
      </c>
      <c r="S205" s="200">
        <v>0</v>
      </c>
      <c r="T205" s="201">
        <f t="shared" si="3"/>
        <v>0</v>
      </c>
      <c r="AR205" s="202" t="s">
        <v>221</v>
      </c>
      <c r="AT205" s="202" t="s">
        <v>218</v>
      </c>
      <c r="AU205" s="202" t="s">
        <v>138</v>
      </c>
      <c r="AY205" s="16" t="s">
        <v>129</v>
      </c>
      <c r="BE205" s="203">
        <f t="shared" si="4"/>
        <v>0</v>
      </c>
      <c r="BF205" s="203">
        <f t="shared" si="5"/>
        <v>0</v>
      </c>
      <c r="BG205" s="203">
        <f t="shared" si="6"/>
        <v>0</v>
      </c>
      <c r="BH205" s="203">
        <f t="shared" si="7"/>
        <v>0</v>
      </c>
      <c r="BI205" s="203">
        <f t="shared" si="8"/>
        <v>0</v>
      </c>
      <c r="BJ205" s="16" t="s">
        <v>138</v>
      </c>
      <c r="BK205" s="203">
        <f t="shared" si="9"/>
        <v>0</v>
      </c>
      <c r="BL205" s="16" t="s">
        <v>206</v>
      </c>
      <c r="BM205" s="202" t="s">
        <v>1061</v>
      </c>
    </row>
    <row r="206" spans="2:65" s="1" customFormat="1" ht="24" customHeight="1">
      <c r="B206" s="33"/>
      <c r="C206" s="191" t="s">
        <v>306</v>
      </c>
      <c r="D206" s="191" t="s">
        <v>132</v>
      </c>
      <c r="E206" s="192" t="s">
        <v>707</v>
      </c>
      <c r="F206" s="193" t="s">
        <v>708</v>
      </c>
      <c r="G206" s="194" t="s">
        <v>216</v>
      </c>
      <c r="H206" s="195">
        <v>10</v>
      </c>
      <c r="I206" s="196"/>
      <c r="J206" s="197">
        <f t="shared" si="0"/>
        <v>0</v>
      </c>
      <c r="K206" s="193" t="s">
        <v>136</v>
      </c>
      <c r="L206" s="37"/>
      <c r="M206" s="198" t="s">
        <v>1</v>
      </c>
      <c r="N206" s="199" t="s">
        <v>39</v>
      </c>
      <c r="O206" s="65"/>
      <c r="P206" s="200">
        <f t="shared" si="1"/>
        <v>0</v>
      </c>
      <c r="Q206" s="200">
        <v>0</v>
      </c>
      <c r="R206" s="200">
        <f t="shared" si="2"/>
        <v>0</v>
      </c>
      <c r="S206" s="200">
        <v>0</v>
      </c>
      <c r="T206" s="201">
        <f t="shared" si="3"/>
        <v>0</v>
      </c>
      <c r="AR206" s="202" t="s">
        <v>206</v>
      </c>
      <c r="AT206" s="202" t="s">
        <v>132</v>
      </c>
      <c r="AU206" s="202" t="s">
        <v>138</v>
      </c>
      <c r="AY206" s="16" t="s">
        <v>129</v>
      </c>
      <c r="BE206" s="203">
        <f t="shared" si="4"/>
        <v>0</v>
      </c>
      <c r="BF206" s="203">
        <f t="shared" si="5"/>
        <v>0</v>
      </c>
      <c r="BG206" s="203">
        <f t="shared" si="6"/>
        <v>0</v>
      </c>
      <c r="BH206" s="203">
        <f t="shared" si="7"/>
        <v>0</v>
      </c>
      <c r="BI206" s="203">
        <f t="shared" si="8"/>
        <v>0</v>
      </c>
      <c r="BJ206" s="16" t="s">
        <v>138</v>
      </c>
      <c r="BK206" s="203">
        <f t="shared" si="9"/>
        <v>0</v>
      </c>
      <c r="BL206" s="16" t="s">
        <v>206</v>
      </c>
      <c r="BM206" s="202" t="s">
        <v>1062</v>
      </c>
    </row>
    <row r="207" spans="2:65" s="1" customFormat="1" ht="24" customHeight="1">
      <c r="B207" s="33"/>
      <c r="C207" s="237" t="s">
        <v>310</v>
      </c>
      <c r="D207" s="237" t="s">
        <v>218</v>
      </c>
      <c r="E207" s="238" t="s">
        <v>711</v>
      </c>
      <c r="F207" s="239" t="s">
        <v>712</v>
      </c>
      <c r="G207" s="240" t="s">
        <v>216</v>
      </c>
      <c r="H207" s="241">
        <v>8</v>
      </c>
      <c r="I207" s="242"/>
      <c r="J207" s="243">
        <f t="shared" si="0"/>
        <v>0</v>
      </c>
      <c r="K207" s="239" t="s">
        <v>136</v>
      </c>
      <c r="L207" s="244"/>
      <c r="M207" s="245" t="s">
        <v>1</v>
      </c>
      <c r="N207" s="246" t="s">
        <v>39</v>
      </c>
      <c r="O207" s="65"/>
      <c r="P207" s="200">
        <f t="shared" si="1"/>
        <v>0</v>
      </c>
      <c r="Q207" s="200">
        <v>1.2E-4</v>
      </c>
      <c r="R207" s="200">
        <f t="shared" si="2"/>
        <v>9.6000000000000002E-4</v>
      </c>
      <c r="S207" s="200">
        <v>0</v>
      </c>
      <c r="T207" s="201">
        <f t="shared" si="3"/>
        <v>0</v>
      </c>
      <c r="AR207" s="202" t="s">
        <v>221</v>
      </c>
      <c r="AT207" s="202" t="s">
        <v>218</v>
      </c>
      <c r="AU207" s="202" t="s">
        <v>138</v>
      </c>
      <c r="AY207" s="16" t="s">
        <v>129</v>
      </c>
      <c r="BE207" s="203">
        <f t="shared" si="4"/>
        <v>0</v>
      </c>
      <c r="BF207" s="203">
        <f t="shared" si="5"/>
        <v>0</v>
      </c>
      <c r="BG207" s="203">
        <f t="shared" si="6"/>
        <v>0</v>
      </c>
      <c r="BH207" s="203">
        <f t="shared" si="7"/>
        <v>0</v>
      </c>
      <c r="BI207" s="203">
        <f t="shared" si="8"/>
        <v>0</v>
      </c>
      <c r="BJ207" s="16" t="s">
        <v>138</v>
      </c>
      <c r="BK207" s="203">
        <f t="shared" si="9"/>
        <v>0</v>
      </c>
      <c r="BL207" s="16" t="s">
        <v>206</v>
      </c>
      <c r="BM207" s="202" t="s">
        <v>1063</v>
      </c>
    </row>
    <row r="208" spans="2:65" s="1" customFormat="1" ht="16.5" customHeight="1">
      <c r="B208" s="33"/>
      <c r="C208" s="237" t="s">
        <v>314</v>
      </c>
      <c r="D208" s="237" t="s">
        <v>218</v>
      </c>
      <c r="E208" s="238" t="s">
        <v>715</v>
      </c>
      <c r="F208" s="239" t="s">
        <v>716</v>
      </c>
      <c r="G208" s="240" t="s">
        <v>216</v>
      </c>
      <c r="H208" s="241">
        <v>2</v>
      </c>
      <c r="I208" s="242"/>
      <c r="J208" s="243">
        <f t="shared" si="0"/>
        <v>0</v>
      </c>
      <c r="K208" s="239" t="s">
        <v>1</v>
      </c>
      <c r="L208" s="244"/>
      <c r="M208" s="245" t="s">
        <v>1</v>
      </c>
      <c r="N208" s="246" t="s">
        <v>39</v>
      </c>
      <c r="O208" s="65"/>
      <c r="P208" s="200">
        <f t="shared" si="1"/>
        <v>0</v>
      </c>
      <c r="Q208" s="200">
        <v>0</v>
      </c>
      <c r="R208" s="200">
        <f t="shared" si="2"/>
        <v>0</v>
      </c>
      <c r="S208" s="200">
        <v>0</v>
      </c>
      <c r="T208" s="201">
        <f t="shared" si="3"/>
        <v>0</v>
      </c>
      <c r="AR208" s="202" t="s">
        <v>221</v>
      </c>
      <c r="AT208" s="202" t="s">
        <v>218</v>
      </c>
      <c r="AU208" s="202" t="s">
        <v>138</v>
      </c>
      <c r="AY208" s="16" t="s">
        <v>129</v>
      </c>
      <c r="BE208" s="203">
        <f t="shared" si="4"/>
        <v>0</v>
      </c>
      <c r="BF208" s="203">
        <f t="shared" si="5"/>
        <v>0</v>
      </c>
      <c r="BG208" s="203">
        <f t="shared" si="6"/>
        <v>0</v>
      </c>
      <c r="BH208" s="203">
        <f t="shared" si="7"/>
        <v>0</v>
      </c>
      <c r="BI208" s="203">
        <f t="shared" si="8"/>
        <v>0</v>
      </c>
      <c r="BJ208" s="16" t="s">
        <v>138</v>
      </c>
      <c r="BK208" s="203">
        <f t="shared" si="9"/>
        <v>0</v>
      </c>
      <c r="BL208" s="16" t="s">
        <v>206</v>
      </c>
      <c r="BM208" s="202" t="s">
        <v>1064</v>
      </c>
    </row>
    <row r="209" spans="2:65" s="1" customFormat="1" ht="24" customHeight="1">
      <c r="B209" s="33"/>
      <c r="C209" s="191" t="s">
        <v>318</v>
      </c>
      <c r="D209" s="191" t="s">
        <v>132</v>
      </c>
      <c r="E209" s="192" t="s">
        <v>719</v>
      </c>
      <c r="F209" s="193" t="s">
        <v>720</v>
      </c>
      <c r="G209" s="194" t="s">
        <v>216</v>
      </c>
      <c r="H209" s="195">
        <v>10</v>
      </c>
      <c r="I209" s="196"/>
      <c r="J209" s="197">
        <f t="shared" si="0"/>
        <v>0</v>
      </c>
      <c r="K209" s="193" t="s">
        <v>136</v>
      </c>
      <c r="L209" s="37"/>
      <c r="M209" s="198" t="s">
        <v>1</v>
      </c>
      <c r="N209" s="199" t="s">
        <v>39</v>
      </c>
      <c r="O209" s="65"/>
      <c r="P209" s="200">
        <f t="shared" si="1"/>
        <v>0</v>
      </c>
      <c r="Q209" s="200">
        <v>0</v>
      </c>
      <c r="R209" s="200">
        <f t="shared" si="2"/>
        <v>0</v>
      </c>
      <c r="S209" s="200">
        <v>0</v>
      </c>
      <c r="T209" s="201">
        <f t="shared" si="3"/>
        <v>0</v>
      </c>
      <c r="AR209" s="202" t="s">
        <v>206</v>
      </c>
      <c r="AT209" s="202" t="s">
        <v>132</v>
      </c>
      <c r="AU209" s="202" t="s">
        <v>138</v>
      </c>
      <c r="AY209" s="16" t="s">
        <v>129</v>
      </c>
      <c r="BE209" s="203">
        <f t="shared" si="4"/>
        <v>0</v>
      </c>
      <c r="BF209" s="203">
        <f t="shared" si="5"/>
        <v>0</v>
      </c>
      <c r="BG209" s="203">
        <f t="shared" si="6"/>
        <v>0</v>
      </c>
      <c r="BH209" s="203">
        <f t="shared" si="7"/>
        <v>0</v>
      </c>
      <c r="BI209" s="203">
        <f t="shared" si="8"/>
        <v>0</v>
      </c>
      <c r="BJ209" s="16" t="s">
        <v>138</v>
      </c>
      <c r="BK209" s="203">
        <f t="shared" si="9"/>
        <v>0</v>
      </c>
      <c r="BL209" s="16" t="s">
        <v>206</v>
      </c>
      <c r="BM209" s="202" t="s">
        <v>1065</v>
      </c>
    </row>
    <row r="210" spans="2:65" s="1" customFormat="1" ht="24" customHeight="1">
      <c r="B210" s="33"/>
      <c r="C210" s="237" t="s">
        <v>322</v>
      </c>
      <c r="D210" s="237" t="s">
        <v>218</v>
      </c>
      <c r="E210" s="238" t="s">
        <v>723</v>
      </c>
      <c r="F210" s="239" t="s">
        <v>724</v>
      </c>
      <c r="G210" s="240" t="s">
        <v>216</v>
      </c>
      <c r="H210" s="241">
        <v>10</v>
      </c>
      <c r="I210" s="242"/>
      <c r="J210" s="243">
        <f t="shared" si="0"/>
        <v>0</v>
      </c>
      <c r="K210" s="239" t="s">
        <v>136</v>
      </c>
      <c r="L210" s="244"/>
      <c r="M210" s="245" t="s">
        <v>1</v>
      </c>
      <c r="N210" s="246" t="s">
        <v>39</v>
      </c>
      <c r="O210" s="65"/>
      <c r="P210" s="200">
        <f t="shared" si="1"/>
        <v>0</v>
      </c>
      <c r="Q210" s="200">
        <v>2.5000000000000001E-4</v>
      </c>
      <c r="R210" s="200">
        <f t="shared" si="2"/>
        <v>2.5000000000000001E-3</v>
      </c>
      <c r="S210" s="200">
        <v>0</v>
      </c>
      <c r="T210" s="201">
        <f t="shared" si="3"/>
        <v>0</v>
      </c>
      <c r="AR210" s="202" t="s">
        <v>221</v>
      </c>
      <c r="AT210" s="202" t="s">
        <v>218</v>
      </c>
      <c r="AU210" s="202" t="s">
        <v>138</v>
      </c>
      <c r="AY210" s="16" t="s">
        <v>129</v>
      </c>
      <c r="BE210" s="203">
        <f t="shared" si="4"/>
        <v>0</v>
      </c>
      <c r="BF210" s="203">
        <f t="shared" si="5"/>
        <v>0</v>
      </c>
      <c r="BG210" s="203">
        <f t="shared" si="6"/>
        <v>0</v>
      </c>
      <c r="BH210" s="203">
        <f t="shared" si="7"/>
        <v>0</v>
      </c>
      <c r="BI210" s="203">
        <f t="shared" si="8"/>
        <v>0</v>
      </c>
      <c r="BJ210" s="16" t="s">
        <v>138</v>
      </c>
      <c r="BK210" s="203">
        <f t="shared" si="9"/>
        <v>0</v>
      </c>
      <c r="BL210" s="16" t="s">
        <v>206</v>
      </c>
      <c r="BM210" s="202" t="s">
        <v>1066</v>
      </c>
    </row>
    <row r="211" spans="2:65" s="1" customFormat="1" ht="24" customHeight="1">
      <c r="B211" s="33"/>
      <c r="C211" s="191" t="s">
        <v>326</v>
      </c>
      <c r="D211" s="191" t="s">
        <v>132</v>
      </c>
      <c r="E211" s="192" t="s">
        <v>727</v>
      </c>
      <c r="F211" s="193" t="s">
        <v>728</v>
      </c>
      <c r="G211" s="194" t="s">
        <v>216</v>
      </c>
      <c r="H211" s="195">
        <v>36</v>
      </c>
      <c r="I211" s="196"/>
      <c r="J211" s="197">
        <f t="shared" si="0"/>
        <v>0</v>
      </c>
      <c r="K211" s="193" t="s">
        <v>136</v>
      </c>
      <c r="L211" s="37"/>
      <c r="M211" s="198" t="s">
        <v>1</v>
      </c>
      <c r="N211" s="199" t="s">
        <v>39</v>
      </c>
      <c r="O211" s="65"/>
      <c r="P211" s="200">
        <f t="shared" si="1"/>
        <v>0</v>
      </c>
      <c r="Q211" s="200">
        <v>0</v>
      </c>
      <c r="R211" s="200">
        <f t="shared" si="2"/>
        <v>0</v>
      </c>
      <c r="S211" s="200">
        <v>0</v>
      </c>
      <c r="T211" s="201">
        <f t="shared" si="3"/>
        <v>0</v>
      </c>
      <c r="AR211" s="202" t="s">
        <v>206</v>
      </c>
      <c r="AT211" s="202" t="s">
        <v>132</v>
      </c>
      <c r="AU211" s="202" t="s">
        <v>138</v>
      </c>
      <c r="AY211" s="16" t="s">
        <v>129</v>
      </c>
      <c r="BE211" s="203">
        <f t="shared" si="4"/>
        <v>0</v>
      </c>
      <c r="BF211" s="203">
        <f t="shared" si="5"/>
        <v>0</v>
      </c>
      <c r="BG211" s="203">
        <f t="shared" si="6"/>
        <v>0</v>
      </c>
      <c r="BH211" s="203">
        <f t="shared" si="7"/>
        <v>0</v>
      </c>
      <c r="BI211" s="203">
        <f t="shared" si="8"/>
        <v>0</v>
      </c>
      <c r="BJ211" s="16" t="s">
        <v>138</v>
      </c>
      <c r="BK211" s="203">
        <f t="shared" si="9"/>
        <v>0</v>
      </c>
      <c r="BL211" s="16" t="s">
        <v>206</v>
      </c>
      <c r="BM211" s="202" t="s">
        <v>1067</v>
      </c>
    </row>
    <row r="212" spans="2:65" s="1" customFormat="1" ht="24" customHeight="1">
      <c r="B212" s="33"/>
      <c r="C212" s="191" t="s">
        <v>330</v>
      </c>
      <c r="D212" s="191" t="s">
        <v>132</v>
      </c>
      <c r="E212" s="192" t="s">
        <v>248</v>
      </c>
      <c r="F212" s="193" t="s">
        <v>249</v>
      </c>
      <c r="G212" s="194" t="s">
        <v>216</v>
      </c>
      <c r="H212" s="195">
        <v>30</v>
      </c>
      <c r="I212" s="196"/>
      <c r="J212" s="197">
        <f t="shared" si="0"/>
        <v>0</v>
      </c>
      <c r="K212" s="193" t="s">
        <v>136</v>
      </c>
      <c r="L212" s="37"/>
      <c r="M212" s="198" t="s">
        <v>1</v>
      </c>
      <c r="N212" s="199" t="s">
        <v>39</v>
      </c>
      <c r="O212" s="65"/>
      <c r="P212" s="200">
        <f t="shared" si="1"/>
        <v>0</v>
      </c>
      <c r="Q212" s="200">
        <v>0</v>
      </c>
      <c r="R212" s="200">
        <f t="shared" si="2"/>
        <v>0</v>
      </c>
      <c r="S212" s="200">
        <v>0</v>
      </c>
      <c r="T212" s="201">
        <f t="shared" si="3"/>
        <v>0</v>
      </c>
      <c r="AR212" s="202" t="s">
        <v>206</v>
      </c>
      <c r="AT212" s="202" t="s">
        <v>132</v>
      </c>
      <c r="AU212" s="202" t="s">
        <v>138</v>
      </c>
      <c r="AY212" s="16" t="s">
        <v>129</v>
      </c>
      <c r="BE212" s="203">
        <f t="shared" si="4"/>
        <v>0</v>
      </c>
      <c r="BF212" s="203">
        <f t="shared" si="5"/>
        <v>0</v>
      </c>
      <c r="BG212" s="203">
        <f t="shared" si="6"/>
        <v>0</v>
      </c>
      <c r="BH212" s="203">
        <f t="shared" si="7"/>
        <v>0</v>
      </c>
      <c r="BI212" s="203">
        <f t="shared" si="8"/>
        <v>0</v>
      </c>
      <c r="BJ212" s="16" t="s">
        <v>138</v>
      </c>
      <c r="BK212" s="203">
        <f t="shared" si="9"/>
        <v>0</v>
      </c>
      <c r="BL212" s="16" t="s">
        <v>206</v>
      </c>
      <c r="BM212" s="202" t="s">
        <v>1068</v>
      </c>
    </row>
    <row r="213" spans="2:65" s="1" customFormat="1" ht="24" customHeight="1">
      <c r="B213" s="33"/>
      <c r="C213" s="237" t="s">
        <v>337</v>
      </c>
      <c r="D213" s="237" t="s">
        <v>218</v>
      </c>
      <c r="E213" s="238" t="s">
        <v>252</v>
      </c>
      <c r="F213" s="239" t="s">
        <v>253</v>
      </c>
      <c r="G213" s="240" t="s">
        <v>216</v>
      </c>
      <c r="H213" s="241">
        <v>66</v>
      </c>
      <c r="I213" s="242"/>
      <c r="J213" s="243">
        <f t="shared" si="0"/>
        <v>0</v>
      </c>
      <c r="K213" s="239" t="s">
        <v>136</v>
      </c>
      <c r="L213" s="244"/>
      <c r="M213" s="245" t="s">
        <v>1</v>
      </c>
      <c r="N213" s="246" t="s">
        <v>39</v>
      </c>
      <c r="O213" s="65"/>
      <c r="P213" s="200">
        <f t="shared" si="1"/>
        <v>0</v>
      </c>
      <c r="Q213" s="200">
        <v>1.7000000000000001E-4</v>
      </c>
      <c r="R213" s="200">
        <f t="shared" si="2"/>
        <v>1.1220000000000001E-2</v>
      </c>
      <c r="S213" s="200">
        <v>0</v>
      </c>
      <c r="T213" s="201">
        <f t="shared" si="3"/>
        <v>0</v>
      </c>
      <c r="AR213" s="202" t="s">
        <v>221</v>
      </c>
      <c r="AT213" s="202" t="s">
        <v>218</v>
      </c>
      <c r="AU213" s="202" t="s">
        <v>138</v>
      </c>
      <c r="AY213" s="16" t="s">
        <v>129</v>
      </c>
      <c r="BE213" s="203">
        <f t="shared" si="4"/>
        <v>0</v>
      </c>
      <c r="BF213" s="203">
        <f t="shared" si="5"/>
        <v>0</v>
      </c>
      <c r="BG213" s="203">
        <f t="shared" si="6"/>
        <v>0</v>
      </c>
      <c r="BH213" s="203">
        <f t="shared" si="7"/>
        <v>0</v>
      </c>
      <c r="BI213" s="203">
        <f t="shared" si="8"/>
        <v>0</v>
      </c>
      <c r="BJ213" s="16" t="s">
        <v>138</v>
      </c>
      <c r="BK213" s="203">
        <f t="shared" si="9"/>
        <v>0</v>
      </c>
      <c r="BL213" s="16" t="s">
        <v>206</v>
      </c>
      <c r="BM213" s="202" t="s">
        <v>1069</v>
      </c>
    </row>
    <row r="214" spans="2:65" s="1" customFormat="1" ht="16.5" customHeight="1">
      <c r="B214" s="33"/>
      <c r="C214" s="191" t="s">
        <v>341</v>
      </c>
      <c r="D214" s="191" t="s">
        <v>132</v>
      </c>
      <c r="E214" s="192" t="s">
        <v>256</v>
      </c>
      <c r="F214" s="193" t="s">
        <v>257</v>
      </c>
      <c r="G214" s="194" t="s">
        <v>226</v>
      </c>
      <c r="H214" s="195">
        <v>1</v>
      </c>
      <c r="I214" s="196"/>
      <c r="J214" s="197">
        <f t="shared" si="0"/>
        <v>0</v>
      </c>
      <c r="K214" s="193" t="s">
        <v>1</v>
      </c>
      <c r="L214" s="37"/>
      <c r="M214" s="198" t="s">
        <v>1</v>
      </c>
      <c r="N214" s="199" t="s">
        <v>39</v>
      </c>
      <c r="O214" s="65"/>
      <c r="P214" s="200">
        <f t="shared" si="1"/>
        <v>0</v>
      </c>
      <c r="Q214" s="200">
        <v>0</v>
      </c>
      <c r="R214" s="200">
        <f t="shared" si="2"/>
        <v>0</v>
      </c>
      <c r="S214" s="200">
        <v>0</v>
      </c>
      <c r="T214" s="201">
        <f t="shared" si="3"/>
        <v>0</v>
      </c>
      <c r="AR214" s="202" t="s">
        <v>206</v>
      </c>
      <c r="AT214" s="202" t="s">
        <v>132</v>
      </c>
      <c r="AU214" s="202" t="s">
        <v>138</v>
      </c>
      <c r="AY214" s="16" t="s">
        <v>129</v>
      </c>
      <c r="BE214" s="203">
        <f t="shared" si="4"/>
        <v>0</v>
      </c>
      <c r="BF214" s="203">
        <f t="shared" si="5"/>
        <v>0</v>
      </c>
      <c r="BG214" s="203">
        <f t="shared" si="6"/>
        <v>0</v>
      </c>
      <c r="BH214" s="203">
        <f t="shared" si="7"/>
        <v>0</v>
      </c>
      <c r="BI214" s="203">
        <f t="shared" si="8"/>
        <v>0</v>
      </c>
      <c r="BJ214" s="16" t="s">
        <v>138</v>
      </c>
      <c r="BK214" s="203">
        <f t="shared" si="9"/>
        <v>0</v>
      </c>
      <c r="BL214" s="16" t="s">
        <v>206</v>
      </c>
      <c r="BM214" s="202" t="s">
        <v>1070</v>
      </c>
    </row>
    <row r="215" spans="2:65" s="1" customFormat="1" ht="24" customHeight="1">
      <c r="B215" s="33"/>
      <c r="C215" s="191" t="s">
        <v>347</v>
      </c>
      <c r="D215" s="191" t="s">
        <v>132</v>
      </c>
      <c r="E215" s="192" t="s">
        <v>260</v>
      </c>
      <c r="F215" s="193" t="s">
        <v>261</v>
      </c>
      <c r="G215" s="194" t="s">
        <v>226</v>
      </c>
      <c r="H215" s="195">
        <v>2</v>
      </c>
      <c r="I215" s="196"/>
      <c r="J215" s="197">
        <f t="shared" si="0"/>
        <v>0</v>
      </c>
      <c r="K215" s="193" t="s">
        <v>136</v>
      </c>
      <c r="L215" s="37"/>
      <c r="M215" s="198" t="s">
        <v>1</v>
      </c>
      <c r="N215" s="199" t="s">
        <v>39</v>
      </c>
      <c r="O215" s="65"/>
      <c r="P215" s="200">
        <f t="shared" si="1"/>
        <v>0</v>
      </c>
      <c r="Q215" s="200">
        <v>0</v>
      </c>
      <c r="R215" s="200">
        <f t="shared" si="2"/>
        <v>0</v>
      </c>
      <c r="S215" s="200">
        <v>0</v>
      </c>
      <c r="T215" s="201">
        <f t="shared" si="3"/>
        <v>0</v>
      </c>
      <c r="AR215" s="202" t="s">
        <v>206</v>
      </c>
      <c r="AT215" s="202" t="s">
        <v>132</v>
      </c>
      <c r="AU215" s="202" t="s">
        <v>138</v>
      </c>
      <c r="AY215" s="16" t="s">
        <v>129</v>
      </c>
      <c r="BE215" s="203">
        <f t="shared" si="4"/>
        <v>0</v>
      </c>
      <c r="BF215" s="203">
        <f t="shared" si="5"/>
        <v>0</v>
      </c>
      <c r="BG215" s="203">
        <f t="shared" si="6"/>
        <v>0</v>
      </c>
      <c r="BH215" s="203">
        <f t="shared" si="7"/>
        <v>0</v>
      </c>
      <c r="BI215" s="203">
        <f t="shared" si="8"/>
        <v>0</v>
      </c>
      <c r="BJ215" s="16" t="s">
        <v>138</v>
      </c>
      <c r="BK215" s="203">
        <f t="shared" si="9"/>
        <v>0</v>
      </c>
      <c r="BL215" s="16" t="s">
        <v>206</v>
      </c>
      <c r="BM215" s="202" t="s">
        <v>1071</v>
      </c>
    </row>
    <row r="216" spans="2:65" s="1" customFormat="1" ht="16.5" customHeight="1">
      <c r="B216" s="33"/>
      <c r="C216" s="237" t="s">
        <v>351</v>
      </c>
      <c r="D216" s="237" t="s">
        <v>218</v>
      </c>
      <c r="E216" s="238" t="s">
        <v>264</v>
      </c>
      <c r="F216" s="239" t="s">
        <v>265</v>
      </c>
      <c r="G216" s="240" t="s">
        <v>226</v>
      </c>
      <c r="H216" s="241">
        <v>2</v>
      </c>
      <c r="I216" s="242"/>
      <c r="J216" s="243">
        <f t="shared" si="0"/>
        <v>0</v>
      </c>
      <c r="K216" s="239" t="s">
        <v>1</v>
      </c>
      <c r="L216" s="244"/>
      <c r="M216" s="245" t="s">
        <v>1</v>
      </c>
      <c r="N216" s="246" t="s">
        <v>39</v>
      </c>
      <c r="O216" s="65"/>
      <c r="P216" s="200">
        <f t="shared" si="1"/>
        <v>0</v>
      </c>
      <c r="Q216" s="200">
        <v>8.0000000000000007E-5</v>
      </c>
      <c r="R216" s="200">
        <f t="shared" si="2"/>
        <v>1.6000000000000001E-4</v>
      </c>
      <c r="S216" s="200">
        <v>0</v>
      </c>
      <c r="T216" s="201">
        <f t="shared" si="3"/>
        <v>0</v>
      </c>
      <c r="AR216" s="202" t="s">
        <v>221</v>
      </c>
      <c r="AT216" s="202" t="s">
        <v>218</v>
      </c>
      <c r="AU216" s="202" t="s">
        <v>138</v>
      </c>
      <c r="AY216" s="16" t="s">
        <v>129</v>
      </c>
      <c r="BE216" s="203">
        <f t="shared" si="4"/>
        <v>0</v>
      </c>
      <c r="BF216" s="203">
        <f t="shared" si="5"/>
        <v>0</v>
      </c>
      <c r="BG216" s="203">
        <f t="shared" si="6"/>
        <v>0</v>
      </c>
      <c r="BH216" s="203">
        <f t="shared" si="7"/>
        <v>0</v>
      </c>
      <c r="BI216" s="203">
        <f t="shared" si="8"/>
        <v>0</v>
      </c>
      <c r="BJ216" s="16" t="s">
        <v>138</v>
      </c>
      <c r="BK216" s="203">
        <f t="shared" si="9"/>
        <v>0</v>
      </c>
      <c r="BL216" s="16" t="s">
        <v>206</v>
      </c>
      <c r="BM216" s="202" t="s">
        <v>1072</v>
      </c>
    </row>
    <row r="217" spans="2:65" s="1" customFormat="1" ht="24" customHeight="1">
      <c r="B217" s="33"/>
      <c r="C217" s="191" t="s">
        <v>358</v>
      </c>
      <c r="D217" s="191" t="s">
        <v>132</v>
      </c>
      <c r="E217" s="192" t="s">
        <v>268</v>
      </c>
      <c r="F217" s="193" t="s">
        <v>269</v>
      </c>
      <c r="G217" s="194" t="s">
        <v>226</v>
      </c>
      <c r="H217" s="195">
        <v>1</v>
      </c>
      <c r="I217" s="196"/>
      <c r="J217" s="197">
        <f t="shared" si="0"/>
        <v>0</v>
      </c>
      <c r="K217" s="193" t="s">
        <v>136</v>
      </c>
      <c r="L217" s="37"/>
      <c r="M217" s="198" t="s">
        <v>1</v>
      </c>
      <c r="N217" s="199" t="s">
        <v>39</v>
      </c>
      <c r="O217" s="65"/>
      <c r="P217" s="200">
        <f t="shared" si="1"/>
        <v>0</v>
      </c>
      <c r="Q217" s="200">
        <v>0</v>
      </c>
      <c r="R217" s="200">
        <f t="shared" si="2"/>
        <v>0</v>
      </c>
      <c r="S217" s="200">
        <v>0</v>
      </c>
      <c r="T217" s="201">
        <f t="shared" si="3"/>
        <v>0</v>
      </c>
      <c r="AR217" s="202" t="s">
        <v>206</v>
      </c>
      <c r="AT217" s="202" t="s">
        <v>132</v>
      </c>
      <c r="AU217" s="202" t="s">
        <v>138</v>
      </c>
      <c r="AY217" s="16" t="s">
        <v>129</v>
      </c>
      <c r="BE217" s="203">
        <f t="shared" si="4"/>
        <v>0</v>
      </c>
      <c r="BF217" s="203">
        <f t="shared" si="5"/>
        <v>0</v>
      </c>
      <c r="BG217" s="203">
        <f t="shared" si="6"/>
        <v>0</v>
      </c>
      <c r="BH217" s="203">
        <f t="shared" si="7"/>
        <v>0</v>
      </c>
      <c r="BI217" s="203">
        <f t="shared" si="8"/>
        <v>0</v>
      </c>
      <c r="BJ217" s="16" t="s">
        <v>138</v>
      </c>
      <c r="BK217" s="203">
        <f t="shared" si="9"/>
        <v>0</v>
      </c>
      <c r="BL217" s="16" t="s">
        <v>206</v>
      </c>
      <c r="BM217" s="202" t="s">
        <v>1073</v>
      </c>
    </row>
    <row r="218" spans="2:65" s="1" customFormat="1" ht="16.5" customHeight="1">
      <c r="B218" s="33"/>
      <c r="C218" s="237" t="s">
        <v>362</v>
      </c>
      <c r="D218" s="237" t="s">
        <v>218</v>
      </c>
      <c r="E218" s="238" t="s">
        <v>272</v>
      </c>
      <c r="F218" s="239" t="s">
        <v>273</v>
      </c>
      <c r="G218" s="240" t="s">
        <v>226</v>
      </c>
      <c r="H218" s="241">
        <v>1</v>
      </c>
      <c r="I218" s="242"/>
      <c r="J218" s="243">
        <f t="shared" si="0"/>
        <v>0</v>
      </c>
      <c r="K218" s="239" t="s">
        <v>1</v>
      </c>
      <c r="L218" s="244"/>
      <c r="M218" s="245" t="s">
        <v>1</v>
      </c>
      <c r="N218" s="246" t="s">
        <v>39</v>
      </c>
      <c r="O218" s="65"/>
      <c r="P218" s="200">
        <f t="shared" si="1"/>
        <v>0</v>
      </c>
      <c r="Q218" s="200">
        <v>8.0000000000000007E-5</v>
      </c>
      <c r="R218" s="200">
        <f t="shared" si="2"/>
        <v>8.0000000000000007E-5</v>
      </c>
      <c r="S218" s="200">
        <v>0</v>
      </c>
      <c r="T218" s="201">
        <f t="shared" si="3"/>
        <v>0</v>
      </c>
      <c r="AR218" s="202" t="s">
        <v>221</v>
      </c>
      <c r="AT218" s="202" t="s">
        <v>218</v>
      </c>
      <c r="AU218" s="202" t="s">
        <v>138</v>
      </c>
      <c r="AY218" s="16" t="s">
        <v>129</v>
      </c>
      <c r="BE218" s="203">
        <f t="shared" si="4"/>
        <v>0</v>
      </c>
      <c r="BF218" s="203">
        <f t="shared" si="5"/>
        <v>0</v>
      </c>
      <c r="BG218" s="203">
        <f t="shared" si="6"/>
        <v>0</v>
      </c>
      <c r="BH218" s="203">
        <f t="shared" si="7"/>
        <v>0</v>
      </c>
      <c r="BI218" s="203">
        <f t="shared" si="8"/>
        <v>0</v>
      </c>
      <c r="BJ218" s="16" t="s">
        <v>138</v>
      </c>
      <c r="BK218" s="203">
        <f t="shared" si="9"/>
        <v>0</v>
      </c>
      <c r="BL218" s="16" t="s">
        <v>206</v>
      </c>
      <c r="BM218" s="202" t="s">
        <v>1074</v>
      </c>
    </row>
    <row r="219" spans="2:65" s="1" customFormat="1" ht="16.5" customHeight="1">
      <c r="B219" s="33"/>
      <c r="C219" s="191" t="s">
        <v>367</v>
      </c>
      <c r="D219" s="191" t="s">
        <v>132</v>
      </c>
      <c r="E219" s="192" t="s">
        <v>276</v>
      </c>
      <c r="F219" s="193" t="s">
        <v>277</v>
      </c>
      <c r="G219" s="194" t="s">
        <v>226</v>
      </c>
      <c r="H219" s="195">
        <v>1</v>
      </c>
      <c r="I219" s="196"/>
      <c r="J219" s="197">
        <f t="shared" si="0"/>
        <v>0</v>
      </c>
      <c r="K219" s="193" t="s">
        <v>1</v>
      </c>
      <c r="L219" s="37"/>
      <c r="M219" s="198" t="s">
        <v>1</v>
      </c>
      <c r="N219" s="199" t="s">
        <v>39</v>
      </c>
      <c r="O219" s="65"/>
      <c r="P219" s="200">
        <f t="shared" si="1"/>
        <v>0</v>
      </c>
      <c r="Q219" s="200">
        <v>0</v>
      </c>
      <c r="R219" s="200">
        <f t="shared" si="2"/>
        <v>0</v>
      </c>
      <c r="S219" s="200">
        <v>0</v>
      </c>
      <c r="T219" s="201">
        <f t="shared" si="3"/>
        <v>0</v>
      </c>
      <c r="AR219" s="202" t="s">
        <v>206</v>
      </c>
      <c r="AT219" s="202" t="s">
        <v>132</v>
      </c>
      <c r="AU219" s="202" t="s">
        <v>138</v>
      </c>
      <c r="AY219" s="16" t="s">
        <v>129</v>
      </c>
      <c r="BE219" s="203">
        <f t="shared" si="4"/>
        <v>0</v>
      </c>
      <c r="BF219" s="203">
        <f t="shared" si="5"/>
        <v>0</v>
      </c>
      <c r="BG219" s="203">
        <f t="shared" si="6"/>
        <v>0</v>
      </c>
      <c r="BH219" s="203">
        <f t="shared" si="7"/>
        <v>0</v>
      </c>
      <c r="BI219" s="203">
        <f t="shared" si="8"/>
        <v>0</v>
      </c>
      <c r="BJ219" s="16" t="s">
        <v>138</v>
      </c>
      <c r="BK219" s="203">
        <f t="shared" si="9"/>
        <v>0</v>
      </c>
      <c r="BL219" s="16" t="s">
        <v>206</v>
      </c>
      <c r="BM219" s="202" t="s">
        <v>1075</v>
      </c>
    </row>
    <row r="220" spans="2:65" s="1" customFormat="1" ht="16.5" customHeight="1">
      <c r="B220" s="33"/>
      <c r="C220" s="237" t="s">
        <v>372</v>
      </c>
      <c r="D220" s="237" t="s">
        <v>218</v>
      </c>
      <c r="E220" s="238" t="s">
        <v>280</v>
      </c>
      <c r="F220" s="239" t="s">
        <v>281</v>
      </c>
      <c r="G220" s="240" t="s">
        <v>226</v>
      </c>
      <c r="H220" s="241">
        <v>1</v>
      </c>
      <c r="I220" s="242"/>
      <c r="J220" s="243">
        <f t="shared" si="0"/>
        <v>0</v>
      </c>
      <c r="K220" s="239" t="s">
        <v>1</v>
      </c>
      <c r="L220" s="244"/>
      <c r="M220" s="245" t="s">
        <v>1</v>
      </c>
      <c r="N220" s="246" t="s">
        <v>39</v>
      </c>
      <c r="O220" s="65"/>
      <c r="P220" s="200">
        <f t="shared" si="1"/>
        <v>0</v>
      </c>
      <c r="Q220" s="200">
        <v>8.0000000000000007E-5</v>
      </c>
      <c r="R220" s="200">
        <f t="shared" si="2"/>
        <v>8.0000000000000007E-5</v>
      </c>
      <c r="S220" s="200">
        <v>0</v>
      </c>
      <c r="T220" s="201">
        <f t="shared" si="3"/>
        <v>0</v>
      </c>
      <c r="AR220" s="202" t="s">
        <v>221</v>
      </c>
      <c r="AT220" s="202" t="s">
        <v>218</v>
      </c>
      <c r="AU220" s="202" t="s">
        <v>138</v>
      </c>
      <c r="AY220" s="16" t="s">
        <v>129</v>
      </c>
      <c r="BE220" s="203">
        <f t="shared" si="4"/>
        <v>0</v>
      </c>
      <c r="BF220" s="203">
        <f t="shared" si="5"/>
        <v>0</v>
      </c>
      <c r="BG220" s="203">
        <f t="shared" si="6"/>
        <v>0</v>
      </c>
      <c r="BH220" s="203">
        <f t="shared" si="7"/>
        <v>0</v>
      </c>
      <c r="BI220" s="203">
        <f t="shared" si="8"/>
        <v>0</v>
      </c>
      <c r="BJ220" s="16" t="s">
        <v>138</v>
      </c>
      <c r="BK220" s="203">
        <f t="shared" si="9"/>
        <v>0</v>
      </c>
      <c r="BL220" s="16" t="s">
        <v>206</v>
      </c>
      <c r="BM220" s="202" t="s">
        <v>1076</v>
      </c>
    </row>
    <row r="221" spans="2:65" s="1" customFormat="1" ht="24" customHeight="1">
      <c r="B221" s="33"/>
      <c r="C221" s="191" t="s">
        <v>376</v>
      </c>
      <c r="D221" s="191" t="s">
        <v>132</v>
      </c>
      <c r="E221" s="192" t="s">
        <v>283</v>
      </c>
      <c r="F221" s="193" t="s">
        <v>284</v>
      </c>
      <c r="G221" s="194" t="s">
        <v>226</v>
      </c>
      <c r="H221" s="195">
        <v>10</v>
      </c>
      <c r="I221" s="196"/>
      <c r="J221" s="197">
        <f t="shared" si="0"/>
        <v>0</v>
      </c>
      <c r="K221" s="193" t="s">
        <v>136</v>
      </c>
      <c r="L221" s="37"/>
      <c r="M221" s="198" t="s">
        <v>1</v>
      </c>
      <c r="N221" s="199" t="s">
        <v>39</v>
      </c>
      <c r="O221" s="65"/>
      <c r="P221" s="200">
        <f t="shared" si="1"/>
        <v>0</v>
      </c>
      <c r="Q221" s="200">
        <v>0</v>
      </c>
      <c r="R221" s="200">
        <f t="shared" si="2"/>
        <v>0</v>
      </c>
      <c r="S221" s="200">
        <v>0</v>
      </c>
      <c r="T221" s="201">
        <f t="shared" si="3"/>
        <v>0</v>
      </c>
      <c r="AR221" s="202" t="s">
        <v>206</v>
      </c>
      <c r="AT221" s="202" t="s">
        <v>132</v>
      </c>
      <c r="AU221" s="202" t="s">
        <v>138</v>
      </c>
      <c r="AY221" s="16" t="s">
        <v>129</v>
      </c>
      <c r="BE221" s="203">
        <f t="shared" si="4"/>
        <v>0</v>
      </c>
      <c r="BF221" s="203">
        <f t="shared" si="5"/>
        <v>0</v>
      </c>
      <c r="BG221" s="203">
        <f t="shared" si="6"/>
        <v>0</v>
      </c>
      <c r="BH221" s="203">
        <f t="shared" si="7"/>
        <v>0</v>
      </c>
      <c r="BI221" s="203">
        <f t="shared" si="8"/>
        <v>0</v>
      </c>
      <c r="BJ221" s="16" t="s">
        <v>138</v>
      </c>
      <c r="BK221" s="203">
        <f t="shared" si="9"/>
        <v>0</v>
      </c>
      <c r="BL221" s="16" t="s">
        <v>206</v>
      </c>
      <c r="BM221" s="202" t="s">
        <v>1077</v>
      </c>
    </row>
    <row r="222" spans="2:65" s="1" customFormat="1" ht="16.5" customHeight="1">
      <c r="B222" s="33"/>
      <c r="C222" s="237" t="s">
        <v>382</v>
      </c>
      <c r="D222" s="237" t="s">
        <v>218</v>
      </c>
      <c r="E222" s="238" t="s">
        <v>287</v>
      </c>
      <c r="F222" s="239" t="s">
        <v>288</v>
      </c>
      <c r="G222" s="240" t="s">
        <v>226</v>
      </c>
      <c r="H222" s="241">
        <v>1</v>
      </c>
      <c r="I222" s="242"/>
      <c r="J222" s="243">
        <f t="shared" si="0"/>
        <v>0</v>
      </c>
      <c r="K222" s="239" t="s">
        <v>136</v>
      </c>
      <c r="L222" s="244"/>
      <c r="M222" s="245" t="s">
        <v>1</v>
      </c>
      <c r="N222" s="246" t="s">
        <v>39</v>
      </c>
      <c r="O222" s="65"/>
      <c r="P222" s="200">
        <f t="shared" si="1"/>
        <v>0</v>
      </c>
      <c r="Q222" s="200">
        <v>6.0000000000000002E-5</v>
      </c>
      <c r="R222" s="200">
        <f t="shared" si="2"/>
        <v>6.0000000000000002E-5</v>
      </c>
      <c r="S222" s="200">
        <v>0</v>
      </c>
      <c r="T222" s="201">
        <f t="shared" si="3"/>
        <v>0</v>
      </c>
      <c r="AR222" s="202" t="s">
        <v>221</v>
      </c>
      <c r="AT222" s="202" t="s">
        <v>218</v>
      </c>
      <c r="AU222" s="202" t="s">
        <v>138</v>
      </c>
      <c r="AY222" s="16" t="s">
        <v>129</v>
      </c>
      <c r="BE222" s="203">
        <f t="shared" si="4"/>
        <v>0</v>
      </c>
      <c r="BF222" s="203">
        <f t="shared" si="5"/>
        <v>0</v>
      </c>
      <c r="BG222" s="203">
        <f t="shared" si="6"/>
        <v>0</v>
      </c>
      <c r="BH222" s="203">
        <f t="shared" si="7"/>
        <v>0</v>
      </c>
      <c r="BI222" s="203">
        <f t="shared" si="8"/>
        <v>0</v>
      </c>
      <c r="BJ222" s="16" t="s">
        <v>138</v>
      </c>
      <c r="BK222" s="203">
        <f t="shared" si="9"/>
        <v>0</v>
      </c>
      <c r="BL222" s="16" t="s">
        <v>206</v>
      </c>
      <c r="BM222" s="202" t="s">
        <v>1078</v>
      </c>
    </row>
    <row r="223" spans="2:65" s="1" customFormat="1" ht="16.5" customHeight="1">
      <c r="B223" s="33"/>
      <c r="C223" s="237" t="s">
        <v>386</v>
      </c>
      <c r="D223" s="237" t="s">
        <v>218</v>
      </c>
      <c r="E223" s="238" t="s">
        <v>291</v>
      </c>
      <c r="F223" s="239" t="s">
        <v>292</v>
      </c>
      <c r="G223" s="240" t="s">
        <v>226</v>
      </c>
      <c r="H223" s="241">
        <v>7</v>
      </c>
      <c r="I223" s="242"/>
      <c r="J223" s="243">
        <f t="shared" si="0"/>
        <v>0</v>
      </c>
      <c r="K223" s="239" t="s">
        <v>136</v>
      </c>
      <c r="L223" s="244"/>
      <c r="M223" s="245" t="s">
        <v>1</v>
      </c>
      <c r="N223" s="246" t="s">
        <v>39</v>
      </c>
      <c r="O223" s="65"/>
      <c r="P223" s="200">
        <f t="shared" si="1"/>
        <v>0</v>
      </c>
      <c r="Q223" s="200">
        <v>6.0000000000000002E-5</v>
      </c>
      <c r="R223" s="200">
        <f t="shared" si="2"/>
        <v>4.2000000000000002E-4</v>
      </c>
      <c r="S223" s="200">
        <v>0</v>
      </c>
      <c r="T223" s="201">
        <f t="shared" si="3"/>
        <v>0</v>
      </c>
      <c r="AR223" s="202" t="s">
        <v>221</v>
      </c>
      <c r="AT223" s="202" t="s">
        <v>218</v>
      </c>
      <c r="AU223" s="202" t="s">
        <v>138</v>
      </c>
      <c r="AY223" s="16" t="s">
        <v>129</v>
      </c>
      <c r="BE223" s="203">
        <f t="shared" si="4"/>
        <v>0</v>
      </c>
      <c r="BF223" s="203">
        <f t="shared" si="5"/>
        <v>0</v>
      </c>
      <c r="BG223" s="203">
        <f t="shared" si="6"/>
        <v>0</v>
      </c>
      <c r="BH223" s="203">
        <f t="shared" si="7"/>
        <v>0</v>
      </c>
      <c r="BI223" s="203">
        <f t="shared" si="8"/>
        <v>0</v>
      </c>
      <c r="BJ223" s="16" t="s">
        <v>138</v>
      </c>
      <c r="BK223" s="203">
        <f t="shared" si="9"/>
        <v>0</v>
      </c>
      <c r="BL223" s="16" t="s">
        <v>206</v>
      </c>
      <c r="BM223" s="202" t="s">
        <v>1079</v>
      </c>
    </row>
    <row r="224" spans="2:65" s="1" customFormat="1" ht="16.5" customHeight="1">
      <c r="B224" s="33"/>
      <c r="C224" s="237" t="s">
        <v>390</v>
      </c>
      <c r="D224" s="237" t="s">
        <v>218</v>
      </c>
      <c r="E224" s="238" t="s">
        <v>295</v>
      </c>
      <c r="F224" s="239" t="s">
        <v>296</v>
      </c>
      <c r="G224" s="240" t="s">
        <v>226</v>
      </c>
      <c r="H224" s="241">
        <v>2</v>
      </c>
      <c r="I224" s="242"/>
      <c r="J224" s="243">
        <f t="shared" si="0"/>
        <v>0</v>
      </c>
      <c r="K224" s="239" t="s">
        <v>1</v>
      </c>
      <c r="L224" s="244"/>
      <c r="M224" s="245" t="s">
        <v>1</v>
      </c>
      <c r="N224" s="246" t="s">
        <v>39</v>
      </c>
      <c r="O224" s="65"/>
      <c r="P224" s="200">
        <f t="shared" si="1"/>
        <v>0</v>
      </c>
      <c r="Q224" s="200">
        <v>0</v>
      </c>
      <c r="R224" s="200">
        <f t="shared" si="2"/>
        <v>0</v>
      </c>
      <c r="S224" s="200">
        <v>0</v>
      </c>
      <c r="T224" s="201">
        <f t="shared" si="3"/>
        <v>0</v>
      </c>
      <c r="AR224" s="202" t="s">
        <v>221</v>
      </c>
      <c r="AT224" s="202" t="s">
        <v>218</v>
      </c>
      <c r="AU224" s="202" t="s">
        <v>138</v>
      </c>
      <c r="AY224" s="16" t="s">
        <v>129</v>
      </c>
      <c r="BE224" s="203">
        <f t="shared" si="4"/>
        <v>0</v>
      </c>
      <c r="BF224" s="203">
        <f t="shared" si="5"/>
        <v>0</v>
      </c>
      <c r="BG224" s="203">
        <f t="shared" si="6"/>
        <v>0</v>
      </c>
      <c r="BH224" s="203">
        <f t="shared" si="7"/>
        <v>0</v>
      </c>
      <c r="BI224" s="203">
        <f t="shared" si="8"/>
        <v>0</v>
      </c>
      <c r="BJ224" s="16" t="s">
        <v>138</v>
      </c>
      <c r="BK224" s="203">
        <f t="shared" si="9"/>
        <v>0</v>
      </c>
      <c r="BL224" s="16" t="s">
        <v>206</v>
      </c>
      <c r="BM224" s="202" t="s">
        <v>1080</v>
      </c>
    </row>
    <row r="225" spans="2:65" s="1" customFormat="1" ht="16.5" customHeight="1">
      <c r="B225" s="33"/>
      <c r="C225" s="191" t="s">
        <v>394</v>
      </c>
      <c r="D225" s="191" t="s">
        <v>132</v>
      </c>
      <c r="E225" s="192" t="s">
        <v>299</v>
      </c>
      <c r="F225" s="193" t="s">
        <v>300</v>
      </c>
      <c r="G225" s="194" t="s">
        <v>226</v>
      </c>
      <c r="H225" s="195">
        <v>8</v>
      </c>
      <c r="I225" s="196"/>
      <c r="J225" s="197">
        <f t="shared" si="0"/>
        <v>0</v>
      </c>
      <c r="K225" s="193" t="s">
        <v>136</v>
      </c>
      <c r="L225" s="37"/>
      <c r="M225" s="198" t="s">
        <v>1</v>
      </c>
      <c r="N225" s="199" t="s">
        <v>39</v>
      </c>
      <c r="O225" s="65"/>
      <c r="P225" s="200">
        <f t="shared" si="1"/>
        <v>0</v>
      </c>
      <c r="Q225" s="200">
        <v>0</v>
      </c>
      <c r="R225" s="200">
        <f t="shared" si="2"/>
        <v>0</v>
      </c>
      <c r="S225" s="200">
        <v>0</v>
      </c>
      <c r="T225" s="201">
        <f t="shared" si="3"/>
        <v>0</v>
      </c>
      <c r="AR225" s="202" t="s">
        <v>206</v>
      </c>
      <c r="AT225" s="202" t="s">
        <v>132</v>
      </c>
      <c r="AU225" s="202" t="s">
        <v>138</v>
      </c>
      <c r="AY225" s="16" t="s">
        <v>129</v>
      </c>
      <c r="BE225" s="203">
        <f t="shared" si="4"/>
        <v>0</v>
      </c>
      <c r="BF225" s="203">
        <f t="shared" si="5"/>
        <v>0</v>
      </c>
      <c r="BG225" s="203">
        <f t="shared" si="6"/>
        <v>0</v>
      </c>
      <c r="BH225" s="203">
        <f t="shared" si="7"/>
        <v>0</v>
      </c>
      <c r="BI225" s="203">
        <f t="shared" si="8"/>
        <v>0</v>
      </c>
      <c r="BJ225" s="16" t="s">
        <v>138</v>
      </c>
      <c r="BK225" s="203">
        <f t="shared" si="9"/>
        <v>0</v>
      </c>
      <c r="BL225" s="16" t="s">
        <v>206</v>
      </c>
      <c r="BM225" s="202" t="s">
        <v>1081</v>
      </c>
    </row>
    <row r="226" spans="2:65" s="1" customFormat="1" ht="16.5" customHeight="1">
      <c r="B226" s="33"/>
      <c r="C226" s="237" t="s">
        <v>399</v>
      </c>
      <c r="D226" s="237" t="s">
        <v>218</v>
      </c>
      <c r="E226" s="238" t="s">
        <v>303</v>
      </c>
      <c r="F226" s="239" t="s">
        <v>304</v>
      </c>
      <c r="G226" s="240" t="s">
        <v>226</v>
      </c>
      <c r="H226" s="241">
        <v>6</v>
      </c>
      <c r="I226" s="242"/>
      <c r="J226" s="243">
        <f t="shared" si="0"/>
        <v>0</v>
      </c>
      <c r="K226" s="239" t="s">
        <v>136</v>
      </c>
      <c r="L226" s="244"/>
      <c r="M226" s="245" t="s">
        <v>1</v>
      </c>
      <c r="N226" s="246" t="s">
        <v>39</v>
      </c>
      <c r="O226" s="65"/>
      <c r="P226" s="200">
        <f t="shared" si="1"/>
        <v>0</v>
      </c>
      <c r="Q226" s="200">
        <v>4.0000000000000002E-4</v>
      </c>
      <c r="R226" s="200">
        <f t="shared" si="2"/>
        <v>2.4000000000000002E-3</v>
      </c>
      <c r="S226" s="200">
        <v>0</v>
      </c>
      <c r="T226" s="201">
        <f t="shared" si="3"/>
        <v>0</v>
      </c>
      <c r="AR226" s="202" t="s">
        <v>221</v>
      </c>
      <c r="AT226" s="202" t="s">
        <v>218</v>
      </c>
      <c r="AU226" s="202" t="s">
        <v>138</v>
      </c>
      <c r="AY226" s="16" t="s">
        <v>129</v>
      </c>
      <c r="BE226" s="203">
        <f t="shared" si="4"/>
        <v>0</v>
      </c>
      <c r="BF226" s="203">
        <f t="shared" si="5"/>
        <v>0</v>
      </c>
      <c r="BG226" s="203">
        <f t="shared" si="6"/>
        <v>0</v>
      </c>
      <c r="BH226" s="203">
        <f t="shared" si="7"/>
        <v>0</v>
      </c>
      <c r="BI226" s="203">
        <f t="shared" si="8"/>
        <v>0</v>
      </c>
      <c r="BJ226" s="16" t="s">
        <v>138</v>
      </c>
      <c r="BK226" s="203">
        <f t="shared" si="9"/>
        <v>0</v>
      </c>
      <c r="BL226" s="16" t="s">
        <v>206</v>
      </c>
      <c r="BM226" s="202" t="s">
        <v>1082</v>
      </c>
    </row>
    <row r="227" spans="2:65" s="1" customFormat="1" ht="16.5" customHeight="1">
      <c r="B227" s="33"/>
      <c r="C227" s="237" t="s">
        <v>409</v>
      </c>
      <c r="D227" s="237" t="s">
        <v>218</v>
      </c>
      <c r="E227" s="238" t="s">
        <v>307</v>
      </c>
      <c r="F227" s="239" t="s">
        <v>308</v>
      </c>
      <c r="G227" s="240" t="s">
        <v>226</v>
      </c>
      <c r="H227" s="241">
        <v>1</v>
      </c>
      <c r="I227" s="242"/>
      <c r="J227" s="243">
        <f t="shared" si="0"/>
        <v>0</v>
      </c>
      <c r="K227" s="239" t="s">
        <v>136</v>
      </c>
      <c r="L227" s="244"/>
      <c r="M227" s="245" t="s">
        <v>1</v>
      </c>
      <c r="N227" s="246" t="s">
        <v>39</v>
      </c>
      <c r="O227" s="65"/>
      <c r="P227" s="200">
        <f t="shared" si="1"/>
        <v>0</v>
      </c>
      <c r="Q227" s="200">
        <v>4.0000000000000002E-4</v>
      </c>
      <c r="R227" s="200">
        <f t="shared" si="2"/>
        <v>4.0000000000000002E-4</v>
      </c>
      <c r="S227" s="200">
        <v>0</v>
      </c>
      <c r="T227" s="201">
        <f t="shared" si="3"/>
        <v>0</v>
      </c>
      <c r="AR227" s="202" t="s">
        <v>221</v>
      </c>
      <c r="AT227" s="202" t="s">
        <v>218</v>
      </c>
      <c r="AU227" s="202" t="s">
        <v>138</v>
      </c>
      <c r="AY227" s="16" t="s">
        <v>129</v>
      </c>
      <c r="BE227" s="203">
        <f t="shared" si="4"/>
        <v>0</v>
      </c>
      <c r="BF227" s="203">
        <f t="shared" si="5"/>
        <v>0</v>
      </c>
      <c r="BG227" s="203">
        <f t="shared" si="6"/>
        <v>0</v>
      </c>
      <c r="BH227" s="203">
        <f t="shared" si="7"/>
        <v>0</v>
      </c>
      <c r="BI227" s="203">
        <f t="shared" si="8"/>
        <v>0</v>
      </c>
      <c r="BJ227" s="16" t="s">
        <v>138</v>
      </c>
      <c r="BK227" s="203">
        <f t="shared" si="9"/>
        <v>0</v>
      </c>
      <c r="BL227" s="16" t="s">
        <v>206</v>
      </c>
      <c r="BM227" s="202" t="s">
        <v>1083</v>
      </c>
    </row>
    <row r="228" spans="2:65" s="1" customFormat="1" ht="16.5" customHeight="1">
      <c r="B228" s="33"/>
      <c r="C228" s="237" t="s">
        <v>608</v>
      </c>
      <c r="D228" s="237" t="s">
        <v>218</v>
      </c>
      <c r="E228" s="238" t="s">
        <v>311</v>
      </c>
      <c r="F228" s="239" t="s">
        <v>312</v>
      </c>
      <c r="G228" s="240" t="s">
        <v>226</v>
      </c>
      <c r="H228" s="241">
        <v>1</v>
      </c>
      <c r="I228" s="242"/>
      <c r="J228" s="243">
        <f t="shared" si="0"/>
        <v>0</v>
      </c>
      <c r="K228" s="239" t="s">
        <v>136</v>
      </c>
      <c r="L228" s="244"/>
      <c r="M228" s="245" t="s">
        <v>1</v>
      </c>
      <c r="N228" s="246" t="s">
        <v>39</v>
      </c>
      <c r="O228" s="65"/>
      <c r="P228" s="200">
        <f t="shared" si="1"/>
        <v>0</v>
      </c>
      <c r="Q228" s="200">
        <v>4.0000000000000002E-4</v>
      </c>
      <c r="R228" s="200">
        <f t="shared" si="2"/>
        <v>4.0000000000000002E-4</v>
      </c>
      <c r="S228" s="200">
        <v>0</v>
      </c>
      <c r="T228" s="201">
        <f t="shared" si="3"/>
        <v>0</v>
      </c>
      <c r="AR228" s="202" t="s">
        <v>221</v>
      </c>
      <c r="AT228" s="202" t="s">
        <v>218</v>
      </c>
      <c r="AU228" s="202" t="s">
        <v>138</v>
      </c>
      <c r="AY228" s="16" t="s">
        <v>129</v>
      </c>
      <c r="BE228" s="203">
        <f t="shared" si="4"/>
        <v>0</v>
      </c>
      <c r="BF228" s="203">
        <f t="shared" si="5"/>
        <v>0</v>
      </c>
      <c r="BG228" s="203">
        <f t="shared" si="6"/>
        <v>0</v>
      </c>
      <c r="BH228" s="203">
        <f t="shared" si="7"/>
        <v>0</v>
      </c>
      <c r="BI228" s="203">
        <f t="shared" si="8"/>
        <v>0</v>
      </c>
      <c r="BJ228" s="16" t="s">
        <v>138</v>
      </c>
      <c r="BK228" s="203">
        <f t="shared" si="9"/>
        <v>0</v>
      </c>
      <c r="BL228" s="16" t="s">
        <v>206</v>
      </c>
      <c r="BM228" s="202" t="s">
        <v>1084</v>
      </c>
    </row>
    <row r="229" spans="2:65" s="1" customFormat="1" ht="24" customHeight="1">
      <c r="B229" s="33"/>
      <c r="C229" s="191" t="s">
        <v>612</v>
      </c>
      <c r="D229" s="191" t="s">
        <v>132</v>
      </c>
      <c r="E229" s="192" t="s">
        <v>315</v>
      </c>
      <c r="F229" s="193" t="s">
        <v>316</v>
      </c>
      <c r="G229" s="194" t="s">
        <v>226</v>
      </c>
      <c r="H229" s="195">
        <v>1</v>
      </c>
      <c r="I229" s="196"/>
      <c r="J229" s="197">
        <f t="shared" si="0"/>
        <v>0</v>
      </c>
      <c r="K229" s="193" t="s">
        <v>136</v>
      </c>
      <c r="L229" s="37"/>
      <c r="M229" s="198" t="s">
        <v>1</v>
      </c>
      <c r="N229" s="199" t="s">
        <v>39</v>
      </c>
      <c r="O229" s="65"/>
      <c r="P229" s="200">
        <f t="shared" si="1"/>
        <v>0</v>
      </c>
      <c r="Q229" s="200">
        <v>0</v>
      </c>
      <c r="R229" s="200">
        <f t="shared" si="2"/>
        <v>0</v>
      </c>
      <c r="S229" s="200">
        <v>0</v>
      </c>
      <c r="T229" s="201">
        <f t="shared" si="3"/>
        <v>0</v>
      </c>
      <c r="AR229" s="202" t="s">
        <v>206</v>
      </c>
      <c r="AT229" s="202" t="s">
        <v>132</v>
      </c>
      <c r="AU229" s="202" t="s">
        <v>138</v>
      </c>
      <c r="AY229" s="16" t="s">
        <v>129</v>
      </c>
      <c r="BE229" s="203">
        <f t="shared" si="4"/>
        <v>0</v>
      </c>
      <c r="BF229" s="203">
        <f t="shared" si="5"/>
        <v>0</v>
      </c>
      <c r="BG229" s="203">
        <f t="shared" si="6"/>
        <v>0</v>
      </c>
      <c r="BH229" s="203">
        <f t="shared" si="7"/>
        <v>0</v>
      </c>
      <c r="BI229" s="203">
        <f t="shared" si="8"/>
        <v>0</v>
      </c>
      <c r="BJ229" s="16" t="s">
        <v>138</v>
      </c>
      <c r="BK229" s="203">
        <f t="shared" si="9"/>
        <v>0</v>
      </c>
      <c r="BL229" s="16" t="s">
        <v>206</v>
      </c>
      <c r="BM229" s="202" t="s">
        <v>1085</v>
      </c>
    </row>
    <row r="230" spans="2:65" s="1" customFormat="1" ht="16.5" customHeight="1">
      <c r="B230" s="33"/>
      <c r="C230" s="237" t="s">
        <v>616</v>
      </c>
      <c r="D230" s="237" t="s">
        <v>218</v>
      </c>
      <c r="E230" s="238" t="s">
        <v>319</v>
      </c>
      <c r="F230" s="239" t="s">
        <v>320</v>
      </c>
      <c r="G230" s="240" t="s">
        <v>226</v>
      </c>
      <c r="H230" s="241">
        <v>1</v>
      </c>
      <c r="I230" s="242"/>
      <c r="J230" s="243">
        <f t="shared" si="0"/>
        <v>0</v>
      </c>
      <c r="K230" s="239" t="s">
        <v>1</v>
      </c>
      <c r="L230" s="244"/>
      <c r="M230" s="245" t="s">
        <v>1</v>
      </c>
      <c r="N230" s="246" t="s">
        <v>39</v>
      </c>
      <c r="O230" s="65"/>
      <c r="P230" s="200">
        <f t="shared" si="1"/>
        <v>0</v>
      </c>
      <c r="Q230" s="200">
        <v>0</v>
      </c>
      <c r="R230" s="200">
        <f t="shared" si="2"/>
        <v>0</v>
      </c>
      <c r="S230" s="200">
        <v>0</v>
      </c>
      <c r="T230" s="201">
        <f t="shared" si="3"/>
        <v>0</v>
      </c>
      <c r="AR230" s="202" t="s">
        <v>221</v>
      </c>
      <c r="AT230" s="202" t="s">
        <v>218</v>
      </c>
      <c r="AU230" s="202" t="s">
        <v>138</v>
      </c>
      <c r="AY230" s="16" t="s">
        <v>129</v>
      </c>
      <c r="BE230" s="203">
        <f t="shared" si="4"/>
        <v>0</v>
      </c>
      <c r="BF230" s="203">
        <f t="shared" si="5"/>
        <v>0</v>
      </c>
      <c r="BG230" s="203">
        <f t="shared" si="6"/>
        <v>0</v>
      </c>
      <c r="BH230" s="203">
        <f t="shared" si="7"/>
        <v>0</v>
      </c>
      <c r="BI230" s="203">
        <f t="shared" si="8"/>
        <v>0</v>
      </c>
      <c r="BJ230" s="16" t="s">
        <v>138</v>
      </c>
      <c r="BK230" s="203">
        <f t="shared" si="9"/>
        <v>0</v>
      </c>
      <c r="BL230" s="16" t="s">
        <v>206</v>
      </c>
      <c r="BM230" s="202" t="s">
        <v>1086</v>
      </c>
    </row>
    <row r="231" spans="2:65" s="1" customFormat="1" ht="24" customHeight="1">
      <c r="B231" s="33"/>
      <c r="C231" s="191" t="s">
        <v>620</v>
      </c>
      <c r="D231" s="191" t="s">
        <v>132</v>
      </c>
      <c r="E231" s="192" t="s">
        <v>1087</v>
      </c>
      <c r="F231" s="193" t="s">
        <v>1088</v>
      </c>
      <c r="G231" s="194" t="s">
        <v>226</v>
      </c>
      <c r="H231" s="195">
        <v>1</v>
      </c>
      <c r="I231" s="196"/>
      <c r="J231" s="197">
        <f t="shared" si="0"/>
        <v>0</v>
      </c>
      <c r="K231" s="193" t="s">
        <v>136</v>
      </c>
      <c r="L231" s="37"/>
      <c r="M231" s="198" t="s">
        <v>1</v>
      </c>
      <c r="N231" s="199" t="s">
        <v>39</v>
      </c>
      <c r="O231" s="65"/>
      <c r="P231" s="200">
        <f t="shared" si="1"/>
        <v>0</v>
      </c>
      <c r="Q231" s="200">
        <v>0</v>
      </c>
      <c r="R231" s="200">
        <f t="shared" si="2"/>
        <v>0</v>
      </c>
      <c r="S231" s="200">
        <v>0</v>
      </c>
      <c r="T231" s="201">
        <f t="shared" si="3"/>
        <v>0</v>
      </c>
      <c r="AR231" s="202" t="s">
        <v>206</v>
      </c>
      <c r="AT231" s="202" t="s">
        <v>132</v>
      </c>
      <c r="AU231" s="202" t="s">
        <v>138</v>
      </c>
      <c r="AY231" s="16" t="s">
        <v>129</v>
      </c>
      <c r="BE231" s="203">
        <f t="shared" si="4"/>
        <v>0</v>
      </c>
      <c r="BF231" s="203">
        <f t="shared" si="5"/>
        <v>0</v>
      </c>
      <c r="BG231" s="203">
        <f t="shared" si="6"/>
        <v>0</v>
      </c>
      <c r="BH231" s="203">
        <f t="shared" si="7"/>
        <v>0</v>
      </c>
      <c r="BI231" s="203">
        <f t="shared" si="8"/>
        <v>0</v>
      </c>
      <c r="BJ231" s="16" t="s">
        <v>138</v>
      </c>
      <c r="BK231" s="203">
        <f t="shared" si="9"/>
        <v>0</v>
      </c>
      <c r="BL231" s="16" t="s">
        <v>206</v>
      </c>
      <c r="BM231" s="202" t="s">
        <v>1089</v>
      </c>
    </row>
    <row r="232" spans="2:65" s="1" customFormat="1" ht="24" customHeight="1">
      <c r="B232" s="33"/>
      <c r="C232" s="237" t="s">
        <v>624</v>
      </c>
      <c r="D232" s="237" t="s">
        <v>218</v>
      </c>
      <c r="E232" s="238" t="s">
        <v>1090</v>
      </c>
      <c r="F232" s="239" t="s">
        <v>1091</v>
      </c>
      <c r="G232" s="240" t="s">
        <v>226</v>
      </c>
      <c r="H232" s="241">
        <v>1</v>
      </c>
      <c r="I232" s="242"/>
      <c r="J232" s="243">
        <f t="shared" si="0"/>
        <v>0</v>
      </c>
      <c r="K232" s="239" t="s">
        <v>136</v>
      </c>
      <c r="L232" s="244"/>
      <c r="M232" s="245" t="s">
        <v>1</v>
      </c>
      <c r="N232" s="246" t="s">
        <v>39</v>
      </c>
      <c r="O232" s="65"/>
      <c r="P232" s="200">
        <f t="shared" si="1"/>
        <v>0</v>
      </c>
      <c r="Q232" s="200">
        <v>2.5999999999999999E-3</v>
      </c>
      <c r="R232" s="200">
        <f t="shared" si="2"/>
        <v>2.5999999999999999E-3</v>
      </c>
      <c r="S232" s="200">
        <v>0</v>
      </c>
      <c r="T232" s="201">
        <f t="shared" si="3"/>
        <v>0</v>
      </c>
      <c r="AR232" s="202" t="s">
        <v>221</v>
      </c>
      <c r="AT232" s="202" t="s">
        <v>218</v>
      </c>
      <c r="AU232" s="202" t="s">
        <v>138</v>
      </c>
      <c r="AY232" s="16" t="s">
        <v>129</v>
      </c>
      <c r="BE232" s="203">
        <f t="shared" si="4"/>
        <v>0</v>
      </c>
      <c r="BF232" s="203">
        <f t="shared" si="5"/>
        <v>0</v>
      </c>
      <c r="BG232" s="203">
        <f t="shared" si="6"/>
        <v>0</v>
      </c>
      <c r="BH232" s="203">
        <f t="shared" si="7"/>
        <v>0</v>
      </c>
      <c r="BI232" s="203">
        <f t="shared" si="8"/>
        <v>0</v>
      </c>
      <c r="BJ232" s="16" t="s">
        <v>138</v>
      </c>
      <c r="BK232" s="203">
        <f t="shared" si="9"/>
        <v>0</v>
      </c>
      <c r="BL232" s="16" t="s">
        <v>206</v>
      </c>
      <c r="BM232" s="202" t="s">
        <v>1092</v>
      </c>
    </row>
    <row r="233" spans="2:65" s="1" customFormat="1" ht="24" customHeight="1">
      <c r="B233" s="33"/>
      <c r="C233" s="191" t="s">
        <v>628</v>
      </c>
      <c r="D233" s="191" t="s">
        <v>132</v>
      </c>
      <c r="E233" s="192" t="s">
        <v>323</v>
      </c>
      <c r="F233" s="193" t="s">
        <v>324</v>
      </c>
      <c r="G233" s="194" t="s">
        <v>205</v>
      </c>
      <c r="H233" s="195">
        <v>1</v>
      </c>
      <c r="I233" s="196"/>
      <c r="J233" s="197">
        <f t="shared" si="0"/>
        <v>0</v>
      </c>
      <c r="K233" s="193" t="s">
        <v>1</v>
      </c>
      <c r="L233" s="37"/>
      <c r="M233" s="198" t="s">
        <v>1</v>
      </c>
      <c r="N233" s="199" t="s">
        <v>39</v>
      </c>
      <c r="O233" s="65"/>
      <c r="P233" s="200">
        <f t="shared" si="1"/>
        <v>0</v>
      </c>
      <c r="Q233" s="200">
        <v>0</v>
      </c>
      <c r="R233" s="200">
        <f t="shared" si="2"/>
        <v>0</v>
      </c>
      <c r="S233" s="200">
        <v>0</v>
      </c>
      <c r="T233" s="201">
        <f t="shared" si="3"/>
        <v>0</v>
      </c>
      <c r="AR233" s="202" t="s">
        <v>206</v>
      </c>
      <c r="AT233" s="202" t="s">
        <v>132</v>
      </c>
      <c r="AU233" s="202" t="s">
        <v>138</v>
      </c>
      <c r="AY233" s="16" t="s">
        <v>129</v>
      </c>
      <c r="BE233" s="203">
        <f t="shared" si="4"/>
        <v>0</v>
      </c>
      <c r="BF233" s="203">
        <f t="shared" si="5"/>
        <v>0</v>
      </c>
      <c r="BG233" s="203">
        <f t="shared" si="6"/>
        <v>0</v>
      </c>
      <c r="BH233" s="203">
        <f t="shared" si="7"/>
        <v>0</v>
      </c>
      <c r="BI233" s="203">
        <f t="shared" si="8"/>
        <v>0</v>
      </c>
      <c r="BJ233" s="16" t="s">
        <v>138</v>
      </c>
      <c r="BK233" s="203">
        <f t="shared" si="9"/>
        <v>0</v>
      </c>
      <c r="BL233" s="16" t="s">
        <v>206</v>
      </c>
      <c r="BM233" s="202" t="s">
        <v>1093</v>
      </c>
    </row>
    <row r="234" spans="2:65" s="1" customFormat="1" ht="24" customHeight="1">
      <c r="B234" s="33"/>
      <c r="C234" s="191" t="s">
        <v>632</v>
      </c>
      <c r="D234" s="191" t="s">
        <v>132</v>
      </c>
      <c r="E234" s="192" t="s">
        <v>327</v>
      </c>
      <c r="F234" s="193" t="s">
        <v>779</v>
      </c>
      <c r="G234" s="194" t="s">
        <v>205</v>
      </c>
      <c r="H234" s="195">
        <v>1</v>
      </c>
      <c r="I234" s="196"/>
      <c r="J234" s="197">
        <f t="shared" si="0"/>
        <v>0</v>
      </c>
      <c r="K234" s="193" t="s">
        <v>1</v>
      </c>
      <c r="L234" s="37"/>
      <c r="M234" s="198" t="s">
        <v>1</v>
      </c>
      <c r="N234" s="199" t="s">
        <v>39</v>
      </c>
      <c r="O234" s="65"/>
      <c r="P234" s="200">
        <f t="shared" si="1"/>
        <v>0</v>
      </c>
      <c r="Q234" s="200">
        <v>0</v>
      </c>
      <c r="R234" s="200">
        <f t="shared" si="2"/>
        <v>0</v>
      </c>
      <c r="S234" s="200">
        <v>0</v>
      </c>
      <c r="T234" s="201">
        <f t="shared" si="3"/>
        <v>0</v>
      </c>
      <c r="AR234" s="202" t="s">
        <v>206</v>
      </c>
      <c r="AT234" s="202" t="s">
        <v>132</v>
      </c>
      <c r="AU234" s="202" t="s">
        <v>138</v>
      </c>
      <c r="AY234" s="16" t="s">
        <v>129</v>
      </c>
      <c r="BE234" s="203">
        <f t="shared" si="4"/>
        <v>0</v>
      </c>
      <c r="BF234" s="203">
        <f t="shared" si="5"/>
        <v>0</v>
      </c>
      <c r="BG234" s="203">
        <f t="shared" si="6"/>
        <v>0</v>
      </c>
      <c r="BH234" s="203">
        <f t="shared" si="7"/>
        <v>0</v>
      </c>
      <c r="BI234" s="203">
        <f t="shared" si="8"/>
        <v>0</v>
      </c>
      <c r="BJ234" s="16" t="s">
        <v>138</v>
      </c>
      <c r="BK234" s="203">
        <f t="shared" si="9"/>
        <v>0</v>
      </c>
      <c r="BL234" s="16" t="s">
        <v>206</v>
      </c>
      <c r="BM234" s="202" t="s">
        <v>1094</v>
      </c>
    </row>
    <row r="235" spans="2:65" s="1" customFormat="1" ht="24" customHeight="1">
      <c r="B235" s="33"/>
      <c r="C235" s="191" t="s">
        <v>636</v>
      </c>
      <c r="D235" s="191" t="s">
        <v>132</v>
      </c>
      <c r="E235" s="192" t="s">
        <v>331</v>
      </c>
      <c r="F235" s="193" t="s">
        <v>332</v>
      </c>
      <c r="G235" s="194" t="s">
        <v>333</v>
      </c>
      <c r="H235" s="247"/>
      <c r="I235" s="196"/>
      <c r="J235" s="197">
        <f t="shared" si="0"/>
        <v>0</v>
      </c>
      <c r="K235" s="193" t="s">
        <v>136</v>
      </c>
      <c r="L235" s="37"/>
      <c r="M235" s="198" t="s">
        <v>1</v>
      </c>
      <c r="N235" s="199" t="s">
        <v>39</v>
      </c>
      <c r="O235" s="65"/>
      <c r="P235" s="200">
        <f t="shared" si="1"/>
        <v>0</v>
      </c>
      <c r="Q235" s="200">
        <v>0</v>
      </c>
      <c r="R235" s="200">
        <f t="shared" si="2"/>
        <v>0</v>
      </c>
      <c r="S235" s="200">
        <v>0</v>
      </c>
      <c r="T235" s="201">
        <f t="shared" si="3"/>
        <v>0</v>
      </c>
      <c r="AR235" s="202" t="s">
        <v>206</v>
      </c>
      <c r="AT235" s="202" t="s">
        <v>132</v>
      </c>
      <c r="AU235" s="202" t="s">
        <v>138</v>
      </c>
      <c r="AY235" s="16" t="s">
        <v>129</v>
      </c>
      <c r="BE235" s="203">
        <f t="shared" si="4"/>
        <v>0</v>
      </c>
      <c r="BF235" s="203">
        <f t="shared" si="5"/>
        <v>0</v>
      </c>
      <c r="BG235" s="203">
        <f t="shared" si="6"/>
        <v>0</v>
      </c>
      <c r="BH235" s="203">
        <f t="shared" si="7"/>
        <v>0</v>
      </c>
      <c r="BI235" s="203">
        <f t="shared" si="8"/>
        <v>0</v>
      </c>
      <c r="BJ235" s="16" t="s">
        <v>138</v>
      </c>
      <c r="BK235" s="203">
        <f t="shared" si="9"/>
        <v>0</v>
      </c>
      <c r="BL235" s="16" t="s">
        <v>206</v>
      </c>
      <c r="BM235" s="202" t="s">
        <v>1095</v>
      </c>
    </row>
    <row r="236" spans="2:65" s="11" customFormat="1" ht="22.95" customHeight="1">
      <c r="B236" s="175"/>
      <c r="C236" s="176"/>
      <c r="D236" s="177" t="s">
        <v>72</v>
      </c>
      <c r="E236" s="189" t="s">
        <v>1096</v>
      </c>
      <c r="F236" s="189" t="s">
        <v>1097</v>
      </c>
      <c r="G236" s="176"/>
      <c r="H236" s="176"/>
      <c r="I236" s="179"/>
      <c r="J236" s="190">
        <f>BK236</f>
        <v>0</v>
      </c>
      <c r="K236" s="176"/>
      <c r="L236" s="181"/>
      <c r="M236" s="182"/>
      <c r="N236" s="183"/>
      <c r="O236" s="183"/>
      <c r="P236" s="184">
        <f>SUM(P237:P239)</f>
        <v>0</v>
      </c>
      <c r="Q236" s="183"/>
      <c r="R236" s="184">
        <f>SUM(R237:R239)</f>
        <v>0</v>
      </c>
      <c r="S236" s="183"/>
      <c r="T236" s="185">
        <f>SUM(T237:T239)</f>
        <v>7.4999999999999997E-3</v>
      </c>
      <c r="AR236" s="186" t="s">
        <v>138</v>
      </c>
      <c r="AT236" s="187" t="s">
        <v>72</v>
      </c>
      <c r="AU236" s="187" t="s">
        <v>81</v>
      </c>
      <c r="AY236" s="186" t="s">
        <v>129</v>
      </c>
      <c r="BK236" s="188">
        <f>SUM(BK237:BK239)</f>
        <v>0</v>
      </c>
    </row>
    <row r="237" spans="2:65" s="1" customFormat="1" ht="24" customHeight="1">
      <c r="B237" s="33"/>
      <c r="C237" s="191" t="s">
        <v>640</v>
      </c>
      <c r="D237" s="191" t="s">
        <v>132</v>
      </c>
      <c r="E237" s="192" t="s">
        <v>1098</v>
      </c>
      <c r="F237" s="193" t="s">
        <v>1099</v>
      </c>
      <c r="G237" s="194" t="s">
        <v>226</v>
      </c>
      <c r="H237" s="195">
        <v>1</v>
      </c>
      <c r="I237" s="196"/>
      <c r="J237" s="197">
        <f>ROUND(I237*H237,2)</f>
        <v>0</v>
      </c>
      <c r="K237" s="193" t="s">
        <v>136</v>
      </c>
      <c r="L237" s="37"/>
      <c r="M237" s="198" t="s">
        <v>1</v>
      </c>
      <c r="N237" s="199" t="s">
        <v>39</v>
      </c>
      <c r="O237" s="65"/>
      <c r="P237" s="200">
        <f>O237*H237</f>
        <v>0</v>
      </c>
      <c r="Q237" s="200">
        <v>0</v>
      </c>
      <c r="R237" s="200">
        <f>Q237*H237</f>
        <v>0</v>
      </c>
      <c r="S237" s="200">
        <v>0</v>
      </c>
      <c r="T237" s="201">
        <f>S237*H237</f>
        <v>0</v>
      </c>
      <c r="AR237" s="202" t="s">
        <v>206</v>
      </c>
      <c r="AT237" s="202" t="s">
        <v>132</v>
      </c>
      <c r="AU237" s="202" t="s">
        <v>138</v>
      </c>
      <c r="AY237" s="16" t="s">
        <v>129</v>
      </c>
      <c r="BE237" s="203">
        <f>IF(N237="základní",J237,0)</f>
        <v>0</v>
      </c>
      <c r="BF237" s="203">
        <f>IF(N237="snížená",J237,0)</f>
        <v>0</v>
      </c>
      <c r="BG237" s="203">
        <f>IF(N237="zákl. přenesená",J237,0)</f>
        <v>0</v>
      </c>
      <c r="BH237" s="203">
        <f>IF(N237="sníž. přenesená",J237,0)</f>
        <v>0</v>
      </c>
      <c r="BI237" s="203">
        <f>IF(N237="nulová",J237,0)</f>
        <v>0</v>
      </c>
      <c r="BJ237" s="16" t="s">
        <v>138</v>
      </c>
      <c r="BK237" s="203">
        <f>ROUND(I237*H237,2)</f>
        <v>0</v>
      </c>
      <c r="BL237" s="16" t="s">
        <v>206</v>
      </c>
      <c r="BM237" s="202" t="s">
        <v>1100</v>
      </c>
    </row>
    <row r="238" spans="2:65" s="1" customFormat="1" ht="16.5" customHeight="1">
      <c r="B238" s="33"/>
      <c r="C238" s="237" t="s">
        <v>644</v>
      </c>
      <c r="D238" s="237" t="s">
        <v>218</v>
      </c>
      <c r="E238" s="238" t="s">
        <v>208</v>
      </c>
      <c r="F238" s="239" t="s">
        <v>1101</v>
      </c>
      <c r="G238" s="240" t="s">
        <v>226</v>
      </c>
      <c r="H238" s="241">
        <v>1</v>
      </c>
      <c r="I238" s="242"/>
      <c r="J238" s="243">
        <f>ROUND(I238*H238,2)</f>
        <v>0</v>
      </c>
      <c r="K238" s="239" t="s">
        <v>1</v>
      </c>
      <c r="L238" s="244"/>
      <c r="M238" s="245" t="s">
        <v>1</v>
      </c>
      <c r="N238" s="246" t="s">
        <v>39</v>
      </c>
      <c r="O238" s="65"/>
      <c r="P238" s="200">
        <f>O238*H238</f>
        <v>0</v>
      </c>
      <c r="Q238" s="200">
        <v>0</v>
      </c>
      <c r="R238" s="200">
        <f>Q238*H238</f>
        <v>0</v>
      </c>
      <c r="S238" s="200">
        <v>0</v>
      </c>
      <c r="T238" s="201">
        <f>S238*H238</f>
        <v>0</v>
      </c>
      <c r="AR238" s="202" t="s">
        <v>221</v>
      </c>
      <c r="AT238" s="202" t="s">
        <v>218</v>
      </c>
      <c r="AU238" s="202" t="s">
        <v>138</v>
      </c>
      <c r="AY238" s="16" t="s">
        <v>129</v>
      </c>
      <c r="BE238" s="203">
        <f>IF(N238="základní",J238,0)</f>
        <v>0</v>
      </c>
      <c r="BF238" s="203">
        <f>IF(N238="snížená",J238,0)</f>
        <v>0</v>
      </c>
      <c r="BG238" s="203">
        <f>IF(N238="zákl. přenesená",J238,0)</f>
        <v>0</v>
      </c>
      <c r="BH238" s="203">
        <f>IF(N238="sníž. přenesená",J238,0)</f>
        <v>0</v>
      </c>
      <c r="BI238" s="203">
        <f>IF(N238="nulová",J238,0)</f>
        <v>0</v>
      </c>
      <c r="BJ238" s="16" t="s">
        <v>138</v>
      </c>
      <c r="BK238" s="203">
        <f>ROUND(I238*H238,2)</f>
        <v>0</v>
      </c>
      <c r="BL238" s="16" t="s">
        <v>206</v>
      </c>
      <c r="BM238" s="202" t="s">
        <v>1102</v>
      </c>
    </row>
    <row r="239" spans="2:65" s="1" customFormat="1" ht="24" customHeight="1">
      <c r="B239" s="33"/>
      <c r="C239" s="191" t="s">
        <v>648</v>
      </c>
      <c r="D239" s="191" t="s">
        <v>132</v>
      </c>
      <c r="E239" s="192" t="s">
        <v>1103</v>
      </c>
      <c r="F239" s="193" t="s">
        <v>1104</v>
      </c>
      <c r="G239" s="194" t="s">
        <v>226</v>
      </c>
      <c r="H239" s="195">
        <v>1</v>
      </c>
      <c r="I239" s="196"/>
      <c r="J239" s="197">
        <f>ROUND(I239*H239,2)</f>
        <v>0</v>
      </c>
      <c r="K239" s="193" t="s">
        <v>136</v>
      </c>
      <c r="L239" s="37"/>
      <c r="M239" s="198" t="s">
        <v>1</v>
      </c>
      <c r="N239" s="199" t="s">
        <v>39</v>
      </c>
      <c r="O239" s="65"/>
      <c r="P239" s="200">
        <f>O239*H239</f>
        <v>0</v>
      </c>
      <c r="Q239" s="200">
        <v>0</v>
      </c>
      <c r="R239" s="200">
        <f>Q239*H239</f>
        <v>0</v>
      </c>
      <c r="S239" s="200">
        <v>7.4999999999999997E-3</v>
      </c>
      <c r="T239" s="201">
        <f>S239*H239</f>
        <v>7.4999999999999997E-3</v>
      </c>
      <c r="AR239" s="202" t="s">
        <v>206</v>
      </c>
      <c r="AT239" s="202" t="s">
        <v>132</v>
      </c>
      <c r="AU239" s="202" t="s">
        <v>138</v>
      </c>
      <c r="AY239" s="16" t="s">
        <v>129</v>
      </c>
      <c r="BE239" s="203">
        <f>IF(N239="základní",J239,0)</f>
        <v>0</v>
      </c>
      <c r="BF239" s="203">
        <f>IF(N239="snížená",J239,0)</f>
        <v>0</v>
      </c>
      <c r="BG239" s="203">
        <f>IF(N239="zákl. přenesená",J239,0)</f>
        <v>0</v>
      </c>
      <c r="BH239" s="203">
        <f>IF(N239="sníž. přenesená",J239,0)</f>
        <v>0</v>
      </c>
      <c r="BI239" s="203">
        <f>IF(N239="nulová",J239,0)</f>
        <v>0</v>
      </c>
      <c r="BJ239" s="16" t="s">
        <v>138</v>
      </c>
      <c r="BK239" s="203">
        <f>ROUND(I239*H239,2)</f>
        <v>0</v>
      </c>
      <c r="BL239" s="16" t="s">
        <v>206</v>
      </c>
      <c r="BM239" s="202" t="s">
        <v>1105</v>
      </c>
    </row>
    <row r="240" spans="2:65" s="11" customFormat="1" ht="22.95" customHeight="1">
      <c r="B240" s="175"/>
      <c r="C240" s="176"/>
      <c r="D240" s="177" t="s">
        <v>72</v>
      </c>
      <c r="E240" s="189" t="s">
        <v>335</v>
      </c>
      <c r="F240" s="189" t="s">
        <v>336</v>
      </c>
      <c r="G240" s="176"/>
      <c r="H240" s="176"/>
      <c r="I240" s="179"/>
      <c r="J240" s="190">
        <f>BK240</f>
        <v>0</v>
      </c>
      <c r="K240" s="176"/>
      <c r="L240" s="181"/>
      <c r="M240" s="182"/>
      <c r="N240" s="183"/>
      <c r="O240" s="183"/>
      <c r="P240" s="184">
        <f>SUM(P241:P245)</f>
        <v>0</v>
      </c>
      <c r="Q240" s="183"/>
      <c r="R240" s="184">
        <f>SUM(R241:R245)</f>
        <v>0</v>
      </c>
      <c r="S240" s="183"/>
      <c r="T240" s="185">
        <f>SUM(T241:T245)</f>
        <v>0.16600000000000001</v>
      </c>
      <c r="AR240" s="186" t="s">
        <v>138</v>
      </c>
      <c r="AT240" s="187" t="s">
        <v>72</v>
      </c>
      <c r="AU240" s="187" t="s">
        <v>81</v>
      </c>
      <c r="AY240" s="186" t="s">
        <v>129</v>
      </c>
      <c r="BK240" s="188">
        <f>SUM(BK241:BK245)</f>
        <v>0</v>
      </c>
    </row>
    <row r="241" spans="2:65" s="1" customFormat="1" ht="16.5" customHeight="1">
      <c r="B241" s="33"/>
      <c r="C241" s="191" t="s">
        <v>652</v>
      </c>
      <c r="D241" s="191" t="s">
        <v>132</v>
      </c>
      <c r="E241" s="192" t="s">
        <v>338</v>
      </c>
      <c r="F241" s="193" t="s">
        <v>1106</v>
      </c>
      <c r="G241" s="194" t="s">
        <v>205</v>
      </c>
      <c r="H241" s="195">
        <v>1</v>
      </c>
      <c r="I241" s="196"/>
      <c r="J241" s="197">
        <f>ROUND(I241*H241,2)</f>
        <v>0</v>
      </c>
      <c r="K241" s="193" t="s">
        <v>1</v>
      </c>
      <c r="L241" s="37"/>
      <c r="M241" s="198" t="s">
        <v>1</v>
      </c>
      <c r="N241" s="199" t="s">
        <v>39</v>
      </c>
      <c r="O241" s="65"/>
      <c r="P241" s="200">
        <f>O241*H241</f>
        <v>0</v>
      </c>
      <c r="Q241" s="200">
        <v>0</v>
      </c>
      <c r="R241" s="200">
        <f>Q241*H241</f>
        <v>0</v>
      </c>
      <c r="S241" s="200">
        <v>0</v>
      </c>
      <c r="T241" s="201">
        <f>S241*H241</f>
        <v>0</v>
      </c>
      <c r="AR241" s="202" t="s">
        <v>206</v>
      </c>
      <c r="AT241" s="202" t="s">
        <v>132</v>
      </c>
      <c r="AU241" s="202" t="s">
        <v>138</v>
      </c>
      <c r="AY241" s="16" t="s">
        <v>129</v>
      </c>
      <c r="BE241" s="203">
        <f>IF(N241="základní",J241,0)</f>
        <v>0</v>
      </c>
      <c r="BF241" s="203">
        <f>IF(N241="snížená",J241,0)</f>
        <v>0</v>
      </c>
      <c r="BG241" s="203">
        <f>IF(N241="zákl. přenesená",J241,0)</f>
        <v>0</v>
      </c>
      <c r="BH241" s="203">
        <f>IF(N241="sníž. přenesená",J241,0)</f>
        <v>0</v>
      </c>
      <c r="BI241" s="203">
        <f>IF(N241="nulová",J241,0)</f>
        <v>0</v>
      </c>
      <c r="BJ241" s="16" t="s">
        <v>138</v>
      </c>
      <c r="BK241" s="203">
        <f>ROUND(I241*H241,2)</f>
        <v>0</v>
      </c>
      <c r="BL241" s="16" t="s">
        <v>206</v>
      </c>
      <c r="BM241" s="202" t="s">
        <v>1107</v>
      </c>
    </row>
    <row r="242" spans="2:65" s="1" customFormat="1" ht="24" customHeight="1">
      <c r="B242" s="33"/>
      <c r="C242" s="191" t="s">
        <v>656</v>
      </c>
      <c r="D242" s="191" t="s">
        <v>132</v>
      </c>
      <c r="E242" s="192" t="s">
        <v>1108</v>
      </c>
      <c r="F242" s="193" t="s">
        <v>1109</v>
      </c>
      <c r="G242" s="194" t="s">
        <v>226</v>
      </c>
      <c r="H242" s="195">
        <v>1</v>
      </c>
      <c r="I242" s="196"/>
      <c r="J242" s="197">
        <f>ROUND(I242*H242,2)</f>
        <v>0</v>
      </c>
      <c r="K242" s="193" t="s">
        <v>136</v>
      </c>
      <c r="L242" s="37"/>
      <c r="M242" s="198" t="s">
        <v>1</v>
      </c>
      <c r="N242" s="199" t="s">
        <v>39</v>
      </c>
      <c r="O242" s="65"/>
      <c r="P242" s="200">
        <f>O242*H242</f>
        <v>0</v>
      </c>
      <c r="Q242" s="200">
        <v>0</v>
      </c>
      <c r="R242" s="200">
        <f>Q242*H242</f>
        <v>0</v>
      </c>
      <c r="S242" s="200">
        <v>0.16600000000000001</v>
      </c>
      <c r="T242" s="201">
        <f>S242*H242</f>
        <v>0.16600000000000001</v>
      </c>
      <c r="AR242" s="202" t="s">
        <v>206</v>
      </c>
      <c r="AT242" s="202" t="s">
        <v>132</v>
      </c>
      <c r="AU242" s="202" t="s">
        <v>138</v>
      </c>
      <c r="AY242" s="16" t="s">
        <v>129</v>
      </c>
      <c r="BE242" s="203">
        <f>IF(N242="základní",J242,0)</f>
        <v>0</v>
      </c>
      <c r="BF242" s="203">
        <f>IF(N242="snížená",J242,0)</f>
        <v>0</v>
      </c>
      <c r="BG242" s="203">
        <f>IF(N242="zákl. přenesená",J242,0)</f>
        <v>0</v>
      </c>
      <c r="BH242" s="203">
        <f>IF(N242="sníž. přenesená",J242,0)</f>
        <v>0</v>
      </c>
      <c r="BI242" s="203">
        <f>IF(N242="nulová",J242,0)</f>
        <v>0</v>
      </c>
      <c r="BJ242" s="16" t="s">
        <v>138</v>
      </c>
      <c r="BK242" s="203">
        <f>ROUND(I242*H242,2)</f>
        <v>0</v>
      </c>
      <c r="BL242" s="16" t="s">
        <v>206</v>
      </c>
      <c r="BM242" s="202" t="s">
        <v>1110</v>
      </c>
    </row>
    <row r="243" spans="2:65" s="1" customFormat="1" ht="24" customHeight="1">
      <c r="B243" s="33"/>
      <c r="C243" s="191" t="s">
        <v>660</v>
      </c>
      <c r="D243" s="191" t="s">
        <v>132</v>
      </c>
      <c r="E243" s="192" t="s">
        <v>1111</v>
      </c>
      <c r="F243" s="193" t="s">
        <v>1112</v>
      </c>
      <c r="G243" s="194" t="s">
        <v>226</v>
      </c>
      <c r="H243" s="195">
        <v>1</v>
      </c>
      <c r="I243" s="196"/>
      <c r="J243" s="197">
        <f>ROUND(I243*H243,2)</f>
        <v>0</v>
      </c>
      <c r="K243" s="193" t="s">
        <v>1</v>
      </c>
      <c r="L243" s="37"/>
      <c r="M243" s="198" t="s">
        <v>1</v>
      </c>
      <c r="N243" s="199" t="s">
        <v>39</v>
      </c>
      <c r="O243" s="65"/>
      <c r="P243" s="200">
        <f>O243*H243</f>
        <v>0</v>
      </c>
      <c r="Q243" s="200">
        <v>0</v>
      </c>
      <c r="R243" s="200">
        <f>Q243*H243</f>
        <v>0</v>
      </c>
      <c r="S243" s="200">
        <v>0</v>
      </c>
      <c r="T243" s="201">
        <f>S243*H243</f>
        <v>0</v>
      </c>
      <c r="AR243" s="202" t="s">
        <v>206</v>
      </c>
      <c r="AT243" s="202" t="s">
        <v>132</v>
      </c>
      <c r="AU243" s="202" t="s">
        <v>138</v>
      </c>
      <c r="AY243" s="16" t="s">
        <v>129</v>
      </c>
      <c r="BE243" s="203">
        <f>IF(N243="základní",J243,0)</f>
        <v>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16" t="s">
        <v>138</v>
      </c>
      <c r="BK243" s="203">
        <f>ROUND(I243*H243,2)</f>
        <v>0</v>
      </c>
      <c r="BL243" s="16" t="s">
        <v>206</v>
      </c>
      <c r="BM243" s="202" t="s">
        <v>1113</v>
      </c>
    </row>
    <row r="244" spans="2:65" s="1" customFormat="1" ht="24" customHeight="1">
      <c r="B244" s="33"/>
      <c r="C244" s="191" t="s">
        <v>664</v>
      </c>
      <c r="D244" s="191" t="s">
        <v>132</v>
      </c>
      <c r="E244" s="192" t="s">
        <v>791</v>
      </c>
      <c r="F244" s="193" t="s">
        <v>792</v>
      </c>
      <c r="G244" s="194" t="s">
        <v>226</v>
      </c>
      <c r="H244" s="195">
        <v>1</v>
      </c>
      <c r="I244" s="196"/>
      <c r="J244" s="197">
        <f>ROUND(I244*H244,2)</f>
        <v>0</v>
      </c>
      <c r="K244" s="193" t="s">
        <v>1</v>
      </c>
      <c r="L244" s="37"/>
      <c r="M244" s="198" t="s">
        <v>1</v>
      </c>
      <c r="N244" s="199" t="s">
        <v>39</v>
      </c>
      <c r="O244" s="65"/>
      <c r="P244" s="200">
        <f>O244*H244</f>
        <v>0</v>
      </c>
      <c r="Q244" s="200">
        <v>0</v>
      </c>
      <c r="R244" s="200">
        <f>Q244*H244</f>
        <v>0</v>
      </c>
      <c r="S244" s="200">
        <v>0</v>
      </c>
      <c r="T244" s="201">
        <f>S244*H244</f>
        <v>0</v>
      </c>
      <c r="AR244" s="202" t="s">
        <v>206</v>
      </c>
      <c r="AT244" s="202" t="s">
        <v>132</v>
      </c>
      <c r="AU244" s="202" t="s">
        <v>138</v>
      </c>
      <c r="AY244" s="16" t="s">
        <v>129</v>
      </c>
      <c r="BE244" s="203">
        <f>IF(N244="základní",J244,0)</f>
        <v>0</v>
      </c>
      <c r="BF244" s="203">
        <f>IF(N244="snížená",J244,0)</f>
        <v>0</v>
      </c>
      <c r="BG244" s="203">
        <f>IF(N244="zákl. přenesená",J244,0)</f>
        <v>0</v>
      </c>
      <c r="BH244" s="203">
        <f>IF(N244="sníž. přenesená",J244,0)</f>
        <v>0</v>
      </c>
      <c r="BI244" s="203">
        <f>IF(N244="nulová",J244,0)</f>
        <v>0</v>
      </c>
      <c r="BJ244" s="16" t="s">
        <v>138</v>
      </c>
      <c r="BK244" s="203">
        <f>ROUND(I244*H244,2)</f>
        <v>0</v>
      </c>
      <c r="BL244" s="16" t="s">
        <v>206</v>
      </c>
      <c r="BM244" s="202" t="s">
        <v>1114</v>
      </c>
    </row>
    <row r="245" spans="2:65" s="1" customFormat="1" ht="24" customHeight="1">
      <c r="B245" s="33"/>
      <c r="C245" s="191" t="s">
        <v>666</v>
      </c>
      <c r="D245" s="191" t="s">
        <v>132</v>
      </c>
      <c r="E245" s="192" t="s">
        <v>342</v>
      </c>
      <c r="F245" s="193" t="s">
        <v>343</v>
      </c>
      <c r="G245" s="194" t="s">
        <v>333</v>
      </c>
      <c r="H245" s="247"/>
      <c r="I245" s="196"/>
      <c r="J245" s="197">
        <f>ROUND(I245*H245,2)</f>
        <v>0</v>
      </c>
      <c r="K245" s="193" t="s">
        <v>136</v>
      </c>
      <c r="L245" s="37"/>
      <c r="M245" s="198" t="s">
        <v>1</v>
      </c>
      <c r="N245" s="199" t="s">
        <v>39</v>
      </c>
      <c r="O245" s="65"/>
      <c r="P245" s="200">
        <f>O245*H245</f>
        <v>0</v>
      </c>
      <c r="Q245" s="200">
        <v>0</v>
      </c>
      <c r="R245" s="200">
        <f>Q245*H245</f>
        <v>0</v>
      </c>
      <c r="S245" s="200">
        <v>0</v>
      </c>
      <c r="T245" s="201">
        <f>S245*H245</f>
        <v>0</v>
      </c>
      <c r="AR245" s="202" t="s">
        <v>206</v>
      </c>
      <c r="AT245" s="202" t="s">
        <v>132</v>
      </c>
      <c r="AU245" s="202" t="s">
        <v>138</v>
      </c>
      <c r="AY245" s="16" t="s">
        <v>129</v>
      </c>
      <c r="BE245" s="203">
        <f>IF(N245="základní",J245,0)</f>
        <v>0</v>
      </c>
      <c r="BF245" s="203">
        <f>IF(N245="snížená",J245,0)</f>
        <v>0</v>
      </c>
      <c r="BG245" s="203">
        <f>IF(N245="zákl. přenesená",J245,0)</f>
        <v>0</v>
      </c>
      <c r="BH245" s="203">
        <f>IF(N245="sníž. přenesená",J245,0)</f>
        <v>0</v>
      </c>
      <c r="BI245" s="203">
        <f>IF(N245="nulová",J245,0)</f>
        <v>0</v>
      </c>
      <c r="BJ245" s="16" t="s">
        <v>138</v>
      </c>
      <c r="BK245" s="203">
        <f>ROUND(I245*H245,2)</f>
        <v>0</v>
      </c>
      <c r="BL245" s="16" t="s">
        <v>206</v>
      </c>
      <c r="BM245" s="202" t="s">
        <v>1115</v>
      </c>
    </row>
    <row r="246" spans="2:65" s="11" customFormat="1" ht="22.95" customHeight="1">
      <c r="B246" s="175"/>
      <c r="C246" s="176"/>
      <c r="D246" s="177" t="s">
        <v>72</v>
      </c>
      <c r="E246" s="189" t="s">
        <v>820</v>
      </c>
      <c r="F246" s="189" t="s">
        <v>821</v>
      </c>
      <c r="G246" s="176"/>
      <c r="H246" s="176"/>
      <c r="I246" s="179"/>
      <c r="J246" s="190">
        <f>BK246</f>
        <v>0</v>
      </c>
      <c r="K246" s="176"/>
      <c r="L246" s="181"/>
      <c r="M246" s="182"/>
      <c r="N246" s="183"/>
      <c r="O246" s="183"/>
      <c r="P246" s="184">
        <f>SUM(P247:P269)</f>
        <v>0</v>
      </c>
      <c r="Q246" s="183"/>
      <c r="R246" s="184">
        <f>SUM(R247:R269)</f>
        <v>1.3585879999999998E-2</v>
      </c>
      <c r="S246" s="183"/>
      <c r="T246" s="185">
        <f>SUM(T247:T269)</f>
        <v>6.7210000000000006E-2</v>
      </c>
      <c r="AR246" s="186" t="s">
        <v>138</v>
      </c>
      <c r="AT246" s="187" t="s">
        <v>72</v>
      </c>
      <c r="AU246" s="187" t="s">
        <v>81</v>
      </c>
      <c r="AY246" s="186" t="s">
        <v>129</v>
      </c>
      <c r="BK246" s="188">
        <f>SUM(BK247:BK269)</f>
        <v>0</v>
      </c>
    </row>
    <row r="247" spans="2:65" s="1" customFormat="1" ht="24" customHeight="1">
      <c r="B247" s="33"/>
      <c r="C247" s="191" t="s">
        <v>670</v>
      </c>
      <c r="D247" s="191" t="s">
        <v>132</v>
      </c>
      <c r="E247" s="192" t="s">
        <v>823</v>
      </c>
      <c r="F247" s="193" t="s">
        <v>824</v>
      </c>
      <c r="G247" s="194" t="s">
        <v>135</v>
      </c>
      <c r="H247" s="195">
        <v>23.98</v>
      </c>
      <c r="I247" s="196"/>
      <c r="J247" s="197">
        <f>ROUND(I247*H247,2)</f>
        <v>0</v>
      </c>
      <c r="K247" s="193" t="s">
        <v>136</v>
      </c>
      <c r="L247" s="37"/>
      <c r="M247" s="198" t="s">
        <v>1</v>
      </c>
      <c r="N247" s="199" t="s">
        <v>39</v>
      </c>
      <c r="O247" s="65"/>
      <c r="P247" s="200">
        <f>O247*H247</f>
        <v>0</v>
      </c>
      <c r="Q247" s="200">
        <v>0</v>
      </c>
      <c r="R247" s="200">
        <f>Q247*H247</f>
        <v>0</v>
      </c>
      <c r="S247" s="200">
        <v>0</v>
      </c>
      <c r="T247" s="201">
        <f>S247*H247</f>
        <v>0</v>
      </c>
      <c r="AR247" s="202" t="s">
        <v>206</v>
      </c>
      <c r="AT247" s="202" t="s">
        <v>132</v>
      </c>
      <c r="AU247" s="202" t="s">
        <v>138</v>
      </c>
      <c r="AY247" s="16" t="s">
        <v>129</v>
      </c>
      <c r="BE247" s="203">
        <f>IF(N247="základní",J247,0)</f>
        <v>0</v>
      </c>
      <c r="BF247" s="203">
        <f>IF(N247="snížená",J247,0)</f>
        <v>0</v>
      </c>
      <c r="BG247" s="203">
        <f>IF(N247="zákl. přenesená",J247,0)</f>
        <v>0</v>
      </c>
      <c r="BH247" s="203">
        <f>IF(N247="sníž. přenesená",J247,0)</f>
        <v>0</v>
      </c>
      <c r="BI247" s="203">
        <f>IF(N247="nulová",J247,0)</f>
        <v>0</v>
      </c>
      <c r="BJ247" s="16" t="s">
        <v>138</v>
      </c>
      <c r="BK247" s="203">
        <f>ROUND(I247*H247,2)</f>
        <v>0</v>
      </c>
      <c r="BL247" s="16" t="s">
        <v>206</v>
      </c>
      <c r="BM247" s="202" t="s">
        <v>1116</v>
      </c>
    </row>
    <row r="248" spans="2:65" s="1" customFormat="1" ht="24" customHeight="1">
      <c r="B248" s="33"/>
      <c r="C248" s="191" t="s">
        <v>674</v>
      </c>
      <c r="D248" s="191" t="s">
        <v>132</v>
      </c>
      <c r="E248" s="192" t="s">
        <v>827</v>
      </c>
      <c r="F248" s="193" t="s">
        <v>828</v>
      </c>
      <c r="G248" s="194" t="s">
        <v>135</v>
      </c>
      <c r="H248" s="195">
        <v>23.98</v>
      </c>
      <c r="I248" s="196"/>
      <c r="J248" s="197">
        <f>ROUND(I248*H248,2)</f>
        <v>0</v>
      </c>
      <c r="K248" s="193" t="s">
        <v>136</v>
      </c>
      <c r="L248" s="37"/>
      <c r="M248" s="198" t="s">
        <v>1</v>
      </c>
      <c r="N248" s="199" t="s">
        <v>39</v>
      </c>
      <c r="O248" s="65"/>
      <c r="P248" s="200">
        <f>O248*H248</f>
        <v>0</v>
      </c>
      <c r="Q248" s="200">
        <v>3.0000000000000001E-5</v>
      </c>
      <c r="R248" s="200">
        <f>Q248*H248</f>
        <v>7.1940000000000003E-4</v>
      </c>
      <c r="S248" s="200">
        <v>0</v>
      </c>
      <c r="T248" s="201">
        <f>S248*H248</f>
        <v>0</v>
      </c>
      <c r="AR248" s="202" t="s">
        <v>206</v>
      </c>
      <c r="AT248" s="202" t="s">
        <v>132</v>
      </c>
      <c r="AU248" s="202" t="s">
        <v>138</v>
      </c>
      <c r="AY248" s="16" t="s">
        <v>129</v>
      </c>
      <c r="BE248" s="203">
        <f>IF(N248="základní",J248,0)</f>
        <v>0</v>
      </c>
      <c r="BF248" s="203">
        <f>IF(N248="snížená",J248,0)</f>
        <v>0</v>
      </c>
      <c r="BG248" s="203">
        <f>IF(N248="zákl. přenesená",J248,0)</f>
        <v>0</v>
      </c>
      <c r="BH248" s="203">
        <f>IF(N248="sníž. přenesená",J248,0)</f>
        <v>0</v>
      </c>
      <c r="BI248" s="203">
        <f>IF(N248="nulová",J248,0)</f>
        <v>0</v>
      </c>
      <c r="BJ248" s="16" t="s">
        <v>138</v>
      </c>
      <c r="BK248" s="203">
        <f>ROUND(I248*H248,2)</f>
        <v>0</v>
      </c>
      <c r="BL248" s="16" t="s">
        <v>206</v>
      </c>
      <c r="BM248" s="202" t="s">
        <v>1117</v>
      </c>
    </row>
    <row r="249" spans="2:65" s="1" customFormat="1" ht="24" customHeight="1">
      <c r="B249" s="33"/>
      <c r="C249" s="191" t="s">
        <v>678</v>
      </c>
      <c r="D249" s="191" t="s">
        <v>132</v>
      </c>
      <c r="E249" s="192" t="s">
        <v>831</v>
      </c>
      <c r="F249" s="193" t="s">
        <v>832</v>
      </c>
      <c r="G249" s="194" t="s">
        <v>135</v>
      </c>
      <c r="H249" s="195">
        <v>23.98</v>
      </c>
      <c r="I249" s="196"/>
      <c r="J249" s="197">
        <f>ROUND(I249*H249,2)</f>
        <v>0</v>
      </c>
      <c r="K249" s="193" t="s">
        <v>136</v>
      </c>
      <c r="L249" s="37"/>
      <c r="M249" s="198" t="s">
        <v>1</v>
      </c>
      <c r="N249" s="199" t="s">
        <v>39</v>
      </c>
      <c r="O249" s="65"/>
      <c r="P249" s="200">
        <f>O249*H249</f>
        <v>0</v>
      </c>
      <c r="Q249" s="200">
        <v>0</v>
      </c>
      <c r="R249" s="200">
        <f>Q249*H249</f>
        <v>0</v>
      </c>
      <c r="S249" s="200">
        <v>2.5000000000000001E-3</v>
      </c>
      <c r="T249" s="201">
        <f>S249*H249</f>
        <v>5.9950000000000003E-2</v>
      </c>
      <c r="AR249" s="202" t="s">
        <v>206</v>
      </c>
      <c r="AT249" s="202" t="s">
        <v>132</v>
      </c>
      <c r="AU249" s="202" t="s">
        <v>138</v>
      </c>
      <c r="AY249" s="16" t="s">
        <v>129</v>
      </c>
      <c r="BE249" s="203">
        <f>IF(N249="základní",J249,0)</f>
        <v>0</v>
      </c>
      <c r="BF249" s="203">
        <f>IF(N249="snížená",J249,0)</f>
        <v>0</v>
      </c>
      <c r="BG249" s="203">
        <f>IF(N249="zákl. přenesená",J249,0)</f>
        <v>0</v>
      </c>
      <c r="BH249" s="203">
        <f>IF(N249="sníž. přenesená",J249,0)</f>
        <v>0</v>
      </c>
      <c r="BI249" s="203">
        <f>IF(N249="nulová",J249,0)</f>
        <v>0</v>
      </c>
      <c r="BJ249" s="16" t="s">
        <v>138</v>
      </c>
      <c r="BK249" s="203">
        <f>ROUND(I249*H249,2)</f>
        <v>0</v>
      </c>
      <c r="BL249" s="16" t="s">
        <v>206</v>
      </c>
      <c r="BM249" s="202" t="s">
        <v>1118</v>
      </c>
    </row>
    <row r="250" spans="2:65" s="12" customFormat="1">
      <c r="B250" s="204"/>
      <c r="C250" s="205"/>
      <c r="D250" s="206" t="s">
        <v>140</v>
      </c>
      <c r="E250" s="207" t="s">
        <v>1</v>
      </c>
      <c r="F250" s="208" t="s">
        <v>834</v>
      </c>
      <c r="G250" s="205"/>
      <c r="H250" s="209">
        <v>20.655000000000001</v>
      </c>
      <c r="I250" s="210"/>
      <c r="J250" s="205"/>
      <c r="K250" s="205"/>
      <c r="L250" s="211"/>
      <c r="M250" s="212"/>
      <c r="N250" s="213"/>
      <c r="O250" s="213"/>
      <c r="P250" s="213"/>
      <c r="Q250" s="213"/>
      <c r="R250" s="213"/>
      <c r="S250" s="213"/>
      <c r="T250" s="214"/>
      <c r="AT250" s="215" t="s">
        <v>140</v>
      </c>
      <c r="AU250" s="215" t="s">
        <v>138</v>
      </c>
      <c r="AV250" s="12" t="s">
        <v>138</v>
      </c>
      <c r="AW250" s="12" t="s">
        <v>30</v>
      </c>
      <c r="AX250" s="12" t="s">
        <v>73</v>
      </c>
      <c r="AY250" s="215" t="s">
        <v>129</v>
      </c>
    </row>
    <row r="251" spans="2:65" s="12" customFormat="1">
      <c r="B251" s="204"/>
      <c r="C251" s="205"/>
      <c r="D251" s="206" t="s">
        <v>140</v>
      </c>
      <c r="E251" s="207" t="s">
        <v>1</v>
      </c>
      <c r="F251" s="208" t="s">
        <v>1119</v>
      </c>
      <c r="G251" s="205"/>
      <c r="H251" s="209">
        <v>3.3250000000000002</v>
      </c>
      <c r="I251" s="210"/>
      <c r="J251" s="205"/>
      <c r="K251" s="205"/>
      <c r="L251" s="211"/>
      <c r="M251" s="212"/>
      <c r="N251" s="213"/>
      <c r="O251" s="213"/>
      <c r="P251" s="213"/>
      <c r="Q251" s="213"/>
      <c r="R251" s="213"/>
      <c r="S251" s="213"/>
      <c r="T251" s="214"/>
      <c r="AT251" s="215" t="s">
        <v>140</v>
      </c>
      <c r="AU251" s="215" t="s">
        <v>138</v>
      </c>
      <c r="AV251" s="12" t="s">
        <v>138</v>
      </c>
      <c r="AW251" s="12" t="s">
        <v>30</v>
      </c>
      <c r="AX251" s="12" t="s">
        <v>73</v>
      </c>
      <c r="AY251" s="215" t="s">
        <v>129</v>
      </c>
    </row>
    <row r="252" spans="2:65" s="13" customFormat="1">
      <c r="B252" s="216"/>
      <c r="C252" s="217"/>
      <c r="D252" s="206" t="s">
        <v>140</v>
      </c>
      <c r="E252" s="218" t="s">
        <v>1</v>
      </c>
      <c r="F252" s="219" t="s">
        <v>147</v>
      </c>
      <c r="G252" s="217"/>
      <c r="H252" s="220">
        <v>23.98</v>
      </c>
      <c r="I252" s="221"/>
      <c r="J252" s="217"/>
      <c r="K252" s="217"/>
      <c r="L252" s="222"/>
      <c r="M252" s="223"/>
      <c r="N252" s="224"/>
      <c r="O252" s="224"/>
      <c r="P252" s="224"/>
      <c r="Q252" s="224"/>
      <c r="R252" s="224"/>
      <c r="S252" s="224"/>
      <c r="T252" s="225"/>
      <c r="AT252" s="226" t="s">
        <v>140</v>
      </c>
      <c r="AU252" s="226" t="s">
        <v>138</v>
      </c>
      <c r="AV252" s="13" t="s">
        <v>137</v>
      </c>
      <c r="AW252" s="13" t="s">
        <v>30</v>
      </c>
      <c r="AX252" s="13" t="s">
        <v>81</v>
      </c>
      <c r="AY252" s="226" t="s">
        <v>129</v>
      </c>
    </row>
    <row r="253" spans="2:65" s="1" customFormat="1" ht="16.5" customHeight="1">
      <c r="B253" s="33"/>
      <c r="C253" s="191" t="s">
        <v>680</v>
      </c>
      <c r="D253" s="191" t="s">
        <v>132</v>
      </c>
      <c r="E253" s="192" t="s">
        <v>840</v>
      </c>
      <c r="F253" s="193" t="s">
        <v>841</v>
      </c>
      <c r="G253" s="194" t="s">
        <v>135</v>
      </c>
      <c r="H253" s="195">
        <v>23.98</v>
      </c>
      <c r="I253" s="196"/>
      <c r="J253" s="197">
        <f>ROUND(I253*H253,2)</f>
        <v>0</v>
      </c>
      <c r="K253" s="193" t="s">
        <v>136</v>
      </c>
      <c r="L253" s="37"/>
      <c r="M253" s="198" t="s">
        <v>1</v>
      </c>
      <c r="N253" s="199" t="s">
        <v>39</v>
      </c>
      <c r="O253" s="65"/>
      <c r="P253" s="200">
        <f>O253*H253</f>
        <v>0</v>
      </c>
      <c r="Q253" s="200">
        <v>2.9999999999999997E-4</v>
      </c>
      <c r="R253" s="200">
        <f>Q253*H253</f>
        <v>7.1939999999999999E-3</v>
      </c>
      <c r="S253" s="200">
        <v>0</v>
      </c>
      <c r="T253" s="201">
        <f>S253*H253</f>
        <v>0</v>
      </c>
      <c r="AR253" s="202" t="s">
        <v>206</v>
      </c>
      <c r="AT253" s="202" t="s">
        <v>132</v>
      </c>
      <c r="AU253" s="202" t="s">
        <v>138</v>
      </c>
      <c r="AY253" s="16" t="s">
        <v>129</v>
      </c>
      <c r="BE253" s="203">
        <f>IF(N253="základní",J253,0)</f>
        <v>0</v>
      </c>
      <c r="BF253" s="203">
        <f>IF(N253="snížená",J253,0)</f>
        <v>0</v>
      </c>
      <c r="BG253" s="203">
        <f>IF(N253="zákl. přenesená",J253,0)</f>
        <v>0</v>
      </c>
      <c r="BH253" s="203">
        <f>IF(N253="sníž. přenesená",J253,0)</f>
        <v>0</v>
      </c>
      <c r="BI253" s="203">
        <f>IF(N253="nulová",J253,0)</f>
        <v>0</v>
      </c>
      <c r="BJ253" s="16" t="s">
        <v>138</v>
      </c>
      <c r="BK253" s="203">
        <f>ROUND(I253*H253,2)</f>
        <v>0</v>
      </c>
      <c r="BL253" s="16" t="s">
        <v>206</v>
      </c>
      <c r="BM253" s="202" t="s">
        <v>1120</v>
      </c>
    </row>
    <row r="254" spans="2:65" s="12" customFormat="1">
      <c r="B254" s="204"/>
      <c r="C254" s="205"/>
      <c r="D254" s="206" t="s">
        <v>140</v>
      </c>
      <c r="E254" s="207" t="s">
        <v>1</v>
      </c>
      <c r="F254" s="208" t="s">
        <v>834</v>
      </c>
      <c r="G254" s="205"/>
      <c r="H254" s="209">
        <v>20.655000000000001</v>
      </c>
      <c r="I254" s="210"/>
      <c r="J254" s="205"/>
      <c r="K254" s="205"/>
      <c r="L254" s="211"/>
      <c r="M254" s="212"/>
      <c r="N254" s="213"/>
      <c r="O254" s="213"/>
      <c r="P254" s="213"/>
      <c r="Q254" s="213"/>
      <c r="R254" s="213"/>
      <c r="S254" s="213"/>
      <c r="T254" s="214"/>
      <c r="AT254" s="215" t="s">
        <v>140</v>
      </c>
      <c r="AU254" s="215" t="s">
        <v>138</v>
      </c>
      <c r="AV254" s="12" t="s">
        <v>138</v>
      </c>
      <c r="AW254" s="12" t="s">
        <v>30</v>
      </c>
      <c r="AX254" s="12" t="s">
        <v>73</v>
      </c>
      <c r="AY254" s="215" t="s">
        <v>129</v>
      </c>
    </row>
    <row r="255" spans="2:65" s="12" customFormat="1">
      <c r="B255" s="204"/>
      <c r="C255" s="205"/>
      <c r="D255" s="206" t="s">
        <v>140</v>
      </c>
      <c r="E255" s="207" t="s">
        <v>1</v>
      </c>
      <c r="F255" s="208" t="s">
        <v>837</v>
      </c>
      <c r="G255" s="205"/>
      <c r="H255" s="209">
        <v>3.3250000000000002</v>
      </c>
      <c r="I255" s="210"/>
      <c r="J255" s="205"/>
      <c r="K255" s="205"/>
      <c r="L255" s="211"/>
      <c r="M255" s="212"/>
      <c r="N255" s="213"/>
      <c r="O255" s="213"/>
      <c r="P255" s="213"/>
      <c r="Q255" s="213"/>
      <c r="R255" s="213"/>
      <c r="S255" s="213"/>
      <c r="T255" s="214"/>
      <c r="AT255" s="215" t="s">
        <v>140</v>
      </c>
      <c r="AU255" s="215" t="s">
        <v>138</v>
      </c>
      <c r="AV255" s="12" t="s">
        <v>138</v>
      </c>
      <c r="AW255" s="12" t="s">
        <v>30</v>
      </c>
      <c r="AX255" s="12" t="s">
        <v>73</v>
      </c>
      <c r="AY255" s="215" t="s">
        <v>129</v>
      </c>
    </row>
    <row r="256" spans="2:65" s="13" customFormat="1">
      <c r="B256" s="216"/>
      <c r="C256" s="217"/>
      <c r="D256" s="206" t="s">
        <v>140</v>
      </c>
      <c r="E256" s="218" t="s">
        <v>1</v>
      </c>
      <c r="F256" s="219" t="s">
        <v>147</v>
      </c>
      <c r="G256" s="217"/>
      <c r="H256" s="220">
        <v>23.98</v>
      </c>
      <c r="I256" s="221"/>
      <c r="J256" s="217"/>
      <c r="K256" s="217"/>
      <c r="L256" s="222"/>
      <c r="M256" s="223"/>
      <c r="N256" s="224"/>
      <c r="O256" s="224"/>
      <c r="P256" s="224"/>
      <c r="Q256" s="224"/>
      <c r="R256" s="224"/>
      <c r="S256" s="224"/>
      <c r="T256" s="225"/>
      <c r="AT256" s="226" t="s">
        <v>140</v>
      </c>
      <c r="AU256" s="226" t="s">
        <v>138</v>
      </c>
      <c r="AV256" s="13" t="s">
        <v>137</v>
      </c>
      <c r="AW256" s="13" t="s">
        <v>30</v>
      </c>
      <c r="AX256" s="13" t="s">
        <v>81</v>
      </c>
      <c r="AY256" s="226" t="s">
        <v>129</v>
      </c>
    </row>
    <row r="257" spans="2:65" s="1" customFormat="1" ht="16.5" customHeight="1">
      <c r="B257" s="33"/>
      <c r="C257" s="237" t="s">
        <v>682</v>
      </c>
      <c r="D257" s="237" t="s">
        <v>218</v>
      </c>
      <c r="E257" s="238" t="s">
        <v>844</v>
      </c>
      <c r="F257" s="239" t="s">
        <v>845</v>
      </c>
      <c r="G257" s="240" t="s">
        <v>135</v>
      </c>
      <c r="H257" s="241">
        <v>25.178999999999998</v>
      </c>
      <c r="I257" s="242"/>
      <c r="J257" s="243">
        <f>ROUND(I257*H257,2)</f>
        <v>0</v>
      </c>
      <c r="K257" s="239" t="s">
        <v>1</v>
      </c>
      <c r="L257" s="244"/>
      <c r="M257" s="245" t="s">
        <v>1</v>
      </c>
      <c r="N257" s="246" t="s">
        <v>39</v>
      </c>
      <c r="O257" s="65"/>
      <c r="P257" s="200">
        <f>O257*H257</f>
        <v>0</v>
      </c>
      <c r="Q257" s="200">
        <v>0</v>
      </c>
      <c r="R257" s="200">
        <f>Q257*H257</f>
        <v>0</v>
      </c>
      <c r="S257" s="200">
        <v>0</v>
      </c>
      <c r="T257" s="201">
        <f>S257*H257</f>
        <v>0</v>
      </c>
      <c r="AR257" s="202" t="s">
        <v>221</v>
      </c>
      <c r="AT257" s="202" t="s">
        <v>218</v>
      </c>
      <c r="AU257" s="202" t="s">
        <v>138</v>
      </c>
      <c r="AY257" s="16" t="s">
        <v>129</v>
      </c>
      <c r="BE257" s="203">
        <f>IF(N257="základní",J257,0)</f>
        <v>0</v>
      </c>
      <c r="BF257" s="203">
        <f>IF(N257="snížená",J257,0)</f>
        <v>0</v>
      </c>
      <c r="BG257" s="203">
        <f>IF(N257="zákl. přenesená",J257,0)</f>
        <v>0</v>
      </c>
      <c r="BH257" s="203">
        <f>IF(N257="sníž. přenesená",J257,0)</f>
        <v>0</v>
      </c>
      <c r="BI257" s="203">
        <f>IF(N257="nulová",J257,0)</f>
        <v>0</v>
      </c>
      <c r="BJ257" s="16" t="s">
        <v>138</v>
      </c>
      <c r="BK257" s="203">
        <f>ROUND(I257*H257,2)</f>
        <v>0</v>
      </c>
      <c r="BL257" s="16" t="s">
        <v>206</v>
      </c>
      <c r="BM257" s="202" t="s">
        <v>1121</v>
      </c>
    </row>
    <row r="258" spans="2:65" s="12" customFormat="1">
      <c r="B258" s="204"/>
      <c r="C258" s="205"/>
      <c r="D258" s="206" t="s">
        <v>140</v>
      </c>
      <c r="E258" s="205"/>
      <c r="F258" s="208" t="s">
        <v>1122</v>
      </c>
      <c r="G258" s="205"/>
      <c r="H258" s="209">
        <v>25.178999999999998</v>
      </c>
      <c r="I258" s="210"/>
      <c r="J258" s="205"/>
      <c r="K258" s="205"/>
      <c r="L258" s="211"/>
      <c r="M258" s="212"/>
      <c r="N258" s="213"/>
      <c r="O258" s="213"/>
      <c r="P258" s="213"/>
      <c r="Q258" s="213"/>
      <c r="R258" s="213"/>
      <c r="S258" s="213"/>
      <c r="T258" s="214"/>
      <c r="AT258" s="215" t="s">
        <v>140</v>
      </c>
      <c r="AU258" s="215" t="s">
        <v>138</v>
      </c>
      <c r="AV258" s="12" t="s">
        <v>138</v>
      </c>
      <c r="AW258" s="12" t="s">
        <v>4</v>
      </c>
      <c r="AX258" s="12" t="s">
        <v>81</v>
      </c>
      <c r="AY258" s="215" t="s">
        <v>129</v>
      </c>
    </row>
    <row r="259" spans="2:65" s="1" customFormat="1" ht="16.5" customHeight="1">
      <c r="B259" s="33"/>
      <c r="C259" s="191" t="s">
        <v>686</v>
      </c>
      <c r="D259" s="191" t="s">
        <v>132</v>
      </c>
      <c r="E259" s="192" t="s">
        <v>849</v>
      </c>
      <c r="F259" s="193" t="s">
        <v>850</v>
      </c>
      <c r="G259" s="194" t="s">
        <v>216</v>
      </c>
      <c r="H259" s="195">
        <v>24.2</v>
      </c>
      <c r="I259" s="196"/>
      <c r="J259" s="197">
        <f>ROUND(I259*H259,2)</f>
        <v>0</v>
      </c>
      <c r="K259" s="193" t="s">
        <v>136</v>
      </c>
      <c r="L259" s="37"/>
      <c r="M259" s="198" t="s">
        <v>1</v>
      </c>
      <c r="N259" s="199" t="s">
        <v>39</v>
      </c>
      <c r="O259" s="65"/>
      <c r="P259" s="200">
        <f>O259*H259</f>
        <v>0</v>
      </c>
      <c r="Q259" s="200">
        <v>0</v>
      </c>
      <c r="R259" s="200">
        <f>Q259*H259</f>
        <v>0</v>
      </c>
      <c r="S259" s="200">
        <v>2.9999999999999997E-4</v>
      </c>
      <c r="T259" s="201">
        <f>S259*H259</f>
        <v>7.2599999999999991E-3</v>
      </c>
      <c r="AR259" s="202" t="s">
        <v>206</v>
      </c>
      <c r="AT259" s="202" t="s">
        <v>132</v>
      </c>
      <c r="AU259" s="202" t="s">
        <v>138</v>
      </c>
      <c r="AY259" s="16" t="s">
        <v>129</v>
      </c>
      <c r="BE259" s="203">
        <f>IF(N259="základní",J259,0)</f>
        <v>0</v>
      </c>
      <c r="BF259" s="203">
        <f>IF(N259="snížená",J259,0)</f>
        <v>0</v>
      </c>
      <c r="BG259" s="203">
        <f>IF(N259="zákl. přenesená",J259,0)</f>
        <v>0</v>
      </c>
      <c r="BH259" s="203">
        <f>IF(N259="sníž. přenesená",J259,0)</f>
        <v>0</v>
      </c>
      <c r="BI259" s="203">
        <f>IF(N259="nulová",J259,0)</f>
        <v>0</v>
      </c>
      <c r="BJ259" s="16" t="s">
        <v>138</v>
      </c>
      <c r="BK259" s="203">
        <f>ROUND(I259*H259,2)</f>
        <v>0</v>
      </c>
      <c r="BL259" s="16" t="s">
        <v>206</v>
      </c>
      <c r="BM259" s="202" t="s">
        <v>1123</v>
      </c>
    </row>
    <row r="260" spans="2:65" s="12" customFormat="1">
      <c r="B260" s="204"/>
      <c r="C260" s="205"/>
      <c r="D260" s="206" t="s">
        <v>140</v>
      </c>
      <c r="E260" s="207" t="s">
        <v>1</v>
      </c>
      <c r="F260" s="208" t="s">
        <v>852</v>
      </c>
      <c r="G260" s="205"/>
      <c r="H260" s="209">
        <v>19.100000000000001</v>
      </c>
      <c r="I260" s="210"/>
      <c r="J260" s="205"/>
      <c r="K260" s="205"/>
      <c r="L260" s="211"/>
      <c r="M260" s="212"/>
      <c r="N260" s="213"/>
      <c r="O260" s="213"/>
      <c r="P260" s="213"/>
      <c r="Q260" s="213"/>
      <c r="R260" s="213"/>
      <c r="S260" s="213"/>
      <c r="T260" s="214"/>
      <c r="AT260" s="215" t="s">
        <v>140</v>
      </c>
      <c r="AU260" s="215" t="s">
        <v>138</v>
      </c>
      <c r="AV260" s="12" t="s">
        <v>138</v>
      </c>
      <c r="AW260" s="12" t="s">
        <v>30</v>
      </c>
      <c r="AX260" s="12" t="s">
        <v>73</v>
      </c>
      <c r="AY260" s="215" t="s">
        <v>129</v>
      </c>
    </row>
    <row r="261" spans="2:65" s="12" customFormat="1">
      <c r="B261" s="204"/>
      <c r="C261" s="205"/>
      <c r="D261" s="206" t="s">
        <v>140</v>
      </c>
      <c r="E261" s="207" t="s">
        <v>1</v>
      </c>
      <c r="F261" s="208" t="s">
        <v>1124</v>
      </c>
      <c r="G261" s="205"/>
      <c r="H261" s="209">
        <v>5.0999999999999996</v>
      </c>
      <c r="I261" s="210"/>
      <c r="J261" s="205"/>
      <c r="K261" s="205"/>
      <c r="L261" s="211"/>
      <c r="M261" s="212"/>
      <c r="N261" s="213"/>
      <c r="O261" s="213"/>
      <c r="P261" s="213"/>
      <c r="Q261" s="213"/>
      <c r="R261" s="213"/>
      <c r="S261" s="213"/>
      <c r="T261" s="214"/>
      <c r="AT261" s="215" t="s">
        <v>140</v>
      </c>
      <c r="AU261" s="215" t="s">
        <v>138</v>
      </c>
      <c r="AV261" s="12" t="s">
        <v>138</v>
      </c>
      <c r="AW261" s="12" t="s">
        <v>30</v>
      </c>
      <c r="AX261" s="12" t="s">
        <v>73</v>
      </c>
      <c r="AY261" s="215" t="s">
        <v>129</v>
      </c>
    </row>
    <row r="262" spans="2:65" s="13" customFormat="1">
      <c r="B262" s="216"/>
      <c r="C262" s="217"/>
      <c r="D262" s="206" t="s">
        <v>140</v>
      </c>
      <c r="E262" s="218" t="s">
        <v>1</v>
      </c>
      <c r="F262" s="219" t="s">
        <v>147</v>
      </c>
      <c r="G262" s="217"/>
      <c r="H262" s="220">
        <v>24.200000000000003</v>
      </c>
      <c r="I262" s="221"/>
      <c r="J262" s="217"/>
      <c r="K262" s="217"/>
      <c r="L262" s="222"/>
      <c r="M262" s="223"/>
      <c r="N262" s="224"/>
      <c r="O262" s="224"/>
      <c r="P262" s="224"/>
      <c r="Q262" s="224"/>
      <c r="R262" s="224"/>
      <c r="S262" s="224"/>
      <c r="T262" s="225"/>
      <c r="AT262" s="226" t="s">
        <v>140</v>
      </c>
      <c r="AU262" s="226" t="s">
        <v>138</v>
      </c>
      <c r="AV262" s="13" t="s">
        <v>137</v>
      </c>
      <c r="AW262" s="13" t="s">
        <v>30</v>
      </c>
      <c r="AX262" s="13" t="s">
        <v>81</v>
      </c>
      <c r="AY262" s="226" t="s">
        <v>129</v>
      </c>
    </row>
    <row r="263" spans="2:65" s="1" customFormat="1" ht="16.5" customHeight="1">
      <c r="B263" s="33"/>
      <c r="C263" s="191" t="s">
        <v>688</v>
      </c>
      <c r="D263" s="191" t="s">
        <v>132</v>
      </c>
      <c r="E263" s="192" t="s">
        <v>858</v>
      </c>
      <c r="F263" s="193" t="s">
        <v>859</v>
      </c>
      <c r="G263" s="194" t="s">
        <v>216</v>
      </c>
      <c r="H263" s="195">
        <v>24.2</v>
      </c>
      <c r="I263" s="196"/>
      <c r="J263" s="197">
        <f>ROUND(I263*H263,2)</f>
        <v>0</v>
      </c>
      <c r="K263" s="193" t="s">
        <v>136</v>
      </c>
      <c r="L263" s="37"/>
      <c r="M263" s="198" t="s">
        <v>1</v>
      </c>
      <c r="N263" s="199" t="s">
        <v>39</v>
      </c>
      <c r="O263" s="65"/>
      <c r="P263" s="200">
        <f>O263*H263</f>
        <v>0</v>
      </c>
      <c r="Q263" s="200">
        <v>1.0000000000000001E-5</v>
      </c>
      <c r="R263" s="200">
        <f>Q263*H263</f>
        <v>2.42E-4</v>
      </c>
      <c r="S263" s="200">
        <v>0</v>
      </c>
      <c r="T263" s="201">
        <f>S263*H263</f>
        <v>0</v>
      </c>
      <c r="AR263" s="202" t="s">
        <v>206</v>
      </c>
      <c r="AT263" s="202" t="s">
        <v>132</v>
      </c>
      <c r="AU263" s="202" t="s">
        <v>138</v>
      </c>
      <c r="AY263" s="16" t="s">
        <v>129</v>
      </c>
      <c r="BE263" s="203">
        <f>IF(N263="základní",J263,0)</f>
        <v>0</v>
      </c>
      <c r="BF263" s="203">
        <f>IF(N263="snížená",J263,0)</f>
        <v>0</v>
      </c>
      <c r="BG263" s="203">
        <f>IF(N263="zákl. přenesená",J263,0)</f>
        <v>0</v>
      </c>
      <c r="BH263" s="203">
        <f>IF(N263="sníž. přenesená",J263,0)</f>
        <v>0</v>
      </c>
      <c r="BI263" s="203">
        <f>IF(N263="nulová",J263,0)</f>
        <v>0</v>
      </c>
      <c r="BJ263" s="16" t="s">
        <v>138</v>
      </c>
      <c r="BK263" s="203">
        <f>ROUND(I263*H263,2)</f>
        <v>0</v>
      </c>
      <c r="BL263" s="16" t="s">
        <v>206</v>
      </c>
      <c r="BM263" s="202" t="s">
        <v>1125</v>
      </c>
    </row>
    <row r="264" spans="2:65" s="12" customFormat="1">
      <c r="B264" s="204"/>
      <c r="C264" s="205"/>
      <c r="D264" s="206" t="s">
        <v>140</v>
      </c>
      <c r="E264" s="207" t="s">
        <v>1</v>
      </c>
      <c r="F264" s="208" t="s">
        <v>852</v>
      </c>
      <c r="G264" s="205"/>
      <c r="H264" s="209">
        <v>19.100000000000001</v>
      </c>
      <c r="I264" s="210"/>
      <c r="J264" s="205"/>
      <c r="K264" s="205"/>
      <c r="L264" s="211"/>
      <c r="M264" s="212"/>
      <c r="N264" s="213"/>
      <c r="O264" s="213"/>
      <c r="P264" s="213"/>
      <c r="Q264" s="213"/>
      <c r="R264" s="213"/>
      <c r="S264" s="213"/>
      <c r="T264" s="214"/>
      <c r="AT264" s="215" t="s">
        <v>140</v>
      </c>
      <c r="AU264" s="215" t="s">
        <v>138</v>
      </c>
      <c r="AV264" s="12" t="s">
        <v>138</v>
      </c>
      <c r="AW264" s="12" t="s">
        <v>30</v>
      </c>
      <c r="AX264" s="12" t="s">
        <v>73</v>
      </c>
      <c r="AY264" s="215" t="s">
        <v>129</v>
      </c>
    </row>
    <row r="265" spans="2:65" s="12" customFormat="1">
      <c r="B265" s="204"/>
      <c r="C265" s="205"/>
      <c r="D265" s="206" t="s">
        <v>140</v>
      </c>
      <c r="E265" s="207" t="s">
        <v>1</v>
      </c>
      <c r="F265" s="208" t="s">
        <v>1124</v>
      </c>
      <c r="G265" s="205"/>
      <c r="H265" s="209">
        <v>5.0999999999999996</v>
      </c>
      <c r="I265" s="210"/>
      <c r="J265" s="205"/>
      <c r="K265" s="205"/>
      <c r="L265" s="211"/>
      <c r="M265" s="212"/>
      <c r="N265" s="213"/>
      <c r="O265" s="213"/>
      <c r="P265" s="213"/>
      <c r="Q265" s="213"/>
      <c r="R265" s="213"/>
      <c r="S265" s="213"/>
      <c r="T265" s="214"/>
      <c r="AT265" s="215" t="s">
        <v>140</v>
      </c>
      <c r="AU265" s="215" t="s">
        <v>138</v>
      </c>
      <c r="AV265" s="12" t="s">
        <v>138</v>
      </c>
      <c r="AW265" s="12" t="s">
        <v>30</v>
      </c>
      <c r="AX265" s="12" t="s">
        <v>73</v>
      </c>
      <c r="AY265" s="215" t="s">
        <v>129</v>
      </c>
    </row>
    <row r="266" spans="2:65" s="13" customFormat="1">
      <c r="B266" s="216"/>
      <c r="C266" s="217"/>
      <c r="D266" s="206" t="s">
        <v>140</v>
      </c>
      <c r="E266" s="218" t="s">
        <v>1</v>
      </c>
      <c r="F266" s="219" t="s">
        <v>147</v>
      </c>
      <c r="G266" s="217"/>
      <c r="H266" s="220">
        <v>24.200000000000003</v>
      </c>
      <c r="I266" s="221"/>
      <c r="J266" s="217"/>
      <c r="K266" s="217"/>
      <c r="L266" s="222"/>
      <c r="M266" s="223"/>
      <c r="N266" s="224"/>
      <c r="O266" s="224"/>
      <c r="P266" s="224"/>
      <c r="Q266" s="224"/>
      <c r="R266" s="224"/>
      <c r="S266" s="224"/>
      <c r="T266" s="225"/>
      <c r="AT266" s="226" t="s">
        <v>140</v>
      </c>
      <c r="AU266" s="226" t="s">
        <v>138</v>
      </c>
      <c r="AV266" s="13" t="s">
        <v>137</v>
      </c>
      <c r="AW266" s="13" t="s">
        <v>30</v>
      </c>
      <c r="AX266" s="13" t="s">
        <v>81</v>
      </c>
      <c r="AY266" s="226" t="s">
        <v>129</v>
      </c>
    </row>
    <row r="267" spans="2:65" s="1" customFormat="1" ht="16.5" customHeight="1">
      <c r="B267" s="33"/>
      <c r="C267" s="237" t="s">
        <v>690</v>
      </c>
      <c r="D267" s="237" t="s">
        <v>218</v>
      </c>
      <c r="E267" s="238" t="s">
        <v>862</v>
      </c>
      <c r="F267" s="239" t="s">
        <v>863</v>
      </c>
      <c r="G267" s="240" t="s">
        <v>216</v>
      </c>
      <c r="H267" s="241">
        <v>24.684000000000001</v>
      </c>
      <c r="I267" s="242"/>
      <c r="J267" s="243">
        <f>ROUND(I267*H267,2)</f>
        <v>0</v>
      </c>
      <c r="K267" s="239" t="s">
        <v>136</v>
      </c>
      <c r="L267" s="244"/>
      <c r="M267" s="245" t="s">
        <v>1</v>
      </c>
      <c r="N267" s="246" t="s">
        <v>39</v>
      </c>
      <c r="O267" s="65"/>
      <c r="P267" s="200">
        <f>O267*H267</f>
        <v>0</v>
      </c>
      <c r="Q267" s="200">
        <v>2.2000000000000001E-4</v>
      </c>
      <c r="R267" s="200">
        <f>Q267*H267</f>
        <v>5.4304800000000005E-3</v>
      </c>
      <c r="S267" s="200">
        <v>0</v>
      </c>
      <c r="T267" s="201">
        <f>S267*H267</f>
        <v>0</v>
      </c>
      <c r="AR267" s="202" t="s">
        <v>221</v>
      </c>
      <c r="AT267" s="202" t="s">
        <v>218</v>
      </c>
      <c r="AU267" s="202" t="s">
        <v>138</v>
      </c>
      <c r="AY267" s="16" t="s">
        <v>129</v>
      </c>
      <c r="BE267" s="203">
        <f>IF(N267="základní",J267,0)</f>
        <v>0</v>
      </c>
      <c r="BF267" s="203">
        <f>IF(N267="snížená",J267,0)</f>
        <v>0</v>
      </c>
      <c r="BG267" s="203">
        <f>IF(N267="zákl. přenesená",J267,0)</f>
        <v>0</v>
      </c>
      <c r="BH267" s="203">
        <f>IF(N267="sníž. přenesená",J267,0)</f>
        <v>0</v>
      </c>
      <c r="BI267" s="203">
        <f>IF(N267="nulová",J267,0)</f>
        <v>0</v>
      </c>
      <c r="BJ267" s="16" t="s">
        <v>138</v>
      </c>
      <c r="BK267" s="203">
        <f>ROUND(I267*H267,2)</f>
        <v>0</v>
      </c>
      <c r="BL267" s="16" t="s">
        <v>206</v>
      </c>
      <c r="BM267" s="202" t="s">
        <v>1126</v>
      </c>
    </row>
    <row r="268" spans="2:65" s="12" customFormat="1">
      <c r="B268" s="204"/>
      <c r="C268" s="205"/>
      <c r="D268" s="206" t="s">
        <v>140</v>
      </c>
      <c r="E268" s="205"/>
      <c r="F268" s="208" t="s">
        <v>1127</v>
      </c>
      <c r="G268" s="205"/>
      <c r="H268" s="209">
        <v>24.684000000000001</v>
      </c>
      <c r="I268" s="210"/>
      <c r="J268" s="205"/>
      <c r="K268" s="205"/>
      <c r="L268" s="211"/>
      <c r="M268" s="212"/>
      <c r="N268" s="213"/>
      <c r="O268" s="213"/>
      <c r="P268" s="213"/>
      <c r="Q268" s="213"/>
      <c r="R268" s="213"/>
      <c r="S268" s="213"/>
      <c r="T268" s="214"/>
      <c r="AT268" s="215" t="s">
        <v>140</v>
      </c>
      <c r="AU268" s="215" t="s">
        <v>138</v>
      </c>
      <c r="AV268" s="12" t="s">
        <v>138</v>
      </c>
      <c r="AW268" s="12" t="s">
        <v>4</v>
      </c>
      <c r="AX268" s="12" t="s">
        <v>81</v>
      </c>
      <c r="AY268" s="215" t="s">
        <v>129</v>
      </c>
    </row>
    <row r="269" spans="2:65" s="1" customFormat="1" ht="24" customHeight="1">
      <c r="B269" s="33"/>
      <c r="C269" s="191" t="s">
        <v>692</v>
      </c>
      <c r="D269" s="191" t="s">
        <v>132</v>
      </c>
      <c r="E269" s="192" t="s">
        <v>867</v>
      </c>
      <c r="F269" s="193" t="s">
        <v>868</v>
      </c>
      <c r="G269" s="194" t="s">
        <v>333</v>
      </c>
      <c r="H269" s="247"/>
      <c r="I269" s="196"/>
      <c r="J269" s="197">
        <f>ROUND(I269*H269,2)</f>
        <v>0</v>
      </c>
      <c r="K269" s="193" t="s">
        <v>136</v>
      </c>
      <c r="L269" s="37"/>
      <c r="M269" s="198" t="s">
        <v>1</v>
      </c>
      <c r="N269" s="199" t="s">
        <v>39</v>
      </c>
      <c r="O269" s="65"/>
      <c r="P269" s="200">
        <f>O269*H269</f>
        <v>0</v>
      </c>
      <c r="Q269" s="200">
        <v>0</v>
      </c>
      <c r="R269" s="200">
        <f>Q269*H269</f>
        <v>0</v>
      </c>
      <c r="S269" s="200">
        <v>0</v>
      </c>
      <c r="T269" s="201">
        <f>S269*H269</f>
        <v>0</v>
      </c>
      <c r="AR269" s="202" t="s">
        <v>206</v>
      </c>
      <c r="AT269" s="202" t="s">
        <v>132</v>
      </c>
      <c r="AU269" s="202" t="s">
        <v>138</v>
      </c>
      <c r="AY269" s="16" t="s">
        <v>129</v>
      </c>
      <c r="BE269" s="203">
        <f>IF(N269="základní",J269,0)</f>
        <v>0</v>
      </c>
      <c r="BF269" s="203">
        <f>IF(N269="snížená",J269,0)</f>
        <v>0</v>
      </c>
      <c r="BG269" s="203">
        <f>IF(N269="zákl. přenesená",J269,0)</f>
        <v>0</v>
      </c>
      <c r="BH269" s="203">
        <f>IF(N269="sníž. přenesená",J269,0)</f>
        <v>0</v>
      </c>
      <c r="BI269" s="203">
        <f>IF(N269="nulová",J269,0)</f>
        <v>0</v>
      </c>
      <c r="BJ269" s="16" t="s">
        <v>138</v>
      </c>
      <c r="BK269" s="203">
        <f>ROUND(I269*H269,2)</f>
        <v>0</v>
      </c>
      <c r="BL269" s="16" t="s">
        <v>206</v>
      </c>
      <c r="BM269" s="202" t="s">
        <v>1128</v>
      </c>
    </row>
    <row r="270" spans="2:65" s="11" customFormat="1" ht="22.95" customHeight="1">
      <c r="B270" s="175"/>
      <c r="C270" s="176"/>
      <c r="D270" s="177" t="s">
        <v>72</v>
      </c>
      <c r="E270" s="189" t="s">
        <v>870</v>
      </c>
      <c r="F270" s="189" t="s">
        <v>871</v>
      </c>
      <c r="G270" s="176"/>
      <c r="H270" s="176"/>
      <c r="I270" s="179"/>
      <c r="J270" s="190">
        <f>BK270</f>
        <v>0</v>
      </c>
      <c r="K270" s="176"/>
      <c r="L270" s="181"/>
      <c r="M270" s="182"/>
      <c r="N270" s="183"/>
      <c r="O270" s="183"/>
      <c r="P270" s="184">
        <f>SUM(P271:P276)</f>
        <v>0</v>
      </c>
      <c r="Q270" s="183"/>
      <c r="R270" s="184">
        <f>SUM(R271:R276)</f>
        <v>3.6178399999999999E-2</v>
      </c>
      <c r="S270" s="183"/>
      <c r="T270" s="185">
        <f>SUM(T271:T276)</f>
        <v>0</v>
      </c>
      <c r="AR270" s="186" t="s">
        <v>138</v>
      </c>
      <c r="AT270" s="187" t="s">
        <v>72</v>
      </c>
      <c r="AU270" s="187" t="s">
        <v>81</v>
      </c>
      <c r="AY270" s="186" t="s">
        <v>129</v>
      </c>
      <c r="BK270" s="188">
        <f>SUM(BK271:BK276)</f>
        <v>0</v>
      </c>
    </row>
    <row r="271" spans="2:65" s="1" customFormat="1" ht="24" customHeight="1">
      <c r="B271" s="33"/>
      <c r="C271" s="191" t="s">
        <v>694</v>
      </c>
      <c r="D271" s="191" t="s">
        <v>132</v>
      </c>
      <c r="E271" s="192" t="s">
        <v>873</v>
      </c>
      <c r="F271" s="193" t="s">
        <v>874</v>
      </c>
      <c r="G271" s="194" t="s">
        <v>135</v>
      </c>
      <c r="H271" s="195">
        <v>1.8979999999999999</v>
      </c>
      <c r="I271" s="196"/>
      <c r="J271" s="197">
        <f>ROUND(I271*H271,2)</f>
        <v>0</v>
      </c>
      <c r="K271" s="193" t="s">
        <v>136</v>
      </c>
      <c r="L271" s="37"/>
      <c r="M271" s="198" t="s">
        <v>1</v>
      </c>
      <c r="N271" s="199" t="s">
        <v>39</v>
      </c>
      <c r="O271" s="65"/>
      <c r="P271" s="200">
        <f>O271*H271</f>
        <v>0</v>
      </c>
      <c r="Q271" s="200">
        <v>5.1999999999999998E-3</v>
      </c>
      <c r="R271" s="200">
        <f>Q271*H271</f>
        <v>9.8695999999999992E-3</v>
      </c>
      <c r="S271" s="200">
        <v>0</v>
      </c>
      <c r="T271" s="201">
        <f>S271*H271</f>
        <v>0</v>
      </c>
      <c r="AR271" s="202" t="s">
        <v>206</v>
      </c>
      <c r="AT271" s="202" t="s">
        <v>132</v>
      </c>
      <c r="AU271" s="202" t="s">
        <v>138</v>
      </c>
      <c r="AY271" s="16" t="s">
        <v>129</v>
      </c>
      <c r="BE271" s="203">
        <f>IF(N271="základní",J271,0)</f>
        <v>0</v>
      </c>
      <c r="BF271" s="203">
        <f>IF(N271="snížená",J271,0)</f>
        <v>0</v>
      </c>
      <c r="BG271" s="203">
        <f>IF(N271="zákl. přenesená",J271,0)</f>
        <v>0</v>
      </c>
      <c r="BH271" s="203">
        <f>IF(N271="sníž. přenesená",J271,0)</f>
        <v>0</v>
      </c>
      <c r="BI271" s="203">
        <f>IF(N271="nulová",J271,0)</f>
        <v>0</v>
      </c>
      <c r="BJ271" s="16" t="s">
        <v>138</v>
      </c>
      <c r="BK271" s="203">
        <f>ROUND(I271*H271,2)</f>
        <v>0</v>
      </c>
      <c r="BL271" s="16" t="s">
        <v>206</v>
      </c>
      <c r="BM271" s="202" t="s">
        <v>1129</v>
      </c>
    </row>
    <row r="272" spans="2:65" s="12" customFormat="1">
      <c r="B272" s="204"/>
      <c r="C272" s="205"/>
      <c r="D272" s="206" t="s">
        <v>140</v>
      </c>
      <c r="E272" s="207" t="s">
        <v>1</v>
      </c>
      <c r="F272" s="208" t="s">
        <v>1130</v>
      </c>
      <c r="G272" s="205"/>
      <c r="H272" s="209">
        <v>1.8979999999999999</v>
      </c>
      <c r="I272" s="210"/>
      <c r="J272" s="205"/>
      <c r="K272" s="205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140</v>
      </c>
      <c r="AU272" s="215" t="s">
        <v>138</v>
      </c>
      <c r="AV272" s="12" t="s">
        <v>138</v>
      </c>
      <c r="AW272" s="12" t="s">
        <v>30</v>
      </c>
      <c r="AX272" s="12" t="s">
        <v>81</v>
      </c>
      <c r="AY272" s="215" t="s">
        <v>129</v>
      </c>
    </row>
    <row r="273" spans="2:65" s="1" customFormat="1" ht="24" customHeight="1">
      <c r="B273" s="33"/>
      <c r="C273" s="237" t="s">
        <v>696</v>
      </c>
      <c r="D273" s="237" t="s">
        <v>218</v>
      </c>
      <c r="E273" s="238" t="s">
        <v>878</v>
      </c>
      <c r="F273" s="239" t="s">
        <v>879</v>
      </c>
      <c r="G273" s="240" t="s">
        <v>135</v>
      </c>
      <c r="H273" s="241">
        <v>2.0880000000000001</v>
      </c>
      <c r="I273" s="242"/>
      <c r="J273" s="243">
        <f>ROUND(I273*H273,2)</f>
        <v>0</v>
      </c>
      <c r="K273" s="239" t="s">
        <v>136</v>
      </c>
      <c r="L273" s="244"/>
      <c r="M273" s="245" t="s">
        <v>1</v>
      </c>
      <c r="N273" s="246" t="s">
        <v>39</v>
      </c>
      <c r="O273" s="65"/>
      <c r="P273" s="200">
        <f>O273*H273</f>
        <v>0</v>
      </c>
      <c r="Q273" s="200">
        <v>1.26E-2</v>
      </c>
      <c r="R273" s="200">
        <f>Q273*H273</f>
        <v>2.63088E-2</v>
      </c>
      <c r="S273" s="200">
        <v>0</v>
      </c>
      <c r="T273" s="201">
        <f>S273*H273</f>
        <v>0</v>
      </c>
      <c r="AR273" s="202" t="s">
        <v>221</v>
      </c>
      <c r="AT273" s="202" t="s">
        <v>218</v>
      </c>
      <c r="AU273" s="202" t="s">
        <v>138</v>
      </c>
      <c r="AY273" s="16" t="s">
        <v>129</v>
      </c>
      <c r="BE273" s="203">
        <f>IF(N273="základní",J273,0)</f>
        <v>0</v>
      </c>
      <c r="BF273" s="203">
        <f>IF(N273="snížená",J273,0)</f>
        <v>0</v>
      </c>
      <c r="BG273" s="203">
        <f>IF(N273="zákl. přenesená",J273,0)</f>
        <v>0</v>
      </c>
      <c r="BH273" s="203">
        <f>IF(N273="sníž. přenesená",J273,0)</f>
        <v>0</v>
      </c>
      <c r="BI273" s="203">
        <f>IF(N273="nulová",J273,0)</f>
        <v>0</v>
      </c>
      <c r="BJ273" s="16" t="s">
        <v>138</v>
      </c>
      <c r="BK273" s="203">
        <f>ROUND(I273*H273,2)</f>
        <v>0</v>
      </c>
      <c r="BL273" s="16" t="s">
        <v>206</v>
      </c>
      <c r="BM273" s="202" t="s">
        <v>1131</v>
      </c>
    </row>
    <row r="274" spans="2:65" s="12" customFormat="1">
      <c r="B274" s="204"/>
      <c r="C274" s="205"/>
      <c r="D274" s="206" t="s">
        <v>140</v>
      </c>
      <c r="E274" s="205"/>
      <c r="F274" s="208" t="s">
        <v>1132</v>
      </c>
      <c r="G274" s="205"/>
      <c r="H274" s="209">
        <v>2.0880000000000001</v>
      </c>
      <c r="I274" s="210"/>
      <c r="J274" s="205"/>
      <c r="K274" s="205"/>
      <c r="L274" s="211"/>
      <c r="M274" s="212"/>
      <c r="N274" s="213"/>
      <c r="O274" s="213"/>
      <c r="P274" s="213"/>
      <c r="Q274" s="213"/>
      <c r="R274" s="213"/>
      <c r="S274" s="213"/>
      <c r="T274" s="214"/>
      <c r="AT274" s="215" t="s">
        <v>140</v>
      </c>
      <c r="AU274" s="215" t="s">
        <v>138</v>
      </c>
      <c r="AV274" s="12" t="s">
        <v>138</v>
      </c>
      <c r="AW274" s="12" t="s">
        <v>4</v>
      </c>
      <c r="AX274" s="12" t="s">
        <v>81</v>
      </c>
      <c r="AY274" s="215" t="s">
        <v>129</v>
      </c>
    </row>
    <row r="275" spans="2:65" s="1" customFormat="1" ht="24" customHeight="1">
      <c r="B275" s="33"/>
      <c r="C275" s="191" t="s">
        <v>698</v>
      </c>
      <c r="D275" s="191" t="s">
        <v>132</v>
      </c>
      <c r="E275" s="192" t="s">
        <v>883</v>
      </c>
      <c r="F275" s="193" t="s">
        <v>884</v>
      </c>
      <c r="G275" s="194" t="s">
        <v>135</v>
      </c>
      <c r="H275" s="195">
        <v>1.8979999999999999</v>
      </c>
      <c r="I275" s="196"/>
      <c r="J275" s="197">
        <f>ROUND(I275*H275,2)</f>
        <v>0</v>
      </c>
      <c r="K275" s="193" t="s">
        <v>136</v>
      </c>
      <c r="L275" s="37"/>
      <c r="M275" s="198" t="s">
        <v>1</v>
      </c>
      <c r="N275" s="199" t="s">
        <v>39</v>
      </c>
      <c r="O275" s="65"/>
      <c r="P275" s="200">
        <f>O275*H275</f>
        <v>0</v>
      </c>
      <c r="Q275" s="200">
        <v>0</v>
      </c>
      <c r="R275" s="200">
        <f>Q275*H275</f>
        <v>0</v>
      </c>
      <c r="S275" s="200">
        <v>0</v>
      </c>
      <c r="T275" s="201">
        <f>S275*H275</f>
        <v>0</v>
      </c>
      <c r="AR275" s="202" t="s">
        <v>206</v>
      </c>
      <c r="AT275" s="202" t="s">
        <v>132</v>
      </c>
      <c r="AU275" s="202" t="s">
        <v>138</v>
      </c>
      <c r="AY275" s="16" t="s">
        <v>129</v>
      </c>
      <c r="BE275" s="203">
        <f>IF(N275="základní",J275,0)</f>
        <v>0</v>
      </c>
      <c r="BF275" s="203">
        <f>IF(N275="snížená",J275,0)</f>
        <v>0</v>
      </c>
      <c r="BG275" s="203">
        <f>IF(N275="zákl. přenesená",J275,0)</f>
        <v>0</v>
      </c>
      <c r="BH275" s="203">
        <f>IF(N275="sníž. přenesená",J275,0)</f>
        <v>0</v>
      </c>
      <c r="BI275" s="203">
        <f>IF(N275="nulová",J275,0)</f>
        <v>0</v>
      </c>
      <c r="BJ275" s="16" t="s">
        <v>138</v>
      </c>
      <c r="BK275" s="203">
        <f>ROUND(I275*H275,2)</f>
        <v>0</v>
      </c>
      <c r="BL275" s="16" t="s">
        <v>206</v>
      </c>
      <c r="BM275" s="202" t="s">
        <v>1133</v>
      </c>
    </row>
    <row r="276" spans="2:65" s="1" customFormat="1" ht="24" customHeight="1">
      <c r="B276" s="33"/>
      <c r="C276" s="191" t="s">
        <v>702</v>
      </c>
      <c r="D276" s="191" t="s">
        <v>132</v>
      </c>
      <c r="E276" s="192" t="s">
        <v>898</v>
      </c>
      <c r="F276" s="193" t="s">
        <v>899</v>
      </c>
      <c r="G276" s="194" t="s">
        <v>333</v>
      </c>
      <c r="H276" s="247"/>
      <c r="I276" s="196"/>
      <c r="J276" s="197">
        <f>ROUND(I276*H276,2)</f>
        <v>0</v>
      </c>
      <c r="K276" s="193" t="s">
        <v>136</v>
      </c>
      <c r="L276" s="37"/>
      <c r="M276" s="198" t="s">
        <v>1</v>
      </c>
      <c r="N276" s="199" t="s">
        <v>39</v>
      </c>
      <c r="O276" s="65"/>
      <c r="P276" s="200">
        <f>O276*H276</f>
        <v>0</v>
      </c>
      <c r="Q276" s="200">
        <v>0</v>
      </c>
      <c r="R276" s="200">
        <f>Q276*H276</f>
        <v>0</v>
      </c>
      <c r="S276" s="200">
        <v>0</v>
      </c>
      <c r="T276" s="201">
        <f>S276*H276</f>
        <v>0</v>
      </c>
      <c r="AR276" s="202" t="s">
        <v>206</v>
      </c>
      <c r="AT276" s="202" t="s">
        <v>132</v>
      </c>
      <c r="AU276" s="202" t="s">
        <v>138</v>
      </c>
      <c r="AY276" s="16" t="s">
        <v>129</v>
      </c>
      <c r="BE276" s="203">
        <f>IF(N276="základní",J276,0)</f>
        <v>0</v>
      </c>
      <c r="BF276" s="203">
        <f>IF(N276="snížená",J276,0)</f>
        <v>0</v>
      </c>
      <c r="BG276" s="203">
        <f>IF(N276="zákl. přenesená",J276,0)</f>
        <v>0</v>
      </c>
      <c r="BH276" s="203">
        <f>IF(N276="sníž. přenesená",J276,0)</f>
        <v>0</v>
      </c>
      <c r="BI276" s="203">
        <f>IF(N276="nulová",J276,0)</f>
        <v>0</v>
      </c>
      <c r="BJ276" s="16" t="s">
        <v>138</v>
      </c>
      <c r="BK276" s="203">
        <f>ROUND(I276*H276,2)</f>
        <v>0</v>
      </c>
      <c r="BL276" s="16" t="s">
        <v>206</v>
      </c>
      <c r="BM276" s="202" t="s">
        <v>1134</v>
      </c>
    </row>
    <row r="277" spans="2:65" s="11" customFormat="1" ht="22.95" customHeight="1">
      <c r="B277" s="175"/>
      <c r="C277" s="176"/>
      <c r="D277" s="177" t="s">
        <v>72</v>
      </c>
      <c r="E277" s="189" t="s">
        <v>345</v>
      </c>
      <c r="F277" s="189" t="s">
        <v>346</v>
      </c>
      <c r="G277" s="176"/>
      <c r="H277" s="176"/>
      <c r="I277" s="179"/>
      <c r="J277" s="190">
        <f>BK277</f>
        <v>0</v>
      </c>
      <c r="K277" s="176"/>
      <c r="L277" s="181"/>
      <c r="M277" s="182"/>
      <c r="N277" s="183"/>
      <c r="O277" s="183"/>
      <c r="P277" s="184">
        <f>SUM(P278:P290)</f>
        <v>0</v>
      </c>
      <c r="Q277" s="183"/>
      <c r="R277" s="184">
        <f>SUM(R278:R290)</f>
        <v>2.9820000000000003E-3</v>
      </c>
      <c r="S277" s="183"/>
      <c r="T277" s="185">
        <f>SUM(T278:T290)</f>
        <v>0</v>
      </c>
      <c r="AR277" s="186" t="s">
        <v>138</v>
      </c>
      <c r="AT277" s="187" t="s">
        <v>72</v>
      </c>
      <c r="AU277" s="187" t="s">
        <v>81</v>
      </c>
      <c r="AY277" s="186" t="s">
        <v>129</v>
      </c>
      <c r="BK277" s="188">
        <f>SUM(BK278:BK290)</f>
        <v>0</v>
      </c>
    </row>
    <row r="278" spans="2:65" s="1" customFormat="1" ht="24" customHeight="1">
      <c r="B278" s="33"/>
      <c r="C278" s="191" t="s">
        <v>706</v>
      </c>
      <c r="D278" s="191" t="s">
        <v>132</v>
      </c>
      <c r="E278" s="192" t="s">
        <v>348</v>
      </c>
      <c r="F278" s="193" t="s">
        <v>349</v>
      </c>
      <c r="G278" s="194" t="s">
        <v>135</v>
      </c>
      <c r="H278" s="195">
        <v>4.84</v>
      </c>
      <c r="I278" s="196"/>
      <c r="J278" s="197">
        <f>ROUND(I278*H278,2)</f>
        <v>0</v>
      </c>
      <c r="K278" s="193" t="s">
        <v>136</v>
      </c>
      <c r="L278" s="37"/>
      <c r="M278" s="198" t="s">
        <v>1</v>
      </c>
      <c r="N278" s="199" t="s">
        <v>39</v>
      </c>
      <c r="O278" s="65"/>
      <c r="P278" s="200">
        <f>O278*H278</f>
        <v>0</v>
      </c>
      <c r="Q278" s="200">
        <v>6.0000000000000002E-5</v>
      </c>
      <c r="R278" s="200">
        <f>Q278*H278</f>
        <v>2.9040000000000001E-4</v>
      </c>
      <c r="S278" s="200">
        <v>0</v>
      </c>
      <c r="T278" s="201">
        <f>S278*H278</f>
        <v>0</v>
      </c>
      <c r="AR278" s="202" t="s">
        <v>206</v>
      </c>
      <c r="AT278" s="202" t="s">
        <v>132</v>
      </c>
      <c r="AU278" s="202" t="s">
        <v>138</v>
      </c>
      <c r="AY278" s="16" t="s">
        <v>129</v>
      </c>
      <c r="BE278" s="203">
        <f>IF(N278="základní",J278,0)</f>
        <v>0</v>
      </c>
      <c r="BF278" s="203">
        <f>IF(N278="snížená",J278,0)</f>
        <v>0</v>
      </c>
      <c r="BG278" s="203">
        <f>IF(N278="zákl. přenesená",J278,0)</f>
        <v>0</v>
      </c>
      <c r="BH278" s="203">
        <f>IF(N278="sníž. přenesená",J278,0)</f>
        <v>0</v>
      </c>
      <c r="BI278" s="203">
        <f>IF(N278="nulová",J278,0)</f>
        <v>0</v>
      </c>
      <c r="BJ278" s="16" t="s">
        <v>138</v>
      </c>
      <c r="BK278" s="203">
        <f>ROUND(I278*H278,2)</f>
        <v>0</v>
      </c>
      <c r="BL278" s="16" t="s">
        <v>206</v>
      </c>
      <c r="BM278" s="202" t="s">
        <v>1135</v>
      </c>
    </row>
    <row r="279" spans="2:65" s="1" customFormat="1" ht="24" customHeight="1">
      <c r="B279" s="33"/>
      <c r="C279" s="191" t="s">
        <v>710</v>
      </c>
      <c r="D279" s="191" t="s">
        <v>132</v>
      </c>
      <c r="E279" s="192" t="s">
        <v>352</v>
      </c>
      <c r="F279" s="193" t="s">
        <v>353</v>
      </c>
      <c r="G279" s="194" t="s">
        <v>135</v>
      </c>
      <c r="H279" s="195">
        <v>4.84</v>
      </c>
      <c r="I279" s="196"/>
      <c r="J279" s="197">
        <f>ROUND(I279*H279,2)</f>
        <v>0</v>
      </c>
      <c r="K279" s="193" t="s">
        <v>136</v>
      </c>
      <c r="L279" s="37"/>
      <c r="M279" s="198" t="s">
        <v>1</v>
      </c>
      <c r="N279" s="199" t="s">
        <v>39</v>
      </c>
      <c r="O279" s="65"/>
      <c r="P279" s="200">
        <f>O279*H279</f>
        <v>0</v>
      </c>
      <c r="Q279" s="200">
        <v>1.2E-4</v>
      </c>
      <c r="R279" s="200">
        <f>Q279*H279</f>
        <v>5.8080000000000002E-4</v>
      </c>
      <c r="S279" s="200">
        <v>0</v>
      </c>
      <c r="T279" s="201">
        <f>S279*H279</f>
        <v>0</v>
      </c>
      <c r="AR279" s="202" t="s">
        <v>206</v>
      </c>
      <c r="AT279" s="202" t="s">
        <v>132</v>
      </c>
      <c r="AU279" s="202" t="s">
        <v>138</v>
      </c>
      <c r="AY279" s="16" t="s">
        <v>129</v>
      </c>
      <c r="BE279" s="203">
        <f>IF(N279="základní",J279,0)</f>
        <v>0</v>
      </c>
      <c r="BF279" s="203">
        <f>IF(N279="snížená",J279,0)</f>
        <v>0</v>
      </c>
      <c r="BG279" s="203">
        <f>IF(N279="zákl. přenesená",J279,0)</f>
        <v>0</v>
      </c>
      <c r="BH279" s="203">
        <f>IF(N279="sníž. přenesená",J279,0)</f>
        <v>0</v>
      </c>
      <c r="BI279" s="203">
        <f>IF(N279="nulová",J279,0)</f>
        <v>0</v>
      </c>
      <c r="BJ279" s="16" t="s">
        <v>138</v>
      </c>
      <c r="BK279" s="203">
        <f>ROUND(I279*H279,2)</f>
        <v>0</v>
      </c>
      <c r="BL279" s="16" t="s">
        <v>206</v>
      </c>
      <c r="BM279" s="202" t="s">
        <v>1136</v>
      </c>
    </row>
    <row r="280" spans="2:65" s="12" customFormat="1">
      <c r="B280" s="204"/>
      <c r="C280" s="205"/>
      <c r="D280" s="206" t="s">
        <v>140</v>
      </c>
      <c r="E280" s="207" t="s">
        <v>1</v>
      </c>
      <c r="F280" s="208" t="s">
        <v>355</v>
      </c>
      <c r="G280" s="205"/>
      <c r="H280" s="209">
        <v>0.92</v>
      </c>
      <c r="I280" s="210"/>
      <c r="J280" s="205"/>
      <c r="K280" s="205"/>
      <c r="L280" s="211"/>
      <c r="M280" s="212"/>
      <c r="N280" s="213"/>
      <c r="O280" s="213"/>
      <c r="P280" s="213"/>
      <c r="Q280" s="213"/>
      <c r="R280" s="213"/>
      <c r="S280" s="213"/>
      <c r="T280" s="214"/>
      <c r="AT280" s="215" t="s">
        <v>140</v>
      </c>
      <c r="AU280" s="215" t="s">
        <v>138</v>
      </c>
      <c r="AV280" s="12" t="s">
        <v>138</v>
      </c>
      <c r="AW280" s="12" t="s">
        <v>30</v>
      </c>
      <c r="AX280" s="12" t="s">
        <v>73</v>
      </c>
      <c r="AY280" s="215" t="s">
        <v>129</v>
      </c>
    </row>
    <row r="281" spans="2:65" s="12" customFormat="1">
      <c r="B281" s="204"/>
      <c r="C281" s="205"/>
      <c r="D281" s="206" t="s">
        <v>140</v>
      </c>
      <c r="E281" s="207" t="s">
        <v>1</v>
      </c>
      <c r="F281" s="208" t="s">
        <v>1137</v>
      </c>
      <c r="G281" s="205"/>
      <c r="H281" s="209">
        <v>1.92</v>
      </c>
      <c r="I281" s="210"/>
      <c r="J281" s="205"/>
      <c r="K281" s="205"/>
      <c r="L281" s="211"/>
      <c r="M281" s="212"/>
      <c r="N281" s="213"/>
      <c r="O281" s="213"/>
      <c r="P281" s="213"/>
      <c r="Q281" s="213"/>
      <c r="R281" s="213"/>
      <c r="S281" s="213"/>
      <c r="T281" s="214"/>
      <c r="AT281" s="215" t="s">
        <v>140</v>
      </c>
      <c r="AU281" s="215" t="s">
        <v>138</v>
      </c>
      <c r="AV281" s="12" t="s">
        <v>138</v>
      </c>
      <c r="AW281" s="12" t="s">
        <v>30</v>
      </c>
      <c r="AX281" s="12" t="s">
        <v>73</v>
      </c>
      <c r="AY281" s="215" t="s">
        <v>129</v>
      </c>
    </row>
    <row r="282" spans="2:65" s="12" customFormat="1">
      <c r="B282" s="204"/>
      <c r="C282" s="205"/>
      <c r="D282" s="206" t="s">
        <v>140</v>
      </c>
      <c r="E282" s="207" t="s">
        <v>1</v>
      </c>
      <c r="F282" s="208" t="s">
        <v>357</v>
      </c>
      <c r="G282" s="205"/>
      <c r="H282" s="209">
        <v>2</v>
      </c>
      <c r="I282" s="210"/>
      <c r="J282" s="205"/>
      <c r="K282" s="205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140</v>
      </c>
      <c r="AU282" s="215" t="s">
        <v>138</v>
      </c>
      <c r="AV282" s="12" t="s">
        <v>138</v>
      </c>
      <c r="AW282" s="12" t="s">
        <v>30</v>
      </c>
      <c r="AX282" s="12" t="s">
        <v>73</v>
      </c>
      <c r="AY282" s="215" t="s">
        <v>129</v>
      </c>
    </row>
    <row r="283" spans="2:65" s="13" customFormat="1">
      <c r="B283" s="216"/>
      <c r="C283" s="217"/>
      <c r="D283" s="206" t="s">
        <v>140</v>
      </c>
      <c r="E283" s="218" t="s">
        <v>1</v>
      </c>
      <c r="F283" s="219" t="s">
        <v>147</v>
      </c>
      <c r="G283" s="217"/>
      <c r="H283" s="220">
        <v>4.84</v>
      </c>
      <c r="I283" s="221"/>
      <c r="J283" s="217"/>
      <c r="K283" s="217"/>
      <c r="L283" s="222"/>
      <c r="M283" s="223"/>
      <c r="N283" s="224"/>
      <c r="O283" s="224"/>
      <c r="P283" s="224"/>
      <c r="Q283" s="224"/>
      <c r="R283" s="224"/>
      <c r="S283" s="224"/>
      <c r="T283" s="225"/>
      <c r="AT283" s="226" t="s">
        <v>140</v>
      </c>
      <c r="AU283" s="226" t="s">
        <v>138</v>
      </c>
      <c r="AV283" s="13" t="s">
        <v>137</v>
      </c>
      <c r="AW283" s="13" t="s">
        <v>30</v>
      </c>
      <c r="AX283" s="13" t="s">
        <v>81</v>
      </c>
      <c r="AY283" s="226" t="s">
        <v>129</v>
      </c>
    </row>
    <row r="284" spans="2:65" s="1" customFormat="1" ht="24" customHeight="1">
      <c r="B284" s="33"/>
      <c r="C284" s="191" t="s">
        <v>714</v>
      </c>
      <c r="D284" s="191" t="s">
        <v>132</v>
      </c>
      <c r="E284" s="192" t="s">
        <v>359</v>
      </c>
      <c r="F284" s="193" t="s">
        <v>360</v>
      </c>
      <c r="G284" s="194" t="s">
        <v>135</v>
      </c>
      <c r="H284" s="195">
        <v>4.84</v>
      </c>
      <c r="I284" s="196"/>
      <c r="J284" s="197">
        <f>ROUND(I284*H284,2)</f>
        <v>0</v>
      </c>
      <c r="K284" s="193" t="s">
        <v>136</v>
      </c>
      <c r="L284" s="37"/>
      <c r="M284" s="198" t="s">
        <v>1</v>
      </c>
      <c r="N284" s="199" t="s">
        <v>39</v>
      </c>
      <c r="O284" s="65"/>
      <c r="P284" s="200">
        <f>O284*H284</f>
        <v>0</v>
      </c>
      <c r="Q284" s="200">
        <v>1.2E-4</v>
      </c>
      <c r="R284" s="200">
        <f>Q284*H284</f>
        <v>5.8080000000000002E-4</v>
      </c>
      <c r="S284" s="200">
        <v>0</v>
      </c>
      <c r="T284" s="201">
        <f>S284*H284</f>
        <v>0</v>
      </c>
      <c r="AR284" s="202" t="s">
        <v>206</v>
      </c>
      <c r="AT284" s="202" t="s">
        <v>132</v>
      </c>
      <c r="AU284" s="202" t="s">
        <v>138</v>
      </c>
      <c r="AY284" s="16" t="s">
        <v>129</v>
      </c>
      <c r="BE284" s="203">
        <f>IF(N284="základní",J284,0)</f>
        <v>0</v>
      </c>
      <c r="BF284" s="203">
        <f>IF(N284="snížená",J284,0)</f>
        <v>0</v>
      </c>
      <c r="BG284" s="203">
        <f>IF(N284="zákl. přenesená",J284,0)</f>
        <v>0</v>
      </c>
      <c r="BH284" s="203">
        <f>IF(N284="sníž. přenesená",J284,0)</f>
        <v>0</v>
      </c>
      <c r="BI284" s="203">
        <f>IF(N284="nulová",J284,0)</f>
        <v>0</v>
      </c>
      <c r="BJ284" s="16" t="s">
        <v>138</v>
      </c>
      <c r="BK284" s="203">
        <f>ROUND(I284*H284,2)</f>
        <v>0</v>
      </c>
      <c r="BL284" s="16" t="s">
        <v>206</v>
      </c>
      <c r="BM284" s="202" t="s">
        <v>1138</v>
      </c>
    </row>
    <row r="285" spans="2:65" s="1" customFormat="1" ht="24" customHeight="1">
      <c r="B285" s="33"/>
      <c r="C285" s="191" t="s">
        <v>718</v>
      </c>
      <c r="D285" s="191" t="s">
        <v>132</v>
      </c>
      <c r="E285" s="192" t="s">
        <v>363</v>
      </c>
      <c r="F285" s="193" t="s">
        <v>364</v>
      </c>
      <c r="G285" s="194" t="s">
        <v>135</v>
      </c>
      <c r="H285" s="195">
        <v>2</v>
      </c>
      <c r="I285" s="196"/>
      <c r="J285" s="197">
        <f>ROUND(I285*H285,2)</f>
        <v>0</v>
      </c>
      <c r="K285" s="193" t="s">
        <v>136</v>
      </c>
      <c r="L285" s="37"/>
      <c r="M285" s="198" t="s">
        <v>1</v>
      </c>
      <c r="N285" s="199" t="s">
        <v>39</v>
      </c>
      <c r="O285" s="65"/>
      <c r="P285" s="200">
        <f>O285*H285</f>
        <v>0</v>
      </c>
      <c r="Q285" s="200">
        <v>2.4000000000000001E-4</v>
      </c>
      <c r="R285" s="200">
        <f>Q285*H285</f>
        <v>4.8000000000000001E-4</v>
      </c>
      <c r="S285" s="200">
        <v>0</v>
      </c>
      <c r="T285" s="201">
        <f>S285*H285</f>
        <v>0</v>
      </c>
      <c r="AR285" s="202" t="s">
        <v>206</v>
      </c>
      <c r="AT285" s="202" t="s">
        <v>132</v>
      </c>
      <c r="AU285" s="202" t="s">
        <v>138</v>
      </c>
      <c r="AY285" s="16" t="s">
        <v>129</v>
      </c>
      <c r="BE285" s="203">
        <f>IF(N285="základní",J285,0)</f>
        <v>0</v>
      </c>
      <c r="BF285" s="203">
        <f>IF(N285="snížená",J285,0)</f>
        <v>0</v>
      </c>
      <c r="BG285" s="203">
        <f>IF(N285="zákl. přenesená",J285,0)</f>
        <v>0</v>
      </c>
      <c r="BH285" s="203">
        <f>IF(N285="sníž. přenesená",J285,0)</f>
        <v>0</v>
      </c>
      <c r="BI285" s="203">
        <f>IF(N285="nulová",J285,0)</f>
        <v>0</v>
      </c>
      <c r="BJ285" s="16" t="s">
        <v>138</v>
      </c>
      <c r="BK285" s="203">
        <f>ROUND(I285*H285,2)</f>
        <v>0</v>
      </c>
      <c r="BL285" s="16" t="s">
        <v>206</v>
      </c>
      <c r="BM285" s="202" t="s">
        <v>1139</v>
      </c>
    </row>
    <row r="286" spans="2:65" s="12" customFormat="1">
      <c r="B286" s="204"/>
      <c r="C286" s="205"/>
      <c r="D286" s="206" t="s">
        <v>140</v>
      </c>
      <c r="E286" s="207" t="s">
        <v>1</v>
      </c>
      <c r="F286" s="208" t="s">
        <v>1140</v>
      </c>
      <c r="G286" s="205"/>
      <c r="H286" s="209">
        <v>2</v>
      </c>
      <c r="I286" s="210"/>
      <c r="J286" s="205"/>
      <c r="K286" s="205"/>
      <c r="L286" s="211"/>
      <c r="M286" s="212"/>
      <c r="N286" s="213"/>
      <c r="O286" s="213"/>
      <c r="P286" s="213"/>
      <c r="Q286" s="213"/>
      <c r="R286" s="213"/>
      <c r="S286" s="213"/>
      <c r="T286" s="214"/>
      <c r="AT286" s="215" t="s">
        <v>140</v>
      </c>
      <c r="AU286" s="215" t="s">
        <v>138</v>
      </c>
      <c r="AV286" s="12" t="s">
        <v>138</v>
      </c>
      <c r="AW286" s="12" t="s">
        <v>30</v>
      </c>
      <c r="AX286" s="12" t="s">
        <v>81</v>
      </c>
      <c r="AY286" s="215" t="s">
        <v>129</v>
      </c>
    </row>
    <row r="287" spans="2:65" s="1" customFormat="1" ht="24" customHeight="1">
      <c r="B287" s="33"/>
      <c r="C287" s="191" t="s">
        <v>722</v>
      </c>
      <c r="D287" s="191" t="s">
        <v>132</v>
      </c>
      <c r="E287" s="192" t="s">
        <v>368</v>
      </c>
      <c r="F287" s="193" t="s">
        <v>369</v>
      </c>
      <c r="G287" s="194" t="s">
        <v>216</v>
      </c>
      <c r="H287" s="195">
        <v>7.4</v>
      </c>
      <c r="I287" s="196"/>
      <c r="J287" s="197">
        <f>ROUND(I287*H287,2)</f>
        <v>0</v>
      </c>
      <c r="K287" s="193" t="s">
        <v>136</v>
      </c>
      <c r="L287" s="37"/>
      <c r="M287" s="198" t="s">
        <v>1</v>
      </c>
      <c r="N287" s="199" t="s">
        <v>39</v>
      </c>
      <c r="O287" s="65"/>
      <c r="P287" s="200">
        <f>O287*H287</f>
        <v>0</v>
      </c>
      <c r="Q287" s="200">
        <v>2.0000000000000002E-5</v>
      </c>
      <c r="R287" s="200">
        <f>Q287*H287</f>
        <v>1.4800000000000002E-4</v>
      </c>
      <c r="S287" s="200">
        <v>0</v>
      </c>
      <c r="T287" s="201">
        <f>S287*H287</f>
        <v>0</v>
      </c>
      <c r="AR287" s="202" t="s">
        <v>206</v>
      </c>
      <c r="AT287" s="202" t="s">
        <v>132</v>
      </c>
      <c r="AU287" s="202" t="s">
        <v>138</v>
      </c>
      <c r="AY287" s="16" t="s">
        <v>129</v>
      </c>
      <c r="BE287" s="203">
        <f>IF(N287="základní",J287,0)</f>
        <v>0</v>
      </c>
      <c r="BF287" s="203">
        <f>IF(N287="snížená",J287,0)</f>
        <v>0</v>
      </c>
      <c r="BG287" s="203">
        <f>IF(N287="zákl. přenesená",J287,0)</f>
        <v>0</v>
      </c>
      <c r="BH287" s="203">
        <f>IF(N287="sníž. přenesená",J287,0)</f>
        <v>0</v>
      </c>
      <c r="BI287" s="203">
        <f>IF(N287="nulová",J287,0)</f>
        <v>0</v>
      </c>
      <c r="BJ287" s="16" t="s">
        <v>138</v>
      </c>
      <c r="BK287" s="203">
        <f>ROUND(I287*H287,2)</f>
        <v>0</v>
      </c>
      <c r="BL287" s="16" t="s">
        <v>206</v>
      </c>
      <c r="BM287" s="202" t="s">
        <v>1141</v>
      </c>
    </row>
    <row r="288" spans="2:65" s="12" customFormat="1">
      <c r="B288" s="204"/>
      <c r="C288" s="205"/>
      <c r="D288" s="206" t="s">
        <v>140</v>
      </c>
      <c r="E288" s="207" t="s">
        <v>1</v>
      </c>
      <c r="F288" s="208" t="s">
        <v>1142</v>
      </c>
      <c r="G288" s="205"/>
      <c r="H288" s="209">
        <v>7.4</v>
      </c>
      <c r="I288" s="210"/>
      <c r="J288" s="205"/>
      <c r="K288" s="205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140</v>
      </c>
      <c r="AU288" s="215" t="s">
        <v>138</v>
      </c>
      <c r="AV288" s="12" t="s">
        <v>138</v>
      </c>
      <c r="AW288" s="12" t="s">
        <v>30</v>
      </c>
      <c r="AX288" s="12" t="s">
        <v>81</v>
      </c>
      <c r="AY288" s="215" t="s">
        <v>129</v>
      </c>
    </row>
    <row r="289" spans="2:65" s="1" customFormat="1" ht="24" customHeight="1">
      <c r="B289" s="33"/>
      <c r="C289" s="191" t="s">
        <v>726</v>
      </c>
      <c r="D289" s="191" t="s">
        <v>132</v>
      </c>
      <c r="E289" s="192" t="s">
        <v>373</v>
      </c>
      <c r="F289" s="193" t="s">
        <v>374</v>
      </c>
      <c r="G289" s="194" t="s">
        <v>135</v>
      </c>
      <c r="H289" s="195">
        <v>2</v>
      </c>
      <c r="I289" s="196"/>
      <c r="J289" s="197">
        <f>ROUND(I289*H289,2)</f>
        <v>0</v>
      </c>
      <c r="K289" s="193" t="s">
        <v>136</v>
      </c>
      <c r="L289" s="37"/>
      <c r="M289" s="198" t="s">
        <v>1</v>
      </c>
      <c r="N289" s="199" t="s">
        <v>39</v>
      </c>
      <c r="O289" s="65"/>
      <c r="P289" s="200">
        <f>O289*H289</f>
        <v>0</v>
      </c>
      <c r="Q289" s="200">
        <v>3.4000000000000002E-4</v>
      </c>
      <c r="R289" s="200">
        <f>Q289*H289</f>
        <v>6.8000000000000005E-4</v>
      </c>
      <c r="S289" s="200">
        <v>0</v>
      </c>
      <c r="T289" s="201">
        <f>S289*H289</f>
        <v>0</v>
      </c>
      <c r="AR289" s="202" t="s">
        <v>206</v>
      </c>
      <c r="AT289" s="202" t="s">
        <v>132</v>
      </c>
      <c r="AU289" s="202" t="s">
        <v>138</v>
      </c>
      <c r="AY289" s="16" t="s">
        <v>129</v>
      </c>
      <c r="BE289" s="203">
        <f>IF(N289="základní",J289,0)</f>
        <v>0</v>
      </c>
      <c r="BF289" s="203">
        <f>IF(N289="snížená",J289,0)</f>
        <v>0</v>
      </c>
      <c r="BG289" s="203">
        <f>IF(N289="zákl. přenesená",J289,0)</f>
        <v>0</v>
      </c>
      <c r="BH289" s="203">
        <f>IF(N289="sníž. přenesená",J289,0)</f>
        <v>0</v>
      </c>
      <c r="BI289" s="203">
        <f>IF(N289="nulová",J289,0)</f>
        <v>0</v>
      </c>
      <c r="BJ289" s="16" t="s">
        <v>138</v>
      </c>
      <c r="BK289" s="203">
        <f>ROUND(I289*H289,2)</f>
        <v>0</v>
      </c>
      <c r="BL289" s="16" t="s">
        <v>206</v>
      </c>
      <c r="BM289" s="202" t="s">
        <v>1143</v>
      </c>
    </row>
    <row r="290" spans="2:65" s="1" customFormat="1" ht="24" customHeight="1">
      <c r="B290" s="33"/>
      <c r="C290" s="191" t="s">
        <v>730</v>
      </c>
      <c r="D290" s="191" t="s">
        <v>132</v>
      </c>
      <c r="E290" s="192" t="s">
        <v>377</v>
      </c>
      <c r="F290" s="193" t="s">
        <v>378</v>
      </c>
      <c r="G290" s="194" t="s">
        <v>216</v>
      </c>
      <c r="H290" s="195">
        <v>7.4</v>
      </c>
      <c r="I290" s="196"/>
      <c r="J290" s="197">
        <f>ROUND(I290*H290,2)</f>
        <v>0</v>
      </c>
      <c r="K290" s="193" t="s">
        <v>136</v>
      </c>
      <c r="L290" s="37"/>
      <c r="M290" s="198" t="s">
        <v>1</v>
      </c>
      <c r="N290" s="199" t="s">
        <v>39</v>
      </c>
      <c r="O290" s="65"/>
      <c r="P290" s="200">
        <f>O290*H290</f>
        <v>0</v>
      </c>
      <c r="Q290" s="200">
        <v>3.0000000000000001E-5</v>
      </c>
      <c r="R290" s="200">
        <f>Q290*H290</f>
        <v>2.2200000000000003E-4</v>
      </c>
      <c r="S290" s="200">
        <v>0</v>
      </c>
      <c r="T290" s="201">
        <f>S290*H290</f>
        <v>0</v>
      </c>
      <c r="AR290" s="202" t="s">
        <v>206</v>
      </c>
      <c r="AT290" s="202" t="s">
        <v>132</v>
      </c>
      <c r="AU290" s="202" t="s">
        <v>138</v>
      </c>
      <c r="AY290" s="16" t="s">
        <v>129</v>
      </c>
      <c r="BE290" s="203">
        <f>IF(N290="základní",J290,0)</f>
        <v>0</v>
      </c>
      <c r="BF290" s="203">
        <f>IF(N290="snížená",J290,0)</f>
        <v>0</v>
      </c>
      <c r="BG290" s="203">
        <f>IF(N290="zákl. přenesená",J290,0)</f>
        <v>0</v>
      </c>
      <c r="BH290" s="203">
        <f>IF(N290="sníž. přenesená",J290,0)</f>
        <v>0</v>
      </c>
      <c r="BI290" s="203">
        <f>IF(N290="nulová",J290,0)</f>
        <v>0</v>
      </c>
      <c r="BJ290" s="16" t="s">
        <v>138</v>
      </c>
      <c r="BK290" s="203">
        <f>ROUND(I290*H290,2)</f>
        <v>0</v>
      </c>
      <c r="BL290" s="16" t="s">
        <v>206</v>
      </c>
      <c r="BM290" s="202" t="s">
        <v>1144</v>
      </c>
    </row>
    <row r="291" spans="2:65" s="11" customFormat="1" ht="22.95" customHeight="1">
      <c r="B291" s="175"/>
      <c r="C291" s="176"/>
      <c r="D291" s="177" t="s">
        <v>72</v>
      </c>
      <c r="E291" s="189" t="s">
        <v>380</v>
      </c>
      <c r="F291" s="189" t="s">
        <v>381</v>
      </c>
      <c r="G291" s="176"/>
      <c r="H291" s="176"/>
      <c r="I291" s="179"/>
      <c r="J291" s="190">
        <f>BK291</f>
        <v>0</v>
      </c>
      <c r="K291" s="176"/>
      <c r="L291" s="181"/>
      <c r="M291" s="182"/>
      <c r="N291" s="183"/>
      <c r="O291" s="183"/>
      <c r="P291" s="184">
        <f>SUM(P292:P301)</f>
        <v>0</v>
      </c>
      <c r="Q291" s="183"/>
      <c r="R291" s="184">
        <f>SUM(R292:R301)</f>
        <v>5.256181E-2</v>
      </c>
      <c r="S291" s="183"/>
      <c r="T291" s="185">
        <f>SUM(T292:T301)</f>
        <v>0</v>
      </c>
      <c r="AR291" s="186" t="s">
        <v>138</v>
      </c>
      <c r="AT291" s="187" t="s">
        <v>72</v>
      </c>
      <c r="AU291" s="187" t="s">
        <v>81</v>
      </c>
      <c r="AY291" s="186" t="s">
        <v>129</v>
      </c>
      <c r="BK291" s="188">
        <f>SUM(BK292:BK301)</f>
        <v>0</v>
      </c>
    </row>
    <row r="292" spans="2:65" s="1" customFormat="1" ht="16.5" customHeight="1">
      <c r="B292" s="33"/>
      <c r="C292" s="191" t="s">
        <v>732</v>
      </c>
      <c r="D292" s="191" t="s">
        <v>132</v>
      </c>
      <c r="E292" s="192" t="s">
        <v>391</v>
      </c>
      <c r="F292" s="193" t="s">
        <v>392</v>
      </c>
      <c r="G292" s="194" t="s">
        <v>135</v>
      </c>
      <c r="H292" s="195">
        <v>28.35</v>
      </c>
      <c r="I292" s="196"/>
      <c r="J292" s="197">
        <f>ROUND(I292*H292,2)</f>
        <v>0</v>
      </c>
      <c r="K292" s="193" t="s">
        <v>136</v>
      </c>
      <c r="L292" s="37"/>
      <c r="M292" s="198" t="s">
        <v>1</v>
      </c>
      <c r="N292" s="199" t="s">
        <v>39</v>
      </c>
      <c r="O292" s="65"/>
      <c r="P292" s="200">
        <f>O292*H292</f>
        <v>0</v>
      </c>
      <c r="Q292" s="200">
        <v>0</v>
      </c>
      <c r="R292" s="200">
        <f>Q292*H292</f>
        <v>0</v>
      </c>
      <c r="S292" s="200">
        <v>0</v>
      </c>
      <c r="T292" s="201">
        <f>S292*H292</f>
        <v>0</v>
      </c>
      <c r="AR292" s="202" t="s">
        <v>206</v>
      </c>
      <c r="AT292" s="202" t="s">
        <v>132</v>
      </c>
      <c r="AU292" s="202" t="s">
        <v>138</v>
      </c>
      <c r="AY292" s="16" t="s">
        <v>129</v>
      </c>
      <c r="BE292" s="203">
        <f>IF(N292="základní",J292,0)</f>
        <v>0</v>
      </c>
      <c r="BF292" s="203">
        <f>IF(N292="snížená",J292,0)</f>
        <v>0</v>
      </c>
      <c r="BG292" s="203">
        <f>IF(N292="zákl. přenesená",J292,0)</f>
        <v>0</v>
      </c>
      <c r="BH292" s="203">
        <f>IF(N292="sníž. přenesená",J292,0)</f>
        <v>0</v>
      </c>
      <c r="BI292" s="203">
        <f>IF(N292="nulová",J292,0)</f>
        <v>0</v>
      </c>
      <c r="BJ292" s="16" t="s">
        <v>138</v>
      </c>
      <c r="BK292" s="203">
        <f>ROUND(I292*H292,2)</f>
        <v>0</v>
      </c>
      <c r="BL292" s="16" t="s">
        <v>206</v>
      </c>
      <c r="BM292" s="202" t="s">
        <v>1145</v>
      </c>
    </row>
    <row r="293" spans="2:65" s="1" customFormat="1" ht="16.5" customHeight="1">
      <c r="B293" s="33"/>
      <c r="C293" s="237" t="s">
        <v>734</v>
      </c>
      <c r="D293" s="237" t="s">
        <v>218</v>
      </c>
      <c r="E293" s="238" t="s">
        <v>395</v>
      </c>
      <c r="F293" s="239" t="s">
        <v>396</v>
      </c>
      <c r="G293" s="240" t="s">
        <v>135</v>
      </c>
      <c r="H293" s="241">
        <v>29.768000000000001</v>
      </c>
      <c r="I293" s="242"/>
      <c r="J293" s="243">
        <f>ROUND(I293*H293,2)</f>
        <v>0</v>
      </c>
      <c r="K293" s="239" t="s">
        <v>136</v>
      </c>
      <c r="L293" s="244"/>
      <c r="M293" s="245" t="s">
        <v>1</v>
      </c>
      <c r="N293" s="246" t="s">
        <v>39</v>
      </c>
      <c r="O293" s="65"/>
      <c r="P293" s="200">
        <f>O293*H293</f>
        <v>0</v>
      </c>
      <c r="Q293" s="200">
        <v>0</v>
      </c>
      <c r="R293" s="200">
        <f>Q293*H293</f>
        <v>0</v>
      </c>
      <c r="S293" s="200">
        <v>0</v>
      </c>
      <c r="T293" s="201">
        <f>S293*H293</f>
        <v>0</v>
      </c>
      <c r="AR293" s="202" t="s">
        <v>221</v>
      </c>
      <c r="AT293" s="202" t="s">
        <v>218</v>
      </c>
      <c r="AU293" s="202" t="s">
        <v>138</v>
      </c>
      <c r="AY293" s="16" t="s">
        <v>129</v>
      </c>
      <c r="BE293" s="203">
        <f>IF(N293="základní",J293,0)</f>
        <v>0</v>
      </c>
      <c r="BF293" s="203">
        <f>IF(N293="snížená",J293,0)</f>
        <v>0</v>
      </c>
      <c r="BG293" s="203">
        <f>IF(N293="zákl. přenesená",J293,0)</f>
        <v>0</v>
      </c>
      <c r="BH293" s="203">
        <f>IF(N293="sníž. přenesená",J293,0)</f>
        <v>0</v>
      </c>
      <c r="BI293" s="203">
        <f>IF(N293="nulová",J293,0)</f>
        <v>0</v>
      </c>
      <c r="BJ293" s="16" t="s">
        <v>138</v>
      </c>
      <c r="BK293" s="203">
        <f>ROUND(I293*H293,2)</f>
        <v>0</v>
      </c>
      <c r="BL293" s="16" t="s">
        <v>206</v>
      </c>
      <c r="BM293" s="202" t="s">
        <v>1146</v>
      </c>
    </row>
    <row r="294" spans="2:65" s="12" customFormat="1">
      <c r="B294" s="204"/>
      <c r="C294" s="205"/>
      <c r="D294" s="206" t="s">
        <v>140</v>
      </c>
      <c r="E294" s="205"/>
      <c r="F294" s="208" t="s">
        <v>1147</v>
      </c>
      <c r="G294" s="205"/>
      <c r="H294" s="209">
        <v>29.768000000000001</v>
      </c>
      <c r="I294" s="210"/>
      <c r="J294" s="205"/>
      <c r="K294" s="205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140</v>
      </c>
      <c r="AU294" s="215" t="s">
        <v>138</v>
      </c>
      <c r="AV294" s="12" t="s">
        <v>138</v>
      </c>
      <c r="AW294" s="12" t="s">
        <v>4</v>
      </c>
      <c r="AX294" s="12" t="s">
        <v>81</v>
      </c>
      <c r="AY294" s="215" t="s">
        <v>129</v>
      </c>
    </row>
    <row r="295" spans="2:65" s="1" customFormat="1" ht="24" customHeight="1">
      <c r="B295" s="33"/>
      <c r="C295" s="191" t="s">
        <v>736</v>
      </c>
      <c r="D295" s="191" t="s">
        <v>132</v>
      </c>
      <c r="E295" s="192" t="s">
        <v>400</v>
      </c>
      <c r="F295" s="193" t="s">
        <v>401</v>
      </c>
      <c r="G295" s="194" t="s">
        <v>135</v>
      </c>
      <c r="H295" s="195">
        <v>107.26900000000001</v>
      </c>
      <c r="I295" s="196"/>
      <c r="J295" s="197">
        <f>ROUND(I295*H295,2)</f>
        <v>0</v>
      </c>
      <c r="K295" s="193" t="s">
        <v>136</v>
      </c>
      <c r="L295" s="37"/>
      <c r="M295" s="198" t="s">
        <v>1</v>
      </c>
      <c r="N295" s="199" t="s">
        <v>39</v>
      </c>
      <c r="O295" s="65"/>
      <c r="P295" s="200">
        <f>O295*H295</f>
        <v>0</v>
      </c>
      <c r="Q295" s="200">
        <v>2.0000000000000001E-4</v>
      </c>
      <c r="R295" s="200">
        <f>Q295*H295</f>
        <v>2.1453800000000002E-2</v>
      </c>
      <c r="S295" s="200">
        <v>0</v>
      </c>
      <c r="T295" s="201">
        <f>S295*H295</f>
        <v>0</v>
      </c>
      <c r="AR295" s="202" t="s">
        <v>206</v>
      </c>
      <c r="AT295" s="202" t="s">
        <v>132</v>
      </c>
      <c r="AU295" s="202" t="s">
        <v>138</v>
      </c>
      <c r="AY295" s="16" t="s">
        <v>129</v>
      </c>
      <c r="BE295" s="203">
        <f>IF(N295="základní",J295,0)</f>
        <v>0</v>
      </c>
      <c r="BF295" s="203">
        <f>IF(N295="snížená",J295,0)</f>
        <v>0</v>
      </c>
      <c r="BG295" s="203">
        <f>IF(N295="zákl. přenesená",J295,0)</f>
        <v>0</v>
      </c>
      <c r="BH295" s="203">
        <f>IF(N295="sníž. přenesená",J295,0)</f>
        <v>0</v>
      </c>
      <c r="BI295" s="203">
        <f>IF(N295="nulová",J295,0)</f>
        <v>0</v>
      </c>
      <c r="BJ295" s="16" t="s">
        <v>138</v>
      </c>
      <c r="BK295" s="203">
        <f>ROUND(I295*H295,2)</f>
        <v>0</v>
      </c>
      <c r="BL295" s="16" t="s">
        <v>206</v>
      </c>
      <c r="BM295" s="202" t="s">
        <v>1148</v>
      </c>
    </row>
    <row r="296" spans="2:65" s="12" customFormat="1">
      <c r="B296" s="204"/>
      <c r="C296" s="205"/>
      <c r="D296" s="206" t="s">
        <v>140</v>
      </c>
      <c r="E296" s="207" t="s">
        <v>1</v>
      </c>
      <c r="F296" s="208" t="s">
        <v>403</v>
      </c>
      <c r="G296" s="205"/>
      <c r="H296" s="209">
        <v>70.064999999999998</v>
      </c>
      <c r="I296" s="210"/>
      <c r="J296" s="205"/>
      <c r="K296" s="205"/>
      <c r="L296" s="211"/>
      <c r="M296" s="212"/>
      <c r="N296" s="213"/>
      <c r="O296" s="213"/>
      <c r="P296" s="213"/>
      <c r="Q296" s="213"/>
      <c r="R296" s="213"/>
      <c r="S296" s="213"/>
      <c r="T296" s="214"/>
      <c r="AT296" s="215" t="s">
        <v>140</v>
      </c>
      <c r="AU296" s="215" t="s">
        <v>138</v>
      </c>
      <c r="AV296" s="12" t="s">
        <v>138</v>
      </c>
      <c r="AW296" s="12" t="s">
        <v>30</v>
      </c>
      <c r="AX296" s="12" t="s">
        <v>73</v>
      </c>
      <c r="AY296" s="215" t="s">
        <v>129</v>
      </c>
    </row>
    <row r="297" spans="2:65" s="12" customFormat="1">
      <c r="B297" s="204"/>
      <c r="C297" s="205"/>
      <c r="D297" s="206" t="s">
        <v>140</v>
      </c>
      <c r="E297" s="207" t="s">
        <v>1</v>
      </c>
      <c r="F297" s="208" t="s">
        <v>404</v>
      </c>
      <c r="G297" s="205"/>
      <c r="H297" s="209">
        <v>3.51</v>
      </c>
      <c r="I297" s="210"/>
      <c r="J297" s="205"/>
      <c r="K297" s="205"/>
      <c r="L297" s="211"/>
      <c r="M297" s="212"/>
      <c r="N297" s="213"/>
      <c r="O297" s="213"/>
      <c r="P297" s="213"/>
      <c r="Q297" s="213"/>
      <c r="R297" s="213"/>
      <c r="S297" s="213"/>
      <c r="T297" s="214"/>
      <c r="AT297" s="215" t="s">
        <v>140</v>
      </c>
      <c r="AU297" s="215" t="s">
        <v>138</v>
      </c>
      <c r="AV297" s="12" t="s">
        <v>138</v>
      </c>
      <c r="AW297" s="12" t="s">
        <v>30</v>
      </c>
      <c r="AX297" s="12" t="s">
        <v>73</v>
      </c>
      <c r="AY297" s="215" t="s">
        <v>129</v>
      </c>
    </row>
    <row r="298" spans="2:65" s="12" customFormat="1">
      <c r="B298" s="204"/>
      <c r="C298" s="205"/>
      <c r="D298" s="206" t="s">
        <v>140</v>
      </c>
      <c r="E298" s="207" t="s">
        <v>1</v>
      </c>
      <c r="F298" s="208" t="s">
        <v>1149</v>
      </c>
      <c r="G298" s="205"/>
      <c r="H298" s="209">
        <v>23.035</v>
      </c>
      <c r="I298" s="210"/>
      <c r="J298" s="205"/>
      <c r="K298" s="205"/>
      <c r="L298" s="211"/>
      <c r="M298" s="212"/>
      <c r="N298" s="213"/>
      <c r="O298" s="213"/>
      <c r="P298" s="213"/>
      <c r="Q298" s="213"/>
      <c r="R298" s="213"/>
      <c r="S298" s="213"/>
      <c r="T298" s="214"/>
      <c r="AT298" s="215" t="s">
        <v>140</v>
      </c>
      <c r="AU298" s="215" t="s">
        <v>138</v>
      </c>
      <c r="AV298" s="12" t="s">
        <v>138</v>
      </c>
      <c r="AW298" s="12" t="s">
        <v>30</v>
      </c>
      <c r="AX298" s="12" t="s">
        <v>73</v>
      </c>
      <c r="AY298" s="215" t="s">
        <v>129</v>
      </c>
    </row>
    <row r="299" spans="2:65" s="12" customFormat="1" ht="30.6">
      <c r="B299" s="204"/>
      <c r="C299" s="205"/>
      <c r="D299" s="206" t="s">
        <v>140</v>
      </c>
      <c r="E299" s="207" t="s">
        <v>1</v>
      </c>
      <c r="F299" s="208" t="s">
        <v>408</v>
      </c>
      <c r="G299" s="205"/>
      <c r="H299" s="209">
        <v>10.659000000000001</v>
      </c>
      <c r="I299" s="210"/>
      <c r="J299" s="205"/>
      <c r="K299" s="205"/>
      <c r="L299" s="211"/>
      <c r="M299" s="212"/>
      <c r="N299" s="213"/>
      <c r="O299" s="213"/>
      <c r="P299" s="213"/>
      <c r="Q299" s="213"/>
      <c r="R299" s="213"/>
      <c r="S299" s="213"/>
      <c r="T299" s="214"/>
      <c r="AT299" s="215" t="s">
        <v>140</v>
      </c>
      <c r="AU299" s="215" t="s">
        <v>138</v>
      </c>
      <c r="AV299" s="12" t="s">
        <v>138</v>
      </c>
      <c r="AW299" s="12" t="s">
        <v>30</v>
      </c>
      <c r="AX299" s="12" t="s">
        <v>73</v>
      </c>
      <c r="AY299" s="215" t="s">
        <v>129</v>
      </c>
    </row>
    <row r="300" spans="2:65" s="13" customFormat="1">
      <c r="B300" s="216"/>
      <c r="C300" s="217"/>
      <c r="D300" s="206" t="s">
        <v>140</v>
      </c>
      <c r="E300" s="218" t="s">
        <v>1</v>
      </c>
      <c r="F300" s="219" t="s">
        <v>147</v>
      </c>
      <c r="G300" s="217"/>
      <c r="H300" s="220">
        <v>107.26900000000001</v>
      </c>
      <c r="I300" s="221"/>
      <c r="J300" s="217"/>
      <c r="K300" s="217"/>
      <c r="L300" s="222"/>
      <c r="M300" s="223"/>
      <c r="N300" s="224"/>
      <c r="O300" s="224"/>
      <c r="P300" s="224"/>
      <c r="Q300" s="224"/>
      <c r="R300" s="224"/>
      <c r="S300" s="224"/>
      <c r="T300" s="225"/>
      <c r="AT300" s="226" t="s">
        <v>140</v>
      </c>
      <c r="AU300" s="226" t="s">
        <v>138</v>
      </c>
      <c r="AV300" s="13" t="s">
        <v>137</v>
      </c>
      <c r="AW300" s="13" t="s">
        <v>30</v>
      </c>
      <c r="AX300" s="13" t="s">
        <v>81</v>
      </c>
      <c r="AY300" s="226" t="s">
        <v>129</v>
      </c>
    </row>
    <row r="301" spans="2:65" s="1" customFormat="1" ht="24" customHeight="1">
      <c r="B301" s="33"/>
      <c r="C301" s="191" t="s">
        <v>738</v>
      </c>
      <c r="D301" s="191" t="s">
        <v>132</v>
      </c>
      <c r="E301" s="192" t="s">
        <v>410</v>
      </c>
      <c r="F301" s="193" t="s">
        <v>411</v>
      </c>
      <c r="G301" s="194" t="s">
        <v>135</v>
      </c>
      <c r="H301" s="195">
        <v>107.26900000000001</v>
      </c>
      <c r="I301" s="196"/>
      <c r="J301" s="197">
        <f>ROUND(I301*H301,2)</f>
        <v>0</v>
      </c>
      <c r="K301" s="193" t="s">
        <v>136</v>
      </c>
      <c r="L301" s="37"/>
      <c r="M301" s="248" t="s">
        <v>1</v>
      </c>
      <c r="N301" s="249" t="s">
        <v>39</v>
      </c>
      <c r="O301" s="250"/>
      <c r="P301" s="251">
        <f>O301*H301</f>
        <v>0</v>
      </c>
      <c r="Q301" s="251">
        <v>2.9E-4</v>
      </c>
      <c r="R301" s="251">
        <f>Q301*H301</f>
        <v>3.1108010000000002E-2</v>
      </c>
      <c r="S301" s="251">
        <v>0</v>
      </c>
      <c r="T301" s="252">
        <f>S301*H301</f>
        <v>0</v>
      </c>
      <c r="AR301" s="202" t="s">
        <v>206</v>
      </c>
      <c r="AT301" s="202" t="s">
        <v>132</v>
      </c>
      <c r="AU301" s="202" t="s">
        <v>138</v>
      </c>
      <c r="AY301" s="16" t="s">
        <v>129</v>
      </c>
      <c r="BE301" s="203">
        <f>IF(N301="základní",J301,0)</f>
        <v>0</v>
      </c>
      <c r="BF301" s="203">
        <f>IF(N301="snížená",J301,0)</f>
        <v>0</v>
      </c>
      <c r="BG301" s="203">
        <f>IF(N301="zákl. přenesená",J301,0)</f>
        <v>0</v>
      </c>
      <c r="BH301" s="203">
        <f>IF(N301="sníž. přenesená",J301,0)</f>
        <v>0</v>
      </c>
      <c r="BI301" s="203">
        <f>IF(N301="nulová",J301,0)</f>
        <v>0</v>
      </c>
      <c r="BJ301" s="16" t="s">
        <v>138</v>
      </c>
      <c r="BK301" s="203">
        <f>ROUND(I301*H301,2)</f>
        <v>0</v>
      </c>
      <c r="BL301" s="16" t="s">
        <v>206</v>
      </c>
      <c r="BM301" s="202" t="s">
        <v>1150</v>
      </c>
    </row>
    <row r="302" spans="2:65" s="1" customFormat="1" ht="6.9" customHeight="1">
      <c r="B302" s="48"/>
      <c r="C302" s="49"/>
      <c r="D302" s="49"/>
      <c r="E302" s="49"/>
      <c r="F302" s="49"/>
      <c r="G302" s="49"/>
      <c r="H302" s="49"/>
      <c r="I302" s="141"/>
      <c r="J302" s="49"/>
      <c r="K302" s="49"/>
      <c r="L302" s="37"/>
    </row>
  </sheetData>
  <sheetProtection algorithmName="SHA-512" hashValue="RQq9URsZuKE9yzA7C2JR2D2drsULcCsZNc/l08057KKdHfDaDv1wqPcdKGVoE3aNw/X5MKcIpV0jVH0SODWtUg==" saltValue="t+GdGMWpxDXZT77+L1Oguojlng0F8zfJmINp+02dFfB9N0CP230R792ZRvQZvwtkiwG3hi/g/zqwDF4JnMwtnA==" spinCount="100000" sheet="1" objects="1" scenarios="1" formatColumns="0" formatRows="0" autoFilter="0"/>
  <autoFilter ref="C131:K301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99"/>
  <sheetViews>
    <sheetView showGridLines="0" topLeftCell="A4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102" customWidth="1"/>
    <col min="10" max="10" width="20.140625" customWidth="1"/>
    <col min="11" max="11" width="20.140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AT2" s="16" t="s">
        <v>94</v>
      </c>
    </row>
    <row r="3" spans="2:46" ht="6.9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19"/>
      <c r="AT3" s="16" t="s">
        <v>81</v>
      </c>
    </row>
    <row r="4" spans="2:46" ht="24.9" customHeight="1">
      <c r="B4" s="19"/>
      <c r="D4" s="106" t="s">
        <v>95</v>
      </c>
      <c r="L4" s="19"/>
      <c r="M4" s="107" t="s">
        <v>10</v>
      </c>
      <c r="AT4" s="16" t="s">
        <v>4</v>
      </c>
    </row>
    <row r="5" spans="2:46" ht="6.9" customHeight="1">
      <c r="B5" s="19"/>
      <c r="L5" s="19"/>
    </row>
    <row r="6" spans="2:46" ht="12" customHeight="1">
      <c r="B6" s="19"/>
      <c r="D6" s="108" t="s">
        <v>16</v>
      </c>
      <c r="L6" s="19"/>
    </row>
    <row r="7" spans="2:46" ht="24.75" customHeight="1">
      <c r="B7" s="19"/>
      <c r="E7" s="297" t="str">
        <f>'Rekapitulace stavby'!K6</f>
        <v>Oprava volných bytů 34A, 36A, 38A, 10C a 19C v domě Hladnovská 757/119a, Ostrava - Muglinov</v>
      </c>
      <c r="F7" s="298"/>
      <c r="G7" s="298"/>
      <c r="H7" s="298"/>
      <c r="L7" s="19"/>
    </row>
    <row r="8" spans="2:46" s="1" customFormat="1" ht="12.75" customHeight="1">
      <c r="B8" s="37"/>
      <c r="D8" s="108" t="s">
        <v>96</v>
      </c>
      <c r="I8" s="109"/>
      <c r="L8" s="37"/>
    </row>
    <row r="9" spans="2:46" s="1" customFormat="1" ht="36.9" customHeight="1">
      <c r="B9" s="37"/>
      <c r="E9" s="299" t="s">
        <v>1151</v>
      </c>
      <c r="F9" s="300"/>
      <c r="G9" s="300"/>
      <c r="H9" s="300"/>
      <c r="I9" s="109"/>
      <c r="L9" s="37"/>
    </row>
    <row r="10" spans="2:46" s="1" customFormat="1">
      <c r="B10" s="37"/>
      <c r="I10" s="109"/>
      <c r="L10" s="37"/>
    </row>
    <row r="11" spans="2:46" s="1" customFormat="1" ht="12" customHeight="1">
      <c r="B11" s="37"/>
      <c r="D11" s="108" t="s">
        <v>18</v>
      </c>
      <c r="F11" s="110" t="s">
        <v>1</v>
      </c>
      <c r="I11" s="111" t="s">
        <v>19</v>
      </c>
      <c r="J11" s="110" t="s">
        <v>1</v>
      </c>
      <c r="L11" s="37"/>
    </row>
    <row r="12" spans="2:46" s="1" customFormat="1" ht="12" customHeight="1">
      <c r="B12" s="37"/>
      <c r="D12" s="108" t="s">
        <v>20</v>
      </c>
      <c r="F12" s="110" t="s">
        <v>21</v>
      </c>
      <c r="I12" s="111" t="s">
        <v>22</v>
      </c>
      <c r="J12" s="112" t="str">
        <f>'Rekapitulace stavby'!AN8</f>
        <v>27.2.2019</v>
      </c>
      <c r="L12" s="37"/>
    </row>
    <row r="13" spans="2:46" s="1" customFormat="1" ht="10.95" customHeight="1">
      <c r="B13" s="37"/>
      <c r="I13" s="109"/>
      <c r="L13" s="37"/>
    </row>
    <row r="14" spans="2:46" s="1" customFormat="1" ht="12" customHeight="1">
      <c r="B14" s="37"/>
      <c r="D14" s="108" t="s">
        <v>24</v>
      </c>
      <c r="I14" s="111" t="s">
        <v>25</v>
      </c>
      <c r="J14" s="110" t="str">
        <f>IF('Rekapitulace stavby'!AN10="","",'Rekapitulace stavby'!AN10)</f>
        <v/>
      </c>
      <c r="L14" s="37"/>
    </row>
    <row r="15" spans="2:46" s="1" customFormat="1" ht="18" customHeight="1">
      <c r="B15" s="37"/>
      <c r="E15" s="110" t="str">
        <f>IF('Rekapitulace stavby'!E11="","",'Rekapitulace stavby'!E11)</f>
        <v xml:space="preserve"> </v>
      </c>
      <c r="I15" s="111" t="s">
        <v>26</v>
      </c>
      <c r="J15" s="110" t="str">
        <f>IF('Rekapitulace stavby'!AN11="","",'Rekapitulace stavby'!AN11)</f>
        <v/>
      </c>
      <c r="L15" s="37"/>
    </row>
    <row r="16" spans="2:46" s="1" customFormat="1" ht="6.9" customHeight="1">
      <c r="B16" s="37"/>
      <c r="I16" s="109"/>
      <c r="L16" s="37"/>
    </row>
    <row r="17" spans="2:12" s="1" customFormat="1" ht="12" customHeight="1">
      <c r="B17" s="37"/>
      <c r="D17" s="108" t="s">
        <v>27</v>
      </c>
      <c r="I17" s="111" t="s">
        <v>25</v>
      </c>
      <c r="J17" s="29" t="str">
        <f>'Rekapitulace stavby'!AN13</f>
        <v>Vyplň údaj</v>
      </c>
      <c r="L17" s="37"/>
    </row>
    <row r="18" spans="2:12" s="1" customFormat="1" ht="18" customHeight="1">
      <c r="B18" s="37"/>
      <c r="E18" s="301" t="str">
        <f>'Rekapitulace stavby'!E14</f>
        <v>Vyplň údaj</v>
      </c>
      <c r="F18" s="302"/>
      <c r="G18" s="302"/>
      <c r="H18" s="302"/>
      <c r="I18" s="111" t="s">
        <v>26</v>
      </c>
      <c r="J18" s="29" t="str">
        <f>'Rekapitulace stavby'!AN14</f>
        <v>Vyplň údaj</v>
      </c>
      <c r="L18" s="37"/>
    </row>
    <row r="19" spans="2:12" s="1" customFormat="1" ht="6.9" customHeight="1">
      <c r="B19" s="37"/>
      <c r="I19" s="109"/>
      <c r="L19" s="37"/>
    </row>
    <row r="20" spans="2:12" s="1" customFormat="1" ht="12" customHeight="1">
      <c r="B20" s="37"/>
      <c r="D20" s="108" t="s">
        <v>29</v>
      </c>
      <c r="I20" s="111" t="s">
        <v>25</v>
      </c>
      <c r="J20" s="110" t="str">
        <f>IF('Rekapitulace stavby'!AN16="","",'Rekapitulace stavby'!AN16)</f>
        <v/>
      </c>
      <c r="L20" s="37"/>
    </row>
    <row r="21" spans="2:12" s="1" customFormat="1" ht="18" customHeight="1">
      <c r="B21" s="37"/>
      <c r="E21" s="110" t="str">
        <f>IF('Rekapitulace stavby'!E17="","",'Rekapitulace stavby'!E17)</f>
        <v xml:space="preserve"> </v>
      </c>
      <c r="I21" s="111" t="s">
        <v>26</v>
      </c>
      <c r="J21" s="110" t="str">
        <f>IF('Rekapitulace stavby'!AN17="","",'Rekapitulace stavby'!AN17)</f>
        <v/>
      </c>
      <c r="L21" s="37"/>
    </row>
    <row r="22" spans="2:12" s="1" customFormat="1" ht="6.9" customHeight="1">
      <c r="B22" s="37"/>
      <c r="I22" s="109"/>
      <c r="L22" s="37"/>
    </row>
    <row r="23" spans="2:12" s="1" customFormat="1" ht="12" customHeight="1">
      <c r="B23" s="37"/>
      <c r="D23" s="108" t="s">
        <v>31</v>
      </c>
      <c r="I23" s="111" t="s">
        <v>25</v>
      </c>
      <c r="J23" s="110" t="str">
        <f>IF('Rekapitulace stavby'!AN19="","",'Rekapitulace stavby'!AN19)</f>
        <v/>
      </c>
      <c r="L23" s="37"/>
    </row>
    <row r="24" spans="2:12" s="1" customFormat="1" ht="18" customHeight="1">
      <c r="B24" s="37"/>
      <c r="E24" s="110" t="str">
        <f>IF('Rekapitulace stavby'!E20="","",'Rekapitulace stavby'!E20)</f>
        <v xml:space="preserve"> </v>
      </c>
      <c r="I24" s="111" t="s">
        <v>26</v>
      </c>
      <c r="J24" s="110" t="str">
        <f>IF('Rekapitulace stavby'!AN20="","",'Rekapitulace stavby'!AN20)</f>
        <v/>
      </c>
      <c r="L24" s="37"/>
    </row>
    <row r="25" spans="2:12" s="1" customFormat="1" ht="6.9" customHeight="1">
      <c r="B25" s="37"/>
      <c r="I25" s="109"/>
      <c r="L25" s="37"/>
    </row>
    <row r="26" spans="2:12" s="1" customFormat="1" ht="12" customHeight="1">
      <c r="B26" s="37"/>
      <c r="D26" s="108" t="s">
        <v>32</v>
      </c>
      <c r="I26" s="109"/>
      <c r="L26" s="37"/>
    </row>
    <row r="27" spans="2:12" s="7" customFormat="1" ht="16.5" customHeight="1">
      <c r="B27" s="113"/>
      <c r="E27" s="303" t="s">
        <v>1</v>
      </c>
      <c r="F27" s="303"/>
      <c r="G27" s="303"/>
      <c r="H27" s="303"/>
      <c r="I27" s="114"/>
      <c r="L27" s="113"/>
    </row>
    <row r="28" spans="2:12" s="1" customFormat="1" ht="6.9" customHeight="1">
      <c r="B28" s="37"/>
      <c r="I28" s="109"/>
      <c r="L28" s="37"/>
    </row>
    <row r="29" spans="2:12" s="1" customFormat="1" ht="6.9" customHeight="1">
      <c r="B29" s="37"/>
      <c r="D29" s="61"/>
      <c r="E29" s="61"/>
      <c r="F29" s="61"/>
      <c r="G29" s="61"/>
      <c r="H29" s="61"/>
      <c r="I29" s="115"/>
      <c r="J29" s="61"/>
      <c r="K29" s="61"/>
      <c r="L29" s="37"/>
    </row>
    <row r="30" spans="2:12" s="1" customFormat="1" ht="25.35" customHeight="1">
      <c r="B30" s="37"/>
      <c r="D30" s="116" t="s">
        <v>33</v>
      </c>
      <c r="I30" s="109"/>
      <c r="J30" s="117">
        <f>ROUND(J135, 2)</f>
        <v>0</v>
      </c>
      <c r="L30" s="37"/>
    </row>
    <row r="31" spans="2:12" s="1" customFormat="1" ht="6.9" customHeight="1">
      <c r="B31" s="37"/>
      <c r="D31" s="61"/>
      <c r="E31" s="61"/>
      <c r="F31" s="61"/>
      <c r="G31" s="61"/>
      <c r="H31" s="61"/>
      <c r="I31" s="115"/>
      <c r="J31" s="61"/>
      <c r="K31" s="61"/>
      <c r="L31" s="37"/>
    </row>
    <row r="32" spans="2:12" s="1" customFormat="1" ht="14.4" customHeight="1">
      <c r="B32" s="37"/>
      <c r="F32" s="118" t="s">
        <v>35</v>
      </c>
      <c r="I32" s="119" t="s">
        <v>34</v>
      </c>
      <c r="J32" s="118" t="s">
        <v>36</v>
      </c>
      <c r="L32" s="37"/>
    </row>
    <row r="33" spans="2:12" s="1" customFormat="1" ht="14.4" customHeight="1">
      <c r="B33" s="37"/>
      <c r="D33" s="120" t="s">
        <v>37</v>
      </c>
      <c r="E33" s="108" t="s">
        <v>38</v>
      </c>
      <c r="F33" s="121">
        <f>ROUND((SUM(BE135:BE398)),  2)</f>
        <v>0</v>
      </c>
      <c r="I33" s="122">
        <v>0.21</v>
      </c>
      <c r="J33" s="121">
        <f>ROUND(((SUM(BE135:BE398))*I33),  2)</f>
        <v>0</v>
      </c>
      <c r="L33" s="37"/>
    </row>
    <row r="34" spans="2:12" s="1" customFormat="1" ht="14.4" customHeight="1">
      <c r="B34" s="37"/>
      <c r="E34" s="108" t="s">
        <v>39</v>
      </c>
      <c r="F34" s="121">
        <f>ROUND((SUM(BF135:BF398)),  2)</f>
        <v>0</v>
      </c>
      <c r="I34" s="122">
        <v>0.15</v>
      </c>
      <c r="J34" s="121">
        <f>ROUND(((SUM(BF135:BF398))*I34),  2)</f>
        <v>0</v>
      </c>
      <c r="L34" s="37"/>
    </row>
    <row r="35" spans="2:12" s="1" customFormat="1" ht="14.4" hidden="1" customHeight="1">
      <c r="B35" s="37"/>
      <c r="E35" s="108" t="s">
        <v>40</v>
      </c>
      <c r="F35" s="121">
        <f>ROUND((SUM(BG135:BG398)),  2)</f>
        <v>0</v>
      </c>
      <c r="I35" s="122">
        <v>0.21</v>
      </c>
      <c r="J35" s="121">
        <f>0</f>
        <v>0</v>
      </c>
      <c r="L35" s="37"/>
    </row>
    <row r="36" spans="2:12" s="1" customFormat="1" ht="14.4" hidden="1" customHeight="1">
      <c r="B36" s="37"/>
      <c r="E36" s="108" t="s">
        <v>41</v>
      </c>
      <c r="F36" s="121">
        <f>ROUND((SUM(BH135:BH398)),  2)</f>
        <v>0</v>
      </c>
      <c r="I36" s="122">
        <v>0.15</v>
      </c>
      <c r="J36" s="121">
        <f>0</f>
        <v>0</v>
      </c>
      <c r="L36" s="37"/>
    </row>
    <row r="37" spans="2:12" s="1" customFormat="1" ht="14.4" hidden="1" customHeight="1">
      <c r="B37" s="37"/>
      <c r="E37" s="108" t="s">
        <v>42</v>
      </c>
      <c r="F37" s="121">
        <f>ROUND((SUM(BI135:BI398)),  2)</f>
        <v>0</v>
      </c>
      <c r="I37" s="122">
        <v>0</v>
      </c>
      <c r="J37" s="121">
        <f>0</f>
        <v>0</v>
      </c>
      <c r="L37" s="37"/>
    </row>
    <row r="38" spans="2:12" s="1" customFormat="1" ht="6.9" customHeight="1">
      <c r="B38" s="37"/>
      <c r="I38" s="109"/>
      <c r="L38" s="37"/>
    </row>
    <row r="39" spans="2:12" s="1" customFormat="1" ht="25.35" customHeight="1">
      <c r="B39" s="37"/>
      <c r="C39" s="123"/>
      <c r="D39" s="124" t="s">
        <v>43</v>
      </c>
      <c r="E39" s="125"/>
      <c r="F39" s="125"/>
      <c r="G39" s="126" t="s">
        <v>44</v>
      </c>
      <c r="H39" s="127" t="s">
        <v>45</v>
      </c>
      <c r="I39" s="128"/>
      <c r="J39" s="129">
        <f>SUM(J30:J37)</f>
        <v>0</v>
      </c>
      <c r="K39" s="130"/>
      <c r="L39" s="37"/>
    </row>
    <row r="40" spans="2:12" s="1" customFormat="1" ht="14.4" customHeight="1">
      <c r="B40" s="37"/>
      <c r="I40" s="109"/>
      <c r="L40" s="37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7"/>
      <c r="D50" s="131" t="s">
        <v>46</v>
      </c>
      <c r="E50" s="132"/>
      <c r="F50" s="132"/>
      <c r="G50" s="131" t="s">
        <v>47</v>
      </c>
      <c r="H50" s="132"/>
      <c r="I50" s="133"/>
      <c r="J50" s="132"/>
      <c r="K50" s="132"/>
      <c r="L50" s="37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7"/>
      <c r="D61" s="134" t="s">
        <v>48</v>
      </c>
      <c r="E61" s="135"/>
      <c r="F61" s="136" t="s">
        <v>49</v>
      </c>
      <c r="G61" s="134" t="s">
        <v>48</v>
      </c>
      <c r="H61" s="135"/>
      <c r="I61" s="137"/>
      <c r="J61" s="138" t="s">
        <v>49</v>
      </c>
      <c r="K61" s="135"/>
      <c r="L61" s="37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7"/>
      <c r="D65" s="131" t="s">
        <v>50</v>
      </c>
      <c r="E65" s="132"/>
      <c r="F65" s="132"/>
      <c r="G65" s="131" t="s">
        <v>51</v>
      </c>
      <c r="H65" s="132"/>
      <c r="I65" s="133"/>
      <c r="J65" s="132"/>
      <c r="K65" s="132"/>
      <c r="L65" s="37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7"/>
      <c r="D76" s="134" t="s">
        <v>48</v>
      </c>
      <c r="E76" s="135"/>
      <c r="F76" s="136" t="s">
        <v>49</v>
      </c>
      <c r="G76" s="134" t="s">
        <v>48</v>
      </c>
      <c r="H76" s="135"/>
      <c r="I76" s="137"/>
      <c r="J76" s="138" t="s">
        <v>49</v>
      </c>
      <c r="K76" s="135"/>
      <c r="L76" s="37"/>
    </row>
    <row r="77" spans="2:12" s="1" customFormat="1" ht="14.4" customHeight="1">
      <c r="B77" s="139"/>
      <c r="C77" s="140"/>
      <c r="D77" s="140"/>
      <c r="E77" s="140"/>
      <c r="F77" s="140"/>
      <c r="G77" s="140"/>
      <c r="H77" s="140"/>
      <c r="I77" s="141"/>
      <c r="J77" s="140"/>
      <c r="K77" s="140"/>
      <c r="L77" s="37"/>
    </row>
    <row r="81" spans="2:47" s="1" customFormat="1" ht="6.9" customHeight="1">
      <c r="B81" s="142"/>
      <c r="C81" s="143"/>
      <c r="D81" s="143"/>
      <c r="E81" s="143"/>
      <c r="F81" s="143"/>
      <c r="G81" s="143"/>
      <c r="H81" s="143"/>
      <c r="I81" s="144"/>
      <c r="J81" s="143"/>
      <c r="K81" s="143"/>
      <c r="L81" s="37"/>
    </row>
    <row r="82" spans="2:47" s="1" customFormat="1" ht="24.9" customHeight="1">
      <c r="B82" s="33"/>
      <c r="C82" s="22" t="s">
        <v>98</v>
      </c>
      <c r="D82" s="34"/>
      <c r="E82" s="34"/>
      <c r="F82" s="34"/>
      <c r="G82" s="34"/>
      <c r="H82" s="34"/>
      <c r="I82" s="109"/>
      <c r="J82" s="34"/>
      <c r="K82" s="34"/>
      <c r="L82" s="37"/>
    </row>
    <row r="83" spans="2:47" s="1" customFormat="1" ht="6.9" customHeight="1">
      <c r="B83" s="33"/>
      <c r="C83" s="34"/>
      <c r="D83" s="34"/>
      <c r="E83" s="34"/>
      <c r="F83" s="34"/>
      <c r="G83" s="34"/>
      <c r="H83" s="34"/>
      <c r="I83" s="109"/>
      <c r="J83" s="34"/>
      <c r="K83" s="34"/>
      <c r="L83" s="37"/>
    </row>
    <row r="84" spans="2:47" s="1" customFormat="1" ht="12" customHeight="1">
      <c r="B84" s="33"/>
      <c r="C84" s="28" t="s">
        <v>16</v>
      </c>
      <c r="D84" s="34"/>
      <c r="E84" s="34"/>
      <c r="F84" s="34"/>
      <c r="G84" s="34"/>
      <c r="H84" s="34"/>
      <c r="I84" s="109"/>
      <c r="J84" s="34"/>
      <c r="K84" s="34"/>
      <c r="L84" s="37"/>
    </row>
    <row r="85" spans="2:47" s="1" customFormat="1" ht="23.25" customHeight="1">
      <c r="B85" s="33"/>
      <c r="C85" s="34"/>
      <c r="D85" s="34"/>
      <c r="E85" s="295" t="str">
        <f>E7</f>
        <v>Oprava volných bytů 34A, 36A, 38A, 10C a 19C v domě Hladnovská 757/119a, Ostrava - Muglinov</v>
      </c>
      <c r="F85" s="296"/>
      <c r="G85" s="296"/>
      <c r="H85" s="296"/>
      <c r="I85" s="109"/>
      <c r="J85" s="34"/>
      <c r="K85" s="34"/>
      <c r="L85" s="37"/>
    </row>
    <row r="86" spans="2:47" s="1" customFormat="1" ht="12" customHeight="1">
      <c r="B86" s="33"/>
      <c r="C86" s="28" t="s">
        <v>96</v>
      </c>
      <c r="D86" s="34"/>
      <c r="E86" s="34"/>
      <c r="F86" s="34"/>
      <c r="G86" s="34"/>
      <c r="H86" s="34"/>
      <c r="I86" s="109"/>
      <c r="J86" s="34"/>
      <c r="K86" s="34"/>
      <c r="L86" s="37"/>
    </row>
    <row r="87" spans="2:47" s="1" customFormat="1" ht="16.5" customHeight="1">
      <c r="B87" s="33"/>
      <c r="C87" s="34"/>
      <c r="D87" s="34"/>
      <c r="E87" s="278" t="str">
        <f>E9</f>
        <v>05 - Byt. č.19C</v>
      </c>
      <c r="F87" s="294"/>
      <c r="G87" s="294"/>
      <c r="H87" s="294"/>
      <c r="I87" s="109"/>
      <c r="J87" s="34"/>
      <c r="K87" s="34"/>
      <c r="L87" s="37"/>
    </row>
    <row r="88" spans="2:47" s="1" customFormat="1" ht="6.9" customHeight="1">
      <c r="B88" s="33"/>
      <c r="C88" s="34"/>
      <c r="D88" s="34"/>
      <c r="E88" s="34"/>
      <c r="F88" s="34"/>
      <c r="G88" s="34"/>
      <c r="H88" s="34"/>
      <c r="I88" s="109"/>
      <c r="J88" s="34"/>
      <c r="K88" s="34"/>
      <c r="L88" s="37"/>
    </row>
    <row r="89" spans="2:47" s="1" customFormat="1" ht="12" customHeight="1">
      <c r="B89" s="33"/>
      <c r="C89" s="28" t="s">
        <v>20</v>
      </c>
      <c r="D89" s="34"/>
      <c r="E89" s="34"/>
      <c r="F89" s="26" t="str">
        <f>F12</f>
        <v xml:space="preserve"> </v>
      </c>
      <c r="G89" s="34"/>
      <c r="H89" s="34"/>
      <c r="I89" s="111" t="s">
        <v>22</v>
      </c>
      <c r="J89" s="60" t="str">
        <f>IF(J12="","",J12)</f>
        <v>27.2.2019</v>
      </c>
      <c r="K89" s="34"/>
      <c r="L89" s="37"/>
    </row>
    <row r="90" spans="2:47" s="1" customFormat="1" ht="6.9" customHeight="1">
      <c r="B90" s="33"/>
      <c r="C90" s="34"/>
      <c r="D90" s="34"/>
      <c r="E90" s="34"/>
      <c r="F90" s="34"/>
      <c r="G90" s="34"/>
      <c r="H90" s="34"/>
      <c r="I90" s="109"/>
      <c r="J90" s="34"/>
      <c r="K90" s="34"/>
      <c r="L90" s="37"/>
    </row>
    <row r="91" spans="2:47" s="1" customFormat="1" ht="15.15" customHeight="1">
      <c r="B91" s="33"/>
      <c r="C91" s="28" t="s">
        <v>24</v>
      </c>
      <c r="D91" s="34"/>
      <c r="E91" s="34"/>
      <c r="F91" s="26" t="str">
        <f>E15</f>
        <v xml:space="preserve"> </v>
      </c>
      <c r="G91" s="34"/>
      <c r="H91" s="34"/>
      <c r="I91" s="111" t="s">
        <v>29</v>
      </c>
      <c r="J91" s="31" t="str">
        <f>E21</f>
        <v xml:space="preserve"> </v>
      </c>
      <c r="K91" s="34"/>
      <c r="L91" s="37"/>
    </row>
    <row r="92" spans="2:47" s="1" customFormat="1" ht="15.15" customHeight="1">
      <c r="B92" s="33"/>
      <c r="C92" s="28" t="s">
        <v>27</v>
      </c>
      <c r="D92" s="34"/>
      <c r="E92" s="34"/>
      <c r="F92" s="26" t="str">
        <f>IF(E18="","",E18)</f>
        <v>Vyplň údaj</v>
      </c>
      <c r="G92" s="34"/>
      <c r="H92" s="34"/>
      <c r="I92" s="111" t="s">
        <v>31</v>
      </c>
      <c r="J92" s="31" t="str">
        <f>E24</f>
        <v xml:space="preserve"> </v>
      </c>
      <c r="K92" s="34"/>
      <c r="L92" s="37"/>
    </row>
    <row r="93" spans="2:47" s="1" customFormat="1" ht="10.35" customHeight="1">
      <c r="B93" s="33"/>
      <c r="C93" s="34"/>
      <c r="D93" s="34"/>
      <c r="E93" s="34"/>
      <c r="F93" s="34"/>
      <c r="G93" s="34"/>
      <c r="H93" s="34"/>
      <c r="I93" s="109"/>
      <c r="J93" s="34"/>
      <c r="K93" s="34"/>
      <c r="L93" s="37"/>
    </row>
    <row r="94" spans="2:47" s="1" customFormat="1" ht="29.25" customHeight="1">
      <c r="B94" s="33"/>
      <c r="C94" s="145" t="s">
        <v>99</v>
      </c>
      <c r="D94" s="146"/>
      <c r="E94" s="146"/>
      <c r="F94" s="146"/>
      <c r="G94" s="146"/>
      <c r="H94" s="146"/>
      <c r="I94" s="147"/>
      <c r="J94" s="148" t="s">
        <v>100</v>
      </c>
      <c r="K94" s="146"/>
      <c r="L94" s="37"/>
    </row>
    <row r="95" spans="2:47" s="1" customFormat="1" ht="10.35" customHeight="1">
      <c r="B95" s="33"/>
      <c r="C95" s="34"/>
      <c r="D95" s="34"/>
      <c r="E95" s="34"/>
      <c r="F95" s="34"/>
      <c r="G95" s="34"/>
      <c r="H95" s="34"/>
      <c r="I95" s="109"/>
      <c r="J95" s="34"/>
      <c r="K95" s="34"/>
      <c r="L95" s="37"/>
    </row>
    <row r="96" spans="2:47" s="1" customFormat="1" ht="22.95" customHeight="1">
      <c r="B96" s="33"/>
      <c r="C96" s="149" t="s">
        <v>101</v>
      </c>
      <c r="D96" s="34"/>
      <c r="E96" s="34"/>
      <c r="F96" s="34"/>
      <c r="G96" s="34"/>
      <c r="H96" s="34"/>
      <c r="I96" s="109"/>
      <c r="J96" s="78">
        <f>J135</f>
        <v>0</v>
      </c>
      <c r="K96" s="34"/>
      <c r="L96" s="37"/>
      <c r="AU96" s="16" t="s">
        <v>102</v>
      </c>
    </row>
    <row r="97" spans="2:12" s="8" customFormat="1" ht="24.9" customHeight="1">
      <c r="B97" s="150"/>
      <c r="C97" s="151"/>
      <c r="D97" s="152" t="s">
        <v>103</v>
      </c>
      <c r="E97" s="153"/>
      <c r="F97" s="153"/>
      <c r="G97" s="153"/>
      <c r="H97" s="153"/>
      <c r="I97" s="154"/>
      <c r="J97" s="155">
        <f>J136</f>
        <v>0</v>
      </c>
      <c r="K97" s="151"/>
      <c r="L97" s="156"/>
    </row>
    <row r="98" spans="2:12" s="9" customFormat="1" ht="19.95" customHeight="1">
      <c r="B98" s="157"/>
      <c r="C98" s="158"/>
      <c r="D98" s="159" t="s">
        <v>414</v>
      </c>
      <c r="E98" s="160"/>
      <c r="F98" s="160"/>
      <c r="G98" s="160"/>
      <c r="H98" s="160"/>
      <c r="I98" s="161"/>
      <c r="J98" s="162">
        <f>J137</f>
        <v>0</v>
      </c>
      <c r="K98" s="158"/>
      <c r="L98" s="163"/>
    </row>
    <row r="99" spans="2:12" s="9" customFormat="1" ht="19.95" customHeight="1">
      <c r="B99" s="157"/>
      <c r="C99" s="158"/>
      <c r="D99" s="159" t="s">
        <v>104</v>
      </c>
      <c r="E99" s="160"/>
      <c r="F99" s="160"/>
      <c r="G99" s="160"/>
      <c r="H99" s="160"/>
      <c r="I99" s="161"/>
      <c r="J99" s="162">
        <f>J144</f>
        <v>0</v>
      </c>
      <c r="K99" s="158"/>
      <c r="L99" s="163"/>
    </row>
    <row r="100" spans="2:12" s="9" customFormat="1" ht="19.95" customHeight="1">
      <c r="B100" s="157"/>
      <c r="C100" s="158"/>
      <c r="D100" s="159" t="s">
        <v>105</v>
      </c>
      <c r="E100" s="160"/>
      <c r="F100" s="160"/>
      <c r="G100" s="160"/>
      <c r="H100" s="160"/>
      <c r="I100" s="161"/>
      <c r="J100" s="162">
        <f>J163</f>
        <v>0</v>
      </c>
      <c r="K100" s="158"/>
      <c r="L100" s="163"/>
    </row>
    <row r="101" spans="2:12" s="9" customFormat="1" ht="19.95" customHeight="1">
      <c r="B101" s="157"/>
      <c r="C101" s="158"/>
      <c r="D101" s="159" t="s">
        <v>106</v>
      </c>
      <c r="E101" s="160"/>
      <c r="F101" s="160"/>
      <c r="G101" s="160"/>
      <c r="H101" s="160"/>
      <c r="I101" s="161"/>
      <c r="J101" s="162">
        <f>J181</f>
        <v>0</v>
      </c>
      <c r="K101" s="158"/>
      <c r="L101" s="163"/>
    </row>
    <row r="102" spans="2:12" s="9" customFormat="1" ht="19.95" customHeight="1">
      <c r="B102" s="157"/>
      <c r="C102" s="158"/>
      <c r="D102" s="159" t="s">
        <v>107</v>
      </c>
      <c r="E102" s="160"/>
      <c r="F102" s="160"/>
      <c r="G102" s="160"/>
      <c r="H102" s="160"/>
      <c r="I102" s="161"/>
      <c r="J102" s="162">
        <f>J187</f>
        <v>0</v>
      </c>
      <c r="K102" s="158"/>
      <c r="L102" s="163"/>
    </row>
    <row r="103" spans="2:12" s="8" customFormat="1" ht="24.9" customHeight="1">
      <c r="B103" s="150"/>
      <c r="C103" s="151"/>
      <c r="D103" s="152" t="s">
        <v>108</v>
      </c>
      <c r="E103" s="153"/>
      <c r="F103" s="153"/>
      <c r="G103" s="153"/>
      <c r="H103" s="153"/>
      <c r="I103" s="154"/>
      <c r="J103" s="155">
        <f>J189</f>
        <v>0</v>
      </c>
      <c r="K103" s="151"/>
      <c r="L103" s="156"/>
    </row>
    <row r="104" spans="2:12" s="9" customFormat="1" ht="19.95" customHeight="1">
      <c r="B104" s="157"/>
      <c r="C104" s="158"/>
      <c r="D104" s="159" t="s">
        <v>415</v>
      </c>
      <c r="E104" s="160"/>
      <c r="F104" s="160"/>
      <c r="G104" s="160"/>
      <c r="H104" s="160"/>
      <c r="I104" s="161"/>
      <c r="J104" s="162">
        <f>J190</f>
        <v>0</v>
      </c>
      <c r="K104" s="158"/>
      <c r="L104" s="163"/>
    </row>
    <row r="105" spans="2:12" s="9" customFormat="1" ht="19.95" customHeight="1">
      <c r="B105" s="157"/>
      <c r="C105" s="158"/>
      <c r="D105" s="159" t="s">
        <v>109</v>
      </c>
      <c r="E105" s="160"/>
      <c r="F105" s="160"/>
      <c r="G105" s="160"/>
      <c r="H105" s="160"/>
      <c r="I105" s="161"/>
      <c r="J105" s="162">
        <f>J201</f>
        <v>0</v>
      </c>
      <c r="K105" s="158"/>
      <c r="L105" s="163"/>
    </row>
    <row r="106" spans="2:12" s="9" customFormat="1" ht="19.95" customHeight="1">
      <c r="B106" s="157"/>
      <c r="C106" s="158"/>
      <c r="D106" s="159" t="s">
        <v>416</v>
      </c>
      <c r="E106" s="160"/>
      <c r="F106" s="160"/>
      <c r="G106" s="160"/>
      <c r="H106" s="160"/>
      <c r="I106" s="161"/>
      <c r="J106" s="162">
        <f>J215</f>
        <v>0</v>
      </c>
      <c r="K106" s="158"/>
      <c r="L106" s="163"/>
    </row>
    <row r="107" spans="2:12" s="9" customFormat="1" ht="19.95" customHeight="1">
      <c r="B107" s="157"/>
      <c r="C107" s="158"/>
      <c r="D107" s="159" t="s">
        <v>417</v>
      </c>
      <c r="E107" s="160"/>
      <c r="F107" s="160"/>
      <c r="G107" s="160"/>
      <c r="H107" s="160"/>
      <c r="I107" s="161"/>
      <c r="J107" s="162">
        <f>J231</f>
        <v>0</v>
      </c>
      <c r="K107" s="158"/>
      <c r="L107" s="163"/>
    </row>
    <row r="108" spans="2:12" s="9" customFormat="1" ht="19.95" customHeight="1">
      <c r="B108" s="157"/>
      <c r="C108" s="158"/>
      <c r="D108" s="159" t="s">
        <v>110</v>
      </c>
      <c r="E108" s="160"/>
      <c r="F108" s="160"/>
      <c r="G108" s="160"/>
      <c r="H108" s="160"/>
      <c r="I108" s="161"/>
      <c r="J108" s="162">
        <f>J256</f>
        <v>0</v>
      </c>
      <c r="K108" s="158"/>
      <c r="L108" s="163"/>
    </row>
    <row r="109" spans="2:12" s="9" customFormat="1" ht="19.95" customHeight="1">
      <c r="B109" s="157"/>
      <c r="C109" s="158"/>
      <c r="D109" s="159" t="s">
        <v>996</v>
      </c>
      <c r="E109" s="160"/>
      <c r="F109" s="160"/>
      <c r="G109" s="160"/>
      <c r="H109" s="160"/>
      <c r="I109" s="161"/>
      <c r="J109" s="162">
        <f>J306</f>
        <v>0</v>
      </c>
      <c r="K109" s="158"/>
      <c r="L109" s="163"/>
    </row>
    <row r="110" spans="2:12" s="9" customFormat="1" ht="19.95" customHeight="1">
      <c r="B110" s="157"/>
      <c r="C110" s="158"/>
      <c r="D110" s="159" t="s">
        <v>111</v>
      </c>
      <c r="E110" s="160"/>
      <c r="F110" s="160"/>
      <c r="G110" s="160"/>
      <c r="H110" s="160"/>
      <c r="I110" s="161"/>
      <c r="J110" s="162">
        <f>J310</f>
        <v>0</v>
      </c>
      <c r="K110" s="158"/>
      <c r="L110" s="163"/>
    </row>
    <row r="111" spans="2:12" s="9" customFormat="1" ht="19.95" customHeight="1">
      <c r="B111" s="157"/>
      <c r="C111" s="158"/>
      <c r="D111" s="159" t="s">
        <v>418</v>
      </c>
      <c r="E111" s="160"/>
      <c r="F111" s="160"/>
      <c r="G111" s="160"/>
      <c r="H111" s="160"/>
      <c r="I111" s="161"/>
      <c r="J111" s="162">
        <f>J318</f>
        <v>0</v>
      </c>
      <c r="K111" s="158"/>
      <c r="L111" s="163"/>
    </row>
    <row r="112" spans="2:12" s="9" customFormat="1" ht="19.95" customHeight="1">
      <c r="B112" s="157"/>
      <c r="C112" s="158"/>
      <c r="D112" s="159" t="s">
        <v>419</v>
      </c>
      <c r="E112" s="160"/>
      <c r="F112" s="160"/>
      <c r="G112" s="160"/>
      <c r="H112" s="160"/>
      <c r="I112" s="161"/>
      <c r="J112" s="162">
        <f>J327</f>
        <v>0</v>
      </c>
      <c r="K112" s="158"/>
      <c r="L112" s="163"/>
    </row>
    <row r="113" spans="2:12" s="9" customFormat="1" ht="19.95" customHeight="1">
      <c r="B113" s="157"/>
      <c r="C113" s="158"/>
      <c r="D113" s="159" t="s">
        <v>420</v>
      </c>
      <c r="E113" s="160"/>
      <c r="F113" s="160"/>
      <c r="G113" s="160"/>
      <c r="H113" s="160"/>
      <c r="I113" s="161"/>
      <c r="J113" s="162">
        <f>J353</f>
        <v>0</v>
      </c>
      <c r="K113" s="158"/>
      <c r="L113" s="163"/>
    </row>
    <row r="114" spans="2:12" s="9" customFormat="1" ht="19.95" customHeight="1">
      <c r="B114" s="157"/>
      <c r="C114" s="158"/>
      <c r="D114" s="159" t="s">
        <v>112</v>
      </c>
      <c r="E114" s="160"/>
      <c r="F114" s="160"/>
      <c r="G114" s="160"/>
      <c r="H114" s="160"/>
      <c r="I114" s="161"/>
      <c r="J114" s="162">
        <f>J368</f>
        <v>0</v>
      </c>
      <c r="K114" s="158"/>
      <c r="L114" s="163"/>
    </row>
    <row r="115" spans="2:12" s="9" customFormat="1" ht="19.95" customHeight="1">
      <c r="B115" s="157"/>
      <c r="C115" s="158"/>
      <c r="D115" s="159" t="s">
        <v>113</v>
      </c>
      <c r="E115" s="160"/>
      <c r="F115" s="160"/>
      <c r="G115" s="160"/>
      <c r="H115" s="160"/>
      <c r="I115" s="161"/>
      <c r="J115" s="162">
        <f>J382</f>
        <v>0</v>
      </c>
      <c r="K115" s="158"/>
      <c r="L115" s="163"/>
    </row>
    <row r="116" spans="2:12" s="1" customFormat="1" ht="21.75" customHeight="1">
      <c r="B116" s="33"/>
      <c r="C116" s="34"/>
      <c r="D116" s="34"/>
      <c r="E116" s="34"/>
      <c r="F116" s="34"/>
      <c r="G116" s="34"/>
      <c r="H116" s="34"/>
      <c r="I116" s="109"/>
      <c r="J116" s="34"/>
      <c r="K116" s="34"/>
      <c r="L116" s="37"/>
    </row>
    <row r="117" spans="2:12" s="1" customFormat="1" ht="6.9" customHeight="1">
      <c r="B117" s="48"/>
      <c r="C117" s="49"/>
      <c r="D117" s="49"/>
      <c r="E117" s="49"/>
      <c r="F117" s="49"/>
      <c r="G117" s="49"/>
      <c r="H117" s="49"/>
      <c r="I117" s="141"/>
      <c r="J117" s="49"/>
      <c r="K117" s="49"/>
      <c r="L117" s="37"/>
    </row>
    <row r="121" spans="2:12" s="1" customFormat="1" ht="6.9" customHeight="1">
      <c r="B121" s="50"/>
      <c r="C121" s="51"/>
      <c r="D121" s="51"/>
      <c r="E121" s="51"/>
      <c r="F121" s="51"/>
      <c r="G121" s="51"/>
      <c r="H121" s="51"/>
      <c r="I121" s="144"/>
      <c r="J121" s="51"/>
      <c r="K121" s="51"/>
      <c r="L121" s="37"/>
    </row>
    <row r="122" spans="2:12" s="1" customFormat="1" ht="24.9" customHeight="1">
      <c r="B122" s="33"/>
      <c r="C122" s="22" t="s">
        <v>114</v>
      </c>
      <c r="D122" s="34"/>
      <c r="E122" s="34"/>
      <c r="F122" s="34"/>
      <c r="G122" s="34"/>
      <c r="H122" s="34"/>
      <c r="I122" s="109"/>
      <c r="J122" s="34"/>
      <c r="K122" s="34"/>
      <c r="L122" s="37"/>
    </row>
    <row r="123" spans="2:12" s="1" customFormat="1" ht="6.9" customHeight="1">
      <c r="B123" s="33"/>
      <c r="C123" s="34"/>
      <c r="D123" s="34"/>
      <c r="E123" s="34"/>
      <c r="F123" s="34"/>
      <c r="G123" s="34"/>
      <c r="H123" s="34"/>
      <c r="I123" s="109"/>
      <c r="J123" s="34"/>
      <c r="K123" s="34"/>
      <c r="L123" s="37"/>
    </row>
    <row r="124" spans="2:12" s="1" customFormat="1" ht="12" customHeight="1">
      <c r="B124" s="33"/>
      <c r="C124" s="28" t="s">
        <v>16</v>
      </c>
      <c r="D124" s="34"/>
      <c r="E124" s="34"/>
      <c r="F124" s="34"/>
      <c r="G124" s="34"/>
      <c r="H124" s="34"/>
      <c r="I124" s="109"/>
      <c r="J124" s="34"/>
      <c r="K124" s="34"/>
      <c r="L124" s="37"/>
    </row>
    <row r="125" spans="2:12" s="1" customFormat="1" ht="24" customHeight="1">
      <c r="B125" s="33"/>
      <c r="C125" s="34"/>
      <c r="D125" s="34"/>
      <c r="E125" s="295" t="str">
        <f>E7</f>
        <v>Oprava volných bytů 34A, 36A, 38A, 10C a 19C v domě Hladnovská 757/119a, Ostrava - Muglinov</v>
      </c>
      <c r="F125" s="296"/>
      <c r="G125" s="296"/>
      <c r="H125" s="296"/>
      <c r="I125" s="109"/>
      <c r="J125" s="34"/>
      <c r="K125" s="34"/>
      <c r="L125" s="37"/>
    </row>
    <row r="126" spans="2:12" s="1" customFormat="1" ht="12" customHeight="1">
      <c r="B126" s="33"/>
      <c r="C126" s="28" t="s">
        <v>96</v>
      </c>
      <c r="D126" s="34"/>
      <c r="E126" s="34"/>
      <c r="F126" s="34"/>
      <c r="G126" s="34"/>
      <c r="H126" s="34"/>
      <c r="I126" s="109"/>
      <c r="J126" s="34"/>
      <c r="K126" s="34"/>
      <c r="L126" s="37"/>
    </row>
    <row r="127" spans="2:12" s="1" customFormat="1" ht="16.5" customHeight="1">
      <c r="B127" s="33"/>
      <c r="C127" s="34"/>
      <c r="D127" s="34"/>
      <c r="E127" s="278" t="str">
        <f>E9</f>
        <v>05 - Byt. č.19C</v>
      </c>
      <c r="F127" s="294"/>
      <c r="G127" s="294"/>
      <c r="H127" s="294"/>
      <c r="I127" s="109"/>
      <c r="J127" s="34"/>
      <c r="K127" s="34"/>
      <c r="L127" s="37"/>
    </row>
    <row r="128" spans="2:12" s="1" customFormat="1" ht="6.9" customHeight="1">
      <c r="B128" s="33"/>
      <c r="C128" s="34"/>
      <c r="D128" s="34"/>
      <c r="E128" s="34"/>
      <c r="F128" s="34"/>
      <c r="G128" s="34"/>
      <c r="H128" s="34"/>
      <c r="I128" s="109"/>
      <c r="J128" s="34"/>
      <c r="K128" s="34"/>
      <c r="L128" s="37"/>
    </row>
    <row r="129" spans="2:65" s="1" customFormat="1" ht="12" customHeight="1">
      <c r="B129" s="33"/>
      <c r="C129" s="28" t="s">
        <v>20</v>
      </c>
      <c r="D129" s="34"/>
      <c r="E129" s="34"/>
      <c r="F129" s="26" t="str">
        <f>F12</f>
        <v xml:space="preserve"> </v>
      </c>
      <c r="G129" s="34"/>
      <c r="H129" s="34"/>
      <c r="I129" s="111" t="s">
        <v>22</v>
      </c>
      <c r="J129" s="60" t="str">
        <f>IF(J12="","",J12)</f>
        <v>27.2.2019</v>
      </c>
      <c r="K129" s="34"/>
      <c r="L129" s="37"/>
    </row>
    <row r="130" spans="2:65" s="1" customFormat="1" ht="6.9" customHeight="1">
      <c r="B130" s="33"/>
      <c r="C130" s="34"/>
      <c r="D130" s="34"/>
      <c r="E130" s="34"/>
      <c r="F130" s="34"/>
      <c r="G130" s="34"/>
      <c r="H130" s="34"/>
      <c r="I130" s="109"/>
      <c r="J130" s="34"/>
      <c r="K130" s="34"/>
      <c r="L130" s="37"/>
    </row>
    <row r="131" spans="2:65" s="1" customFormat="1" ht="15.15" customHeight="1">
      <c r="B131" s="33"/>
      <c r="C131" s="28" t="s">
        <v>24</v>
      </c>
      <c r="D131" s="34"/>
      <c r="E131" s="34"/>
      <c r="F131" s="26" t="str">
        <f>E15</f>
        <v xml:space="preserve"> </v>
      </c>
      <c r="G131" s="34"/>
      <c r="H131" s="34"/>
      <c r="I131" s="111" t="s">
        <v>29</v>
      </c>
      <c r="J131" s="31" t="str">
        <f>E21</f>
        <v xml:space="preserve"> </v>
      </c>
      <c r="K131" s="34"/>
      <c r="L131" s="37"/>
    </row>
    <row r="132" spans="2:65" s="1" customFormat="1" ht="15.15" customHeight="1">
      <c r="B132" s="33"/>
      <c r="C132" s="28" t="s">
        <v>27</v>
      </c>
      <c r="D132" s="34"/>
      <c r="E132" s="34"/>
      <c r="F132" s="26" t="str">
        <f>IF(E18="","",E18)</f>
        <v>Vyplň údaj</v>
      </c>
      <c r="G132" s="34"/>
      <c r="H132" s="34"/>
      <c r="I132" s="111" t="s">
        <v>31</v>
      </c>
      <c r="J132" s="31" t="str">
        <f>E24</f>
        <v xml:space="preserve"> </v>
      </c>
      <c r="K132" s="34"/>
      <c r="L132" s="37"/>
    </row>
    <row r="133" spans="2:65" s="1" customFormat="1" ht="10.35" customHeight="1">
      <c r="B133" s="33"/>
      <c r="C133" s="34"/>
      <c r="D133" s="34"/>
      <c r="E133" s="34"/>
      <c r="F133" s="34"/>
      <c r="G133" s="34"/>
      <c r="H133" s="34"/>
      <c r="I133" s="109"/>
      <c r="J133" s="34"/>
      <c r="K133" s="34"/>
      <c r="L133" s="37"/>
    </row>
    <row r="134" spans="2:65" s="10" customFormat="1" ht="29.25" customHeight="1">
      <c r="B134" s="164"/>
      <c r="C134" s="165" t="s">
        <v>115</v>
      </c>
      <c r="D134" s="166" t="s">
        <v>58</v>
      </c>
      <c r="E134" s="166" t="s">
        <v>54</v>
      </c>
      <c r="F134" s="166" t="s">
        <v>55</v>
      </c>
      <c r="G134" s="166" t="s">
        <v>116</v>
      </c>
      <c r="H134" s="166" t="s">
        <v>117</v>
      </c>
      <c r="I134" s="167" t="s">
        <v>118</v>
      </c>
      <c r="J134" s="168" t="s">
        <v>100</v>
      </c>
      <c r="K134" s="169" t="s">
        <v>119</v>
      </c>
      <c r="L134" s="170"/>
      <c r="M134" s="69" t="s">
        <v>1</v>
      </c>
      <c r="N134" s="70" t="s">
        <v>37</v>
      </c>
      <c r="O134" s="70" t="s">
        <v>120</v>
      </c>
      <c r="P134" s="70" t="s">
        <v>121</v>
      </c>
      <c r="Q134" s="70" t="s">
        <v>122</v>
      </c>
      <c r="R134" s="70" t="s">
        <v>123</v>
      </c>
      <c r="S134" s="70" t="s">
        <v>124</v>
      </c>
      <c r="T134" s="71" t="s">
        <v>125</v>
      </c>
    </row>
    <row r="135" spans="2:65" s="1" customFormat="1" ht="22.95" customHeight="1">
      <c r="B135" s="33"/>
      <c r="C135" s="76" t="s">
        <v>126</v>
      </c>
      <c r="D135" s="34"/>
      <c r="E135" s="34"/>
      <c r="F135" s="34"/>
      <c r="G135" s="34"/>
      <c r="H135" s="34"/>
      <c r="I135" s="109"/>
      <c r="J135" s="171">
        <f>BK135</f>
        <v>0</v>
      </c>
      <c r="K135" s="34"/>
      <c r="L135" s="37"/>
      <c r="M135" s="72"/>
      <c r="N135" s="73"/>
      <c r="O135" s="73"/>
      <c r="P135" s="172">
        <f>P136+P189</f>
        <v>0</v>
      </c>
      <c r="Q135" s="73"/>
      <c r="R135" s="172">
        <f>R136+R189</f>
        <v>1.58280581</v>
      </c>
      <c r="S135" s="73"/>
      <c r="T135" s="173">
        <f>T136+T189</f>
        <v>1.7648441000000001</v>
      </c>
      <c r="AT135" s="16" t="s">
        <v>72</v>
      </c>
      <c r="AU135" s="16" t="s">
        <v>102</v>
      </c>
      <c r="BK135" s="174">
        <f>BK136+BK189</f>
        <v>0</v>
      </c>
    </row>
    <row r="136" spans="2:65" s="11" customFormat="1" ht="25.95" customHeight="1">
      <c r="B136" s="175"/>
      <c r="C136" s="176"/>
      <c r="D136" s="177" t="s">
        <v>72</v>
      </c>
      <c r="E136" s="178" t="s">
        <v>127</v>
      </c>
      <c r="F136" s="178" t="s">
        <v>128</v>
      </c>
      <c r="G136" s="176"/>
      <c r="H136" s="176"/>
      <c r="I136" s="179"/>
      <c r="J136" s="180">
        <f>BK136</f>
        <v>0</v>
      </c>
      <c r="K136" s="176"/>
      <c r="L136" s="181"/>
      <c r="M136" s="182"/>
      <c r="N136" s="183"/>
      <c r="O136" s="183"/>
      <c r="P136" s="184">
        <f>P137+P144+P163+P181+P187</f>
        <v>0</v>
      </c>
      <c r="Q136" s="183"/>
      <c r="R136" s="184">
        <f>R137+R144+R163+R181+R187</f>
        <v>0.98364392</v>
      </c>
      <c r="S136" s="183"/>
      <c r="T136" s="185">
        <f>T137+T144+T163+T181+T187</f>
        <v>1.3915300000000002</v>
      </c>
      <c r="AR136" s="186" t="s">
        <v>81</v>
      </c>
      <c r="AT136" s="187" t="s">
        <v>72</v>
      </c>
      <c r="AU136" s="187" t="s">
        <v>73</v>
      </c>
      <c r="AY136" s="186" t="s">
        <v>129</v>
      </c>
      <c r="BK136" s="188">
        <f>BK137+BK144+BK163+BK181+BK187</f>
        <v>0</v>
      </c>
    </row>
    <row r="137" spans="2:65" s="11" customFormat="1" ht="22.95" customHeight="1">
      <c r="B137" s="175"/>
      <c r="C137" s="176"/>
      <c r="D137" s="177" t="s">
        <v>72</v>
      </c>
      <c r="E137" s="189" t="s">
        <v>148</v>
      </c>
      <c r="F137" s="189" t="s">
        <v>421</v>
      </c>
      <c r="G137" s="176"/>
      <c r="H137" s="176"/>
      <c r="I137" s="179"/>
      <c r="J137" s="190">
        <f>BK137</f>
        <v>0</v>
      </c>
      <c r="K137" s="176"/>
      <c r="L137" s="181"/>
      <c r="M137" s="182"/>
      <c r="N137" s="183"/>
      <c r="O137" s="183"/>
      <c r="P137" s="184">
        <f>SUM(P138:P143)</f>
        <v>0</v>
      </c>
      <c r="Q137" s="183"/>
      <c r="R137" s="184">
        <f>SUM(R138:R143)</f>
        <v>7.2470000000000007E-2</v>
      </c>
      <c r="S137" s="183"/>
      <c r="T137" s="185">
        <f>SUM(T138:T143)</f>
        <v>0</v>
      </c>
      <c r="AR137" s="186" t="s">
        <v>81</v>
      </c>
      <c r="AT137" s="187" t="s">
        <v>72</v>
      </c>
      <c r="AU137" s="187" t="s">
        <v>81</v>
      </c>
      <c r="AY137" s="186" t="s">
        <v>129</v>
      </c>
      <c r="BK137" s="188">
        <f>SUM(BK138:BK143)</f>
        <v>0</v>
      </c>
    </row>
    <row r="138" spans="2:65" s="1" customFormat="1" ht="24" customHeight="1">
      <c r="B138" s="33"/>
      <c r="C138" s="191" t="s">
        <v>81</v>
      </c>
      <c r="D138" s="191" t="s">
        <v>132</v>
      </c>
      <c r="E138" s="192" t="s">
        <v>997</v>
      </c>
      <c r="F138" s="193" t="s">
        <v>998</v>
      </c>
      <c r="G138" s="194" t="s">
        <v>226</v>
      </c>
      <c r="H138" s="195">
        <v>1</v>
      </c>
      <c r="I138" s="196"/>
      <c r="J138" s="197">
        <f>ROUND(I138*H138,2)</f>
        <v>0</v>
      </c>
      <c r="K138" s="193" t="s">
        <v>136</v>
      </c>
      <c r="L138" s="37"/>
      <c r="M138" s="198" t="s">
        <v>1</v>
      </c>
      <c r="N138" s="199" t="s">
        <v>39</v>
      </c>
      <c r="O138" s="65"/>
      <c r="P138" s="200">
        <f>O138*H138</f>
        <v>0</v>
      </c>
      <c r="Q138" s="200">
        <v>2.49E-3</v>
      </c>
      <c r="R138" s="200">
        <f>Q138*H138</f>
        <v>2.49E-3</v>
      </c>
      <c r="S138" s="200">
        <v>0</v>
      </c>
      <c r="T138" s="201">
        <f>S138*H138</f>
        <v>0</v>
      </c>
      <c r="AR138" s="202" t="s">
        <v>137</v>
      </c>
      <c r="AT138" s="202" t="s">
        <v>132</v>
      </c>
      <c r="AU138" s="202" t="s">
        <v>138</v>
      </c>
      <c r="AY138" s="16" t="s">
        <v>129</v>
      </c>
      <c r="BE138" s="203">
        <f>IF(N138="základní",J138,0)</f>
        <v>0</v>
      </c>
      <c r="BF138" s="203">
        <f>IF(N138="snížená",J138,0)</f>
        <v>0</v>
      </c>
      <c r="BG138" s="203">
        <f>IF(N138="zákl. přenesená",J138,0)</f>
        <v>0</v>
      </c>
      <c r="BH138" s="203">
        <f>IF(N138="sníž. přenesená",J138,0)</f>
        <v>0</v>
      </c>
      <c r="BI138" s="203">
        <f>IF(N138="nulová",J138,0)</f>
        <v>0</v>
      </c>
      <c r="BJ138" s="16" t="s">
        <v>138</v>
      </c>
      <c r="BK138" s="203">
        <f>ROUND(I138*H138,2)</f>
        <v>0</v>
      </c>
      <c r="BL138" s="16" t="s">
        <v>137</v>
      </c>
      <c r="BM138" s="202" t="s">
        <v>1152</v>
      </c>
    </row>
    <row r="139" spans="2:65" s="12" customFormat="1">
      <c r="B139" s="204"/>
      <c r="C139" s="205"/>
      <c r="D139" s="206" t="s">
        <v>140</v>
      </c>
      <c r="E139" s="207" t="s">
        <v>1</v>
      </c>
      <c r="F139" s="208" t="s">
        <v>1000</v>
      </c>
      <c r="G139" s="205"/>
      <c r="H139" s="209">
        <v>1</v>
      </c>
      <c r="I139" s="210"/>
      <c r="J139" s="205"/>
      <c r="K139" s="205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140</v>
      </c>
      <c r="AU139" s="215" t="s">
        <v>138</v>
      </c>
      <c r="AV139" s="12" t="s">
        <v>138</v>
      </c>
      <c r="AW139" s="12" t="s">
        <v>30</v>
      </c>
      <c r="AX139" s="12" t="s">
        <v>81</v>
      </c>
      <c r="AY139" s="215" t="s">
        <v>129</v>
      </c>
    </row>
    <row r="140" spans="2:65" s="1" customFormat="1" ht="24" customHeight="1">
      <c r="B140" s="33"/>
      <c r="C140" s="191" t="s">
        <v>138</v>
      </c>
      <c r="D140" s="191" t="s">
        <v>132</v>
      </c>
      <c r="E140" s="192" t="s">
        <v>422</v>
      </c>
      <c r="F140" s="193" t="s">
        <v>423</v>
      </c>
      <c r="G140" s="194" t="s">
        <v>226</v>
      </c>
      <c r="H140" s="195">
        <v>2</v>
      </c>
      <c r="I140" s="196"/>
      <c r="J140" s="197">
        <f>ROUND(I140*H140,2)</f>
        <v>0</v>
      </c>
      <c r="K140" s="193" t="s">
        <v>136</v>
      </c>
      <c r="L140" s="37"/>
      <c r="M140" s="198" t="s">
        <v>1</v>
      </c>
      <c r="N140" s="199" t="s">
        <v>39</v>
      </c>
      <c r="O140" s="65"/>
      <c r="P140" s="200">
        <f>O140*H140</f>
        <v>0</v>
      </c>
      <c r="Q140" s="200">
        <v>2.3910000000000001E-2</v>
      </c>
      <c r="R140" s="200">
        <f>Q140*H140</f>
        <v>4.7820000000000001E-2</v>
      </c>
      <c r="S140" s="200">
        <v>0</v>
      </c>
      <c r="T140" s="201">
        <f>S140*H140</f>
        <v>0</v>
      </c>
      <c r="AR140" s="202" t="s">
        <v>137</v>
      </c>
      <c r="AT140" s="202" t="s">
        <v>132</v>
      </c>
      <c r="AU140" s="202" t="s">
        <v>138</v>
      </c>
      <c r="AY140" s="16" t="s">
        <v>129</v>
      </c>
      <c r="BE140" s="203">
        <f>IF(N140="základní",J140,0)</f>
        <v>0</v>
      </c>
      <c r="BF140" s="203">
        <f>IF(N140="snížená",J140,0)</f>
        <v>0</v>
      </c>
      <c r="BG140" s="203">
        <f>IF(N140="zákl. přenesená",J140,0)</f>
        <v>0</v>
      </c>
      <c r="BH140" s="203">
        <f>IF(N140="sníž. přenesená",J140,0)</f>
        <v>0</v>
      </c>
      <c r="BI140" s="203">
        <f>IF(N140="nulová",J140,0)</f>
        <v>0</v>
      </c>
      <c r="BJ140" s="16" t="s">
        <v>138</v>
      </c>
      <c r="BK140" s="203">
        <f>ROUND(I140*H140,2)</f>
        <v>0</v>
      </c>
      <c r="BL140" s="16" t="s">
        <v>137</v>
      </c>
      <c r="BM140" s="202" t="s">
        <v>1153</v>
      </c>
    </row>
    <row r="141" spans="2:65" s="12" customFormat="1">
      <c r="B141" s="204"/>
      <c r="C141" s="205"/>
      <c r="D141" s="206" t="s">
        <v>140</v>
      </c>
      <c r="E141" s="207" t="s">
        <v>1</v>
      </c>
      <c r="F141" s="208" t="s">
        <v>425</v>
      </c>
      <c r="G141" s="205"/>
      <c r="H141" s="209">
        <v>2</v>
      </c>
      <c r="I141" s="210"/>
      <c r="J141" s="205"/>
      <c r="K141" s="205"/>
      <c r="L141" s="211"/>
      <c r="M141" s="212"/>
      <c r="N141" s="213"/>
      <c r="O141" s="213"/>
      <c r="P141" s="213"/>
      <c r="Q141" s="213"/>
      <c r="R141" s="213"/>
      <c r="S141" s="213"/>
      <c r="T141" s="214"/>
      <c r="AT141" s="215" t="s">
        <v>140</v>
      </c>
      <c r="AU141" s="215" t="s">
        <v>138</v>
      </c>
      <c r="AV141" s="12" t="s">
        <v>138</v>
      </c>
      <c r="AW141" s="12" t="s">
        <v>30</v>
      </c>
      <c r="AX141" s="12" t="s">
        <v>81</v>
      </c>
      <c r="AY141" s="215" t="s">
        <v>129</v>
      </c>
    </row>
    <row r="142" spans="2:65" s="1" customFormat="1" ht="24" customHeight="1">
      <c r="B142" s="33"/>
      <c r="C142" s="191" t="s">
        <v>148</v>
      </c>
      <c r="D142" s="191" t="s">
        <v>132</v>
      </c>
      <c r="E142" s="192" t="s">
        <v>426</v>
      </c>
      <c r="F142" s="193" t="s">
        <v>427</v>
      </c>
      <c r="G142" s="194" t="s">
        <v>135</v>
      </c>
      <c r="H142" s="195">
        <v>0.32</v>
      </c>
      <c r="I142" s="196"/>
      <c r="J142" s="197">
        <f>ROUND(I142*H142,2)</f>
        <v>0</v>
      </c>
      <c r="K142" s="193" t="s">
        <v>136</v>
      </c>
      <c r="L142" s="37"/>
      <c r="M142" s="198" t="s">
        <v>1</v>
      </c>
      <c r="N142" s="199" t="s">
        <v>39</v>
      </c>
      <c r="O142" s="65"/>
      <c r="P142" s="200">
        <f>O142*H142</f>
        <v>0</v>
      </c>
      <c r="Q142" s="200">
        <v>6.9250000000000006E-2</v>
      </c>
      <c r="R142" s="200">
        <f>Q142*H142</f>
        <v>2.2160000000000003E-2</v>
      </c>
      <c r="S142" s="200">
        <v>0</v>
      </c>
      <c r="T142" s="201">
        <f>S142*H142</f>
        <v>0</v>
      </c>
      <c r="AR142" s="202" t="s">
        <v>137</v>
      </c>
      <c r="AT142" s="202" t="s">
        <v>132</v>
      </c>
      <c r="AU142" s="202" t="s">
        <v>138</v>
      </c>
      <c r="AY142" s="16" t="s">
        <v>129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6" t="s">
        <v>138</v>
      </c>
      <c r="BK142" s="203">
        <f>ROUND(I142*H142,2)</f>
        <v>0</v>
      </c>
      <c r="BL142" s="16" t="s">
        <v>137</v>
      </c>
      <c r="BM142" s="202" t="s">
        <v>1154</v>
      </c>
    </row>
    <row r="143" spans="2:65" s="12" customFormat="1">
      <c r="B143" s="204"/>
      <c r="C143" s="205"/>
      <c r="D143" s="206" t="s">
        <v>140</v>
      </c>
      <c r="E143" s="207" t="s">
        <v>1</v>
      </c>
      <c r="F143" s="208" t="s">
        <v>429</v>
      </c>
      <c r="G143" s="205"/>
      <c r="H143" s="209">
        <v>0.32</v>
      </c>
      <c r="I143" s="210"/>
      <c r="J143" s="205"/>
      <c r="K143" s="205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140</v>
      </c>
      <c r="AU143" s="215" t="s">
        <v>138</v>
      </c>
      <c r="AV143" s="12" t="s">
        <v>138</v>
      </c>
      <c r="AW143" s="12" t="s">
        <v>30</v>
      </c>
      <c r="AX143" s="12" t="s">
        <v>81</v>
      </c>
      <c r="AY143" s="215" t="s">
        <v>129</v>
      </c>
    </row>
    <row r="144" spans="2:65" s="11" customFormat="1" ht="22.95" customHeight="1">
      <c r="B144" s="175"/>
      <c r="C144" s="176"/>
      <c r="D144" s="177" t="s">
        <v>72</v>
      </c>
      <c r="E144" s="189" t="s">
        <v>130</v>
      </c>
      <c r="F144" s="189" t="s">
        <v>131</v>
      </c>
      <c r="G144" s="176"/>
      <c r="H144" s="176"/>
      <c r="I144" s="179"/>
      <c r="J144" s="190">
        <f>BK144</f>
        <v>0</v>
      </c>
      <c r="K144" s="176"/>
      <c r="L144" s="181"/>
      <c r="M144" s="182"/>
      <c r="N144" s="183"/>
      <c r="O144" s="183"/>
      <c r="P144" s="184">
        <f>SUM(P145:P162)</f>
        <v>0</v>
      </c>
      <c r="Q144" s="183"/>
      <c r="R144" s="184">
        <f>SUM(R145:R162)</f>
        <v>0.90635441999999999</v>
      </c>
      <c r="S144" s="183"/>
      <c r="T144" s="185">
        <f>SUM(T145:T162)</f>
        <v>0</v>
      </c>
      <c r="AR144" s="186" t="s">
        <v>81</v>
      </c>
      <c r="AT144" s="187" t="s">
        <v>72</v>
      </c>
      <c r="AU144" s="187" t="s">
        <v>81</v>
      </c>
      <c r="AY144" s="186" t="s">
        <v>129</v>
      </c>
      <c r="BK144" s="188">
        <f>SUM(BK145:BK162)</f>
        <v>0</v>
      </c>
    </row>
    <row r="145" spans="2:65" s="1" customFormat="1" ht="24" customHeight="1">
      <c r="B145" s="33"/>
      <c r="C145" s="191" t="s">
        <v>137</v>
      </c>
      <c r="D145" s="191" t="s">
        <v>132</v>
      </c>
      <c r="E145" s="192" t="s">
        <v>133</v>
      </c>
      <c r="F145" s="193" t="s">
        <v>134</v>
      </c>
      <c r="G145" s="194" t="s">
        <v>135</v>
      </c>
      <c r="H145" s="195">
        <v>2.835</v>
      </c>
      <c r="I145" s="196"/>
      <c r="J145" s="197">
        <f>ROUND(I145*H145,2)</f>
        <v>0</v>
      </c>
      <c r="K145" s="193" t="s">
        <v>136</v>
      </c>
      <c r="L145" s="37"/>
      <c r="M145" s="198" t="s">
        <v>1</v>
      </c>
      <c r="N145" s="199" t="s">
        <v>39</v>
      </c>
      <c r="O145" s="65"/>
      <c r="P145" s="200">
        <f>O145*H145</f>
        <v>0</v>
      </c>
      <c r="Q145" s="200">
        <v>2.5999999999999998E-4</v>
      </c>
      <c r="R145" s="200">
        <f>Q145*H145</f>
        <v>7.3709999999999997E-4</v>
      </c>
      <c r="S145" s="200">
        <v>0</v>
      </c>
      <c r="T145" s="201">
        <f>S145*H145</f>
        <v>0</v>
      </c>
      <c r="AR145" s="202" t="s">
        <v>137</v>
      </c>
      <c r="AT145" s="202" t="s">
        <v>132</v>
      </c>
      <c r="AU145" s="202" t="s">
        <v>138</v>
      </c>
      <c r="AY145" s="16" t="s">
        <v>129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6" t="s">
        <v>138</v>
      </c>
      <c r="BK145" s="203">
        <f>ROUND(I145*H145,2)</f>
        <v>0</v>
      </c>
      <c r="BL145" s="16" t="s">
        <v>137</v>
      </c>
      <c r="BM145" s="202" t="s">
        <v>1155</v>
      </c>
    </row>
    <row r="146" spans="2:65" s="12" customFormat="1">
      <c r="B146" s="204"/>
      <c r="C146" s="205"/>
      <c r="D146" s="206" t="s">
        <v>140</v>
      </c>
      <c r="E146" s="207" t="s">
        <v>1</v>
      </c>
      <c r="F146" s="208" t="s">
        <v>1156</v>
      </c>
      <c r="G146" s="205"/>
      <c r="H146" s="209">
        <v>2.835</v>
      </c>
      <c r="I146" s="210"/>
      <c r="J146" s="205"/>
      <c r="K146" s="205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140</v>
      </c>
      <c r="AU146" s="215" t="s">
        <v>138</v>
      </c>
      <c r="AV146" s="12" t="s">
        <v>138</v>
      </c>
      <c r="AW146" s="12" t="s">
        <v>30</v>
      </c>
      <c r="AX146" s="12" t="s">
        <v>81</v>
      </c>
      <c r="AY146" s="215" t="s">
        <v>129</v>
      </c>
    </row>
    <row r="147" spans="2:65" s="1" customFormat="1" ht="24" customHeight="1">
      <c r="B147" s="33"/>
      <c r="C147" s="191" t="s">
        <v>161</v>
      </c>
      <c r="D147" s="191" t="s">
        <v>132</v>
      </c>
      <c r="E147" s="192" t="s">
        <v>142</v>
      </c>
      <c r="F147" s="193" t="s">
        <v>143</v>
      </c>
      <c r="G147" s="194" t="s">
        <v>135</v>
      </c>
      <c r="H147" s="195">
        <v>28.35</v>
      </c>
      <c r="I147" s="196"/>
      <c r="J147" s="197">
        <f>ROUND(I147*H147,2)</f>
        <v>0</v>
      </c>
      <c r="K147" s="193" t="s">
        <v>136</v>
      </c>
      <c r="L147" s="37"/>
      <c r="M147" s="198" t="s">
        <v>1</v>
      </c>
      <c r="N147" s="199" t="s">
        <v>39</v>
      </c>
      <c r="O147" s="65"/>
      <c r="P147" s="200">
        <f>O147*H147</f>
        <v>0</v>
      </c>
      <c r="Q147" s="200">
        <v>5.7000000000000002E-3</v>
      </c>
      <c r="R147" s="200">
        <f>Q147*H147</f>
        <v>0.16159500000000002</v>
      </c>
      <c r="S147" s="200">
        <v>0</v>
      </c>
      <c r="T147" s="201">
        <f>S147*H147</f>
        <v>0</v>
      </c>
      <c r="AR147" s="202" t="s">
        <v>137</v>
      </c>
      <c r="AT147" s="202" t="s">
        <v>132</v>
      </c>
      <c r="AU147" s="202" t="s">
        <v>138</v>
      </c>
      <c r="AY147" s="16" t="s">
        <v>129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6" t="s">
        <v>138</v>
      </c>
      <c r="BK147" s="203">
        <f>ROUND(I147*H147,2)</f>
        <v>0</v>
      </c>
      <c r="BL147" s="16" t="s">
        <v>137</v>
      </c>
      <c r="BM147" s="202" t="s">
        <v>1157</v>
      </c>
    </row>
    <row r="148" spans="2:65" s="12" customFormat="1">
      <c r="B148" s="204"/>
      <c r="C148" s="205"/>
      <c r="D148" s="206" t="s">
        <v>140</v>
      </c>
      <c r="E148" s="207" t="s">
        <v>1</v>
      </c>
      <c r="F148" s="208" t="s">
        <v>146</v>
      </c>
      <c r="G148" s="205"/>
      <c r="H148" s="209">
        <v>28.35</v>
      </c>
      <c r="I148" s="210"/>
      <c r="J148" s="205"/>
      <c r="K148" s="205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140</v>
      </c>
      <c r="AU148" s="215" t="s">
        <v>138</v>
      </c>
      <c r="AV148" s="12" t="s">
        <v>138</v>
      </c>
      <c r="AW148" s="12" t="s">
        <v>30</v>
      </c>
      <c r="AX148" s="12" t="s">
        <v>81</v>
      </c>
      <c r="AY148" s="215" t="s">
        <v>129</v>
      </c>
    </row>
    <row r="149" spans="2:65" s="1" customFormat="1" ht="24" customHeight="1">
      <c r="B149" s="33"/>
      <c r="C149" s="191" t="s">
        <v>130</v>
      </c>
      <c r="D149" s="191" t="s">
        <v>132</v>
      </c>
      <c r="E149" s="192" t="s">
        <v>149</v>
      </c>
      <c r="F149" s="193" t="s">
        <v>150</v>
      </c>
      <c r="G149" s="194" t="s">
        <v>135</v>
      </c>
      <c r="H149" s="195">
        <v>34.408000000000001</v>
      </c>
      <c r="I149" s="196"/>
      <c r="J149" s="197">
        <f>ROUND(I149*H149,2)</f>
        <v>0</v>
      </c>
      <c r="K149" s="193" t="s">
        <v>136</v>
      </c>
      <c r="L149" s="37"/>
      <c r="M149" s="198" t="s">
        <v>1</v>
      </c>
      <c r="N149" s="199" t="s">
        <v>39</v>
      </c>
      <c r="O149" s="65"/>
      <c r="P149" s="200">
        <f>O149*H149</f>
        <v>0</v>
      </c>
      <c r="Q149" s="200">
        <v>2.5999999999999998E-4</v>
      </c>
      <c r="R149" s="200">
        <f>Q149*H149</f>
        <v>8.9460800000000004E-3</v>
      </c>
      <c r="S149" s="200">
        <v>0</v>
      </c>
      <c r="T149" s="201">
        <f>S149*H149</f>
        <v>0</v>
      </c>
      <c r="AR149" s="202" t="s">
        <v>137</v>
      </c>
      <c r="AT149" s="202" t="s">
        <v>132</v>
      </c>
      <c r="AU149" s="202" t="s">
        <v>138</v>
      </c>
      <c r="AY149" s="16" t="s">
        <v>129</v>
      </c>
      <c r="BE149" s="203">
        <f>IF(N149="základní",J149,0)</f>
        <v>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6" t="s">
        <v>138</v>
      </c>
      <c r="BK149" s="203">
        <f>ROUND(I149*H149,2)</f>
        <v>0</v>
      </c>
      <c r="BL149" s="16" t="s">
        <v>137</v>
      </c>
      <c r="BM149" s="202" t="s">
        <v>1158</v>
      </c>
    </row>
    <row r="150" spans="2:65" s="12" customFormat="1">
      <c r="B150" s="204"/>
      <c r="C150" s="205"/>
      <c r="D150" s="206" t="s">
        <v>140</v>
      </c>
      <c r="E150" s="207" t="s">
        <v>1</v>
      </c>
      <c r="F150" s="208" t="s">
        <v>1159</v>
      </c>
      <c r="G150" s="205"/>
      <c r="H150" s="209">
        <v>34.408000000000001</v>
      </c>
      <c r="I150" s="210"/>
      <c r="J150" s="205"/>
      <c r="K150" s="205"/>
      <c r="L150" s="211"/>
      <c r="M150" s="212"/>
      <c r="N150" s="213"/>
      <c r="O150" s="213"/>
      <c r="P150" s="213"/>
      <c r="Q150" s="213"/>
      <c r="R150" s="213"/>
      <c r="S150" s="213"/>
      <c r="T150" s="214"/>
      <c r="AT150" s="215" t="s">
        <v>140</v>
      </c>
      <c r="AU150" s="215" t="s">
        <v>138</v>
      </c>
      <c r="AV150" s="12" t="s">
        <v>138</v>
      </c>
      <c r="AW150" s="12" t="s">
        <v>30</v>
      </c>
      <c r="AX150" s="12" t="s">
        <v>81</v>
      </c>
      <c r="AY150" s="215" t="s">
        <v>129</v>
      </c>
    </row>
    <row r="151" spans="2:65" s="1" customFormat="1" ht="24" customHeight="1">
      <c r="B151" s="33"/>
      <c r="C151" s="191" t="s">
        <v>168</v>
      </c>
      <c r="D151" s="191" t="s">
        <v>132</v>
      </c>
      <c r="E151" s="192" t="s">
        <v>432</v>
      </c>
      <c r="F151" s="193" t="s">
        <v>433</v>
      </c>
      <c r="G151" s="194" t="s">
        <v>135</v>
      </c>
      <c r="H151" s="195">
        <v>20.638000000000002</v>
      </c>
      <c r="I151" s="196"/>
      <c r="J151" s="197">
        <f>ROUND(I151*H151,2)</f>
        <v>0</v>
      </c>
      <c r="K151" s="193" t="s">
        <v>136</v>
      </c>
      <c r="L151" s="37"/>
      <c r="M151" s="198" t="s">
        <v>1</v>
      </c>
      <c r="N151" s="199" t="s">
        <v>39</v>
      </c>
      <c r="O151" s="65"/>
      <c r="P151" s="200">
        <f>O151*H151</f>
        <v>0</v>
      </c>
      <c r="Q151" s="200">
        <v>2.0480000000000002E-2</v>
      </c>
      <c r="R151" s="200">
        <f>Q151*H151</f>
        <v>0.42266624000000008</v>
      </c>
      <c r="S151" s="200">
        <v>0</v>
      </c>
      <c r="T151" s="201">
        <f>S151*H151</f>
        <v>0</v>
      </c>
      <c r="AR151" s="202" t="s">
        <v>137</v>
      </c>
      <c r="AT151" s="202" t="s">
        <v>132</v>
      </c>
      <c r="AU151" s="202" t="s">
        <v>138</v>
      </c>
      <c r="AY151" s="16" t="s">
        <v>129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6" t="s">
        <v>138</v>
      </c>
      <c r="BK151" s="203">
        <f>ROUND(I151*H151,2)</f>
        <v>0</v>
      </c>
      <c r="BL151" s="16" t="s">
        <v>137</v>
      </c>
      <c r="BM151" s="202" t="s">
        <v>1160</v>
      </c>
    </row>
    <row r="152" spans="2:65" s="1" customFormat="1" ht="24" customHeight="1">
      <c r="B152" s="33"/>
      <c r="C152" s="191" t="s">
        <v>175</v>
      </c>
      <c r="D152" s="191" t="s">
        <v>132</v>
      </c>
      <c r="E152" s="192" t="s">
        <v>152</v>
      </c>
      <c r="F152" s="193" t="s">
        <v>153</v>
      </c>
      <c r="G152" s="194" t="s">
        <v>135</v>
      </c>
      <c r="H152" s="195">
        <v>13.77</v>
      </c>
      <c r="I152" s="196"/>
      <c r="J152" s="197">
        <f>ROUND(I152*H152,2)</f>
        <v>0</v>
      </c>
      <c r="K152" s="193" t="s">
        <v>136</v>
      </c>
      <c r="L152" s="37"/>
      <c r="M152" s="198" t="s">
        <v>1</v>
      </c>
      <c r="N152" s="199" t="s">
        <v>39</v>
      </c>
      <c r="O152" s="65"/>
      <c r="P152" s="200">
        <f>O152*H152</f>
        <v>0</v>
      </c>
      <c r="Q152" s="200">
        <v>3.0000000000000001E-3</v>
      </c>
      <c r="R152" s="200">
        <f>Q152*H152</f>
        <v>4.1309999999999999E-2</v>
      </c>
      <c r="S152" s="200">
        <v>0</v>
      </c>
      <c r="T152" s="201">
        <f>S152*H152</f>
        <v>0</v>
      </c>
      <c r="AR152" s="202" t="s">
        <v>137</v>
      </c>
      <c r="AT152" s="202" t="s">
        <v>132</v>
      </c>
      <c r="AU152" s="202" t="s">
        <v>138</v>
      </c>
      <c r="AY152" s="16" t="s">
        <v>129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6" t="s">
        <v>138</v>
      </c>
      <c r="BK152" s="203">
        <f>ROUND(I152*H152,2)</f>
        <v>0</v>
      </c>
      <c r="BL152" s="16" t="s">
        <v>137</v>
      </c>
      <c r="BM152" s="202" t="s">
        <v>1161</v>
      </c>
    </row>
    <row r="153" spans="2:65" s="12" customFormat="1">
      <c r="B153" s="204"/>
      <c r="C153" s="205"/>
      <c r="D153" s="206" t="s">
        <v>140</v>
      </c>
      <c r="E153" s="207" t="s">
        <v>1</v>
      </c>
      <c r="F153" s="208" t="s">
        <v>1162</v>
      </c>
      <c r="G153" s="205"/>
      <c r="H153" s="209">
        <v>13.77</v>
      </c>
      <c r="I153" s="210"/>
      <c r="J153" s="205"/>
      <c r="K153" s="205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140</v>
      </c>
      <c r="AU153" s="215" t="s">
        <v>138</v>
      </c>
      <c r="AV153" s="12" t="s">
        <v>138</v>
      </c>
      <c r="AW153" s="12" t="s">
        <v>30</v>
      </c>
      <c r="AX153" s="12" t="s">
        <v>81</v>
      </c>
      <c r="AY153" s="215" t="s">
        <v>129</v>
      </c>
    </row>
    <row r="154" spans="2:65" s="1" customFormat="1" ht="24" customHeight="1">
      <c r="B154" s="33"/>
      <c r="C154" s="191" t="s">
        <v>159</v>
      </c>
      <c r="D154" s="191" t="s">
        <v>132</v>
      </c>
      <c r="E154" s="192" t="s">
        <v>436</v>
      </c>
      <c r="F154" s="193" t="s">
        <v>437</v>
      </c>
      <c r="G154" s="194" t="s">
        <v>226</v>
      </c>
      <c r="H154" s="195">
        <v>2</v>
      </c>
      <c r="I154" s="196"/>
      <c r="J154" s="197">
        <f>ROUND(I154*H154,2)</f>
        <v>0</v>
      </c>
      <c r="K154" s="193" t="s">
        <v>136</v>
      </c>
      <c r="L154" s="37"/>
      <c r="M154" s="198" t="s">
        <v>1</v>
      </c>
      <c r="N154" s="199" t="s">
        <v>39</v>
      </c>
      <c r="O154" s="65"/>
      <c r="P154" s="200">
        <f>O154*H154</f>
        <v>0</v>
      </c>
      <c r="Q154" s="200">
        <v>3.7599999999999999E-3</v>
      </c>
      <c r="R154" s="200">
        <f>Q154*H154</f>
        <v>7.5199999999999998E-3</v>
      </c>
      <c r="S154" s="200">
        <v>0</v>
      </c>
      <c r="T154" s="201">
        <f>S154*H154</f>
        <v>0</v>
      </c>
      <c r="AR154" s="202" t="s">
        <v>137</v>
      </c>
      <c r="AT154" s="202" t="s">
        <v>132</v>
      </c>
      <c r="AU154" s="202" t="s">
        <v>138</v>
      </c>
      <c r="AY154" s="16" t="s">
        <v>129</v>
      </c>
      <c r="BE154" s="203">
        <f>IF(N154="základní",J154,0)</f>
        <v>0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16" t="s">
        <v>138</v>
      </c>
      <c r="BK154" s="203">
        <f>ROUND(I154*H154,2)</f>
        <v>0</v>
      </c>
      <c r="BL154" s="16" t="s">
        <v>137</v>
      </c>
      <c r="BM154" s="202" t="s">
        <v>1163</v>
      </c>
    </row>
    <row r="155" spans="2:65" s="12" customFormat="1">
      <c r="B155" s="204"/>
      <c r="C155" s="205"/>
      <c r="D155" s="206" t="s">
        <v>140</v>
      </c>
      <c r="E155" s="207" t="s">
        <v>1</v>
      </c>
      <c r="F155" s="208" t="s">
        <v>425</v>
      </c>
      <c r="G155" s="205"/>
      <c r="H155" s="209">
        <v>2</v>
      </c>
      <c r="I155" s="210"/>
      <c r="J155" s="205"/>
      <c r="K155" s="205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140</v>
      </c>
      <c r="AU155" s="215" t="s">
        <v>138</v>
      </c>
      <c r="AV155" s="12" t="s">
        <v>138</v>
      </c>
      <c r="AW155" s="12" t="s">
        <v>30</v>
      </c>
      <c r="AX155" s="12" t="s">
        <v>81</v>
      </c>
      <c r="AY155" s="215" t="s">
        <v>129</v>
      </c>
    </row>
    <row r="156" spans="2:65" s="1" customFormat="1" ht="24" customHeight="1">
      <c r="B156" s="33"/>
      <c r="C156" s="191" t="s">
        <v>183</v>
      </c>
      <c r="D156" s="191" t="s">
        <v>132</v>
      </c>
      <c r="E156" s="192" t="s">
        <v>1015</v>
      </c>
      <c r="F156" s="193" t="s">
        <v>1016</v>
      </c>
      <c r="G156" s="194" t="s">
        <v>226</v>
      </c>
      <c r="H156" s="195">
        <v>2</v>
      </c>
      <c r="I156" s="196"/>
      <c r="J156" s="197">
        <f>ROUND(I156*H156,2)</f>
        <v>0</v>
      </c>
      <c r="K156" s="193" t="s">
        <v>136</v>
      </c>
      <c r="L156" s="37"/>
      <c r="M156" s="198" t="s">
        <v>1</v>
      </c>
      <c r="N156" s="199" t="s">
        <v>39</v>
      </c>
      <c r="O156" s="65"/>
      <c r="P156" s="200">
        <f>O156*H156</f>
        <v>0</v>
      </c>
      <c r="Q156" s="200">
        <v>1.0200000000000001E-2</v>
      </c>
      <c r="R156" s="200">
        <f>Q156*H156</f>
        <v>2.0400000000000001E-2</v>
      </c>
      <c r="S156" s="200">
        <v>0</v>
      </c>
      <c r="T156" s="201">
        <f>S156*H156</f>
        <v>0</v>
      </c>
      <c r="AR156" s="202" t="s">
        <v>137</v>
      </c>
      <c r="AT156" s="202" t="s">
        <v>132</v>
      </c>
      <c r="AU156" s="202" t="s">
        <v>138</v>
      </c>
      <c r="AY156" s="16" t="s">
        <v>129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6" t="s">
        <v>138</v>
      </c>
      <c r="BK156" s="203">
        <f>ROUND(I156*H156,2)</f>
        <v>0</v>
      </c>
      <c r="BL156" s="16" t="s">
        <v>137</v>
      </c>
      <c r="BM156" s="202" t="s">
        <v>1164</v>
      </c>
    </row>
    <row r="157" spans="2:65" s="12" customFormat="1">
      <c r="B157" s="204"/>
      <c r="C157" s="205"/>
      <c r="D157" s="206" t="s">
        <v>140</v>
      </c>
      <c r="E157" s="207" t="s">
        <v>1</v>
      </c>
      <c r="F157" s="208" t="s">
        <v>1018</v>
      </c>
      <c r="G157" s="205"/>
      <c r="H157" s="209">
        <v>1</v>
      </c>
      <c r="I157" s="210"/>
      <c r="J157" s="205"/>
      <c r="K157" s="205"/>
      <c r="L157" s="211"/>
      <c r="M157" s="212"/>
      <c r="N157" s="213"/>
      <c r="O157" s="213"/>
      <c r="P157" s="213"/>
      <c r="Q157" s="213"/>
      <c r="R157" s="213"/>
      <c r="S157" s="213"/>
      <c r="T157" s="214"/>
      <c r="AT157" s="215" t="s">
        <v>140</v>
      </c>
      <c r="AU157" s="215" t="s">
        <v>138</v>
      </c>
      <c r="AV157" s="12" t="s">
        <v>138</v>
      </c>
      <c r="AW157" s="12" t="s">
        <v>30</v>
      </c>
      <c r="AX157" s="12" t="s">
        <v>73</v>
      </c>
      <c r="AY157" s="215" t="s">
        <v>129</v>
      </c>
    </row>
    <row r="158" spans="2:65" s="12" customFormat="1">
      <c r="B158" s="204"/>
      <c r="C158" s="205"/>
      <c r="D158" s="206" t="s">
        <v>140</v>
      </c>
      <c r="E158" s="207" t="s">
        <v>1</v>
      </c>
      <c r="F158" s="208" t="s">
        <v>1019</v>
      </c>
      <c r="G158" s="205"/>
      <c r="H158" s="209">
        <v>1</v>
      </c>
      <c r="I158" s="210"/>
      <c r="J158" s="205"/>
      <c r="K158" s="205"/>
      <c r="L158" s="211"/>
      <c r="M158" s="212"/>
      <c r="N158" s="213"/>
      <c r="O158" s="213"/>
      <c r="P158" s="213"/>
      <c r="Q158" s="213"/>
      <c r="R158" s="213"/>
      <c r="S158" s="213"/>
      <c r="T158" s="214"/>
      <c r="AT158" s="215" t="s">
        <v>140</v>
      </c>
      <c r="AU158" s="215" t="s">
        <v>138</v>
      </c>
      <c r="AV158" s="12" t="s">
        <v>138</v>
      </c>
      <c r="AW158" s="12" t="s">
        <v>30</v>
      </c>
      <c r="AX158" s="12" t="s">
        <v>73</v>
      </c>
      <c r="AY158" s="215" t="s">
        <v>129</v>
      </c>
    </row>
    <row r="159" spans="2:65" s="13" customFormat="1">
      <c r="B159" s="216"/>
      <c r="C159" s="217"/>
      <c r="D159" s="206" t="s">
        <v>140</v>
      </c>
      <c r="E159" s="218" t="s">
        <v>1</v>
      </c>
      <c r="F159" s="219" t="s">
        <v>147</v>
      </c>
      <c r="G159" s="217"/>
      <c r="H159" s="220">
        <v>2</v>
      </c>
      <c r="I159" s="221"/>
      <c r="J159" s="217"/>
      <c r="K159" s="217"/>
      <c r="L159" s="222"/>
      <c r="M159" s="223"/>
      <c r="N159" s="224"/>
      <c r="O159" s="224"/>
      <c r="P159" s="224"/>
      <c r="Q159" s="224"/>
      <c r="R159" s="224"/>
      <c r="S159" s="224"/>
      <c r="T159" s="225"/>
      <c r="AT159" s="226" t="s">
        <v>140</v>
      </c>
      <c r="AU159" s="226" t="s">
        <v>138</v>
      </c>
      <c r="AV159" s="13" t="s">
        <v>137</v>
      </c>
      <c r="AW159" s="13" t="s">
        <v>30</v>
      </c>
      <c r="AX159" s="13" t="s">
        <v>81</v>
      </c>
      <c r="AY159" s="226" t="s">
        <v>129</v>
      </c>
    </row>
    <row r="160" spans="2:65" s="1" customFormat="1" ht="24" customHeight="1">
      <c r="B160" s="33"/>
      <c r="C160" s="191" t="s">
        <v>188</v>
      </c>
      <c r="D160" s="191" t="s">
        <v>132</v>
      </c>
      <c r="E160" s="192" t="s">
        <v>439</v>
      </c>
      <c r="F160" s="193" t="s">
        <v>440</v>
      </c>
      <c r="G160" s="194" t="s">
        <v>135</v>
      </c>
      <c r="H160" s="195">
        <v>3.86</v>
      </c>
      <c r="I160" s="196"/>
      <c r="J160" s="197">
        <f>ROUND(I160*H160,2)</f>
        <v>0</v>
      </c>
      <c r="K160" s="193" t="s">
        <v>136</v>
      </c>
      <c r="L160" s="37"/>
      <c r="M160" s="198" t="s">
        <v>1</v>
      </c>
      <c r="N160" s="199" t="s">
        <v>39</v>
      </c>
      <c r="O160" s="65"/>
      <c r="P160" s="200">
        <f>O160*H160</f>
        <v>0</v>
      </c>
      <c r="Q160" s="200">
        <v>6.3E-2</v>
      </c>
      <c r="R160" s="200">
        <f>Q160*H160</f>
        <v>0.24318000000000001</v>
      </c>
      <c r="S160" s="200">
        <v>0</v>
      </c>
      <c r="T160" s="201">
        <f>S160*H160</f>
        <v>0</v>
      </c>
      <c r="AR160" s="202" t="s">
        <v>137</v>
      </c>
      <c r="AT160" s="202" t="s">
        <v>132</v>
      </c>
      <c r="AU160" s="202" t="s">
        <v>138</v>
      </c>
      <c r="AY160" s="16" t="s">
        <v>129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6" t="s">
        <v>138</v>
      </c>
      <c r="BK160" s="203">
        <f>ROUND(I160*H160,2)</f>
        <v>0</v>
      </c>
      <c r="BL160" s="16" t="s">
        <v>137</v>
      </c>
      <c r="BM160" s="202" t="s">
        <v>1165</v>
      </c>
    </row>
    <row r="161" spans="2:65" s="12" customFormat="1">
      <c r="B161" s="204"/>
      <c r="C161" s="205"/>
      <c r="D161" s="206" t="s">
        <v>140</v>
      </c>
      <c r="E161" s="207" t="s">
        <v>1</v>
      </c>
      <c r="F161" s="208" t="s">
        <v>476</v>
      </c>
      <c r="G161" s="205"/>
      <c r="H161" s="209">
        <v>3.86</v>
      </c>
      <c r="I161" s="210"/>
      <c r="J161" s="205"/>
      <c r="K161" s="205"/>
      <c r="L161" s="211"/>
      <c r="M161" s="212"/>
      <c r="N161" s="213"/>
      <c r="O161" s="213"/>
      <c r="P161" s="213"/>
      <c r="Q161" s="213"/>
      <c r="R161" s="213"/>
      <c r="S161" s="213"/>
      <c r="T161" s="214"/>
      <c r="AT161" s="215" t="s">
        <v>140</v>
      </c>
      <c r="AU161" s="215" t="s">
        <v>138</v>
      </c>
      <c r="AV161" s="12" t="s">
        <v>138</v>
      </c>
      <c r="AW161" s="12" t="s">
        <v>30</v>
      </c>
      <c r="AX161" s="12" t="s">
        <v>81</v>
      </c>
      <c r="AY161" s="215" t="s">
        <v>129</v>
      </c>
    </row>
    <row r="162" spans="2:65" s="1" customFormat="1" ht="16.5" customHeight="1">
      <c r="B162" s="33"/>
      <c r="C162" s="191" t="s">
        <v>194</v>
      </c>
      <c r="D162" s="191" t="s">
        <v>132</v>
      </c>
      <c r="E162" s="192" t="s">
        <v>443</v>
      </c>
      <c r="F162" s="193" t="s">
        <v>444</v>
      </c>
      <c r="G162" s="194" t="s">
        <v>135</v>
      </c>
      <c r="H162" s="195">
        <v>3.86</v>
      </c>
      <c r="I162" s="196"/>
      <c r="J162" s="197">
        <f>ROUND(I162*H162,2)</f>
        <v>0</v>
      </c>
      <c r="K162" s="193" t="s">
        <v>136</v>
      </c>
      <c r="L162" s="37"/>
      <c r="M162" s="198" t="s">
        <v>1</v>
      </c>
      <c r="N162" s="199" t="s">
        <v>39</v>
      </c>
      <c r="O162" s="65"/>
      <c r="P162" s="200">
        <f>O162*H162</f>
        <v>0</v>
      </c>
      <c r="Q162" s="200">
        <v>0</v>
      </c>
      <c r="R162" s="200">
        <f>Q162*H162</f>
        <v>0</v>
      </c>
      <c r="S162" s="200">
        <v>0</v>
      </c>
      <c r="T162" s="201">
        <f>S162*H162</f>
        <v>0</v>
      </c>
      <c r="AR162" s="202" t="s">
        <v>137</v>
      </c>
      <c r="AT162" s="202" t="s">
        <v>132</v>
      </c>
      <c r="AU162" s="202" t="s">
        <v>138</v>
      </c>
      <c r="AY162" s="16" t="s">
        <v>129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6" t="s">
        <v>138</v>
      </c>
      <c r="BK162" s="203">
        <f>ROUND(I162*H162,2)</f>
        <v>0</v>
      </c>
      <c r="BL162" s="16" t="s">
        <v>137</v>
      </c>
      <c r="BM162" s="202" t="s">
        <v>1166</v>
      </c>
    </row>
    <row r="163" spans="2:65" s="11" customFormat="1" ht="22.95" customHeight="1">
      <c r="B163" s="175"/>
      <c r="C163" s="176"/>
      <c r="D163" s="177" t="s">
        <v>72</v>
      </c>
      <c r="E163" s="189" t="s">
        <v>159</v>
      </c>
      <c r="F163" s="189" t="s">
        <v>160</v>
      </c>
      <c r="G163" s="176"/>
      <c r="H163" s="176"/>
      <c r="I163" s="179"/>
      <c r="J163" s="190">
        <f>BK163</f>
        <v>0</v>
      </c>
      <c r="K163" s="176"/>
      <c r="L163" s="181"/>
      <c r="M163" s="182"/>
      <c r="N163" s="183"/>
      <c r="O163" s="183"/>
      <c r="P163" s="184">
        <f>SUM(P164:P180)</f>
        <v>0</v>
      </c>
      <c r="Q163" s="183"/>
      <c r="R163" s="184">
        <f>SUM(R164:R180)</f>
        <v>4.8195E-3</v>
      </c>
      <c r="S163" s="183"/>
      <c r="T163" s="185">
        <f>SUM(T164:T180)</f>
        <v>1.3915300000000002</v>
      </c>
      <c r="AR163" s="186" t="s">
        <v>81</v>
      </c>
      <c r="AT163" s="187" t="s">
        <v>72</v>
      </c>
      <c r="AU163" s="187" t="s">
        <v>81</v>
      </c>
      <c r="AY163" s="186" t="s">
        <v>129</v>
      </c>
      <c r="BK163" s="188">
        <f>SUM(BK164:BK180)</f>
        <v>0</v>
      </c>
    </row>
    <row r="164" spans="2:65" s="1" customFormat="1" ht="24" customHeight="1">
      <c r="B164" s="33"/>
      <c r="C164" s="191" t="s">
        <v>202</v>
      </c>
      <c r="D164" s="191" t="s">
        <v>132</v>
      </c>
      <c r="E164" s="192" t="s">
        <v>162</v>
      </c>
      <c r="F164" s="193" t="s">
        <v>163</v>
      </c>
      <c r="G164" s="194" t="s">
        <v>135</v>
      </c>
      <c r="H164" s="195">
        <v>28.35</v>
      </c>
      <c r="I164" s="196"/>
      <c r="J164" s="197">
        <f>ROUND(I164*H164,2)</f>
        <v>0</v>
      </c>
      <c r="K164" s="193" t="s">
        <v>136</v>
      </c>
      <c r="L164" s="37"/>
      <c r="M164" s="198" t="s">
        <v>1</v>
      </c>
      <c r="N164" s="199" t="s">
        <v>39</v>
      </c>
      <c r="O164" s="65"/>
      <c r="P164" s="200">
        <f>O164*H164</f>
        <v>0</v>
      </c>
      <c r="Q164" s="200">
        <v>1.2999999999999999E-4</v>
      </c>
      <c r="R164" s="200">
        <f>Q164*H164</f>
        <v>3.6855E-3</v>
      </c>
      <c r="S164" s="200">
        <v>0</v>
      </c>
      <c r="T164" s="201">
        <f>S164*H164</f>
        <v>0</v>
      </c>
      <c r="AR164" s="202" t="s">
        <v>137</v>
      </c>
      <c r="AT164" s="202" t="s">
        <v>132</v>
      </c>
      <c r="AU164" s="202" t="s">
        <v>138</v>
      </c>
      <c r="AY164" s="16" t="s">
        <v>129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6" t="s">
        <v>138</v>
      </c>
      <c r="BK164" s="203">
        <f>ROUND(I164*H164,2)</f>
        <v>0</v>
      </c>
      <c r="BL164" s="16" t="s">
        <v>137</v>
      </c>
      <c r="BM164" s="202" t="s">
        <v>1167</v>
      </c>
    </row>
    <row r="165" spans="2:65" s="1" customFormat="1" ht="24" customHeight="1">
      <c r="B165" s="33"/>
      <c r="C165" s="191" t="s">
        <v>210</v>
      </c>
      <c r="D165" s="191" t="s">
        <v>132</v>
      </c>
      <c r="E165" s="192" t="s">
        <v>165</v>
      </c>
      <c r="F165" s="193" t="s">
        <v>166</v>
      </c>
      <c r="G165" s="194" t="s">
        <v>135</v>
      </c>
      <c r="H165" s="195">
        <v>28.35</v>
      </c>
      <c r="I165" s="196"/>
      <c r="J165" s="197">
        <f>ROUND(I165*H165,2)</f>
        <v>0</v>
      </c>
      <c r="K165" s="193" t="s">
        <v>136</v>
      </c>
      <c r="L165" s="37"/>
      <c r="M165" s="198" t="s">
        <v>1</v>
      </c>
      <c r="N165" s="199" t="s">
        <v>39</v>
      </c>
      <c r="O165" s="65"/>
      <c r="P165" s="200">
        <f>O165*H165</f>
        <v>0</v>
      </c>
      <c r="Q165" s="200">
        <v>4.0000000000000003E-5</v>
      </c>
      <c r="R165" s="200">
        <f>Q165*H165</f>
        <v>1.1340000000000002E-3</v>
      </c>
      <c r="S165" s="200">
        <v>0</v>
      </c>
      <c r="T165" s="201">
        <f>S165*H165</f>
        <v>0</v>
      </c>
      <c r="AR165" s="202" t="s">
        <v>137</v>
      </c>
      <c r="AT165" s="202" t="s">
        <v>132</v>
      </c>
      <c r="AU165" s="202" t="s">
        <v>138</v>
      </c>
      <c r="AY165" s="16" t="s">
        <v>129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6" t="s">
        <v>138</v>
      </c>
      <c r="BK165" s="203">
        <f>ROUND(I165*H165,2)</f>
        <v>0</v>
      </c>
      <c r="BL165" s="16" t="s">
        <v>137</v>
      </c>
      <c r="BM165" s="202" t="s">
        <v>1168</v>
      </c>
    </row>
    <row r="166" spans="2:65" s="12" customFormat="1">
      <c r="B166" s="204"/>
      <c r="C166" s="205"/>
      <c r="D166" s="206" t="s">
        <v>140</v>
      </c>
      <c r="E166" s="207" t="s">
        <v>1</v>
      </c>
      <c r="F166" s="208" t="s">
        <v>146</v>
      </c>
      <c r="G166" s="205"/>
      <c r="H166" s="209">
        <v>28.35</v>
      </c>
      <c r="I166" s="210"/>
      <c r="J166" s="205"/>
      <c r="K166" s="205"/>
      <c r="L166" s="211"/>
      <c r="M166" s="212"/>
      <c r="N166" s="213"/>
      <c r="O166" s="213"/>
      <c r="P166" s="213"/>
      <c r="Q166" s="213"/>
      <c r="R166" s="213"/>
      <c r="S166" s="213"/>
      <c r="T166" s="214"/>
      <c r="AT166" s="215" t="s">
        <v>140</v>
      </c>
      <c r="AU166" s="215" t="s">
        <v>138</v>
      </c>
      <c r="AV166" s="12" t="s">
        <v>138</v>
      </c>
      <c r="AW166" s="12" t="s">
        <v>30</v>
      </c>
      <c r="AX166" s="12" t="s">
        <v>81</v>
      </c>
      <c r="AY166" s="215" t="s">
        <v>129</v>
      </c>
    </row>
    <row r="167" spans="2:65" s="1" customFormat="1" ht="16.5" customHeight="1">
      <c r="B167" s="33"/>
      <c r="C167" s="191" t="s">
        <v>8</v>
      </c>
      <c r="D167" s="191" t="s">
        <v>132</v>
      </c>
      <c r="E167" s="192" t="s">
        <v>169</v>
      </c>
      <c r="F167" s="193" t="s">
        <v>170</v>
      </c>
      <c r="G167" s="194" t="s">
        <v>171</v>
      </c>
      <c r="H167" s="195">
        <v>20</v>
      </c>
      <c r="I167" s="196"/>
      <c r="J167" s="197">
        <f>ROUND(I167*H167,2)</f>
        <v>0</v>
      </c>
      <c r="K167" s="193" t="s">
        <v>1</v>
      </c>
      <c r="L167" s="37"/>
      <c r="M167" s="198" t="s">
        <v>1</v>
      </c>
      <c r="N167" s="199" t="s">
        <v>39</v>
      </c>
      <c r="O167" s="65"/>
      <c r="P167" s="200">
        <f>O167*H167</f>
        <v>0</v>
      </c>
      <c r="Q167" s="200">
        <v>0</v>
      </c>
      <c r="R167" s="200">
        <f>Q167*H167</f>
        <v>0</v>
      </c>
      <c r="S167" s="200">
        <v>0</v>
      </c>
      <c r="T167" s="201">
        <f>S167*H167</f>
        <v>0</v>
      </c>
      <c r="AR167" s="202" t="s">
        <v>137</v>
      </c>
      <c r="AT167" s="202" t="s">
        <v>132</v>
      </c>
      <c r="AU167" s="202" t="s">
        <v>138</v>
      </c>
      <c r="AY167" s="16" t="s">
        <v>129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6" t="s">
        <v>138</v>
      </c>
      <c r="BK167" s="203">
        <f>ROUND(I167*H167,2)</f>
        <v>0</v>
      </c>
      <c r="BL167" s="16" t="s">
        <v>137</v>
      </c>
      <c r="BM167" s="202" t="s">
        <v>1169</v>
      </c>
    </row>
    <row r="168" spans="2:65" s="1" customFormat="1" ht="16.5" customHeight="1">
      <c r="B168" s="33"/>
      <c r="C168" s="191" t="s">
        <v>206</v>
      </c>
      <c r="D168" s="191" t="s">
        <v>132</v>
      </c>
      <c r="E168" s="192" t="s">
        <v>448</v>
      </c>
      <c r="F168" s="193" t="s">
        <v>449</v>
      </c>
      <c r="G168" s="194" t="s">
        <v>135</v>
      </c>
      <c r="H168" s="195">
        <v>0.9</v>
      </c>
      <c r="I168" s="196"/>
      <c r="J168" s="197">
        <f>ROUND(I168*H168,2)</f>
        <v>0</v>
      </c>
      <c r="K168" s="193" t="s">
        <v>136</v>
      </c>
      <c r="L168" s="37"/>
      <c r="M168" s="198" t="s">
        <v>1</v>
      </c>
      <c r="N168" s="199" t="s">
        <v>39</v>
      </c>
      <c r="O168" s="65"/>
      <c r="P168" s="200">
        <f>O168*H168</f>
        <v>0</v>
      </c>
      <c r="Q168" s="200">
        <v>0</v>
      </c>
      <c r="R168" s="200">
        <f>Q168*H168</f>
        <v>0</v>
      </c>
      <c r="S168" s="200">
        <v>0.13100000000000001</v>
      </c>
      <c r="T168" s="201">
        <f>S168*H168</f>
        <v>0.1179</v>
      </c>
      <c r="AR168" s="202" t="s">
        <v>137</v>
      </c>
      <c r="AT168" s="202" t="s">
        <v>132</v>
      </c>
      <c r="AU168" s="202" t="s">
        <v>138</v>
      </c>
      <c r="AY168" s="16" t="s">
        <v>129</v>
      </c>
      <c r="BE168" s="203">
        <f>IF(N168="základní",J168,0)</f>
        <v>0</v>
      </c>
      <c r="BF168" s="203">
        <f>IF(N168="snížená",J168,0)</f>
        <v>0</v>
      </c>
      <c r="BG168" s="203">
        <f>IF(N168="zákl. přenesená",J168,0)</f>
        <v>0</v>
      </c>
      <c r="BH168" s="203">
        <f>IF(N168="sníž. přenesená",J168,0)</f>
        <v>0</v>
      </c>
      <c r="BI168" s="203">
        <f>IF(N168="nulová",J168,0)</f>
        <v>0</v>
      </c>
      <c r="BJ168" s="16" t="s">
        <v>138</v>
      </c>
      <c r="BK168" s="203">
        <f>ROUND(I168*H168,2)</f>
        <v>0</v>
      </c>
      <c r="BL168" s="16" t="s">
        <v>137</v>
      </c>
      <c r="BM168" s="202" t="s">
        <v>1170</v>
      </c>
    </row>
    <row r="169" spans="2:65" s="12" customFormat="1">
      <c r="B169" s="204"/>
      <c r="C169" s="205"/>
      <c r="D169" s="206" t="s">
        <v>140</v>
      </c>
      <c r="E169" s="207" t="s">
        <v>1</v>
      </c>
      <c r="F169" s="208" t="s">
        <v>1171</v>
      </c>
      <c r="G169" s="205"/>
      <c r="H169" s="209">
        <v>0.9</v>
      </c>
      <c r="I169" s="210"/>
      <c r="J169" s="205"/>
      <c r="K169" s="205"/>
      <c r="L169" s="211"/>
      <c r="M169" s="212"/>
      <c r="N169" s="213"/>
      <c r="O169" s="213"/>
      <c r="P169" s="213"/>
      <c r="Q169" s="213"/>
      <c r="R169" s="213"/>
      <c r="S169" s="213"/>
      <c r="T169" s="214"/>
      <c r="AT169" s="215" t="s">
        <v>140</v>
      </c>
      <c r="AU169" s="215" t="s">
        <v>138</v>
      </c>
      <c r="AV169" s="12" t="s">
        <v>138</v>
      </c>
      <c r="AW169" s="12" t="s">
        <v>30</v>
      </c>
      <c r="AX169" s="12" t="s">
        <v>81</v>
      </c>
      <c r="AY169" s="215" t="s">
        <v>129</v>
      </c>
    </row>
    <row r="170" spans="2:65" s="1" customFormat="1" ht="16.5" customHeight="1">
      <c r="B170" s="33"/>
      <c r="C170" s="191" t="s">
        <v>223</v>
      </c>
      <c r="D170" s="191" t="s">
        <v>132</v>
      </c>
      <c r="E170" s="192" t="s">
        <v>452</v>
      </c>
      <c r="F170" s="193" t="s">
        <v>453</v>
      </c>
      <c r="G170" s="194" t="s">
        <v>216</v>
      </c>
      <c r="H170" s="195">
        <v>1</v>
      </c>
      <c r="I170" s="196"/>
      <c r="J170" s="197">
        <f>ROUND(I170*H170,2)</f>
        <v>0</v>
      </c>
      <c r="K170" s="193" t="s">
        <v>136</v>
      </c>
      <c r="L170" s="37"/>
      <c r="M170" s="198" t="s">
        <v>1</v>
      </c>
      <c r="N170" s="199" t="s">
        <v>39</v>
      </c>
      <c r="O170" s="65"/>
      <c r="P170" s="200">
        <f>O170*H170</f>
        <v>0</v>
      </c>
      <c r="Q170" s="200">
        <v>0</v>
      </c>
      <c r="R170" s="200">
        <f>Q170*H170</f>
        <v>0</v>
      </c>
      <c r="S170" s="200">
        <v>3.6999999999999998E-2</v>
      </c>
      <c r="T170" s="201">
        <f>S170*H170</f>
        <v>3.6999999999999998E-2</v>
      </c>
      <c r="AR170" s="202" t="s">
        <v>137</v>
      </c>
      <c r="AT170" s="202" t="s">
        <v>132</v>
      </c>
      <c r="AU170" s="202" t="s">
        <v>138</v>
      </c>
      <c r="AY170" s="16" t="s">
        <v>129</v>
      </c>
      <c r="BE170" s="203">
        <f>IF(N170="základní",J170,0)</f>
        <v>0</v>
      </c>
      <c r="BF170" s="203">
        <f>IF(N170="snížená",J170,0)</f>
        <v>0</v>
      </c>
      <c r="BG170" s="203">
        <f>IF(N170="zákl. přenesená",J170,0)</f>
        <v>0</v>
      </c>
      <c r="BH170" s="203">
        <f>IF(N170="sníž. přenesená",J170,0)</f>
        <v>0</v>
      </c>
      <c r="BI170" s="203">
        <f>IF(N170="nulová",J170,0)</f>
        <v>0</v>
      </c>
      <c r="BJ170" s="16" t="s">
        <v>138</v>
      </c>
      <c r="BK170" s="203">
        <f>ROUND(I170*H170,2)</f>
        <v>0</v>
      </c>
      <c r="BL170" s="16" t="s">
        <v>137</v>
      </c>
      <c r="BM170" s="202" t="s">
        <v>1172</v>
      </c>
    </row>
    <row r="171" spans="2:65" s="12" customFormat="1">
      <c r="B171" s="204"/>
      <c r="C171" s="205"/>
      <c r="D171" s="206" t="s">
        <v>140</v>
      </c>
      <c r="E171" s="207" t="s">
        <v>1</v>
      </c>
      <c r="F171" s="208" t="s">
        <v>1173</v>
      </c>
      <c r="G171" s="205"/>
      <c r="H171" s="209">
        <v>1</v>
      </c>
      <c r="I171" s="210"/>
      <c r="J171" s="205"/>
      <c r="K171" s="205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140</v>
      </c>
      <c r="AU171" s="215" t="s">
        <v>138</v>
      </c>
      <c r="AV171" s="12" t="s">
        <v>138</v>
      </c>
      <c r="AW171" s="12" t="s">
        <v>30</v>
      </c>
      <c r="AX171" s="12" t="s">
        <v>81</v>
      </c>
      <c r="AY171" s="215" t="s">
        <v>129</v>
      </c>
    </row>
    <row r="172" spans="2:65" s="1" customFormat="1" ht="24" customHeight="1">
      <c r="B172" s="33"/>
      <c r="C172" s="191" t="s">
        <v>228</v>
      </c>
      <c r="D172" s="191" t="s">
        <v>132</v>
      </c>
      <c r="E172" s="192" t="s">
        <v>456</v>
      </c>
      <c r="F172" s="193" t="s">
        <v>457</v>
      </c>
      <c r="G172" s="194" t="s">
        <v>135</v>
      </c>
      <c r="H172" s="195">
        <v>9.2550000000000008</v>
      </c>
      <c r="I172" s="196"/>
      <c r="J172" s="197">
        <f>ROUND(I172*H172,2)</f>
        <v>0</v>
      </c>
      <c r="K172" s="193" t="s">
        <v>136</v>
      </c>
      <c r="L172" s="37"/>
      <c r="M172" s="198" t="s">
        <v>1</v>
      </c>
      <c r="N172" s="199" t="s">
        <v>39</v>
      </c>
      <c r="O172" s="65"/>
      <c r="P172" s="200">
        <f>O172*H172</f>
        <v>0</v>
      </c>
      <c r="Q172" s="200">
        <v>0</v>
      </c>
      <c r="R172" s="200">
        <f>Q172*H172</f>
        <v>0</v>
      </c>
      <c r="S172" s="200">
        <v>4.5999999999999999E-2</v>
      </c>
      <c r="T172" s="201">
        <f>S172*H172</f>
        <v>0.42573000000000005</v>
      </c>
      <c r="AR172" s="202" t="s">
        <v>137</v>
      </c>
      <c r="AT172" s="202" t="s">
        <v>132</v>
      </c>
      <c r="AU172" s="202" t="s">
        <v>138</v>
      </c>
      <c r="AY172" s="16" t="s">
        <v>129</v>
      </c>
      <c r="BE172" s="203">
        <f>IF(N172="základní",J172,0)</f>
        <v>0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16" t="s">
        <v>138</v>
      </c>
      <c r="BK172" s="203">
        <f>ROUND(I172*H172,2)</f>
        <v>0</v>
      </c>
      <c r="BL172" s="16" t="s">
        <v>137</v>
      </c>
      <c r="BM172" s="202" t="s">
        <v>1174</v>
      </c>
    </row>
    <row r="173" spans="2:65" s="12" customFormat="1">
      <c r="B173" s="204"/>
      <c r="C173" s="205"/>
      <c r="D173" s="206" t="s">
        <v>140</v>
      </c>
      <c r="E173" s="207" t="s">
        <v>1</v>
      </c>
      <c r="F173" s="208" t="s">
        <v>459</v>
      </c>
      <c r="G173" s="205"/>
      <c r="H173" s="209">
        <v>4.5</v>
      </c>
      <c r="I173" s="210"/>
      <c r="J173" s="205"/>
      <c r="K173" s="205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140</v>
      </c>
      <c r="AU173" s="215" t="s">
        <v>138</v>
      </c>
      <c r="AV173" s="12" t="s">
        <v>138</v>
      </c>
      <c r="AW173" s="12" t="s">
        <v>30</v>
      </c>
      <c r="AX173" s="12" t="s">
        <v>73</v>
      </c>
      <c r="AY173" s="215" t="s">
        <v>129</v>
      </c>
    </row>
    <row r="174" spans="2:65" s="12" customFormat="1">
      <c r="B174" s="204"/>
      <c r="C174" s="205"/>
      <c r="D174" s="206" t="s">
        <v>140</v>
      </c>
      <c r="E174" s="207" t="s">
        <v>1</v>
      </c>
      <c r="F174" s="208" t="s">
        <v>460</v>
      </c>
      <c r="G174" s="205"/>
      <c r="H174" s="209">
        <v>3.7349999999999999</v>
      </c>
      <c r="I174" s="210"/>
      <c r="J174" s="205"/>
      <c r="K174" s="205"/>
      <c r="L174" s="211"/>
      <c r="M174" s="212"/>
      <c r="N174" s="213"/>
      <c r="O174" s="213"/>
      <c r="P174" s="213"/>
      <c r="Q174" s="213"/>
      <c r="R174" s="213"/>
      <c r="S174" s="213"/>
      <c r="T174" s="214"/>
      <c r="AT174" s="215" t="s">
        <v>140</v>
      </c>
      <c r="AU174" s="215" t="s">
        <v>138</v>
      </c>
      <c r="AV174" s="12" t="s">
        <v>138</v>
      </c>
      <c r="AW174" s="12" t="s">
        <v>30</v>
      </c>
      <c r="AX174" s="12" t="s">
        <v>73</v>
      </c>
      <c r="AY174" s="215" t="s">
        <v>129</v>
      </c>
    </row>
    <row r="175" spans="2:65" s="12" customFormat="1">
      <c r="B175" s="204"/>
      <c r="C175" s="205"/>
      <c r="D175" s="206" t="s">
        <v>140</v>
      </c>
      <c r="E175" s="207" t="s">
        <v>1</v>
      </c>
      <c r="F175" s="208" t="s">
        <v>1175</v>
      </c>
      <c r="G175" s="205"/>
      <c r="H175" s="209">
        <v>1.02</v>
      </c>
      <c r="I175" s="210"/>
      <c r="J175" s="205"/>
      <c r="K175" s="205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140</v>
      </c>
      <c r="AU175" s="215" t="s">
        <v>138</v>
      </c>
      <c r="AV175" s="12" t="s">
        <v>138</v>
      </c>
      <c r="AW175" s="12" t="s">
        <v>30</v>
      </c>
      <c r="AX175" s="12" t="s">
        <v>73</v>
      </c>
      <c r="AY175" s="215" t="s">
        <v>129</v>
      </c>
    </row>
    <row r="176" spans="2:65" s="13" customFormat="1">
      <c r="B176" s="216"/>
      <c r="C176" s="217"/>
      <c r="D176" s="206" t="s">
        <v>140</v>
      </c>
      <c r="E176" s="218" t="s">
        <v>1</v>
      </c>
      <c r="F176" s="219" t="s">
        <v>147</v>
      </c>
      <c r="G176" s="217"/>
      <c r="H176" s="220">
        <v>9.254999999999999</v>
      </c>
      <c r="I176" s="221"/>
      <c r="J176" s="217"/>
      <c r="K176" s="217"/>
      <c r="L176" s="222"/>
      <c r="M176" s="223"/>
      <c r="N176" s="224"/>
      <c r="O176" s="224"/>
      <c r="P176" s="224"/>
      <c r="Q176" s="224"/>
      <c r="R176" s="224"/>
      <c r="S176" s="224"/>
      <c r="T176" s="225"/>
      <c r="AT176" s="226" t="s">
        <v>140</v>
      </c>
      <c r="AU176" s="226" t="s">
        <v>138</v>
      </c>
      <c r="AV176" s="13" t="s">
        <v>137</v>
      </c>
      <c r="AW176" s="13" t="s">
        <v>30</v>
      </c>
      <c r="AX176" s="13" t="s">
        <v>81</v>
      </c>
      <c r="AY176" s="226" t="s">
        <v>129</v>
      </c>
    </row>
    <row r="177" spans="2:65" s="1" customFormat="1" ht="24" customHeight="1">
      <c r="B177" s="33"/>
      <c r="C177" s="191" t="s">
        <v>232</v>
      </c>
      <c r="D177" s="191" t="s">
        <v>132</v>
      </c>
      <c r="E177" s="192" t="s">
        <v>461</v>
      </c>
      <c r="F177" s="193" t="s">
        <v>462</v>
      </c>
      <c r="G177" s="194" t="s">
        <v>135</v>
      </c>
      <c r="H177" s="195">
        <v>11.925000000000001</v>
      </c>
      <c r="I177" s="196"/>
      <c r="J177" s="197">
        <f>ROUND(I177*H177,2)</f>
        <v>0</v>
      </c>
      <c r="K177" s="193" t="s">
        <v>136</v>
      </c>
      <c r="L177" s="37"/>
      <c r="M177" s="198" t="s">
        <v>1</v>
      </c>
      <c r="N177" s="199" t="s">
        <v>39</v>
      </c>
      <c r="O177" s="65"/>
      <c r="P177" s="200">
        <f>O177*H177</f>
        <v>0</v>
      </c>
      <c r="Q177" s="200">
        <v>0</v>
      </c>
      <c r="R177" s="200">
        <f>Q177*H177</f>
        <v>0</v>
      </c>
      <c r="S177" s="200">
        <v>6.8000000000000005E-2</v>
      </c>
      <c r="T177" s="201">
        <f>S177*H177</f>
        <v>0.81090000000000007</v>
      </c>
      <c r="AR177" s="202" t="s">
        <v>137</v>
      </c>
      <c r="AT177" s="202" t="s">
        <v>132</v>
      </c>
      <c r="AU177" s="202" t="s">
        <v>138</v>
      </c>
      <c r="AY177" s="16" t="s">
        <v>129</v>
      </c>
      <c r="BE177" s="203">
        <f>IF(N177="základní",J177,0)</f>
        <v>0</v>
      </c>
      <c r="BF177" s="203">
        <f>IF(N177="snížená",J177,0)</f>
        <v>0</v>
      </c>
      <c r="BG177" s="203">
        <f>IF(N177="zákl. přenesená",J177,0)</f>
        <v>0</v>
      </c>
      <c r="BH177" s="203">
        <f>IF(N177="sníž. přenesená",J177,0)</f>
        <v>0</v>
      </c>
      <c r="BI177" s="203">
        <f>IF(N177="nulová",J177,0)</f>
        <v>0</v>
      </c>
      <c r="BJ177" s="16" t="s">
        <v>138</v>
      </c>
      <c r="BK177" s="203">
        <f>ROUND(I177*H177,2)</f>
        <v>0</v>
      </c>
      <c r="BL177" s="16" t="s">
        <v>137</v>
      </c>
      <c r="BM177" s="202" t="s">
        <v>1176</v>
      </c>
    </row>
    <row r="178" spans="2:65" s="12" customFormat="1">
      <c r="B178" s="204"/>
      <c r="C178" s="205"/>
      <c r="D178" s="206" t="s">
        <v>140</v>
      </c>
      <c r="E178" s="207" t="s">
        <v>1</v>
      </c>
      <c r="F178" s="208" t="s">
        <v>1032</v>
      </c>
      <c r="G178" s="205"/>
      <c r="H178" s="209">
        <v>0.72</v>
      </c>
      <c r="I178" s="210"/>
      <c r="J178" s="205"/>
      <c r="K178" s="205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140</v>
      </c>
      <c r="AU178" s="215" t="s">
        <v>138</v>
      </c>
      <c r="AV178" s="12" t="s">
        <v>138</v>
      </c>
      <c r="AW178" s="12" t="s">
        <v>30</v>
      </c>
      <c r="AX178" s="12" t="s">
        <v>73</v>
      </c>
      <c r="AY178" s="215" t="s">
        <v>129</v>
      </c>
    </row>
    <row r="179" spans="2:65" s="12" customFormat="1">
      <c r="B179" s="204"/>
      <c r="C179" s="205"/>
      <c r="D179" s="206" t="s">
        <v>140</v>
      </c>
      <c r="E179" s="207" t="s">
        <v>1</v>
      </c>
      <c r="F179" s="208" t="s">
        <v>464</v>
      </c>
      <c r="G179" s="205"/>
      <c r="H179" s="209">
        <v>11.205</v>
      </c>
      <c r="I179" s="210"/>
      <c r="J179" s="205"/>
      <c r="K179" s="205"/>
      <c r="L179" s="211"/>
      <c r="M179" s="212"/>
      <c r="N179" s="213"/>
      <c r="O179" s="213"/>
      <c r="P179" s="213"/>
      <c r="Q179" s="213"/>
      <c r="R179" s="213"/>
      <c r="S179" s="213"/>
      <c r="T179" s="214"/>
      <c r="AT179" s="215" t="s">
        <v>140</v>
      </c>
      <c r="AU179" s="215" t="s">
        <v>138</v>
      </c>
      <c r="AV179" s="12" t="s">
        <v>138</v>
      </c>
      <c r="AW179" s="12" t="s">
        <v>30</v>
      </c>
      <c r="AX179" s="12" t="s">
        <v>73</v>
      </c>
      <c r="AY179" s="215" t="s">
        <v>129</v>
      </c>
    </row>
    <row r="180" spans="2:65" s="13" customFormat="1">
      <c r="B180" s="216"/>
      <c r="C180" s="217"/>
      <c r="D180" s="206" t="s">
        <v>140</v>
      </c>
      <c r="E180" s="218" t="s">
        <v>1</v>
      </c>
      <c r="F180" s="219" t="s">
        <v>147</v>
      </c>
      <c r="G180" s="217"/>
      <c r="H180" s="220">
        <v>11.925000000000001</v>
      </c>
      <c r="I180" s="221"/>
      <c r="J180" s="217"/>
      <c r="K180" s="217"/>
      <c r="L180" s="222"/>
      <c r="M180" s="223"/>
      <c r="N180" s="224"/>
      <c r="O180" s="224"/>
      <c r="P180" s="224"/>
      <c r="Q180" s="224"/>
      <c r="R180" s="224"/>
      <c r="S180" s="224"/>
      <c r="T180" s="225"/>
      <c r="AT180" s="226" t="s">
        <v>140</v>
      </c>
      <c r="AU180" s="226" t="s">
        <v>138</v>
      </c>
      <c r="AV180" s="13" t="s">
        <v>137</v>
      </c>
      <c r="AW180" s="13" t="s">
        <v>30</v>
      </c>
      <c r="AX180" s="13" t="s">
        <v>81</v>
      </c>
      <c r="AY180" s="226" t="s">
        <v>129</v>
      </c>
    </row>
    <row r="181" spans="2:65" s="11" customFormat="1" ht="22.95" customHeight="1">
      <c r="B181" s="175"/>
      <c r="C181" s="176"/>
      <c r="D181" s="177" t="s">
        <v>72</v>
      </c>
      <c r="E181" s="189" t="s">
        <v>173</v>
      </c>
      <c r="F181" s="189" t="s">
        <v>174</v>
      </c>
      <c r="G181" s="176"/>
      <c r="H181" s="176"/>
      <c r="I181" s="179"/>
      <c r="J181" s="190">
        <f>BK181</f>
        <v>0</v>
      </c>
      <c r="K181" s="176"/>
      <c r="L181" s="181"/>
      <c r="M181" s="182"/>
      <c r="N181" s="183"/>
      <c r="O181" s="183"/>
      <c r="P181" s="184">
        <f>SUM(P182:P186)</f>
        <v>0</v>
      </c>
      <c r="Q181" s="183"/>
      <c r="R181" s="184">
        <f>SUM(R182:R186)</f>
        <v>0</v>
      </c>
      <c r="S181" s="183"/>
      <c r="T181" s="185">
        <f>SUM(T182:T186)</f>
        <v>0</v>
      </c>
      <c r="AR181" s="186" t="s">
        <v>81</v>
      </c>
      <c r="AT181" s="187" t="s">
        <v>72</v>
      </c>
      <c r="AU181" s="187" t="s">
        <v>81</v>
      </c>
      <c r="AY181" s="186" t="s">
        <v>129</v>
      </c>
      <c r="BK181" s="188">
        <f>SUM(BK182:BK186)</f>
        <v>0</v>
      </c>
    </row>
    <row r="182" spans="2:65" s="1" customFormat="1" ht="24" customHeight="1">
      <c r="B182" s="33"/>
      <c r="C182" s="191" t="s">
        <v>236</v>
      </c>
      <c r="D182" s="191" t="s">
        <v>132</v>
      </c>
      <c r="E182" s="192" t="s">
        <v>176</v>
      </c>
      <c r="F182" s="193" t="s">
        <v>177</v>
      </c>
      <c r="G182" s="194" t="s">
        <v>178</v>
      </c>
      <c r="H182" s="195">
        <v>1.7649999999999999</v>
      </c>
      <c r="I182" s="196"/>
      <c r="J182" s="197">
        <f>ROUND(I182*H182,2)</f>
        <v>0</v>
      </c>
      <c r="K182" s="193" t="s">
        <v>136</v>
      </c>
      <c r="L182" s="37"/>
      <c r="M182" s="198" t="s">
        <v>1</v>
      </c>
      <c r="N182" s="199" t="s">
        <v>39</v>
      </c>
      <c r="O182" s="65"/>
      <c r="P182" s="200">
        <f>O182*H182</f>
        <v>0</v>
      </c>
      <c r="Q182" s="200">
        <v>0</v>
      </c>
      <c r="R182" s="200">
        <f>Q182*H182</f>
        <v>0</v>
      </c>
      <c r="S182" s="200">
        <v>0</v>
      </c>
      <c r="T182" s="201">
        <f>S182*H182</f>
        <v>0</v>
      </c>
      <c r="AR182" s="202" t="s">
        <v>137</v>
      </c>
      <c r="AT182" s="202" t="s">
        <v>132</v>
      </c>
      <c r="AU182" s="202" t="s">
        <v>138</v>
      </c>
      <c r="AY182" s="16" t="s">
        <v>129</v>
      </c>
      <c r="BE182" s="203">
        <f>IF(N182="základní",J182,0)</f>
        <v>0</v>
      </c>
      <c r="BF182" s="203">
        <f>IF(N182="snížená",J182,0)</f>
        <v>0</v>
      </c>
      <c r="BG182" s="203">
        <f>IF(N182="zákl. přenesená",J182,0)</f>
        <v>0</v>
      </c>
      <c r="BH182" s="203">
        <f>IF(N182="sníž. přenesená",J182,0)</f>
        <v>0</v>
      </c>
      <c r="BI182" s="203">
        <f>IF(N182="nulová",J182,0)</f>
        <v>0</v>
      </c>
      <c r="BJ182" s="16" t="s">
        <v>138</v>
      </c>
      <c r="BK182" s="203">
        <f>ROUND(I182*H182,2)</f>
        <v>0</v>
      </c>
      <c r="BL182" s="16" t="s">
        <v>137</v>
      </c>
      <c r="BM182" s="202" t="s">
        <v>1177</v>
      </c>
    </row>
    <row r="183" spans="2:65" s="1" customFormat="1" ht="24" customHeight="1">
      <c r="B183" s="33"/>
      <c r="C183" s="191" t="s">
        <v>7</v>
      </c>
      <c r="D183" s="191" t="s">
        <v>132</v>
      </c>
      <c r="E183" s="192" t="s">
        <v>180</v>
      </c>
      <c r="F183" s="193" t="s">
        <v>181</v>
      </c>
      <c r="G183" s="194" t="s">
        <v>178</v>
      </c>
      <c r="H183" s="195">
        <v>1.7649999999999999</v>
      </c>
      <c r="I183" s="196"/>
      <c r="J183" s="197">
        <f>ROUND(I183*H183,2)</f>
        <v>0</v>
      </c>
      <c r="K183" s="193" t="s">
        <v>136</v>
      </c>
      <c r="L183" s="37"/>
      <c r="M183" s="198" t="s">
        <v>1</v>
      </c>
      <c r="N183" s="199" t="s">
        <v>39</v>
      </c>
      <c r="O183" s="65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AR183" s="202" t="s">
        <v>137</v>
      </c>
      <c r="AT183" s="202" t="s">
        <v>132</v>
      </c>
      <c r="AU183" s="202" t="s">
        <v>138</v>
      </c>
      <c r="AY183" s="16" t="s">
        <v>129</v>
      </c>
      <c r="BE183" s="203">
        <f>IF(N183="základní",J183,0)</f>
        <v>0</v>
      </c>
      <c r="BF183" s="203">
        <f>IF(N183="snížená",J183,0)</f>
        <v>0</v>
      </c>
      <c r="BG183" s="203">
        <f>IF(N183="zákl. přenesená",J183,0)</f>
        <v>0</v>
      </c>
      <c r="BH183" s="203">
        <f>IF(N183="sníž. přenesená",J183,0)</f>
        <v>0</v>
      </c>
      <c r="BI183" s="203">
        <f>IF(N183="nulová",J183,0)</f>
        <v>0</v>
      </c>
      <c r="BJ183" s="16" t="s">
        <v>138</v>
      </c>
      <c r="BK183" s="203">
        <f>ROUND(I183*H183,2)</f>
        <v>0</v>
      </c>
      <c r="BL183" s="16" t="s">
        <v>137</v>
      </c>
      <c r="BM183" s="202" t="s">
        <v>1178</v>
      </c>
    </row>
    <row r="184" spans="2:65" s="1" customFormat="1" ht="24" customHeight="1">
      <c r="B184" s="33"/>
      <c r="C184" s="191" t="s">
        <v>243</v>
      </c>
      <c r="D184" s="191" t="s">
        <v>132</v>
      </c>
      <c r="E184" s="192" t="s">
        <v>184</v>
      </c>
      <c r="F184" s="193" t="s">
        <v>185</v>
      </c>
      <c r="G184" s="194" t="s">
        <v>178</v>
      </c>
      <c r="H184" s="195">
        <v>15.885</v>
      </c>
      <c r="I184" s="196"/>
      <c r="J184" s="197">
        <f>ROUND(I184*H184,2)</f>
        <v>0</v>
      </c>
      <c r="K184" s="193" t="s">
        <v>136</v>
      </c>
      <c r="L184" s="37"/>
      <c r="M184" s="198" t="s">
        <v>1</v>
      </c>
      <c r="N184" s="199" t="s">
        <v>39</v>
      </c>
      <c r="O184" s="65"/>
      <c r="P184" s="200">
        <f>O184*H184</f>
        <v>0</v>
      </c>
      <c r="Q184" s="200">
        <v>0</v>
      </c>
      <c r="R184" s="200">
        <f>Q184*H184</f>
        <v>0</v>
      </c>
      <c r="S184" s="200">
        <v>0</v>
      </c>
      <c r="T184" s="201">
        <f>S184*H184</f>
        <v>0</v>
      </c>
      <c r="AR184" s="202" t="s">
        <v>137</v>
      </c>
      <c r="AT184" s="202" t="s">
        <v>132</v>
      </c>
      <c r="AU184" s="202" t="s">
        <v>138</v>
      </c>
      <c r="AY184" s="16" t="s">
        <v>129</v>
      </c>
      <c r="BE184" s="203">
        <f>IF(N184="základní",J184,0)</f>
        <v>0</v>
      </c>
      <c r="BF184" s="203">
        <f>IF(N184="snížená",J184,0)</f>
        <v>0</v>
      </c>
      <c r="BG184" s="203">
        <f>IF(N184="zákl. přenesená",J184,0)</f>
        <v>0</v>
      </c>
      <c r="BH184" s="203">
        <f>IF(N184="sníž. přenesená",J184,0)</f>
        <v>0</v>
      </c>
      <c r="BI184" s="203">
        <f>IF(N184="nulová",J184,0)</f>
        <v>0</v>
      </c>
      <c r="BJ184" s="16" t="s">
        <v>138</v>
      </c>
      <c r="BK184" s="203">
        <f>ROUND(I184*H184,2)</f>
        <v>0</v>
      </c>
      <c r="BL184" s="16" t="s">
        <v>137</v>
      </c>
      <c r="BM184" s="202" t="s">
        <v>1179</v>
      </c>
    </row>
    <row r="185" spans="2:65" s="12" customFormat="1">
      <c r="B185" s="204"/>
      <c r="C185" s="205"/>
      <c r="D185" s="206" t="s">
        <v>140</v>
      </c>
      <c r="E185" s="205"/>
      <c r="F185" s="208" t="s">
        <v>1180</v>
      </c>
      <c r="G185" s="205"/>
      <c r="H185" s="209">
        <v>15.885</v>
      </c>
      <c r="I185" s="210"/>
      <c r="J185" s="205"/>
      <c r="K185" s="205"/>
      <c r="L185" s="211"/>
      <c r="M185" s="212"/>
      <c r="N185" s="213"/>
      <c r="O185" s="213"/>
      <c r="P185" s="213"/>
      <c r="Q185" s="213"/>
      <c r="R185" s="213"/>
      <c r="S185" s="213"/>
      <c r="T185" s="214"/>
      <c r="AT185" s="215" t="s">
        <v>140</v>
      </c>
      <c r="AU185" s="215" t="s">
        <v>138</v>
      </c>
      <c r="AV185" s="12" t="s">
        <v>138</v>
      </c>
      <c r="AW185" s="12" t="s">
        <v>4</v>
      </c>
      <c r="AX185" s="12" t="s">
        <v>81</v>
      </c>
      <c r="AY185" s="215" t="s">
        <v>129</v>
      </c>
    </row>
    <row r="186" spans="2:65" s="1" customFormat="1" ht="24" customHeight="1">
      <c r="B186" s="33"/>
      <c r="C186" s="191" t="s">
        <v>247</v>
      </c>
      <c r="D186" s="191" t="s">
        <v>132</v>
      </c>
      <c r="E186" s="192" t="s">
        <v>189</v>
      </c>
      <c r="F186" s="193" t="s">
        <v>190</v>
      </c>
      <c r="G186" s="194" t="s">
        <v>178</v>
      </c>
      <c r="H186" s="195">
        <v>1.7649999999999999</v>
      </c>
      <c r="I186" s="196"/>
      <c r="J186" s="197">
        <f>ROUND(I186*H186,2)</f>
        <v>0</v>
      </c>
      <c r="K186" s="193" t="s">
        <v>136</v>
      </c>
      <c r="L186" s="37"/>
      <c r="M186" s="198" t="s">
        <v>1</v>
      </c>
      <c r="N186" s="199" t="s">
        <v>39</v>
      </c>
      <c r="O186" s="65"/>
      <c r="P186" s="200">
        <f>O186*H186</f>
        <v>0</v>
      </c>
      <c r="Q186" s="200">
        <v>0</v>
      </c>
      <c r="R186" s="200">
        <f>Q186*H186</f>
        <v>0</v>
      </c>
      <c r="S186" s="200">
        <v>0</v>
      </c>
      <c r="T186" s="201">
        <f>S186*H186</f>
        <v>0</v>
      </c>
      <c r="AR186" s="202" t="s">
        <v>137</v>
      </c>
      <c r="AT186" s="202" t="s">
        <v>132</v>
      </c>
      <c r="AU186" s="202" t="s">
        <v>138</v>
      </c>
      <c r="AY186" s="16" t="s">
        <v>129</v>
      </c>
      <c r="BE186" s="203">
        <f>IF(N186="základní",J186,0)</f>
        <v>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16" t="s">
        <v>138</v>
      </c>
      <c r="BK186" s="203">
        <f>ROUND(I186*H186,2)</f>
        <v>0</v>
      </c>
      <c r="BL186" s="16" t="s">
        <v>137</v>
      </c>
      <c r="BM186" s="202" t="s">
        <v>1181</v>
      </c>
    </row>
    <row r="187" spans="2:65" s="11" customFormat="1" ht="22.95" customHeight="1">
      <c r="B187" s="175"/>
      <c r="C187" s="176"/>
      <c r="D187" s="177" t="s">
        <v>72</v>
      </c>
      <c r="E187" s="189" t="s">
        <v>192</v>
      </c>
      <c r="F187" s="189" t="s">
        <v>193</v>
      </c>
      <c r="G187" s="176"/>
      <c r="H187" s="176"/>
      <c r="I187" s="179"/>
      <c r="J187" s="190">
        <f>BK187</f>
        <v>0</v>
      </c>
      <c r="K187" s="176"/>
      <c r="L187" s="181"/>
      <c r="M187" s="182"/>
      <c r="N187" s="183"/>
      <c r="O187" s="183"/>
      <c r="P187" s="184">
        <f>P188</f>
        <v>0</v>
      </c>
      <c r="Q187" s="183"/>
      <c r="R187" s="184">
        <f>R188</f>
        <v>0</v>
      </c>
      <c r="S187" s="183"/>
      <c r="T187" s="185">
        <f>T188</f>
        <v>0</v>
      </c>
      <c r="AR187" s="186" t="s">
        <v>81</v>
      </c>
      <c r="AT187" s="187" t="s">
        <v>72</v>
      </c>
      <c r="AU187" s="187" t="s">
        <v>81</v>
      </c>
      <c r="AY187" s="186" t="s">
        <v>129</v>
      </c>
      <c r="BK187" s="188">
        <f>BK188</f>
        <v>0</v>
      </c>
    </row>
    <row r="188" spans="2:65" s="1" customFormat="1" ht="16.5" customHeight="1">
      <c r="B188" s="33"/>
      <c r="C188" s="191" t="s">
        <v>251</v>
      </c>
      <c r="D188" s="191" t="s">
        <v>132</v>
      </c>
      <c r="E188" s="192" t="s">
        <v>195</v>
      </c>
      <c r="F188" s="193" t="s">
        <v>196</v>
      </c>
      <c r="G188" s="194" t="s">
        <v>178</v>
      </c>
      <c r="H188" s="195">
        <v>0.98799999999999999</v>
      </c>
      <c r="I188" s="196"/>
      <c r="J188" s="197">
        <f>ROUND(I188*H188,2)</f>
        <v>0</v>
      </c>
      <c r="K188" s="193" t="s">
        <v>136</v>
      </c>
      <c r="L188" s="37"/>
      <c r="M188" s="198" t="s">
        <v>1</v>
      </c>
      <c r="N188" s="199" t="s">
        <v>39</v>
      </c>
      <c r="O188" s="65"/>
      <c r="P188" s="200">
        <f>O188*H188</f>
        <v>0</v>
      </c>
      <c r="Q188" s="200">
        <v>0</v>
      </c>
      <c r="R188" s="200">
        <f>Q188*H188</f>
        <v>0</v>
      </c>
      <c r="S188" s="200">
        <v>0</v>
      </c>
      <c r="T188" s="201">
        <f>S188*H188</f>
        <v>0</v>
      </c>
      <c r="AR188" s="202" t="s">
        <v>137</v>
      </c>
      <c r="AT188" s="202" t="s">
        <v>132</v>
      </c>
      <c r="AU188" s="202" t="s">
        <v>138</v>
      </c>
      <c r="AY188" s="16" t="s">
        <v>129</v>
      </c>
      <c r="BE188" s="203">
        <f>IF(N188="základní",J188,0)</f>
        <v>0</v>
      </c>
      <c r="BF188" s="203">
        <f>IF(N188="snížená",J188,0)</f>
        <v>0</v>
      </c>
      <c r="BG188" s="203">
        <f>IF(N188="zákl. přenesená",J188,0)</f>
        <v>0</v>
      </c>
      <c r="BH188" s="203">
        <f>IF(N188="sníž. přenesená",J188,0)</f>
        <v>0</v>
      </c>
      <c r="BI188" s="203">
        <f>IF(N188="nulová",J188,0)</f>
        <v>0</v>
      </c>
      <c r="BJ188" s="16" t="s">
        <v>138</v>
      </c>
      <c r="BK188" s="203">
        <f>ROUND(I188*H188,2)</f>
        <v>0</v>
      </c>
      <c r="BL188" s="16" t="s">
        <v>137</v>
      </c>
      <c r="BM188" s="202" t="s">
        <v>1182</v>
      </c>
    </row>
    <row r="189" spans="2:65" s="11" customFormat="1" ht="25.95" customHeight="1">
      <c r="B189" s="175"/>
      <c r="C189" s="176"/>
      <c r="D189" s="177" t="s">
        <v>72</v>
      </c>
      <c r="E189" s="178" t="s">
        <v>198</v>
      </c>
      <c r="F189" s="178" t="s">
        <v>199</v>
      </c>
      <c r="G189" s="176"/>
      <c r="H189" s="176"/>
      <c r="I189" s="179"/>
      <c r="J189" s="180">
        <f>BK189</f>
        <v>0</v>
      </c>
      <c r="K189" s="176"/>
      <c r="L189" s="181"/>
      <c r="M189" s="182"/>
      <c r="N189" s="183"/>
      <c r="O189" s="183"/>
      <c r="P189" s="184">
        <f>P190+P201+P215+P231+P256+P306+P310+P318+P327+P353+P368+P382</f>
        <v>0</v>
      </c>
      <c r="Q189" s="183"/>
      <c r="R189" s="184">
        <f>R190+R201+R215+R231+R256+R306+R310+R318+R327+R353+R368+R382</f>
        <v>0.59916189000000009</v>
      </c>
      <c r="S189" s="183"/>
      <c r="T189" s="185">
        <f>T190+T201+T215+T231+T256+T306+T310+T318+T327+T353+T368+T382</f>
        <v>0.37331410000000004</v>
      </c>
      <c r="AR189" s="186" t="s">
        <v>138</v>
      </c>
      <c r="AT189" s="187" t="s">
        <v>72</v>
      </c>
      <c r="AU189" s="187" t="s">
        <v>73</v>
      </c>
      <c r="AY189" s="186" t="s">
        <v>129</v>
      </c>
      <c r="BK189" s="188">
        <f>BK190+BK201+BK215+BK231+BK256+BK306+BK310+BK318+BK327+BK353+BK368+BK382</f>
        <v>0</v>
      </c>
    </row>
    <row r="190" spans="2:65" s="11" customFormat="1" ht="22.95" customHeight="1">
      <c r="B190" s="175"/>
      <c r="C190" s="176"/>
      <c r="D190" s="177" t="s">
        <v>72</v>
      </c>
      <c r="E190" s="189" t="s">
        <v>471</v>
      </c>
      <c r="F190" s="189" t="s">
        <v>472</v>
      </c>
      <c r="G190" s="176"/>
      <c r="H190" s="176"/>
      <c r="I190" s="179"/>
      <c r="J190" s="190">
        <f>BK190</f>
        <v>0</v>
      </c>
      <c r="K190" s="176"/>
      <c r="L190" s="181"/>
      <c r="M190" s="182"/>
      <c r="N190" s="183"/>
      <c r="O190" s="183"/>
      <c r="P190" s="184">
        <f>SUM(P191:P200)</f>
        <v>0</v>
      </c>
      <c r="Q190" s="183"/>
      <c r="R190" s="184">
        <f>SUM(R191:R200)</f>
        <v>1.3710000000000002E-2</v>
      </c>
      <c r="S190" s="183"/>
      <c r="T190" s="185">
        <f>SUM(T191:T200)</f>
        <v>0</v>
      </c>
      <c r="AR190" s="186" t="s">
        <v>138</v>
      </c>
      <c r="AT190" s="187" t="s">
        <v>72</v>
      </c>
      <c r="AU190" s="187" t="s">
        <v>81</v>
      </c>
      <c r="AY190" s="186" t="s">
        <v>129</v>
      </c>
      <c r="BK190" s="188">
        <f>SUM(BK191:BK200)</f>
        <v>0</v>
      </c>
    </row>
    <row r="191" spans="2:65" s="1" customFormat="1" ht="24" customHeight="1">
      <c r="B191" s="33"/>
      <c r="C191" s="191" t="s">
        <v>255</v>
      </c>
      <c r="D191" s="191" t="s">
        <v>132</v>
      </c>
      <c r="E191" s="192" t="s">
        <v>473</v>
      </c>
      <c r="F191" s="193" t="s">
        <v>474</v>
      </c>
      <c r="G191" s="194" t="s">
        <v>135</v>
      </c>
      <c r="H191" s="195">
        <v>3.86</v>
      </c>
      <c r="I191" s="196"/>
      <c r="J191" s="197">
        <f>ROUND(I191*H191,2)</f>
        <v>0</v>
      </c>
      <c r="K191" s="193" t="s">
        <v>136</v>
      </c>
      <c r="L191" s="37"/>
      <c r="M191" s="198" t="s">
        <v>1</v>
      </c>
      <c r="N191" s="199" t="s">
        <v>39</v>
      </c>
      <c r="O191" s="65"/>
      <c r="P191" s="200">
        <f>O191*H191</f>
        <v>0</v>
      </c>
      <c r="Q191" s="200">
        <v>0</v>
      </c>
      <c r="R191" s="200">
        <f>Q191*H191</f>
        <v>0</v>
      </c>
      <c r="S191" s="200">
        <v>0</v>
      </c>
      <c r="T191" s="201">
        <f>S191*H191</f>
        <v>0</v>
      </c>
      <c r="AR191" s="202" t="s">
        <v>206</v>
      </c>
      <c r="AT191" s="202" t="s">
        <v>132</v>
      </c>
      <c r="AU191" s="202" t="s">
        <v>138</v>
      </c>
      <c r="AY191" s="16" t="s">
        <v>129</v>
      </c>
      <c r="BE191" s="203">
        <f>IF(N191="základní",J191,0)</f>
        <v>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6" t="s">
        <v>138</v>
      </c>
      <c r="BK191" s="203">
        <f>ROUND(I191*H191,2)</f>
        <v>0</v>
      </c>
      <c r="BL191" s="16" t="s">
        <v>206</v>
      </c>
      <c r="BM191" s="202" t="s">
        <v>1183</v>
      </c>
    </row>
    <row r="192" spans="2:65" s="12" customFormat="1">
      <c r="B192" s="204"/>
      <c r="C192" s="205"/>
      <c r="D192" s="206" t="s">
        <v>140</v>
      </c>
      <c r="E192" s="207" t="s">
        <v>1</v>
      </c>
      <c r="F192" s="208" t="s">
        <v>476</v>
      </c>
      <c r="G192" s="205"/>
      <c r="H192" s="209">
        <v>3.86</v>
      </c>
      <c r="I192" s="210"/>
      <c r="J192" s="205"/>
      <c r="K192" s="205"/>
      <c r="L192" s="211"/>
      <c r="M192" s="212"/>
      <c r="N192" s="213"/>
      <c r="O192" s="213"/>
      <c r="P192" s="213"/>
      <c r="Q192" s="213"/>
      <c r="R192" s="213"/>
      <c r="S192" s="213"/>
      <c r="T192" s="214"/>
      <c r="AT192" s="215" t="s">
        <v>140</v>
      </c>
      <c r="AU192" s="215" t="s">
        <v>138</v>
      </c>
      <c r="AV192" s="12" t="s">
        <v>138</v>
      </c>
      <c r="AW192" s="12" t="s">
        <v>30</v>
      </c>
      <c r="AX192" s="12" t="s">
        <v>81</v>
      </c>
      <c r="AY192" s="215" t="s">
        <v>129</v>
      </c>
    </row>
    <row r="193" spans="2:65" s="1" customFormat="1" ht="24" customHeight="1">
      <c r="B193" s="33"/>
      <c r="C193" s="191" t="s">
        <v>259</v>
      </c>
      <c r="D193" s="191" t="s">
        <v>132</v>
      </c>
      <c r="E193" s="192" t="s">
        <v>477</v>
      </c>
      <c r="F193" s="193" t="s">
        <v>478</v>
      </c>
      <c r="G193" s="194" t="s">
        <v>135</v>
      </c>
      <c r="H193" s="195">
        <v>4.8</v>
      </c>
      <c r="I193" s="196"/>
      <c r="J193" s="197">
        <f>ROUND(I193*H193,2)</f>
        <v>0</v>
      </c>
      <c r="K193" s="193" t="s">
        <v>136</v>
      </c>
      <c r="L193" s="37"/>
      <c r="M193" s="198" t="s">
        <v>1</v>
      </c>
      <c r="N193" s="199" t="s">
        <v>39</v>
      </c>
      <c r="O193" s="65"/>
      <c r="P193" s="200">
        <f>O193*H193</f>
        <v>0</v>
      </c>
      <c r="Q193" s="200">
        <v>0</v>
      </c>
      <c r="R193" s="200">
        <f>Q193*H193</f>
        <v>0</v>
      </c>
      <c r="S193" s="200">
        <v>0</v>
      </c>
      <c r="T193" s="201">
        <f>S193*H193</f>
        <v>0</v>
      </c>
      <c r="AR193" s="202" t="s">
        <v>206</v>
      </c>
      <c r="AT193" s="202" t="s">
        <v>132</v>
      </c>
      <c r="AU193" s="202" t="s">
        <v>138</v>
      </c>
      <c r="AY193" s="16" t="s">
        <v>129</v>
      </c>
      <c r="BE193" s="203">
        <f>IF(N193="základní",J193,0)</f>
        <v>0</v>
      </c>
      <c r="BF193" s="203">
        <f>IF(N193="snížená",J193,0)</f>
        <v>0</v>
      </c>
      <c r="BG193" s="203">
        <f>IF(N193="zákl. přenesená",J193,0)</f>
        <v>0</v>
      </c>
      <c r="BH193" s="203">
        <f>IF(N193="sníž. přenesená",J193,0)</f>
        <v>0</v>
      </c>
      <c r="BI193" s="203">
        <f>IF(N193="nulová",J193,0)</f>
        <v>0</v>
      </c>
      <c r="BJ193" s="16" t="s">
        <v>138</v>
      </c>
      <c r="BK193" s="203">
        <f>ROUND(I193*H193,2)</f>
        <v>0</v>
      </c>
      <c r="BL193" s="16" t="s">
        <v>206</v>
      </c>
      <c r="BM193" s="202" t="s">
        <v>1184</v>
      </c>
    </row>
    <row r="194" spans="2:65" s="12" customFormat="1">
      <c r="B194" s="204"/>
      <c r="C194" s="205"/>
      <c r="D194" s="206" t="s">
        <v>140</v>
      </c>
      <c r="E194" s="207" t="s">
        <v>1</v>
      </c>
      <c r="F194" s="208" t="s">
        <v>1185</v>
      </c>
      <c r="G194" s="205"/>
      <c r="H194" s="209">
        <v>4.8</v>
      </c>
      <c r="I194" s="210"/>
      <c r="J194" s="205"/>
      <c r="K194" s="205"/>
      <c r="L194" s="211"/>
      <c r="M194" s="212"/>
      <c r="N194" s="213"/>
      <c r="O194" s="213"/>
      <c r="P194" s="213"/>
      <c r="Q194" s="213"/>
      <c r="R194" s="213"/>
      <c r="S194" s="213"/>
      <c r="T194" s="214"/>
      <c r="AT194" s="215" t="s">
        <v>140</v>
      </c>
      <c r="AU194" s="215" t="s">
        <v>138</v>
      </c>
      <c r="AV194" s="12" t="s">
        <v>138</v>
      </c>
      <c r="AW194" s="12" t="s">
        <v>30</v>
      </c>
      <c r="AX194" s="12" t="s">
        <v>73</v>
      </c>
      <c r="AY194" s="215" t="s">
        <v>129</v>
      </c>
    </row>
    <row r="195" spans="2:65" s="13" customFormat="1">
      <c r="B195" s="216"/>
      <c r="C195" s="217"/>
      <c r="D195" s="206" t="s">
        <v>140</v>
      </c>
      <c r="E195" s="218" t="s">
        <v>1</v>
      </c>
      <c r="F195" s="219" t="s">
        <v>147</v>
      </c>
      <c r="G195" s="217"/>
      <c r="H195" s="220">
        <v>4.8</v>
      </c>
      <c r="I195" s="221"/>
      <c r="J195" s="217"/>
      <c r="K195" s="217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140</v>
      </c>
      <c r="AU195" s="226" t="s">
        <v>138</v>
      </c>
      <c r="AV195" s="13" t="s">
        <v>137</v>
      </c>
      <c r="AW195" s="13" t="s">
        <v>30</v>
      </c>
      <c r="AX195" s="13" t="s">
        <v>81</v>
      </c>
      <c r="AY195" s="226" t="s">
        <v>129</v>
      </c>
    </row>
    <row r="196" spans="2:65" s="1" customFormat="1" ht="24" customHeight="1">
      <c r="B196" s="33"/>
      <c r="C196" s="237" t="s">
        <v>263</v>
      </c>
      <c r="D196" s="237" t="s">
        <v>218</v>
      </c>
      <c r="E196" s="238" t="s">
        <v>481</v>
      </c>
      <c r="F196" s="239" t="s">
        <v>482</v>
      </c>
      <c r="G196" s="240" t="s">
        <v>483</v>
      </c>
      <c r="H196" s="241">
        <v>13.71</v>
      </c>
      <c r="I196" s="242"/>
      <c r="J196" s="243">
        <f>ROUND(I196*H196,2)</f>
        <v>0</v>
      </c>
      <c r="K196" s="239" t="s">
        <v>136</v>
      </c>
      <c r="L196" s="244"/>
      <c r="M196" s="245" t="s">
        <v>1</v>
      </c>
      <c r="N196" s="246" t="s">
        <v>39</v>
      </c>
      <c r="O196" s="65"/>
      <c r="P196" s="200">
        <f>O196*H196</f>
        <v>0</v>
      </c>
      <c r="Q196" s="200">
        <v>1E-3</v>
      </c>
      <c r="R196" s="200">
        <f>Q196*H196</f>
        <v>1.3710000000000002E-2</v>
      </c>
      <c r="S196" s="200">
        <v>0</v>
      </c>
      <c r="T196" s="201">
        <f>S196*H196</f>
        <v>0</v>
      </c>
      <c r="AR196" s="202" t="s">
        <v>221</v>
      </c>
      <c r="AT196" s="202" t="s">
        <v>218</v>
      </c>
      <c r="AU196" s="202" t="s">
        <v>138</v>
      </c>
      <c r="AY196" s="16" t="s">
        <v>129</v>
      </c>
      <c r="BE196" s="203">
        <f>IF(N196="základní",J196,0)</f>
        <v>0</v>
      </c>
      <c r="BF196" s="203">
        <f>IF(N196="snížená",J196,0)</f>
        <v>0</v>
      </c>
      <c r="BG196" s="203">
        <f>IF(N196="zákl. přenesená",J196,0)</f>
        <v>0</v>
      </c>
      <c r="BH196" s="203">
        <f>IF(N196="sníž. přenesená",J196,0)</f>
        <v>0</v>
      </c>
      <c r="BI196" s="203">
        <f>IF(N196="nulová",J196,0)</f>
        <v>0</v>
      </c>
      <c r="BJ196" s="16" t="s">
        <v>138</v>
      </c>
      <c r="BK196" s="203">
        <f>ROUND(I196*H196,2)</f>
        <v>0</v>
      </c>
      <c r="BL196" s="16" t="s">
        <v>206</v>
      </c>
      <c r="BM196" s="202" t="s">
        <v>1186</v>
      </c>
    </row>
    <row r="197" spans="2:65" s="12" customFormat="1">
      <c r="B197" s="204"/>
      <c r="C197" s="205"/>
      <c r="D197" s="206" t="s">
        <v>140</v>
      </c>
      <c r="E197" s="207" t="s">
        <v>1</v>
      </c>
      <c r="F197" s="208" t="s">
        <v>485</v>
      </c>
      <c r="G197" s="205"/>
      <c r="H197" s="209">
        <v>5.79</v>
      </c>
      <c r="I197" s="210"/>
      <c r="J197" s="205"/>
      <c r="K197" s="205"/>
      <c r="L197" s="211"/>
      <c r="M197" s="212"/>
      <c r="N197" s="213"/>
      <c r="O197" s="213"/>
      <c r="P197" s="213"/>
      <c r="Q197" s="213"/>
      <c r="R197" s="213"/>
      <c r="S197" s="213"/>
      <c r="T197" s="214"/>
      <c r="AT197" s="215" t="s">
        <v>140</v>
      </c>
      <c r="AU197" s="215" t="s">
        <v>138</v>
      </c>
      <c r="AV197" s="12" t="s">
        <v>138</v>
      </c>
      <c r="AW197" s="12" t="s">
        <v>30</v>
      </c>
      <c r="AX197" s="12" t="s">
        <v>73</v>
      </c>
      <c r="AY197" s="215" t="s">
        <v>129</v>
      </c>
    </row>
    <row r="198" spans="2:65" s="12" customFormat="1">
      <c r="B198" s="204"/>
      <c r="C198" s="205"/>
      <c r="D198" s="206" t="s">
        <v>140</v>
      </c>
      <c r="E198" s="207" t="s">
        <v>1</v>
      </c>
      <c r="F198" s="208" t="s">
        <v>486</v>
      </c>
      <c r="G198" s="205"/>
      <c r="H198" s="209">
        <v>7.92</v>
      </c>
      <c r="I198" s="210"/>
      <c r="J198" s="205"/>
      <c r="K198" s="205"/>
      <c r="L198" s="211"/>
      <c r="M198" s="212"/>
      <c r="N198" s="213"/>
      <c r="O198" s="213"/>
      <c r="P198" s="213"/>
      <c r="Q198" s="213"/>
      <c r="R198" s="213"/>
      <c r="S198" s="213"/>
      <c r="T198" s="214"/>
      <c r="AT198" s="215" t="s">
        <v>140</v>
      </c>
      <c r="AU198" s="215" t="s">
        <v>138</v>
      </c>
      <c r="AV198" s="12" t="s">
        <v>138</v>
      </c>
      <c r="AW198" s="12" t="s">
        <v>30</v>
      </c>
      <c r="AX198" s="12" t="s">
        <v>73</v>
      </c>
      <c r="AY198" s="215" t="s">
        <v>129</v>
      </c>
    </row>
    <row r="199" spans="2:65" s="13" customFormat="1">
      <c r="B199" s="216"/>
      <c r="C199" s="217"/>
      <c r="D199" s="206" t="s">
        <v>140</v>
      </c>
      <c r="E199" s="218" t="s">
        <v>1</v>
      </c>
      <c r="F199" s="219" t="s">
        <v>147</v>
      </c>
      <c r="G199" s="217"/>
      <c r="H199" s="220">
        <v>13.71</v>
      </c>
      <c r="I199" s="221"/>
      <c r="J199" s="217"/>
      <c r="K199" s="217"/>
      <c r="L199" s="222"/>
      <c r="M199" s="223"/>
      <c r="N199" s="224"/>
      <c r="O199" s="224"/>
      <c r="P199" s="224"/>
      <c r="Q199" s="224"/>
      <c r="R199" s="224"/>
      <c r="S199" s="224"/>
      <c r="T199" s="225"/>
      <c r="AT199" s="226" t="s">
        <v>140</v>
      </c>
      <c r="AU199" s="226" t="s">
        <v>138</v>
      </c>
      <c r="AV199" s="13" t="s">
        <v>137</v>
      </c>
      <c r="AW199" s="13" t="s">
        <v>30</v>
      </c>
      <c r="AX199" s="13" t="s">
        <v>81</v>
      </c>
      <c r="AY199" s="226" t="s">
        <v>129</v>
      </c>
    </row>
    <row r="200" spans="2:65" s="1" customFormat="1" ht="24" customHeight="1">
      <c r="B200" s="33"/>
      <c r="C200" s="191" t="s">
        <v>267</v>
      </c>
      <c r="D200" s="191" t="s">
        <v>132</v>
      </c>
      <c r="E200" s="192" t="s">
        <v>487</v>
      </c>
      <c r="F200" s="193" t="s">
        <v>488</v>
      </c>
      <c r="G200" s="194" t="s">
        <v>333</v>
      </c>
      <c r="H200" s="247"/>
      <c r="I200" s="196"/>
      <c r="J200" s="197">
        <f>ROUND(I200*H200,2)</f>
        <v>0</v>
      </c>
      <c r="K200" s="193" t="s">
        <v>136</v>
      </c>
      <c r="L200" s="37"/>
      <c r="M200" s="198" t="s">
        <v>1</v>
      </c>
      <c r="N200" s="199" t="s">
        <v>39</v>
      </c>
      <c r="O200" s="65"/>
      <c r="P200" s="200">
        <f>O200*H200</f>
        <v>0</v>
      </c>
      <c r="Q200" s="200">
        <v>0</v>
      </c>
      <c r="R200" s="200">
        <f>Q200*H200</f>
        <v>0</v>
      </c>
      <c r="S200" s="200">
        <v>0</v>
      </c>
      <c r="T200" s="201">
        <f>S200*H200</f>
        <v>0</v>
      </c>
      <c r="AR200" s="202" t="s">
        <v>206</v>
      </c>
      <c r="AT200" s="202" t="s">
        <v>132</v>
      </c>
      <c r="AU200" s="202" t="s">
        <v>138</v>
      </c>
      <c r="AY200" s="16" t="s">
        <v>129</v>
      </c>
      <c r="BE200" s="203">
        <f>IF(N200="základní",J200,0)</f>
        <v>0</v>
      </c>
      <c r="BF200" s="203">
        <f>IF(N200="snížená",J200,0)</f>
        <v>0</v>
      </c>
      <c r="BG200" s="203">
        <f>IF(N200="zákl. přenesená",J200,0)</f>
        <v>0</v>
      </c>
      <c r="BH200" s="203">
        <f>IF(N200="sníž. přenesená",J200,0)</f>
        <v>0</v>
      </c>
      <c r="BI200" s="203">
        <f>IF(N200="nulová",J200,0)</f>
        <v>0</v>
      </c>
      <c r="BJ200" s="16" t="s">
        <v>138</v>
      </c>
      <c r="BK200" s="203">
        <f>ROUND(I200*H200,2)</f>
        <v>0</v>
      </c>
      <c r="BL200" s="16" t="s">
        <v>206</v>
      </c>
      <c r="BM200" s="202" t="s">
        <v>1187</v>
      </c>
    </row>
    <row r="201" spans="2:65" s="11" customFormat="1" ht="22.95" customHeight="1">
      <c r="B201" s="175"/>
      <c r="C201" s="176"/>
      <c r="D201" s="177" t="s">
        <v>72</v>
      </c>
      <c r="E201" s="189" t="s">
        <v>200</v>
      </c>
      <c r="F201" s="189" t="s">
        <v>201</v>
      </c>
      <c r="G201" s="176"/>
      <c r="H201" s="176"/>
      <c r="I201" s="179"/>
      <c r="J201" s="190">
        <f>BK201</f>
        <v>0</v>
      </c>
      <c r="K201" s="176"/>
      <c r="L201" s="181"/>
      <c r="M201" s="182"/>
      <c r="N201" s="183"/>
      <c r="O201" s="183"/>
      <c r="P201" s="184">
        <f>SUM(P202:P214)</f>
        <v>0</v>
      </c>
      <c r="Q201" s="183"/>
      <c r="R201" s="184">
        <f>SUM(R202:R214)</f>
        <v>3.9649999999999998E-3</v>
      </c>
      <c r="S201" s="183"/>
      <c r="T201" s="185">
        <f>SUM(T202:T214)</f>
        <v>7.2899999999999996E-3</v>
      </c>
      <c r="AR201" s="186" t="s">
        <v>138</v>
      </c>
      <c r="AT201" s="187" t="s">
        <v>72</v>
      </c>
      <c r="AU201" s="187" t="s">
        <v>81</v>
      </c>
      <c r="AY201" s="186" t="s">
        <v>129</v>
      </c>
      <c r="BK201" s="188">
        <f>SUM(BK202:BK214)</f>
        <v>0</v>
      </c>
    </row>
    <row r="202" spans="2:65" s="1" customFormat="1" ht="16.5" customHeight="1">
      <c r="B202" s="33"/>
      <c r="C202" s="191" t="s">
        <v>271</v>
      </c>
      <c r="D202" s="191" t="s">
        <v>132</v>
      </c>
      <c r="E202" s="192" t="s">
        <v>490</v>
      </c>
      <c r="F202" s="193" t="s">
        <v>491</v>
      </c>
      <c r="G202" s="194" t="s">
        <v>216</v>
      </c>
      <c r="H202" s="195">
        <v>3</v>
      </c>
      <c r="I202" s="196"/>
      <c r="J202" s="197">
        <f t="shared" ref="J202:J214" si="0">ROUND(I202*H202,2)</f>
        <v>0</v>
      </c>
      <c r="K202" s="193" t="s">
        <v>136</v>
      </c>
      <c r="L202" s="37"/>
      <c r="M202" s="198" t="s">
        <v>1</v>
      </c>
      <c r="N202" s="199" t="s">
        <v>39</v>
      </c>
      <c r="O202" s="65"/>
      <c r="P202" s="200">
        <f t="shared" ref="P202:P214" si="1">O202*H202</f>
        <v>0</v>
      </c>
      <c r="Q202" s="200">
        <v>0</v>
      </c>
      <c r="R202" s="200">
        <f t="shared" ref="R202:R214" si="2">Q202*H202</f>
        <v>0</v>
      </c>
      <c r="S202" s="200">
        <v>2.0999999999999999E-3</v>
      </c>
      <c r="T202" s="201">
        <f t="shared" ref="T202:T214" si="3">S202*H202</f>
        <v>6.3E-3</v>
      </c>
      <c r="AR202" s="202" t="s">
        <v>206</v>
      </c>
      <c r="AT202" s="202" t="s">
        <v>132</v>
      </c>
      <c r="AU202" s="202" t="s">
        <v>138</v>
      </c>
      <c r="AY202" s="16" t="s">
        <v>129</v>
      </c>
      <c r="BE202" s="203">
        <f t="shared" ref="BE202:BE214" si="4">IF(N202="základní",J202,0)</f>
        <v>0</v>
      </c>
      <c r="BF202" s="203">
        <f t="shared" ref="BF202:BF214" si="5">IF(N202="snížená",J202,0)</f>
        <v>0</v>
      </c>
      <c r="BG202" s="203">
        <f t="shared" ref="BG202:BG214" si="6">IF(N202="zákl. přenesená",J202,0)</f>
        <v>0</v>
      </c>
      <c r="BH202" s="203">
        <f t="shared" ref="BH202:BH214" si="7">IF(N202="sníž. přenesená",J202,0)</f>
        <v>0</v>
      </c>
      <c r="BI202" s="203">
        <f t="shared" ref="BI202:BI214" si="8">IF(N202="nulová",J202,0)</f>
        <v>0</v>
      </c>
      <c r="BJ202" s="16" t="s">
        <v>138</v>
      </c>
      <c r="BK202" s="203">
        <f t="shared" ref="BK202:BK214" si="9">ROUND(I202*H202,2)</f>
        <v>0</v>
      </c>
      <c r="BL202" s="16" t="s">
        <v>206</v>
      </c>
      <c r="BM202" s="202" t="s">
        <v>1188</v>
      </c>
    </row>
    <row r="203" spans="2:65" s="1" customFormat="1" ht="16.5" customHeight="1">
      <c r="B203" s="33"/>
      <c r="C203" s="191" t="s">
        <v>275</v>
      </c>
      <c r="D203" s="191" t="s">
        <v>132</v>
      </c>
      <c r="E203" s="192" t="s">
        <v>493</v>
      </c>
      <c r="F203" s="193" t="s">
        <v>494</v>
      </c>
      <c r="G203" s="194" t="s">
        <v>216</v>
      </c>
      <c r="H203" s="195">
        <v>0.5</v>
      </c>
      <c r="I203" s="196"/>
      <c r="J203" s="197">
        <f t="shared" si="0"/>
        <v>0</v>
      </c>
      <c r="K203" s="193" t="s">
        <v>136</v>
      </c>
      <c r="L203" s="37"/>
      <c r="M203" s="198" t="s">
        <v>1</v>
      </c>
      <c r="N203" s="199" t="s">
        <v>39</v>
      </c>
      <c r="O203" s="65"/>
      <c r="P203" s="200">
        <f t="shared" si="1"/>
        <v>0</v>
      </c>
      <c r="Q203" s="200">
        <v>0</v>
      </c>
      <c r="R203" s="200">
        <f t="shared" si="2"/>
        <v>0</v>
      </c>
      <c r="S203" s="200">
        <v>1.98E-3</v>
      </c>
      <c r="T203" s="201">
        <f t="shared" si="3"/>
        <v>9.8999999999999999E-4</v>
      </c>
      <c r="AR203" s="202" t="s">
        <v>206</v>
      </c>
      <c r="AT203" s="202" t="s">
        <v>132</v>
      </c>
      <c r="AU203" s="202" t="s">
        <v>138</v>
      </c>
      <c r="AY203" s="16" t="s">
        <v>129</v>
      </c>
      <c r="BE203" s="203">
        <f t="shared" si="4"/>
        <v>0</v>
      </c>
      <c r="BF203" s="203">
        <f t="shared" si="5"/>
        <v>0</v>
      </c>
      <c r="BG203" s="203">
        <f t="shared" si="6"/>
        <v>0</v>
      </c>
      <c r="BH203" s="203">
        <f t="shared" si="7"/>
        <v>0</v>
      </c>
      <c r="BI203" s="203">
        <f t="shared" si="8"/>
        <v>0</v>
      </c>
      <c r="BJ203" s="16" t="s">
        <v>138</v>
      </c>
      <c r="BK203" s="203">
        <f t="shared" si="9"/>
        <v>0</v>
      </c>
      <c r="BL203" s="16" t="s">
        <v>206</v>
      </c>
      <c r="BM203" s="202" t="s">
        <v>1189</v>
      </c>
    </row>
    <row r="204" spans="2:65" s="1" customFormat="1" ht="16.5" customHeight="1">
      <c r="B204" s="33"/>
      <c r="C204" s="191" t="s">
        <v>279</v>
      </c>
      <c r="D204" s="191" t="s">
        <v>132</v>
      </c>
      <c r="E204" s="192" t="s">
        <v>496</v>
      </c>
      <c r="F204" s="193" t="s">
        <v>497</v>
      </c>
      <c r="G204" s="194" t="s">
        <v>226</v>
      </c>
      <c r="H204" s="195">
        <v>1</v>
      </c>
      <c r="I204" s="196"/>
      <c r="J204" s="197">
        <f t="shared" si="0"/>
        <v>0</v>
      </c>
      <c r="K204" s="193" t="s">
        <v>136</v>
      </c>
      <c r="L204" s="37"/>
      <c r="M204" s="198" t="s">
        <v>1</v>
      </c>
      <c r="N204" s="199" t="s">
        <v>39</v>
      </c>
      <c r="O204" s="65"/>
      <c r="P204" s="200">
        <f t="shared" si="1"/>
        <v>0</v>
      </c>
      <c r="Q204" s="200">
        <v>2.7E-4</v>
      </c>
      <c r="R204" s="200">
        <f t="shared" si="2"/>
        <v>2.7E-4</v>
      </c>
      <c r="S204" s="200">
        <v>0</v>
      </c>
      <c r="T204" s="201">
        <f t="shared" si="3"/>
        <v>0</v>
      </c>
      <c r="AR204" s="202" t="s">
        <v>206</v>
      </c>
      <c r="AT204" s="202" t="s">
        <v>132</v>
      </c>
      <c r="AU204" s="202" t="s">
        <v>138</v>
      </c>
      <c r="AY204" s="16" t="s">
        <v>129</v>
      </c>
      <c r="BE204" s="203">
        <f t="shared" si="4"/>
        <v>0</v>
      </c>
      <c r="BF204" s="203">
        <f t="shared" si="5"/>
        <v>0</v>
      </c>
      <c r="BG204" s="203">
        <f t="shared" si="6"/>
        <v>0</v>
      </c>
      <c r="BH204" s="203">
        <f t="shared" si="7"/>
        <v>0</v>
      </c>
      <c r="BI204" s="203">
        <f t="shared" si="8"/>
        <v>0</v>
      </c>
      <c r="BJ204" s="16" t="s">
        <v>138</v>
      </c>
      <c r="BK204" s="203">
        <f t="shared" si="9"/>
        <v>0</v>
      </c>
      <c r="BL204" s="16" t="s">
        <v>206</v>
      </c>
      <c r="BM204" s="202" t="s">
        <v>1190</v>
      </c>
    </row>
    <row r="205" spans="2:65" s="1" customFormat="1" ht="16.5" customHeight="1">
      <c r="B205" s="33"/>
      <c r="C205" s="191" t="s">
        <v>221</v>
      </c>
      <c r="D205" s="191" t="s">
        <v>132</v>
      </c>
      <c r="E205" s="192" t="s">
        <v>499</v>
      </c>
      <c r="F205" s="193" t="s">
        <v>500</v>
      </c>
      <c r="G205" s="194" t="s">
        <v>226</v>
      </c>
      <c r="H205" s="195">
        <v>1</v>
      </c>
      <c r="I205" s="196"/>
      <c r="J205" s="197">
        <f t="shared" si="0"/>
        <v>0</v>
      </c>
      <c r="K205" s="193" t="s">
        <v>136</v>
      </c>
      <c r="L205" s="37"/>
      <c r="M205" s="198" t="s">
        <v>1</v>
      </c>
      <c r="N205" s="199" t="s">
        <v>39</v>
      </c>
      <c r="O205" s="65"/>
      <c r="P205" s="200">
        <f t="shared" si="1"/>
        <v>0</v>
      </c>
      <c r="Q205" s="200">
        <v>3.1E-4</v>
      </c>
      <c r="R205" s="200">
        <f t="shared" si="2"/>
        <v>3.1E-4</v>
      </c>
      <c r="S205" s="200">
        <v>0</v>
      </c>
      <c r="T205" s="201">
        <f t="shared" si="3"/>
        <v>0</v>
      </c>
      <c r="AR205" s="202" t="s">
        <v>206</v>
      </c>
      <c r="AT205" s="202" t="s">
        <v>132</v>
      </c>
      <c r="AU205" s="202" t="s">
        <v>138</v>
      </c>
      <c r="AY205" s="16" t="s">
        <v>129</v>
      </c>
      <c r="BE205" s="203">
        <f t="shared" si="4"/>
        <v>0</v>
      </c>
      <c r="BF205" s="203">
        <f t="shared" si="5"/>
        <v>0</v>
      </c>
      <c r="BG205" s="203">
        <f t="shared" si="6"/>
        <v>0</v>
      </c>
      <c r="BH205" s="203">
        <f t="shared" si="7"/>
        <v>0</v>
      </c>
      <c r="BI205" s="203">
        <f t="shared" si="8"/>
        <v>0</v>
      </c>
      <c r="BJ205" s="16" t="s">
        <v>138</v>
      </c>
      <c r="BK205" s="203">
        <f t="shared" si="9"/>
        <v>0</v>
      </c>
      <c r="BL205" s="16" t="s">
        <v>206</v>
      </c>
      <c r="BM205" s="202" t="s">
        <v>1191</v>
      </c>
    </row>
    <row r="206" spans="2:65" s="1" customFormat="1" ht="16.5" customHeight="1">
      <c r="B206" s="33"/>
      <c r="C206" s="191" t="s">
        <v>286</v>
      </c>
      <c r="D206" s="191" t="s">
        <v>132</v>
      </c>
      <c r="E206" s="192" t="s">
        <v>502</v>
      </c>
      <c r="F206" s="193" t="s">
        <v>503</v>
      </c>
      <c r="G206" s="194" t="s">
        <v>226</v>
      </c>
      <c r="H206" s="195">
        <v>1</v>
      </c>
      <c r="I206" s="196"/>
      <c r="J206" s="197">
        <f t="shared" si="0"/>
        <v>0</v>
      </c>
      <c r="K206" s="193" t="s">
        <v>136</v>
      </c>
      <c r="L206" s="37"/>
      <c r="M206" s="198" t="s">
        <v>1</v>
      </c>
      <c r="N206" s="199" t="s">
        <v>39</v>
      </c>
      <c r="O206" s="65"/>
      <c r="P206" s="200">
        <f t="shared" si="1"/>
        <v>0</v>
      </c>
      <c r="Q206" s="200">
        <v>1.01E-3</v>
      </c>
      <c r="R206" s="200">
        <f t="shared" si="2"/>
        <v>1.01E-3</v>
      </c>
      <c r="S206" s="200">
        <v>0</v>
      </c>
      <c r="T206" s="201">
        <f t="shared" si="3"/>
        <v>0</v>
      </c>
      <c r="AR206" s="202" t="s">
        <v>206</v>
      </c>
      <c r="AT206" s="202" t="s">
        <v>132</v>
      </c>
      <c r="AU206" s="202" t="s">
        <v>138</v>
      </c>
      <c r="AY206" s="16" t="s">
        <v>129</v>
      </c>
      <c r="BE206" s="203">
        <f t="shared" si="4"/>
        <v>0</v>
      </c>
      <c r="BF206" s="203">
        <f t="shared" si="5"/>
        <v>0</v>
      </c>
      <c r="BG206" s="203">
        <f t="shared" si="6"/>
        <v>0</v>
      </c>
      <c r="BH206" s="203">
        <f t="shared" si="7"/>
        <v>0</v>
      </c>
      <c r="BI206" s="203">
        <f t="shared" si="8"/>
        <v>0</v>
      </c>
      <c r="BJ206" s="16" t="s">
        <v>138</v>
      </c>
      <c r="BK206" s="203">
        <f t="shared" si="9"/>
        <v>0</v>
      </c>
      <c r="BL206" s="16" t="s">
        <v>206</v>
      </c>
      <c r="BM206" s="202" t="s">
        <v>1192</v>
      </c>
    </row>
    <row r="207" spans="2:65" s="1" customFormat="1" ht="16.5" customHeight="1">
      <c r="B207" s="33"/>
      <c r="C207" s="191" t="s">
        <v>290</v>
      </c>
      <c r="D207" s="191" t="s">
        <v>132</v>
      </c>
      <c r="E207" s="192" t="s">
        <v>505</v>
      </c>
      <c r="F207" s="193" t="s">
        <v>506</v>
      </c>
      <c r="G207" s="194" t="s">
        <v>216</v>
      </c>
      <c r="H207" s="195">
        <v>2</v>
      </c>
      <c r="I207" s="196"/>
      <c r="J207" s="197">
        <f t="shared" si="0"/>
        <v>0</v>
      </c>
      <c r="K207" s="193" t="s">
        <v>136</v>
      </c>
      <c r="L207" s="37"/>
      <c r="M207" s="198" t="s">
        <v>1</v>
      </c>
      <c r="N207" s="199" t="s">
        <v>39</v>
      </c>
      <c r="O207" s="65"/>
      <c r="P207" s="200">
        <f t="shared" si="1"/>
        <v>0</v>
      </c>
      <c r="Q207" s="200">
        <v>2.9E-4</v>
      </c>
      <c r="R207" s="200">
        <f t="shared" si="2"/>
        <v>5.8E-4</v>
      </c>
      <c r="S207" s="200">
        <v>0</v>
      </c>
      <c r="T207" s="201">
        <f t="shared" si="3"/>
        <v>0</v>
      </c>
      <c r="AR207" s="202" t="s">
        <v>206</v>
      </c>
      <c r="AT207" s="202" t="s">
        <v>132</v>
      </c>
      <c r="AU207" s="202" t="s">
        <v>138</v>
      </c>
      <c r="AY207" s="16" t="s">
        <v>129</v>
      </c>
      <c r="BE207" s="203">
        <f t="shared" si="4"/>
        <v>0</v>
      </c>
      <c r="BF207" s="203">
        <f t="shared" si="5"/>
        <v>0</v>
      </c>
      <c r="BG207" s="203">
        <f t="shared" si="6"/>
        <v>0</v>
      </c>
      <c r="BH207" s="203">
        <f t="shared" si="7"/>
        <v>0</v>
      </c>
      <c r="BI207" s="203">
        <f t="shared" si="8"/>
        <v>0</v>
      </c>
      <c r="BJ207" s="16" t="s">
        <v>138</v>
      </c>
      <c r="BK207" s="203">
        <f t="shared" si="9"/>
        <v>0</v>
      </c>
      <c r="BL207" s="16" t="s">
        <v>206</v>
      </c>
      <c r="BM207" s="202" t="s">
        <v>1193</v>
      </c>
    </row>
    <row r="208" spans="2:65" s="1" customFormat="1" ht="16.5" customHeight="1">
      <c r="B208" s="33"/>
      <c r="C208" s="191" t="s">
        <v>294</v>
      </c>
      <c r="D208" s="191" t="s">
        <v>132</v>
      </c>
      <c r="E208" s="192" t="s">
        <v>508</v>
      </c>
      <c r="F208" s="193" t="s">
        <v>509</v>
      </c>
      <c r="G208" s="194" t="s">
        <v>216</v>
      </c>
      <c r="H208" s="195">
        <v>3.5</v>
      </c>
      <c r="I208" s="196"/>
      <c r="J208" s="197">
        <f t="shared" si="0"/>
        <v>0</v>
      </c>
      <c r="K208" s="193" t="s">
        <v>136</v>
      </c>
      <c r="L208" s="37"/>
      <c r="M208" s="198" t="s">
        <v>1</v>
      </c>
      <c r="N208" s="199" t="s">
        <v>39</v>
      </c>
      <c r="O208" s="65"/>
      <c r="P208" s="200">
        <f t="shared" si="1"/>
        <v>0</v>
      </c>
      <c r="Q208" s="200">
        <v>3.5E-4</v>
      </c>
      <c r="R208" s="200">
        <f t="shared" si="2"/>
        <v>1.225E-3</v>
      </c>
      <c r="S208" s="200">
        <v>0</v>
      </c>
      <c r="T208" s="201">
        <f t="shared" si="3"/>
        <v>0</v>
      </c>
      <c r="AR208" s="202" t="s">
        <v>206</v>
      </c>
      <c r="AT208" s="202" t="s">
        <v>132</v>
      </c>
      <c r="AU208" s="202" t="s">
        <v>138</v>
      </c>
      <c r="AY208" s="16" t="s">
        <v>129</v>
      </c>
      <c r="BE208" s="203">
        <f t="shared" si="4"/>
        <v>0</v>
      </c>
      <c r="BF208" s="203">
        <f t="shared" si="5"/>
        <v>0</v>
      </c>
      <c r="BG208" s="203">
        <f t="shared" si="6"/>
        <v>0</v>
      </c>
      <c r="BH208" s="203">
        <f t="shared" si="7"/>
        <v>0</v>
      </c>
      <c r="BI208" s="203">
        <f t="shared" si="8"/>
        <v>0</v>
      </c>
      <c r="BJ208" s="16" t="s">
        <v>138</v>
      </c>
      <c r="BK208" s="203">
        <f t="shared" si="9"/>
        <v>0</v>
      </c>
      <c r="BL208" s="16" t="s">
        <v>206</v>
      </c>
      <c r="BM208" s="202" t="s">
        <v>1194</v>
      </c>
    </row>
    <row r="209" spans="2:65" s="1" customFormat="1" ht="16.5" customHeight="1">
      <c r="B209" s="33"/>
      <c r="C209" s="191" t="s">
        <v>298</v>
      </c>
      <c r="D209" s="191" t="s">
        <v>132</v>
      </c>
      <c r="E209" s="192" t="s">
        <v>511</v>
      </c>
      <c r="F209" s="193" t="s">
        <v>512</v>
      </c>
      <c r="G209" s="194" t="s">
        <v>216</v>
      </c>
      <c r="H209" s="195">
        <v>0.5</v>
      </c>
      <c r="I209" s="196"/>
      <c r="J209" s="197">
        <f t="shared" si="0"/>
        <v>0</v>
      </c>
      <c r="K209" s="193" t="s">
        <v>136</v>
      </c>
      <c r="L209" s="37"/>
      <c r="M209" s="198" t="s">
        <v>1</v>
      </c>
      <c r="N209" s="199" t="s">
        <v>39</v>
      </c>
      <c r="O209" s="65"/>
      <c r="P209" s="200">
        <f t="shared" si="1"/>
        <v>0</v>
      </c>
      <c r="Q209" s="200">
        <v>1.14E-3</v>
      </c>
      <c r="R209" s="200">
        <f t="shared" si="2"/>
        <v>5.6999999999999998E-4</v>
      </c>
      <c r="S209" s="200">
        <v>0</v>
      </c>
      <c r="T209" s="201">
        <f t="shared" si="3"/>
        <v>0</v>
      </c>
      <c r="AR209" s="202" t="s">
        <v>206</v>
      </c>
      <c r="AT209" s="202" t="s">
        <v>132</v>
      </c>
      <c r="AU209" s="202" t="s">
        <v>138</v>
      </c>
      <c r="AY209" s="16" t="s">
        <v>129</v>
      </c>
      <c r="BE209" s="203">
        <f t="shared" si="4"/>
        <v>0</v>
      </c>
      <c r="BF209" s="203">
        <f t="shared" si="5"/>
        <v>0</v>
      </c>
      <c r="BG209" s="203">
        <f t="shared" si="6"/>
        <v>0</v>
      </c>
      <c r="BH209" s="203">
        <f t="shared" si="7"/>
        <v>0</v>
      </c>
      <c r="BI209" s="203">
        <f t="shared" si="8"/>
        <v>0</v>
      </c>
      <c r="BJ209" s="16" t="s">
        <v>138</v>
      </c>
      <c r="BK209" s="203">
        <f t="shared" si="9"/>
        <v>0</v>
      </c>
      <c r="BL209" s="16" t="s">
        <v>206</v>
      </c>
      <c r="BM209" s="202" t="s">
        <v>1195</v>
      </c>
    </row>
    <row r="210" spans="2:65" s="1" customFormat="1" ht="16.5" customHeight="1">
      <c r="B210" s="33"/>
      <c r="C210" s="191" t="s">
        <v>302</v>
      </c>
      <c r="D210" s="191" t="s">
        <v>132</v>
      </c>
      <c r="E210" s="192" t="s">
        <v>514</v>
      </c>
      <c r="F210" s="193" t="s">
        <v>515</v>
      </c>
      <c r="G210" s="194" t="s">
        <v>226</v>
      </c>
      <c r="H210" s="195">
        <v>3</v>
      </c>
      <c r="I210" s="196"/>
      <c r="J210" s="197">
        <f t="shared" si="0"/>
        <v>0</v>
      </c>
      <c r="K210" s="193" t="s">
        <v>136</v>
      </c>
      <c r="L210" s="37"/>
      <c r="M210" s="198" t="s">
        <v>1</v>
      </c>
      <c r="N210" s="199" t="s">
        <v>39</v>
      </c>
      <c r="O210" s="65"/>
      <c r="P210" s="200">
        <f t="shared" si="1"/>
        <v>0</v>
      </c>
      <c r="Q210" s="200">
        <v>0</v>
      </c>
      <c r="R210" s="200">
        <f t="shared" si="2"/>
        <v>0</v>
      </c>
      <c r="S210" s="200">
        <v>0</v>
      </c>
      <c r="T210" s="201">
        <f t="shared" si="3"/>
        <v>0</v>
      </c>
      <c r="AR210" s="202" t="s">
        <v>206</v>
      </c>
      <c r="AT210" s="202" t="s">
        <v>132</v>
      </c>
      <c r="AU210" s="202" t="s">
        <v>138</v>
      </c>
      <c r="AY210" s="16" t="s">
        <v>129</v>
      </c>
      <c r="BE210" s="203">
        <f t="shared" si="4"/>
        <v>0</v>
      </c>
      <c r="BF210" s="203">
        <f t="shared" si="5"/>
        <v>0</v>
      </c>
      <c r="BG210" s="203">
        <f t="shared" si="6"/>
        <v>0</v>
      </c>
      <c r="BH210" s="203">
        <f t="shared" si="7"/>
        <v>0</v>
      </c>
      <c r="BI210" s="203">
        <f t="shared" si="8"/>
        <v>0</v>
      </c>
      <c r="BJ210" s="16" t="s">
        <v>138</v>
      </c>
      <c r="BK210" s="203">
        <f t="shared" si="9"/>
        <v>0</v>
      </c>
      <c r="BL210" s="16" t="s">
        <v>206</v>
      </c>
      <c r="BM210" s="202" t="s">
        <v>1196</v>
      </c>
    </row>
    <row r="211" spans="2:65" s="1" customFormat="1" ht="16.5" customHeight="1">
      <c r="B211" s="33"/>
      <c r="C211" s="191" t="s">
        <v>306</v>
      </c>
      <c r="D211" s="191" t="s">
        <v>132</v>
      </c>
      <c r="E211" s="192" t="s">
        <v>517</v>
      </c>
      <c r="F211" s="193" t="s">
        <v>518</v>
      </c>
      <c r="G211" s="194" t="s">
        <v>226</v>
      </c>
      <c r="H211" s="195">
        <v>1</v>
      </c>
      <c r="I211" s="196"/>
      <c r="J211" s="197">
        <f t="shared" si="0"/>
        <v>0</v>
      </c>
      <c r="K211" s="193" t="s">
        <v>136</v>
      </c>
      <c r="L211" s="37"/>
      <c r="M211" s="198" t="s">
        <v>1</v>
      </c>
      <c r="N211" s="199" t="s">
        <v>39</v>
      </c>
      <c r="O211" s="65"/>
      <c r="P211" s="200">
        <f t="shared" si="1"/>
        <v>0</v>
      </c>
      <c r="Q211" s="200">
        <v>0</v>
      </c>
      <c r="R211" s="200">
        <f t="shared" si="2"/>
        <v>0</v>
      </c>
      <c r="S211" s="200">
        <v>0</v>
      </c>
      <c r="T211" s="201">
        <f t="shared" si="3"/>
        <v>0</v>
      </c>
      <c r="AR211" s="202" t="s">
        <v>206</v>
      </c>
      <c r="AT211" s="202" t="s">
        <v>132</v>
      </c>
      <c r="AU211" s="202" t="s">
        <v>138</v>
      </c>
      <c r="AY211" s="16" t="s">
        <v>129</v>
      </c>
      <c r="BE211" s="203">
        <f t="shared" si="4"/>
        <v>0</v>
      </c>
      <c r="BF211" s="203">
        <f t="shared" si="5"/>
        <v>0</v>
      </c>
      <c r="BG211" s="203">
        <f t="shared" si="6"/>
        <v>0</v>
      </c>
      <c r="BH211" s="203">
        <f t="shared" si="7"/>
        <v>0</v>
      </c>
      <c r="BI211" s="203">
        <f t="shared" si="8"/>
        <v>0</v>
      </c>
      <c r="BJ211" s="16" t="s">
        <v>138</v>
      </c>
      <c r="BK211" s="203">
        <f t="shared" si="9"/>
        <v>0</v>
      </c>
      <c r="BL211" s="16" t="s">
        <v>206</v>
      </c>
      <c r="BM211" s="202" t="s">
        <v>1197</v>
      </c>
    </row>
    <row r="212" spans="2:65" s="1" customFormat="1" ht="16.5" customHeight="1">
      <c r="B212" s="33"/>
      <c r="C212" s="191" t="s">
        <v>310</v>
      </c>
      <c r="D212" s="191" t="s">
        <v>132</v>
      </c>
      <c r="E212" s="192" t="s">
        <v>520</v>
      </c>
      <c r="F212" s="193" t="s">
        <v>521</v>
      </c>
      <c r="G212" s="194" t="s">
        <v>226</v>
      </c>
      <c r="H212" s="195">
        <v>1</v>
      </c>
      <c r="I212" s="196"/>
      <c r="J212" s="197">
        <f t="shared" si="0"/>
        <v>0</v>
      </c>
      <c r="K212" s="193" t="s">
        <v>136</v>
      </c>
      <c r="L212" s="37"/>
      <c r="M212" s="198" t="s">
        <v>1</v>
      </c>
      <c r="N212" s="199" t="s">
        <v>39</v>
      </c>
      <c r="O212" s="65"/>
      <c r="P212" s="200">
        <f t="shared" si="1"/>
        <v>0</v>
      </c>
      <c r="Q212" s="200">
        <v>0</v>
      </c>
      <c r="R212" s="200">
        <f t="shared" si="2"/>
        <v>0</v>
      </c>
      <c r="S212" s="200">
        <v>0</v>
      </c>
      <c r="T212" s="201">
        <f t="shared" si="3"/>
        <v>0</v>
      </c>
      <c r="AR212" s="202" t="s">
        <v>206</v>
      </c>
      <c r="AT212" s="202" t="s">
        <v>132</v>
      </c>
      <c r="AU212" s="202" t="s">
        <v>138</v>
      </c>
      <c r="AY212" s="16" t="s">
        <v>129</v>
      </c>
      <c r="BE212" s="203">
        <f t="shared" si="4"/>
        <v>0</v>
      </c>
      <c r="BF212" s="203">
        <f t="shared" si="5"/>
        <v>0</v>
      </c>
      <c r="BG212" s="203">
        <f t="shared" si="6"/>
        <v>0</v>
      </c>
      <c r="BH212" s="203">
        <f t="shared" si="7"/>
        <v>0</v>
      </c>
      <c r="BI212" s="203">
        <f t="shared" si="8"/>
        <v>0</v>
      </c>
      <c r="BJ212" s="16" t="s">
        <v>138</v>
      </c>
      <c r="BK212" s="203">
        <f t="shared" si="9"/>
        <v>0</v>
      </c>
      <c r="BL212" s="16" t="s">
        <v>206</v>
      </c>
      <c r="BM212" s="202" t="s">
        <v>1198</v>
      </c>
    </row>
    <row r="213" spans="2:65" s="1" customFormat="1" ht="16.5" customHeight="1">
      <c r="B213" s="33"/>
      <c r="C213" s="191" t="s">
        <v>314</v>
      </c>
      <c r="D213" s="191" t="s">
        <v>132</v>
      </c>
      <c r="E213" s="192" t="s">
        <v>523</v>
      </c>
      <c r="F213" s="193" t="s">
        <v>524</v>
      </c>
      <c r="G213" s="194" t="s">
        <v>216</v>
      </c>
      <c r="H213" s="195">
        <v>6</v>
      </c>
      <c r="I213" s="196"/>
      <c r="J213" s="197">
        <f t="shared" si="0"/>
        <v>0</v>
      </c>
      <c r="K213" s="193" t="s">
        <v>136</v>
      </c>
      <c r="L213" s="37"/>
      <c r="M213" s="198" t="s">
        <v>1</v>
      </c>
      <c r="N213" s="199" t="s">
        <v>39</v>
      </c>
      <c r="O213" s="65"/>
      <c r="P213" s="200">
        <f t="shared" si="1"/>
        <v>0</v>
      </c>
      <c r="Q213" s="200">
        <v>0</v>
      </c>
      <c r="R213" s="200">
        <f t="shared" si="2"/>
        <v>0</v>
      </c>
      <c r="S213" s="200">
        <v>0</v>
      </c>
      <c r="T213" s="201">
        <f t="shared" si="3"/>
        <v>0</v>
      </c>
      <c r="AR213" s="202" t="s">
        <v>206</v>
      </c>
      <c r="AT213" s="202" t="s">
        <v>132</v>
      </c>
      <c r="AU213" s="202" t="s">
        <v>138</v>
      </c>
      <c r="AY213" s="16" t="s">
        <v>129</v>
      </c>
      <c r="BE213" s="203">
        <f t="shared" si="4"/>
        <v>0</v>
      </c>
      <c r="BF213" s="203">
        <f t="shared" si="5"/>
        <v>0</v>
      </c>
      <c r="BG213" s="203">
        <f t="shared" si="6"/>
        <v>0</v>
      </c>
      <c r="BH213" s="203">
        <f t="shared" si="7"/>
        <v>0</v>
      </c>
      <c r="BI213" s="203">
        <f t="shared" si="8"/>
        <v>0</v>
      </c>
      <c r="BJ213" s="16" t="s">
        <v>138</v>
      </c>
      <c r="BK213" s="203">
        <f t="shared" si="9"/>
        <v>0</v>
      </c>
      <c r="BL213" s="16" t="s">
        <v>206</v>
      </c>
      <c r="BM213" s="202" t="s">
        <v>1199</v>
      </c>
    </row>
    <row r="214" spans="2:65" s="1" customFormat="1" ht="24" customHeight="1">
      <c r="B214" s="33"/>
      <c r="C214" s="191" t="s">
        <v>318</v>
      </c>
      <c r="D214" s="191" t="s">
        <v>132</v>
      </c>
      <c r="E214" s="192" t="s">
        <v>526</v>
      </c>
      <c r="F214" s="193" t="s">
        <v>527</v>
      </c>
      <c r="G214" s="194" t="s">
        <v>333</v>
      </c>
      <c r="H214" s="247"/>
      <c r="I214" s="196"/>
      <c r="J214" s="197">
        <f t="shared" si="0"/>
        <v>0</v>
      </c>
      <c r="K214" s="193" t="s">
        <v>136</v>
      </c>
      <c r="L214" s="37"/>
      <c r="M214" s="198" t="s">
        <v>1</v>
      </c>
      <c r="N214" s="199" t="s">
        <v>39</v>
      </c>
      <c r="O214" s="65"/>
      <c r="P214" s="200">
        <f t="shared" si="1"/>
        <v>0</v>
      </c>
      <c r="Q214" s="200">
        <v>0</v>
      </c>
      <c r="R214" s="200">
        <f t="shared" si="2"/>
        <v>0</v>
      </c>
      <c r="S214" s="200">
        <v>0</v>
      </c>
      <c r="T214" s="201">
        <f t="shared" si="3"/>
        <v>0</v>
      </c>
      <c r="AR214" s="202" t="s">
        <v>206</v>
      </c>
      <c r="AT214" s="202" t="s">
        <v>132</v>
      </c>
      <c r="AU214" s="202" t="s">
        <v>138</v>
      </c>
      <c r="AY214" s="16" t="s">
        <v>129</v>
      </c>
      <c r="BE214" s="203">
        <f t="shared" si="4"/>
        <v>0</v>
      </c>
      <c r="BF214" s="203">
        <f t="shared" si="5"/>
        <v>0</v>
      </c>
      <c r="BG214" s="203">
        <f t="shared" si="6"/>
        <v>0</v>
      </c>
      <c r="BH214" s="203">
        <f t="shared" si="7"/>
        <v>0</v>
      </c>
      <c r="BI214" s="203">
        <f t="shared" si="8"/>
        <v>0</v>
      </c>
      <c r="BJ214" s="16" t="s">
        <v>138</v>
      </c>
      <c r="BK214" s="203">
        <f t="shared" si="9"/>
        <v>0</v>
      </c>
      <c r="BL214" s="16" t="s">
        <v>206</v>
      </c>
      <c r="BM214" s="202" t="s">
        <v>1200</v>
      </c>
    </row>
    <row r="215" spans="2:65" s="11" customFormat="1" ht="22.95" customHeight="1">
      <c r="B215" s="175"/>
      <c r="C215" s="176"/>
      <c r="D215" s="177" t="s">
        <v>72</v>
      </c>
      <c r="E215" s="189" t="s">
        <v>529</v>
      </c>
      <c r="F215" s="189" t="s">
        <v>530</v>
      </c>
      <c r="G215" s="176"/>
      <c r="H215" s="176"/>
      <c r="I215" s="179"/>
      <c r="J215" s="190">
        <f>BK215</f>
        <v>0</v>
      </c>
      <c r="K215" s="176"/>
      <c r="L215" s="181"/>
      <c r="M215" s="182"/>
      <c r="N215" s="183"/>
      <c r="O215" s="183"/>
      <c r="P215" s="184">
        <f>SUM(P216:P230)</f>
        <v>0</v>
      </c>
      <c r="Q215" s="183"/>
      <c r="R215" s="184">
        <f>SUM(R216:R230)</f>
        <v>9.58E-3</v>
      </c>
      <c r="S215" s="183"/>
      <c r="T215" s="185">
        <f>SUM(T216:T230)</f>
        <v>1.49E-2</v>
      </c>
      <c r="AR215" s="186" t="s">
        <v>138</v>
      </c>
      <c r="AT215" s="187" t="s">
        <v>72</v>
      </c>
      <c r="AU215" s="187" t="s">
        <v>81</v>
      </c>
      <c r="AY215" s="186" t="s">
        <v>129</v>
      </c>
      <c r="BK215" s="188">
        <f>SUM(BK216:BK230)</f>
        <v>0</v>
      </c>
    </row>
    <row r="216" spans="2:65" s="1" customFormat="1" ht="24" customHeight="1">
      <c r="B216" s="33"/>
      <c r="C216" s="191" t="s">
        <v>322</v>
      </c>
      <c r="D216" s="191" t="s">
        <v>132</v>
      </c>
      <c r="E216" s="192" t="s">
        <v>531</v>
      </c>
      <c r="F216" s="193" t="s">
        <v>532</v>
      </c>
      <c r="G216" s="194" t="s">
        <v>216</v>
      </c>
      <c r="H216" s="195">
        <v>6</v>
      </c>
      <c r="I216" s="196"/>
      <c r="J216" s="197">
        <f t="shared" ref="J216:J230" si="10">ROUND(I216*H216,2)</f>
        <v>0</v>
      </c>
      <c r="K216" s="193" t="s">
        <v>136</v>
      </c>
      <c r="L216" s="37"/>
      <c r="M216" s="198" t="s">
        <v>1</v>
      </c>
      <c r="N216" s="199" t="s">
        <v>39</v>
      </c>
      <c r="O216" s="65"/>
      <c r="P216" s="200">
        <f t="shared" ref="P216:P230" si="11">O216*H216</f>
        <v>0</v>
      </c>
      <c r="Q216" s="200">
        <v>0</v>
      </c>
      <c r="R216" s="200">
        <f t="shared" ref="R216:R230" si="12">Q216*H216</f>
        <v>0</v>
      </c>
      <c r="S216" s="200">
        <v>2.1299999999999999E-3</v>
      </c>
      <c r="T216" s="201">
        <f t="shared" ref="T216:T230" si="13">S216*H216</f>
        <v>1.278E-2</v>
      </c>
      <c r="AR216" s="202" t="s">
        <v>206</v>
      </c>
      <c r="AT216" s="202" t="s">
        <v>132</v>
      </c>
      <c r="AU216" s="202" t="s">
        <v>138</v>
      </c>
      <c r="AY216" s="16" t="s">
        <v>129</v>
      </c>
      <c r="BE216" s="203">
        <f t="shared" ref="BE216:BE230" si="14">IF(N216="základní",J216,0)</f>
        <v>0</v>
      </c>
      <c r="BF216" s="203">
        <f t="shared" ref="BF216:BF230" si="15">IF(N216="snížená",J216,0)</f>
        <v>0</v>
      </c>
      <c r="BG216" s="203">
        <f t="shared" ref="BG216:BG230" si="16">IF(N216="zákl. přenesená",J216,0)</f>
        <v>0</v>
      </c>
      <c r="BH216" s="203">
        <f t="shared" ref="BH216:BH230" si="17">IF(N216="sníž. přenesená",J216,0)</f>
        <v>0</v>
      </c>
      <c r="BI216" s="203">
        <f t="shared" ref="BI216:BI230" si="18">IF(N216="nulová",J216,0)</f>
        <v>0</v>
      </c>
      <c r="BJ216" s="16" t="s">
        <v>138</v>
      </c>
      <c r="BK216" s="203">
        <f t="shared" ref="BK216:BK230" si="19">ROUND(I216*H216,2)</f>
        <v>0</v>
      </c>
      <c r="BL216" s="16" t="s">
        <v>206</v>
      </c>
      <c r="BM216" s="202" t="s">
        <v>1201</v>
      </c>
    </row>
    <row r="217" spans="2:65" s="1" customFormat="1" ht="24" customHeight="1">
      <c r="B217" s="33"/>
      <c r="C217" s="191" t="s">
        <v>326</v>
      </c>
      <c r="D217" s="191" t="s">
        <v>132</v>
      </c>
      <c r="E217" s="192" t="s">
        <v>534</v>
      </c>
      <c r="F217" s="193" t="s">
        <v>535</v>
      </c>
      <c r="G217" s="194" t="s">
        <v>216</v>
      </c>
      <c r="H217" s="195">
        <v>7</v>
      </c>
      <c r="I217" s="196"/>
      <c r="J217" s="197">
        <f t="shared" si="10"/>
        <v>0</v>
      </c>
      <c r="K217" s="193" t="s">
        <v>136</v>
      </c>
      <c r="L217" s="37"/>
      <c r="M217" s="198" t="s">
        <v>1</v>
      </c>
      <c r="N217" s="199" t="s">
        <v>39</v>
      </c>
      <c r="O217" s="65"/>
      <c r="P217" s="200">
        <f t="shared" si="11"/>
        <v>0</v>
      </c>
      <c r="Q217" s="200">
        <v>6.6E-4</v>
      </c>
      <c r="R217" s="200">
        <f t="shared" si="12"/>
        <v>4.62E-3</v>
      </c>
      <c r="S217" s="200">
        <v>0</v>
      </c>
      <c r="T217" s="201">
        <f t="shared" si="13"/>
        <v>0</v>
      </c>
      <c r="AR217" s="202" t="s">
        <v>137</v>
      </c>
      <c r="AT217" s="202" t="s">
        <v>132</v>
      </c>
      <c r="AU217" s="202" t="s">
        <v>138</v>
      </c>
      <c r="AY217" s="16" t="s">
        <v>129</v>
      </c>
      <c r="BE217" s="203">
        <f t="shared" si="14"/>
        <v>0</v>
      </c>
      <c r="BF217" s="203">
        <f t="shared" si="15"/>
        <v>0</v>
      </c>
      <c r="BG217" s="203">
        <f t="shared" si="16"/>
        <v>0</v>
      </c>
      <c r="BH217" s="203">
        <f t="shared" si="17"/>
        <v>0</v>
      </c>
      <c r="BI217" s="203">
        <f t="shared" si="18"/>
        <v>0</v>
      </c>
      <c r="BJ217" s="16" t="s">
        <v>138</v>
      </c>
      <c r="BK217" s="203">
        <f t="shared" si="19"/>
        <v>0</v>
      </c>
      <c r="BL217" s="16" t="s">
        <v>137</v>
      </c>
      <c r="BM217" s="202" t="s">
        <v>1202</v>
      </c>
    </row>
    <row r="218" spans="2:65" s="1" customFormat="1" ht="24" customHeight="1">
      <c r="B218" s="33"/>
      <c r="C218" s="191" t="s">
        <v>330</v>
      </c>
      <c r="D218" s="191" t="s">
        <v>132</v>
      </c>
      <c r="E218" s="192" t="s">
        <v>537</v>
      </c>
      <c r="F218" s="193" t="s">
        <v>538</v>
      </c>
      <c r="G218" s="194" t="s">
        <v>216</v>
      </c>
      <c r="H218" s="195">
        <v>2</v>
      </c>
      <c r="I218" s="196"/>
      <c r="J218" s="197">
        <f t="shared" si="10"/>
        <v>0</v>
      </c>
      <c r="K218" s="193" t="s">
        <v>136</v>
      </c>
      <c r="L218" s="37"/>
      <c r="M218" s="198" t="s">
        <v>1</v>
      </c>
      <c r="N218" s="199" t="s">
        <v>39</v>
      </c>
      <c r="O218" s="65"/>
      <c r="P218" s="200">
        <f t="shared" si="11"/>
        <v>0</v>
      </c>
      <c r="Q218" s="200">
        <v>9.1E-4</v>
      </c>
      <c r="R218" s="200">
        <f t="shared" si="12"/>
        <v>1.82E-3</v>
      </c>
      <c r="S218" s="200">
        <v>0</v>
      </c>
      <c r="T218" s="201">
        <f t="shared" si="13"/>
        <v>0</v>
      </c>
      <c r="AR218" s="202" t="s">
        <v>206</v>
      </c>
      <c r="AT218" s="202" t="s">
        <v>132</v>
      </c>
      <c r="AU218" s="202" t="s">
        <v>138</v>
      </c>
      <c r="AY218" s="16" t="s">
        <v>129</v>
      </c>
      <c r="BE218" s="203">
        <f t="shared" si="14"/>
        <v>0</v>
      </c>
      <c r="BF218" s="203">
        <f t="shared" si="15"/>
        <v>0</v>
      </c>
      <c r="BG218" s="203">
        <f t="shared" si="16"/>
        <v>0</v>
      </c>
      <c r="BH218" s="203">
        <f t="shared" si="17"/>
        <v>0</v>
      </c>
      <c r="BI218" s="203">
        <f t="shared" si="18"/>
        <v>0</v>
      </c>
      <c r="BJ218" s="16" t="s">
        <v>138</v>
      </c>
      <c r="BK218" s="203">
        <f t="shared" si="19"/>
        <v>0</v>
      </c>
      <c r="BL218" s="16" t="s">
        <v>206</v>
      </c>
      <c r="BM218" s="202" t="s">
        <v>1203</v>
      </c>
    </row>
    <row r="219" spans="2:65" s="1" customFormat="1" ht="36" customHeight="1">
      <c r="B219" s="33"/>
      <c r="C219" s="191" t="s">
        <v>337</v>
      </c>
      <c r="D219" s="191" t="s">
        <v>132</v>
      </c>
      <c r="E219" s="192" t="s">
        <v>540</v>
      </c>
      <c r="F219" s="193" t="s">
        <v>541</v>
      </c>
      <c r="G219" s="194" t="s">
        <v>216</v>
      </c>
      <c r="H219" s="195">
        <v>7</v>
      </c>
      <c r="I219" s="196"/>
      <c r="J219" s="197">
        <f t="shared" si="10"/>
        <v>0</v>
      </c>
      <c r="K219" s="193" t="s">
        <v>136</v>
      </c>
      <c r="L219" s="37"/>
      <c r="M219" s="198" t="s">
        <v>1</v>
      </c>
      <c r="N219" s="199" t="s">
        <v>39</v>
      </c>
      <c r="O219" s="65"/>
      <c r="P219" s="200">
        <f t="shared" si="11"/>
        <v>0</v>
      </c>
      <c r="Q219" s="200">
        <v>4.0000000000000003E-5</v>
      </c>
      <c r="R219" s="200">
        <f t="shared" si="12"/>
        <v>2.8000000000000003E-4</v>
      </c>
      <c r="S219" s="200">
        <v>0</v>
      </c>
      <c r="T219" s="201">
        <f t="shared" si="13"/>
        <v>0</v>
      </c>
      <c r="AR219" s="202" t="s">
        <v>206</v>
      </c>
      <c r="AT219" s="202" t="s">
        <v>132</v>
      </c>
      <c r="AU219" s="202" t="s">
        <v>138</v>
      </c>
      <c r="AY219" s="16" t="s">
        <v>129</v>
      </c>
      <c r="BE219" s="203">
        <f t="shared" si="14"/>
        <v>0</v>
      </c>
      <c r="BF219" s="203">
        <f t="shared" si="15"/>
        <v>0</v>
      </c>
      <c r="BG219" s="203">
        <f t="shared" si="16"/>
        <v>0</v>
      </c>
      <c r="BH219" s="203">
        <f t="shared" si="17"/>
        <v>0</v>
      </c>
      <c r="BI219" s="203">
        <f t="shared" si="18"/>
        <v>0</v>
      </c>
      <c r="BJ219" s="16" t="s">
        <v>138</v>
      </c>
      <c r="BK219" s="203">
        <f t="shared" si="19"/>
        <v>0</v>
      </c>
      <c r="BL219" s="16" t="s">
        <v>206</v>
      </c>
      <c r="BM219" s="202" t="s">
        <v>1204</v>
      </c>
    </row>
    <row r="220" spans="2:65" s="1" customFormat="1" ht="36" customHeight="1">
      <c r="B220" s="33"/>
      <c r="C220" s="191" t="s">
        <v>341</v>
      </c>
      <c r="D220" s="191" t="s">
        <v>132</v>
      </c>
      <c r="E220" s="192" t="s">
        <v>543</v>
      </c>
      <c r="F220" s="193" t="s">
        <v>544</v>
      </c>
      <c r="G220" s="194" t="s">
        <v>216</v>
      </c>
      <c r="H220" s="195">
        <v>2</v>
      </c>
      <c r="I220" s="196"/>
      <c r="J220" s="197">
        <f t="shared" si="10"/>
        <v>0</v>
      </c>
      <c r="K220" s="193" t="s">
        <v>136</v>
      </c>
      <c r="L220" s="37"/>
      <c r="M220" s="198" t="s">
        <v>1</v>
      </c>
      <c r="N220" s="199" t="s">
        <v>39</v>
      </c>
      <c r="O220" s="65"/>
      <c r="P220" s="200">
        <f t="shared" si="11"/>
        <v>0</v>
      </c>
      <c r="Q220" s="200">
        <v>4.0000000000000003E-5</v>
      </c>
      <c r="R220" s="200">
        <f t="shared" si="12"/>
        <v>8.0000000000000007E-5</v>
      </c>
      <c r="S220" s="200">
        <v>0</v>
      </c>
      <c r="T220" s="201">
        <f t="shared" si="13"/>
        <v>0</v>
      </c>
      <c r="AR220" s="202" t="s">
        <v>206</v>
      </c>
      <c r="AT220" s="202" t="s">
        <v>132</v>
      </c>
      <c r="AU220" s="202" t="s">
        <v>138</v>
      </c>
      <c r="AY220" s="16" t="s">
        <v>129</v>
      </c>
      <c r="BE220" s="203">
        <f t="shared" si="14"/>
        <v>0</v>
      </c>
      <c r="BF220" s="203">
        <f t="shared" si="15"/>
        <v>0</v>
      </c>
      <c r="BG220" s="203">
        <f t="shared" si="16"/>
        <v>0</v>
      </c>
      <c r="BH220" s="203">
        <f t="shared" si="17"/>
        <v>0</v>
      </c>
      <c r="BI220" s="203">
        <f t="shared" si="18"/>
        <v>0</v>
      </c>
      <c r="BJ220" s="16" t="s">
        <v>138</v>
      </c>
      <c r="BK220" s="203">
        <f t="shared" si="19"/>
        <v>0</v>
      </c>
      <c r="BL220" s="16" t="s">
        <v>206</v>
      </c>
      <c r="BM220" s="202" t="s">
        <v>1205</v>
      </c>
    </row>
    <row r="221" spans="2:65" s="1" customFormat="1" ht="16.5" customHeight="1">
      <c r="B221" s="33"/>
      <c r="C221" s="191" t="s">
        <v>347</v>
      </c>
      <c r="D221" s="191" t="s">
        <v>132</v>
      </c>
      <c r="E221" s="192" t="s">
        <v>546</v>
      </c>
      <c r="F221" s="193" t="s">
        <v>547</v>
      </c>
      <c r="G221" s="194" t="s">
        <v>226</v>
      </c>
      <c r="H221" s="195">
        <v>8</v>
      </c>
      <c r="I221" s="196"/>
      <c r="J221" s="197">
        <f t="shared" si="10"/>
        <v>0</v>
      </c>
      <c r="K221" s="193" t="s">
        <v>136</v>
      </c>
      <c r="L221" s="37"/>
      <c r="M221" s="198" t="s">
        <v>1</v>
      </c>
      <c r="N221" s="199" t="s">
        <v>39</v>
      </c>
      <c r="O221" s="65"/>
      <c r="P221" s="200">
        <f t="shared" si="11"/>
        <v>0</v>
      </c>
      <c r="Q221" s="200">
        <v>0</v>
      </c>
      <c r="R221" s="200">
        <f t="shared" si="12"/>
        <v>0</v>
      </c>
      <c r="S221" s="200">
        <v>0</v>
      </c>
      <c r="T221" s="201">
        <f t="shared" si="13"/>
        <v>0</v>
      </c>
      <c r="AR221" s="202" t="s">
        <v>206</v>
      </c>
      <c r="AT221" s="202" t="s">
        <v>132</v>
      </c>
      <c r="AU221" s="202" t="s">
        <v>138</v>
      </c>
      <c r="AY221" s="16" t="s">
        <v>129</v>
      </c>
      <c r="BE221" s="203">
        <f t="shared" si="14"/>
        <v>0</v>
      </c>
      <c r="BF221" s="203">
        <f t="shared" si="15"/>
        <v>0</v>
      </c>
      <c r="BG221" s="203">
        <f t="shared" si="16"/>
        <v>0</v>
      </c>
      <c r="BH221" s="203">
        <f t="shared" si="17"/>
        <v>0</v>
      </c>
      <c r="BI221" s="203">
        <f t="shared" si="18"/>
        <v>0</v>
      </c>
      <c r="BJ221" s="16" t="s">
        <v>138</v>
      </c>
      <c r="BK221" s="203">
        <f t="shared" si="19"/>
        <v>0</v>
      </c>
      <c r="BL221" s="16" t="s">
        <v>206</v>
      </c>
      <c r="BM221" s="202" t="s">
        <v>1206</v>
      </c>
    </row>
    <row r="222" spans="2:65" s="1" customFormat="1" ht="24" customHeight="1">
      <c r="B222" s="33"/>
      <c r="C222" s="191" t="s">
        <v>351</v>
      </c>
      <c r="D222" s="191" t="s">
        <v>132</v>
      </c>
      <c r="E222" s="192" t="s">
        <v>549</v>
      </c>
      <c r="F222" s="193" t="s">
        <v>550</v>
      </c>
      <c r="G222" s="194" t="s">
        <v>226</v>
      </c>
      <c r="H222" s="195">
        <v>2</v>
      </c>
      <c r="I222" s="196"/>
      <c r="J222" s="197">
        <f t="shared" si="10"/>
        <v>0</v>
      </c>
      <c r="K222" s="193" t="s">
        <v>136</v>
      </c>
      <c r="L222" s="37"/>
      <c r="M222" s="198" t="s">
        <v>1</v>
      </c>
      <c r="N222" s="199" t="s">
        <v>39</v>
      </c>
      <c r="O222" s="65"/>
      <c r="P222" s="200">
        <f t="shared" si="11"/>
        <v>0</v>
      </c>
      <c r="Q222" s="200">
        <v>0</v>
      </c>
      <c r="R222" s="200">
        <f t="shared" si="12"/>
        <v>0</v>
      </c>
      <c r="S222" s="200">
        <v>0</v>
      </c>
      <c r="T222" s="201">
        <f t="shared" si="13"/>
        <v>0</v>
      </c>
      <c r="AR222" s="202" t="s">
        <v>206</v>
      </c>
      <c r="AT222" s="202" t="s">
        <v>132</v>
      </c>
      <c r="AU222" s="202" t="s">
        <v>138</v>
      </c>
      <c r="AY222" s="16" t="s">
        <v>129</v>
      </c>
      <c r="BE222" s="203">
        <f t="shared" si="14"/>
        <v>0</v>
      </c>
      <c r="BF222" s="203">
        <f t="shared" si="15"/>
        <v>0</v>
      </c>
      <c r="BG222" s="203">
        <f t="shared" si="16"/>
        <v>0</v>
      </c>
      <c r="BH222" s="203">
        <f t="shared" si="17"/>
        <v>0</v>
      </c>
      <c r="BI222" s="203">
        <f t="shared" si="18"/>
        <v>0</v>
      </c>
      <c r="BJ222" s="16" t="s">
        <v>138</v>
      </c>
      <c r="BK222" s="203">
        <f t="shared" si="19"/>
        <v>0</v>
      </c>
      <c r="BL222" s="16" t="s">
        <v>206</v>
      </c>
      <c r="BM222" s="202" t="s">
        <v>1207</v>
      </c>
    </row>
    <row r="223" spans="2:65" s="1" customFormat="1" ht="16.5" customHeight="1">
      <c r="B223" s="33"/>
      <c r="C223" s="191" t="s">
        <v>358</v>
      </c>
      <c r="D223" s="191" t="s">
        <v>132</v>
      </c>
      <c r="E223" s="192" t="s">
        <v>571</v>
      </c>
      <c r="F223" s="193" t="s">
        <v>572</v>
      </c>
      <c r="G223" s="194" t="s">
        <v>573</v>
      </c>
      <c r="H223" s="195">
        <v>3</v>
      </c>
      <c r="I223" s="196"/>
      <c r="J223" s="197">
        <f t="shared" si="10"/>
        <v>0</v>
      </c>
      <c r="K223" s="193" t="s">
        <v>1</v>
      </c>
      <c r="L223" s="37"/>
      <c r="M223" s="198" t="s">
        <v>1</v>
      </c>
      <c r="N223" s="199" t="s">
        <v>39</v>
      </c>
      <c r="O223" s="65"/>
      <c r="P223" s="200">
        <f t="shared" si="11"/>
        <v>0</v>
      </c>
      <c r="Q223" s="200">
        <v>0</v>
      </c>
      <c r="R223" s="200">
        <f t="shared" si="12"/>
        <v>0</v>
      </c>
      <c r="S223" s="200">
        <v>0</v>
      </c>
      <c r="T223" s="201">
        <f t="shared" si="13"/>
        <v>0</v>
      </c>
      <c r="AR223" s="202" t="s">
        <v>206</v>
      </c>
      <c r="AT223" s="202" t="s">
        <v>132</v>
      </c>
      <c r="AU223" s="202" t="s">
        <v>138</v>
      </c>
      <c r="AY223" s="16" t="s">
        <v>129</v>
      </c>
      <c r="BE223" s="203">
        <f t="shared" si="14"/>
        <v>0</v>
      </c>
      <c r="BF223" s="203">
        <f t="shared" si="15"/>
        <v>0</v>
      </c>
      <c r="BG223" s="203">
        <f t="shared" si="16"/>
        <v>0</v>
      </c>
      <c r="BH223" s="203">
        <f t="shared" si="17"/>
        <v>0</v>
      </c>
      <c r="BI223" s="203">
        <f t="shared" si="18"/>
        <v>0</v>
      </c>
      <c r="BJ223" s="16" t="s">
        <v>138</v>
      </c>
      <c r="BK223" s="203">
        <f t="shared" si="19"/>
        <v>0</v>
      </c>
      <c r="BL223" s="16" t="s">
        <v>206</v>
      </c>
      <c r="BM223" s="202" t="s">
        <v>1208</v>
      </c>
    </row>
    <row r="224" spans="2:65" s="1" customFormat="1" ht="16.5" customHeight="1">
      <c r="B224" s="33"/>
      <c r="C224" s="191" t="s">
        <v>362</v>
      </c>
      <c r="D224" s="191" t="s">
        <v>132</v>
      </c>
      <c r="E224" s="192" t="s">
        <v>552</v>
      </c>
      <c r="F224" s="193" t="s">
        <v>553</v>
      </c>
      <c r="G224" s="194" t="s">
        <v>226</v>
      </c>
      <c r="H224" s="195">
        <v>6</v>
      </c>
      <c r="I224" s="196"/>
      <c r="J224" s="197">
        <f t="shared" si="10"/>
        <v>0</v>
      </c>
      <c r="K224" s="193" t="s">
        <v>136</v>
      </c>
      <c r="L224" s="37"/>
      <c r="M224" s="198" t="s">
        <v>1</v>
      </c>
      <c r="N224" s="199" t="s">
        <v>39</v>
      </c>
      <c r="O224" s="65"/>
      <c r="P224" s="200">
        <f t="shared" si="11"/>
        <v>0</v>
      </c>
      <c r="Q224" s="200">
        <v>1.2999999999999999E-4</v>
      </c>
      <c r="R224" s="200">
        <f t="shared" si="12"/>
        <v>7.7999999999999988E-4</v>
      </c>
      <c r="S224" s="200">
        <v>0</v>
      </c>
      <c r="T224" s="201">
        <f t="shared" si="13"/>
        <v>0</v>
      </c>
      <c r="AR224" s="202" t="s">
        <v>206</v>
      </c>
      <c r="AT224" s="202" t="s">
        <v>132</v>
      </c>
      <c r="AU224" s="202" t="s">
        <v>138</v>
      </c>
      <c r="AY224" s="16" t="s">
        <v>129</v>
      </c>
      <c r="BE224" s="203">
        <f t="shared" si="14"/>
        <v>0</v>
      </c>
      <c r="BF224" s="203">
        <f t="shared" si="15"/>
        <v>0</v>
      </c>
      <c r="BG224" s="203">
        <f t="shared" si="16"/>
        <v>0</v>
      </c>
      <c r="BH224" s="203">
        <f t="shared" si="17"/>
        <v>0</v>
      </c>
      <c r="BI224" s="203">
        <f t="shared" si="18"/>
        <v>0</v>
      </c>
      <c r="BJ224" s="16" t="s">
        <v>138</v>
      </c>
      <c r="BK224" s="203">
        <f t="shared" si="19"/>
        <v>0</v>
      </c>
      <c r="BL224" s="16" t="s">
        <v>206</v>
      </c>
      <c r="BM224" s="202" t="s">
        <v>1209</v>
      </c>
    </row>
    <row r="225" spans="2:65" s="1" customFormat="1" ht="16.5" customHeight="1">
      <c r="B225" s="33"/>
      <c r="C225" s="191" t="s">
        <v>367</v>
      </c>
      <c r="D225" s="191" t="s">
        <v>132</v>
      </c>
      <c r="E225" s="192" t="s">
        <v>555</v>
      </c>
      <c r="F225" s="193" t="s">
        <v>556</v>
      </c>
      <c r="G225" s="194" t="s">
        <v>557</v>
      </c>
      <c r="H225" s="195">
        <v>1</v>
      </c>
      <c r="I225" s="196"/>
      <c r="J225" s="197">
        <f t="shared" si="10"/>
        <v>0</v>
      </c>
      <c r="K225" s="193" t="s">
        <v>136</v>
      </c>
      <c r="L225" s="37"/>
      <c r="M225" s="198" t="s">
        <v>1</v>
      </c>
      <c r="N225" s="199" t="s">
        <v>39</v>
      </c>
      <c r="O225" s="65"/>
      <c r="P225" s="200">
        <f t="shared" si="11"/>
        <v>0</v>
      </c>
      <c r="Q225" s="200">
        <v>2.5000000000000001E-4</v>
      </c>
      <c r="R225" s="200">
        <f t="shared" si="12"/>
        <v>2.5000000000000001E-4</v>
      </c>
      <c r="S225" s="200">
        <v>0</v>
      </c>
      <c r="T225" s="201">
        <f t="shared" si="13"/>
        <v>0</v>
      </c>
      <c r="AR225" s="202" t="s">
        <v>206</v>
      </c>
      <c r="AT225" s="202" t="s">
        <v>132</v>
      </c>
      <c r="AU225" s="202" t="s">
        <v>138</v>
      </c>
      <c r="AY225" s="16" t="s">
        <v>129</v>
      </c>
      <c r="BE225" s="203">
        <f t="shared" si="14"/>
        <v>0</v>
      </c>
      <c r="BF225" s="203">
        <f t="shared" si="15"/>
        <v>0</v>
      </c>
      <c r="BG225" s="203">
        <f t="shared" si="16"/>
        <v>0</v>
      </c>
      <c r="BH225" s="203">
        <f t="shared" si="17"/>
        <v>0</v>
      </c>
      <c r="BI225" s="203">
        <f t="shared" si="18"/>
        <v>0</v>
      </c>
      <c r="BJ225" s="16" t="s">
        <v>138</v>
      </c>
      <c r="BK225" s="203">
        <f t="shared" si="19"/>
        <v>0</v>
      </c>
      <c r="BL225" s="16" t="s">
        <v>206</v>
      </c>
      <c r="BM225" s="202" t="s">
        <v>1210</v>
      </c>
    </row>
    <row r="226" spans="2:65" s="1" customFormat="1" ht="16.5" customHeight="1">
      <c r="B226" s="33"/>
      <c r="C226" s="191" t="s">
        <v>372</v>
      </c>
      <c r="D226" s="191" t="s">
        <v>132</v>
      </c>
      <c r="E226" s="192" t="s">
        <v>559</v>
      </c>
      <c r="F226" s="193" t="s">
        <v>560</v>
      </c>
      <c r="G226" s="194" t="s">
        <v>226</v>
      </c>
      <c r="H226" s="195">
        <v>4</v>
      </c>
      <c r="I226" s="196"/>
      <c r="J226" s="197">
        <f t="shared" si="10"/>
        <v>0</v>
      </c>
      <c r="K226" s="193" t="s">
        <v>136</v>
      </c>
      <c r="L226" s="37"/>
      <c r="M226" s="198" t="s">
        <v>1</v>
      </c>
      <c r="N226" s="199" t="s">
        <v>39</v>
      </c>
      <c r="O226" s="65"/>
      <c r="P226" s="200">
        <f t="shared" si="11"/>
        <v>0</v>
      </c>
      <c r="Q226" s="200">
        <v>0</v>
      </c>
      <c r="R226" s="200">
        <f t="shared" si="12"/>
        <v>0</v>
      </c>
      <c r="S226" s="200">
        <v>5.2999999999999998E-4</v>
      </c>
      <c r="T226" s="201">
        <f t="shared" si="13"/>
        <v>2.1199999999999999E-3</v>
      </c>
      <c r="AR226" s="202" t="s">
        <v>206</v>
      </c>
      <c r="AT226" s="202" t="s">
        <v>132</v>
      </c>
      <c r="AU226" s="202" t="s">
        <v>138</v>
      </c>
      <c r="AY226" s="16" t="s">
        <v>129</v>
      </c>
      <c r="BE226" s="203">
        <f t="shared" si="14"/>
        <v>0</v>
      </c>
      <c r="BF226" s="203">
        <f t="shared" si="15"/>
        <v>0</v>
      </c>
      <c r="BG226" s="203">
        <f t="shared" si="16"/>
        <v>0</v>
      </c>
      <c r="BH226" s="203">
        <f t="shared" si="17"/>
        <v>0</v>
      </c>
      <c r="BI226" s="203">
        <f t="shared" si="18"/>
        <v>0</v>
      </c>
      <c r="BJ226" s="16" t="s">
        <v>138</v>
      </c>
      <c r="BK226" s="203">
        <f t="shared" si="19"/>
        <v>0</v>
      </c>
      <c r="BL226" s="16" t="s">
        <v>206</v>
      </c>
      <c r="BM226" s="202" t="s">
        <v>1211</v>
      </c>
    </row>
    <row r="227" spans="2:65" s="1" customFormat="1" ht="16.5" customHeight="1">
      <c r="B227" s="33"/>
      <c r="C227" s="191" t="s">
        <v>376</v>
      </c>
      <c r="D227" s="191" t="s">
        <v>132</v>
      </c>
      <c r="E227" s="192" t="s">
        <v>562</v>
      </c>
      <c r="F227" s="193" t="s">
        <v>563</v>
      </c>
      <c r="G227" s="194" t="s">
        <v>226</v>
      </c>
      <c r="H227" s="195">
        <v>2</v>
      </c>
      <c r="I227" s="196"/>
      <c r="J227" s="197">
        <f t="shared" si="10"/>
        <v>0</v>
      </c>
      <c r="K227" s="193" t="s">
        <v>136</v>
      </c>
      <c r="L227" s="37"/>
      <c r="M227" s="198" t="s">
        <v>1</v>
      </c>
      <c r="N227" s="199" t="s">
        <v>39</v>
      </c>
      <c r="O227" s="65"/>
      <c r="P227" s="200">
        <f t="shared" si="11"/>
        <v>0</v>
      </c>
      <c r="Q227" s="200">
        <v>2.0000000000000002E-5</v>
      </c>
      <c r="R227" s="200">
        <f t="shared" si="12"/>
        <v>4.0000000000000003E-5</v>
      </c>
      <c r="S227" s="200">
        <v>0</v>
      </c>
      <c r="T227" s="201">
        <f t="shared" si="13"/>
        <v>0</v>
      </c>
      <c r="AR227" s="202" t="s">
        <v>206</v>
      </c>
      <c r="AT227" s="202" t="s">
        <v>132</v>
      </c>
      <c r="AU227" s="202" t="s">
        <v>138</v>
      </c>
      <c r="AY227" s="16" t="s">
        <v>129</v>
      </c>
      <c r="BE227" s="203">
        <f t="shared" si="14"/>
        <v>0</v>
      </c>
      <c r="BF227" s="203">
        <f t="shared" si="15"/>
        <v>0</v>
      </c>
      <c r="BG227" s="203">
        <f t="shared" si="16"/>
        <v>0</v>
      </c>
      <c r="BH227" s="203">
        <f t="shared" si="17"/>
        <v>0</v>
      </c>
      <c r="BI227" s="203">
        <f t="shared" si="18"/>
        <v>0</v>
      </c>
      <c r="BJ227" s="16" t="s">
        <v>138</v>
      </c>
      <c r="BK227" s="203">
        <f t="shared" si="19"/>
        <v>0</v>
      </c>
      <c r="BL227" s="16" t="s">
        <v>206</v>
      </c>
      <c r="BM227" s="202" t="s">
        <v>1212</v>
      </c>
    </row>
    <row r="228" spans="2:65" s="1" customFormat="1" ht="16.5" customHeight="1">
      <c r="B228" s="33"/>
      <c r="C228" s="237" t="s">
        <v>382</v>
      </c>
      <c r="D228" s="237" t="s">
        <v>218</v>
      </c>
      <c r="E228" s="238" t="s">
        <v>565</v>
      </c>
      <c r="F228" s="239" t="s">
        <v>566</v>
      </c>
      <c r="G228" s="240" t="s">
        <v>226</v>
      </c>
      <c r="H228" s="241">
        <v>2</v>
      </c>
      <c r="I228" s="242"/>
      <c r="J228" s="243">
        <f t="shared" si="10"/>
        <v>0</v>
      </c>
      <c r="K228" s="239" t="s">
        <v>1</v>
      </c>
      <c r="L228" s="244"/>
      <c r="M228" s="245" t="s">
        <v>1</v>
      </c>
      <c r="N228" s="246" t="s">
        <v>39</v>
      </c>
      <c r="O228" s="65"/>
      <c r="P228" s="200">
        <f t="shared" si="11"/>
        <v>0</v>
      </c>
      <c r="Q228" s="200">
        <v>0</v>
      </c>
      <c r="R228" s="200">
        <f t="shared" si="12"/>
        <v>0</v>
      </c>
      <c r="S228" s="200">
        <v>0</v>
      </c>
      <c r="T228" s="201">
        <f t="shared" si="13"/>
        <v>0</v>
      </c>
      <c r="AR228" s="202" t="s">
        <v>221</v>
      </c>
      <c r="AT228" s="202" t="s">
        <v>218</v>
      </c>
      <c r="AU228" s="202" t="s">
        <v>138</v>
      </c>
      <c r="AY228" s="16" t="s">
        <v>129</v>
      </c>
      <c r="BE228" s="203">
        <f t="shared" si="14"/>
        <v>0</v>
      </c>
      <c r="BF228" s="203">
        <f t="shared" si="15"/>
        <v>0</v>
      </c>
      <c r="BG228" s="203">
        <f t="shared" si="16"/>
        <v>0</v>
      </c>
      <c r="BH228" s="203">
        <f t="shared" si="17"/>
        <v>0</v>
      </c>
      <c r="BI228" s="203">
        <f t="shared" si="18"/>
        <v>0</v>
      </c>
      <c r="BJ228" s="16" t="s">
        <v>138</v>
      </c>
      <c r="BK228" s="203">
        <f t="shared" si="19"/>
        <v>0</v>
      </c>
      <c r="BL228" s="16" t="s">
        <v>206</v>
      </c>
      <c r="BM228" s="202" t="s">
        <v>1213</v>
      </c>
    </row>
    <row r="229" spans="2:65" s="1" customFormat="1" ht="24" customHeight="1">
      <c r="B229" s="33"/>
      <c r="C229" s="191" t="s">
        <v>386</v>
      </c>
      <c r="D229" s="191" t="s">
        <v>132</v>
      </c>
      <c r="E229" s="192" t="s">
        <v>568</v>
      </c>
      <c r="F229" s="193" t="s">
        <v>569</v>
      </c>
      <c r="G229" s="194" t="s">
        <v>216</v>
      </c>
      <c r="H229" s="195">
        <v>9</v>
      </c>
      <c r="I229" s="196"/>
      <c r="J229" s="197">
        <f t="shared" si="10"/>
        <v>0</v>
      </c>
      <c r="K229" s="193" t="s">
        <v>136</v>
      </c>
      <c r="L229" s="37"/>
      <c r="M229" s="198" t="s">
        <v>1</v>
      </c>
      <c r="N229" s="199" t="s">
        <v>39</v>
      </c>
      <c r="O229" s="65"/>
      <c r="P229" s="200">
        <f t="shared" si="11"/>
        <v>0</v>
      </c>
      <c r="Q229" s="200">
        <v>1.9000000000000001E-4</v>
      </c>
      <c r="R229" s="200">
        <f t="shared" si="12"/>
        <v>1.7100000000000001E-3</v>
      </c>
      <c r="S229" s="200">
        <v>0</v>
      </c>
      <c r="T229" s="201">
        <f t="shared" si="13"/>
        <v>0</v>
      </c>
      <c r="AR229" s="202" t="s">
        <v>206</v>
      </c>
      <c r="AT229" s="202" t="s">
        <v>132</v>
      </c>
      <c r="AU229" s="202" t="s">
        <v>138</v>
      </c>
      <c r="AY229" s="16" t="s">
        <v>129</v>
      </c>
      <c r="BE229" s="203">
        <f t="shared" si="14"/>
        <v>0</v>
      </c>
      <c r="BF229" s="203">
        <f t="shared" si="15"/>
        <v>0</v>
      </c>
      <c r="BG229" s="203">
        <f t="shared" si="16"/>
        <v>0</v>
      </c>
      <c r="BH229" s="203">
        <f t="shared" si="17"/>
        <v>0</v>
      </c>
      <c r="BI229" s="203">
        <f t="shared" si="18"/>
        <v>0</v>
      </c>
      <c r="BJ229" s="16" t="s">
        <v>138</v>
      </c>
      <c r="BK229" s="203">
        <f t="shared" si="19"/>
        <v>0</v>
      </c>
      <c r="BL229" s="16" t="s">
        <v>206</v>
      </c>
      <c r="BM229" s="202" t="s">
        <v>1214</v>
      </c>
    </row>
    <row r="230" spans="2:65" s="1" customFormat="1" ht="24" customHeight="1">
      <c r="B230" s="33"/>
      <c r="C230" s="191" t="s">
        <v>390</v>
      </c>
      <c r="D230" s="191" t="s">
        <v>132</v>
      </c>
      <c r="E230" s="192" t="s">
        <v>575</v>
      </c>
      <c r="F230" s="193" t="s">
        <v>576</v>
      </c>
      <c r="G230" s="194" t="s">
        <v>333</v>
      </c>
      <c r="H230" s="247"/>
      <c r="I230" s="196"/>
      <c r="J230" s="197">
        <f t="shared" si="10"/>
        <v>0</v>
      </c>
      <c r="K230" s="193" t="s">
        <v>136</v>
      </c>
      <c r="L230" s="37"/>
      <c r="M230" s="198" t="s">
        <v>1</v>
      </c>
      <c r="N230" s="199" t="s">
        <v>39</v>
      </c>
      <c r="O230" s="65"/>
      <c r="P230" s="200">
        <f t="shared" si="11"/>
        <v>0</v>
      </c>
      <c r="Q230" s="200">
        <v>0</v>
      </c>
      <c r="R230" s="200">
        <f t="shared" si="12"/>
        <v>0</v>
      </c>
      <c r="S230" s="200">
        <v>0</v>
      </c>
      <c r="T230" s="201">
        <f t="shared" si="13"/>
        <v>0</v>
      </c>
      <c r="AR230" s="202" t="s">
        <v>206</v>
      </c>
      <c r="AT230" s="202" t="s">
        <v>132</v>
      </c>
      <c r="AU230" s="202" t="s">
        <v>138</v>
      </c>
      <c r="AY230" s="16" t="s">
        <v>129</v>
      </c>
      <c r="BE230" s="203">
        <f t="shared" si="14"/>
        <v>0</v>
      </c>
      <c r="BF230" s="203">
        <f t="shared" si="15"/>
        <v>0</v>
      </c>
      <c r="BG230" s="203">
        <f t="shared" si="16"/>
        <v>0</v>
      </c>
      <c r="BH230" s="203">
        <f t="shared" si="17"/>
        <v>0</v>
      </c>
      <c r="BI230" s="203">
        <f t="shared" si="18"/>
        <v>0</v>
      </c>
      <c r="BJ230" s="16" t="s">
        <v>138</v>
      </c>
      <c r="BK230" s="203">
        <f t="shared" si="19"/>
        <v>0</v>
      </c>
      <c r="BL230" s="16" t="s">
        <v>206</v>
      </c>
      <c r="BM230" s="202" t="s">
        <v>1215</v>
      </c>
    </row>
    <row r="231" spans="2:65" s="11" customFormat="1" ht="22.95" customHeight="1">
      <c r="B231" s="175"/>
      <c r="C231" s="176"/>
      <c r="D231" s="177" t="s">
        <v>72</v>
      </c>
      <c r="E231" s="189" t="s">
        <v>578</v>
      </c>
      <c r="F231" s="189" t="s">
        <v>579</v>
      </c>
      <c r="G231" s="176"/>
      <c r="H231" s="176"/>
      <c r="I231" s="179"/>
      <c r="J231" s="190">
        <f>BK231</f>
        <v>0</v>
      </c>
      <c r="K231" s="176"/>
      <c r="L231" s="181"/>
      <c r="M231" s="182"/>
      <c r="N231" s="183"/>
      <c r="O231" s="183"/>
      <c r="P231" s="184">
        <f>SUM(P232:P255)</f>
        <v>0</v>
      </c>
      <c r="Q231" s="183"/>
      <c r="R231" s="184">
        <f>SUM(R232:R255)</f>
        <v>4.6800000000000008E-2</v>
      </c>
      <c r="S231" s="183"/>
      <c r="T231" s="185">
        <f>SUM(T232:T255)</f>
        <v>9.6820000000000003E-2</v>
      </c>
      <c r="AR231" s="186" t="s">
        <v>138</v>
      </c>
      <c r="AT231" s="187" t="s">
        <v>72</v>
      </c>
      <c r="AU231" s="187" t="s">
        <v>81</v>
      </c>
      <c r="AY231" s="186" t="s">
        <v>129</v>
      </c>
      <c r="BK231" s="188">
        <f>SUM(BK232:BK255)</f>
        <v>0</v>
      </c>
    </row>
    <row r="232" spans="2:65" s="1" customFormat="1" ht="16.5" customHeight="1">
      <c r="B232" s="33"/>
      <c r="C232" s="191" t="s">
        <v>394</v>
      </c>
      <c r="D232" s="191" t="s">
        <v>132</v>
      </c>
      <c r="E232" s="192" t="s">
        <v>580</v>
      </c>
      <c r="F232" s="193" t="s">
        <v>581</v>
      </c>
      <c r="G232" s="194" t="s">
        <v>582</v>
      </c>
      <c r="H232" s="195">
        <v>1</v>
      </c>
      <c r="I232" s="196"/>
      <c r="J232" s="197">
        <f t="shared" ref="J232:J255" si="20">ROUND(I232*H232,2)</f>
        <v>0</v>
      </c>
      <c r="K232" s="193" t="s">
        <v>136</v>
      </c>
      <c r="L232" s="37"/>
      <c r="M232" s="198" t="s">
        <v>1</v>
      </c>
      <c r="N232" s="199" t="s">
        <v>39</v>
      </c>
      <c r="O232" s="65"/>
      <c r="P232" s="200">
        <f t="shared" ref="P232:P255" si="21">O232*H232</f>
        <v>0</v>
      </c>
      <c r="Q232" s="200">
        <v>0</v>
      </c>
      <c r="R232" s="200">
        <f t="shared" ref="R232:R255" si="22">Q232*H232</f>
        <v>0</v>
      </c>
      <c r="S232" s="200">
        <v>1.933E-2</v>
      </c>
      <c r="T232" s="201">
        <f t="shared" ref="T232:T255" si="23">S232*H232</f>
        <v>1.933E-2</v>
      </c>
      <c r="AR232" s="202" t="s">
        <v>206</v>
      </c>
      <c r="AT232" s="202" t="s">
        <v>132</v>
      </c>
      <c r="AU232" s="202" t="s">
        <v>138</v>
      </c>
      <c r="AY232" s="16" t="s">
        <v>129</v>
      </c>
      <c r="BE232" s="203">
        <f t="shared" ref="BE232:BE255" si="24">IF(N232="základní",J232,0)</f>
        <v>0</v>
      </c>
      <c r="BF232" s="203">
        <f t="shared" ref="BF232:BF255" si="25">IF(N232="snížená",J232,0)</f>
        <v>0</v>
      </c>
      <c r="BG232" s="203">
        <f t="shared" ref="BG232:BG255" si="26">IF(N232="zákl. přenesená",J232,0)</f>
        <v>0</v>
      </c>
      <c r="BH232" s="203">
        <f t="shared" ref="BH232:BH255" si="27">IF(N232="sníž. přenesená",J232,0)</f>
        <v>0</v>
      </c>
      <c r="BI232" s="203">
        <f t="shared" ref="BI232:BI255" si="28">IF(N232="nulová",J232,0)</f>
        <v>0</v>
      </c>
      <c r="BJ232" s="16" t="s">
        <v>138</v>
      </c>
      <c r="BK232" s="203">
        <f t="shared" ref="BK232:BK255" si="29">ROUND(I232*H232,2)</f>
        <v>0</v>
      </c>
      <c r="BL232" s="16" t="s">
        <v>206</v>
      </c>
      <c r="BM232" s="202" t="s">
        <v>1216</v>
      </c>
    </row>
    <row r="233" spans="2:65" s="1" customFormat="1" ht="16.5" customHeight="1">
      <c r="B233" s="33"/>
      <c r="C233" s="191" t="s">
        <v>399</v>
      </c>
      <c r="D233" s="191" t="s">
        <v>132</v>
      </c>
      <c r="E233" s="192" t="s">
        <v>584</v>
      </c>
      <c r="F233" s="193" t="s">
        <v>585</v>
      </c>
      <c r="G233" s="194" t="s">
        <v>226</v>
      </c>
      <c r="H233" s="195">
        <v>1</v>
      </c>
      <c r="I233" s="196"/>
      <c r="J233" s="197">
        <f t="shared" si="20"/>
        <v>0</v>
      </c>
      <c r="K233" s="193" t="s">
        <v>136</v>
      </c>
      <c r="L233" s="37"/>
      <c r="M233" s="198" t="s">
        <v>1</v>
      </c>
      <c r="N233" s="199" t="s">
        <v>39</v>
      </c>
      <c r="O233" s="65"/>
      <c r="P233" s="200">
        <f t="shared" si="21"/>
        <v>0</v>
      </c>
      <c r="Q233" s="200">
        <v>1.7799999999999999E-3</v>
      </c>
      <c r="R233" s="200">
        <f t="shared" si="22"/>
        <v>1.7799999999999999E-3</v>
      </c>
      <c r="S233" s="200">
        <v>0</v>
      </c>
      <c r="T233" s="201">
        <f t="shared" si="23"/>
        <v>0</v>
      </c>
      <c r="AR233" s="202" t="s">
        <v>206</v>
      </c>
      <c r="AT233" s="202" t="s">
        <v>132</v>
      </c>
      <c r="AU233" s="202" t="s">
        <v>138</v>
      </c>
      <c r="AY233" s="16" t="s">
        <v>129</v>
      </c>
      <c r="BE233" s="203">
        <f t="shared" si="24"/>
        <v>0</v>
      </c>
      <c r="BF233" s="203">
        <f t="shared" si="25"/>
        <v>0</v>
      </c>
      <c r="BG233" s="203">
        <f t="shared" si="26"/>
        <v>0</v>
      </c>
      <c r="BH233" s="203">
        <f t="shared" si="27"/>
        <v>0</v>
      </c>
      <c r="BI233" s="203">
        <f t="shared" si="28"/>
        <v>0</v>
      </c>
      <c r="BJ233" s="16" t="s">
        <v>138</v>
      </c>
      <c r="BK233" s="203">
        <f t="shared" si="29"/>
        <v>0</v>
      </c>
      <c r="BL233" s="16" t="s">
        <v>206</v>
      </c>
      <c r="BM233" s="202" t="s">
        <v>1217</v>
      </c>
    </row>
    <row r="234" spans="2:65" s="1" customFormat="1" ht="16.5" customHeight="1">
      <c r="B234" s="33"/>
      <c r="C234" s="237" t="s">
        <v>409</v>
      </c>
      <c r="D234" s="237" t="s">
        <v>218</v>
      </c>
      <c r="E234" s="238" t="s">
        <v>587</v>
      </c>
      <c r="F234" s="239" t="s">
        <v>588</v>
      </c>
      <c r="G234" s="240" t="s">
        <v>226</v>
      </c>
      <c r="H234" s="241">
        <v>1</v>
      </c>
      <c r="I234" s="242"/>
      <c r="J234" s="243">
        <f t="shared" si="20"/>
        <v>0</v>
      </c>
      <c r="K234" s="239" t="s">
        <v>1</v>
      </c>
      <c r="L234" s="244"/>
      <c r="M234" s="245" t="s">
        <v>1</v>
      </c>
      <c r="N234" s="246" t="s">
        <v>39</v>
      </c>
      <c r="O234" s="65"/>
      <c r="P234" s="200">
        <f t="shared" si="21"/>
        <v>0</v>
      </c>
      <c r="Q234" s="200">
        <v>2.1000000000000001E-2</v>
      </c>
      <c r="R234" s="200">
        <f t="shared" si="22"/>
        <v>2.1000000000000001E-2</v>
      </c>
      <c r="S234" s="200">
        <v>0</v>
      </c>
      <c r="T234" s="201">
        <f t="shared" si="23"/>
        <v>0</v>
      </c>
      <c r="AR234" s="202" t="s">
        <v>221</v>
      </c>
      <c r="AT234" s="202" t="s">
        <v>218</v>
      </c>
      <c r="AU234" s="202" t="s">
        <v>138</v>
      </c>
      <c r="AY234" s="16" t="s">
        <v>129</v>
      </c>
      <c r="BE234" s="203">
        <f t="shared" si="24"/>
        <v>0</v>
      </c>
      <c r="BF234" s="203">
        <f t="shared" si="25"/>
        <v>0</v>
      </c>
      <c r="BG234" s="203">
        <f t="shared" si="26"/>
        <v>0</v>
      </c>
      <c r="BH234" s="203">
        <f t="shared" si="27"/>
        <v>0</v>
      </c>
      <c r="BI234" s="203">
        <f t="shared" si="28"/>
        <v>0</v>
      </c>
      <c r="BJ234" s="16" t="s">
        <v>138</v>
      </c>
      <c r="BK234" s="203">
        <f t="shared" si="29"/>
        <v>0</v>
      </c>
      <c r="BL234" s="16" t="s">
        <v>206</v>
      </c>
      <c r="BM234" s="202" t="s">
        <v>1218</v>
      </c>
    </row>
    <row r="235" spans="2:65" s="1" customFormat="1" ht="16.5" customHeight="1">
      <c r="B235" s="33"/>
      <c r="C235" s="191" t="s">
        <v>608</v>
      </c>
      <c r="D235" s="191" t="s">
        <v>132</v>
      </c>
      <c r="E235" s="192" t="s">
        <v>590</v>
      </c>
      <c r="F235" s="193" t="s">
        <v>591</v>
      </c>
      <c r="G235" s="194" t="s">
        <v>582</v>
      </c>
      <c r="H235" s="195">
        <v>1</v>
      </c>
      <c r="I235" s="196"/>
      <c r="J235" s="197">
        <f t="shared" si="20"/>
        <v>0</v>
      </c>
      <c r="K235" s="193" t="s">
        <v>136</v>
      </c>
      <c r="L235" s="37"/>
      <c r="M235" s="198" t="s">
        <v>1</v>
      </c>
      <c r="N235" s="199" t="s">
        <v>39</v>
      </c>
      <c r="O235" s="65"/>
      <c r="P235" s="200">
        <f t="shared" si="21"/>
        <v>0</v>
      </c>
      <c r="Q235" s="200">
        <v>0</v>
      </c>
      <c r="R235" s="200">
        <f t="shared" si="22"/>
        <v>0</v>
      </c>
      <c r="S235" s="200">
        <v>1.9460000000000002E-2</v>
      </c>
      <c r="T235" s="201">
        <f t="shared" si="23"/>
        <v>1.9460000000000002E-2</v>
      </c>
      <c r="AR235" s="202" t="s">
        <v>206</v>
      </c>
      <c r="AT235" s="202" t="s">
        <v>132</v>
      </c>
      <c r="AU235" s="202" t="s">
        <v>138</v>
      </c>
      <c r="AY235" s="16" t="s">
        <v>129</v>
      </c>
      <c r="BE235" s="203">
        <f t="shared" si="24"/>
        <v>0</v>
      </c>
      <c r="BF235" s="203">
        <f t="shared" si="25"/>
        <v>0</v>
      </c>
      <c r="BG235" s="203">
        <f t="shared" si="26"/>
        <v>0</v>
      </c>
      <c r="BH235" s="203">
        <f t="shared" si="27"/>
        <v>0</v>
      </c>
      <c r="BI235" s="203">
        <f t="shared" si="28"/>
        <v>0</v>
      </c>
      <c r="BJ235" s="16" t="s">
        <v>138</v>
      </c>
      <c r="BK235" s="203">
        <f t="shared" si="29"/>
        <v>0</v>
      </c>
      <c r="BL235" s="16" t="s">
        <v>206</v>
      </c>
      <c r="BM235" s="202" t="s">
        <v>1219</v>
      </c>
    </row>
    <row r="236" spans="2:65" s="1" customFormat="1" ht="16.5" customHeight="1">
      <c r="B236" s="33"/>
      <c r="C236" s="191" t="s">
        <v>612</v>
      </c>
      <c r="D236" s="191" t="s">
        <v>132</v>
      </c>
      <c r="E236" s="192" t="s">
        <v>593</v>
      </c>
      <c r="F236" s="193" t="s">
        <v>594</v>
      </c>
      <c r="G236" s="194" t="s">
        <v>582</v>
      </c>
      <c r="H236" s="195">
        <v>1</v>
      </c>
      <c r="I236" s="196"/>
      <c r="J236" s="197">
        <f t="shared" si="20"/>
        <v>0</v>
      </c>
      <c r="K236" s="193" t="s">
        <v>136</v>
      </c>
      <c r="L236" s="37"/>
      <c r="M236" s="198" t="s">
        <v>1</v>
      </c>
      <c r="N236" s="199" t="s">
        <v>39</v>
      </c>
      <c r="O236" s="65"/>
      <c r="P236" s="200">
        <f t="shared" si="21"/>
        <v>0</v>
      </c>
      <c r="Q236" s="200">
        <v>1.8500000000000001E-3</v>
      </c>
      <c r="R236" s="200">
        <f t="shared" si="22"/>
        <v>1.8500000000000001E-3</v>
      </c>
      <c r="S236" s="200">
        <v>0</v>
      </c>
      <c r="T236" s="201">
        <f t="shared" si="23"/>
        <v>0</v>
      </c>
      <c r="AR236" s="202" t="s">
        <v>206</v>
      </c>
      <c r="AT236" s="202" t="s">
        <v>132</v>
      </c>
      <c r="AU236" s="202" t="s">
        <v>138</v>
      </c>
      <c r="AY236" s="16" t="s">
        <v>129</v>
      </c>
      <c r="BE236" s="203">
        <f t="shared" si="24"/>
        <v>0</v>
      </c>
      <c r="BF236" s="203">
        <f t="shared" si="25"/>
        <v>0</v>
      </c>
      <c r="BG236" s="203">
        <f t="shared" si="26"/>
        <v>0</v>
      </c>
      <c r="BH236" s="203">
        <f t="shared" si="27"/>
        <v>0</v>
      </c>
      <c r="BI236" s="203">
        <f t="shared" si="28"/>
        <v>0</v>
      </c>
      <c r="BJ236" s="16" t="s">
        <v>138</v>
      </c>
      <c r="BK236" s="203">
        <f t="shared" si="29"/>
        <v>0</v>
      </c>
      <c r="BL236" s="16" t="s">
        <v>206</v>
      </c>
      <c r="BM236" s="202" t="s">
        <v>1220</v>
      </c>
    </row>
    <row r="237" spans="2:65" s="1" customFormat="1" ht="24" customHeight="1">
      <c r="B237" s="33"/>
      <c r="C237" s="237" t="s">
        <v>616</v>
      </c>
      <c r="D237" s="237" t="s">
        <v>218</v>
      </c>
      <c r="E237" s="238" t="s">
        <v>596</v>
      </c>
      <c r="F237" s="239" t="s">
        <v>597</v>
      </c>
      <c r="G237" s="240" t="s">
        <v>226</v>
      </c>
      <c r="H237" s="241">
        <v>1</v>
      </c>
      <c r="I237" s="242"/>
      <c r="J237" s="243">
        <f t="shared" si="20"/>
        <v>0</v>
      </c>
      <c r="K237" s="239" t="s">
        <v>1</v>
      </c>
      <c r="L237" s="244"/>
      <c r="M237" s="245" t="s">
        <v>1</v>
      </c>
      <c r="N237" s="246" t="s">
        <v>39</v>
      </c>
      <c r="O237" s="65"/>
      <c r="P237" s="200">
        <f t="shared" si="21"/>
        <v>0</v>
      </c>
      <c r="Q237" s="200">
        <v>8.9999999999999993E-3</v>
      </c>
      <c r="R237" s="200">
        <f t="shared" si="22"/>
        <v>8.9999999999999993E-3</v>
      </c>
      <c r="S237" s="200">
        <v>0</v>
      </c>
      <c r="T237" s="201">
        <f t="shared" si="23"/>
        <v>0</v>
      </c>
      <c r="AR237" s="202" t="s">
        <v>221</v>
      </c>
      <c r="AT237" s="202" t="s">
        <v>218</v>
      </c>
      <c r="AU237" s="202" t="s">
        <v>138</v>
      </c>
      <c r="AY237" s="16" t="s">
        <v>129</v>
      </c>
      <c r="BE237" s="203">
        <f t="shared" si="24"/>
        <v>0</v>
      </c>
      <c r="BF237" s="203">
        <f t="shared" si="25"/>
        <v>0</v>
      </c>
      <c r="BG237" s="203">
        <f t="shared" si="26"/>
        <v>0</v>
      </c>
      <c r="BH237" s="203">
        <f t="shared" si="27"/>
        <v>0</v>
      </c>
      <c r="BI237" s="203">
        <f t="shared" si="28"/>
        <v>0</v>
      </c>
      <c r="BJ237" s="16" t="s">
        <v>138</v>
      </c>
      <c r="BK237" s="203">
        <f t="shared" si="29"/>
        <v>0</v>
      </c>
      <c r="BL237" s="16" t="s">
        <v>206</v>
      </c>
      <c r="BM237" s="202" t="s">
        <v>1221</v>
      </c>
    </row>
    <row r="238" spans="2:65" s="1" customFormat="1" ht="16.5" customHeight="1">
      <c r="B238" s="33"/>
      <c r="C238" s="191" t="s">
        <v>620</v>
      </c>
      <c r="D238" s="191" t="s">
        <v>132</v>
      </c>
      <c r="E238" s="192" t="s">
        <v>599</v>
      </c>
      <c r="F238" s="193" t="s">
        <v>600</v>
      </c>
      <c r="G238" s="194" t="s">
        <v>582</v>
      </c>
      <c r="H238" s="195">
        <v>1</v>
      </c>
      <c r="I238" s="196"/>
      <c r="J238" s="197">
        <f t="shared" si="20"/>
        <v>0</v>
      </c>
      <c r="K238" s="193" t="s">
        <v>136</v>
      </c>
      <c r="L238" s="37"/>
      <c r="M238" s="198" t="s">
        <v>1</v>
      </c>
      <c r="N238" s="199" t="s">
        <v>39</v>
      </c>
      <c r="O238" s="65"/>
      <c r="P238" s="200">
        <f t="shared" si="21"/>
        <v>0</v>
      </c>
      <c r="Q238" s="200">
        <v>0</v>
      </c>
      <c r="R238" s="200">
        <f t="shared" si="22"/>
        <v>0</v>
      </c>
      <c r="S238" s="200">
        <v>3.2899999999999999E-2</v>
      </c>
      <c r="T238" s="201">
        <f t="shared" si="23"/>
        <v>3.2899999999999999E-2</v>
      </c>
      <c r="AR238" s="202" t="s">
        <v>206</v>
      </c>
      <c r="AT238" s="202" t="s">
        <v>132</v>
      </c>
      <c r="AU238" s="202" t="s">
        <v>138</v>
      </c>
      <c r="AY238" s="16" t="s">
        <v>129</v>
      </c>
      <c r="BE238" s="203">
        <f t="shared" si="24"/>
        <v>0</v>
      </c>
      <c r="BF238" s="203">
        <f t="shared" si="25"/>
        <v>0</v>
      </c>
      <c r="BG238" s="203">
        <f t="shared" si="26"/>
        <v>0</v>
      </c>
      <c r="BH238" s="203">
        <f t="shared" si="27"/>
        <v>0</v>
      </c>
      <c r="BI238" s="203">
        <f t="shared" si="28"/>
        <v>0</v>
      </c>
      <c r="BJ238" s="16" t="s">
        <v>138</v>
      </c>
      <c r="BK238" s="203">
        <f t="shared" si="29"/>
        <v>0</v>
      </c>
      <c r="BL238" s="16" t="s">
        <v>206</v>
      </c>
      <c r="BM238" s="202" t="s">
        <v>1222</v>
      </c>
    </row>
    <row r="239" spans="2:65" s="1" customFormat="1" ht="24" customHeight="1">
      <c r="B239" s="33"/>
      <c r="C239" s="191" t="s">
        <v>624</v>
      </c>
      <c r="D239" s="191" t="s">
        <v>132</v>
      </c>
      <c r="E239" s="192" t="s">
        <v>602</v>
      </c>
      <c r="F239" s="193" t="s">
        <v>603</v>
      </c>
      <c r="G239" s="194" t="s">
        <v>205</v>
      </c>
      <c r="H239" s="195">
        <v>1</v>
      </c>
      <c r="I239" s="196"/>
      <c r="J239" s="197">
        <f t="shared" si="20"/>
        <v>0</v>
      </c>
      <c r="K239" s="193" t="s">
        <v>1</v>
      </c>
      <c r="L239" s="37"/>
      <c r="M239" s="198" t="s">
        <v>1</v>
      </c>
      <c r="N239" s="199" t="s">
        <v>39</v>
      </c>
      <c r="O239" s="65"/>
      <c r="P239" s="200">
        <f t="shared" si="21"/>
        <v>0</v>
      </c>
      <c r="Q239" s="200">
        <v>0</v>
      </c>
      <c r="R239" s="200">
        <f t="shared" si="22"/>
        <v>0</v>
      </c>
      <c r="S239" s="200">
        <v>0</v>
      </c>
      <c r="T239" s="201">
        <f t="shared" si="23"/>
        <v>0</v>
      </c>
      <c r="AR239" s="202" t="s">
        <v>206</v>
      </c>
      <c r="AT239" s="202" t="s">
        <v>132</v>
      </c>
      <c r="AU239" s="202" t="s">
        <v>138</v>
      </c>
      <c r="AY239" s="16" t="s">
        <v>129</v>
      </c>
      <c r="BE239" s="203">
        <f t="shared" si="24"/>
        <v>0</v>
      </c>
      <c r="BF239" s="203">
        <f t="shared" si="25"/>
        <v>0</v>
      </c>
      <c r="BG239" s="203">
        <f t="shared" si="26"/>
        <v>0</v>
      </c>
      <c r="BH239" s="203">
        <f t="shared" si="27"/>
        <v>0</v>
      </c>
      <c r="BI239" s="203">
        <f t="shared" si="28"/>
        <v>0</v>
      </c>
      <c r="BJ239" s="16" t="s">
        <v>138</v>
      </c>
      <c r="BK239" s="203">
        <f t="shared" si="29"/>
        <v>0</v>
      </c>
      <c r="BL239" s="16" t="s">
        <v>206</v>
      </c>
      <c r="BM239" s="202" t="s">
        <v>1223</v>
      </c>
    </row>
    <row r="240" spans="2:65" s="1" customFormat="1" ht="24" customHeight="1">
      <c r="B240" s="33"/>
      <c r="C240" s="191" t="s">
        <v>628</v>
      </c>
      <c r="D240" s="191" t="s">
        <v>132</v>
      </c>
      <c r="E240" s="192" t="s">
        <v>605</v>
      </c>
      <c r="F240" s="193" t="s">
        <v>606</v>
      </c>
      <c r="G240" s="194" t="s">
        <v>582</v>
      </c>
      <c r="H240" s="195">
        <v>1</v>
      </c>
      <c r="I240" s="196"/>
      <c r="J240" s="197">
        <f t="shared" si="20"/>
        <v>0</v>
      </c>
      <c r="K240" s="193" t="s">
        <v>1</v>
      </c>
      <c r="L240" s="37"/>
      <c r="M240" s="198" t="s">
        <v>1</v>
      </c>
      <c r="N240" s="199" t="s">
        <v>39</v>
      </c>
      <c r="O240" s="65"/>
      <c r="P240" s="200">
        <f t="shared" si="21"/>
        <v>0</v>
      </c>
      <c r="Q240" s="200">
        <v>3.0000000000000001E-3</v>
      </c>
      <c r="R240" s="200">
        <f t="shared" si="22"/>
        <v>3.0000000000000001E-3</v>
      </c>
      <c r="S240" s="200">
        <v>0</v>
      </c>
      <c r="T240" s="201">
        <f t="shared" si="23"/>
        <v>0</v>
      </c>
      <c r="AR240" s="202" t="s">
        <v>206</v>
      </c>
      <c r="AT240" s="202" t="s">
        <v>132</v>
      </c>
      <c r="AU240" s="202" t="s">
        <v>138</v>
      </c>
      <c r="AY240" s="16" t="s">
        <v>129</v>
      </c>
      <c r="BE240" s="203">
        <f t="shared" si="24"/>
        <v>0</v>
      </c>
      <c r="BF240" s="203">
        <f t="shared" si="25"/>
        <v>0</v>
      </c>
      <c r="BG240" s="203">
        <f t="shared" si="26"/>
        <v>0</v>
      </c>
      <c r="BH240" s="203">
        <f t="shared" si="27"/>
        <v>0</v>
      </c>
      <c r="BI240" s="203">
        <f t="shared" si="28"/>
        <v>0</v>
      </c>
      <c r="BJ240" s="16" t="s">
        <v>138</v>
      </c>
      <c r="BK240" s="203">
        <f t="shared" si="29"/>
        <v>0</v>
      </c>
      <c r="BL240" s="16" t="s">
        <v>206</v>
      </c>
      <c r="BM240" s="202" t="s">
        <v>1224</v>
      </c>
    </row>
    <row r="241" spans="2:65" s="1" customFormat="1" ht="24" customHeight="1">
      <c r="B241" s="33"/>
      <c r="C241" s="191" t="s">
        <v>632</v>
      </c>
      <c r="D241" s="191" t="s">
        <v>132</v>
      </c>
      <c r="E241" s="192" t="s">
        <v>609</v>
      </c>
      <c r="F241" s="193" t="s">
        <v>610</v>
      </c>
      <c r="G241" s="194" t="s">
        <v>582</v>
      </c>
      <c r="H241" s="195">
        <v>2</v>
      </c>
      <c r="I241" s="196"/>
      <c r="J241" s="197">
        <f t="shared" si="20"/>
        <v>0</v>
      </c>
      <c r="K241" s="193" t="s">
        <v>136</v>
      </c>
      <c r="L241" s="37"/>
      <c r="M241" s="198" t="s">
        <v>1</v>
      </c>
      <c r="N241" s="199" t="s">
        <v>39</v>
      </c>
      <c r="O241" s="65"/>
      <c r="P241" s="200">
        <f t="shared" si="21"/>
        <v>0</v>
      </c>
      <c r="Q241" s="200">
        <v>8.0000000000000004E-4</v>
      </c>
      <c r="R241" s="200">
        <f t="shared" si="22"/>
        <v>1.6000000000000001E-3</v>
      </c>
      <c r="S241" s="200">
        <v>0</v>
      </c>
      <c r="T241" s="201">
        <f t="shared" si="23"/>
        <v>0</v>
      </c>
      <c r="AR241" s="202" t="s">
        <v>206</v>
      </c>
      <c r="AT241" s="202" t="s">
        <v>132</v>
      </c>
      <c r="AU241" s="202" t="s">
        <v>138</v>
      </c>
      <c r="AY241" s="16" t="s">
        <v>129</v>
      </c>
      <c r="BE241" s="203">
        <f t="shared" si="24"/>
        <v>0</v>
      </c>
      <c r="BF241" s="203">
        <f t="shared" si="25"/>
        <v>0</v>
      </c>
      <c r="BG241" s="203">
        <f t="shared" si="26"/>
        <v>0</v>
      </c>
      <c r="BH241" s="203">
        <f t="shared" si="27"/>
        <v>0</v>
      </c>
      <c r="BI241" s="203">
        <f t="shared" si="28"/>
        <v>0</v>
      </c>
      <c r="BJ241" s="16" t="s">
        <v>138</v>
      </c>
      <c r="BK241" s="203">
        <f t="shared" si="29"/>
        <v>0</v>
      </c>
      <c r="BL241" s="16" t="s">
        <v>206</v>
      </c>
      <c r="BM241" s="202" t="s">
        <v>1225</v>
      </c>
    </row>
    <row r="242" spans="2:65" s="1" customFormat="1" ht="16.5" customHeight="1">
      <c r="B242" s="33"/>
      <c r="C242" s="191" t="s">
        <v>636</v>
      </c>
      <c r="D242" s="191" t="s">
        <v>132</v>
      </c>
      <c r="E242" s="192" t="s">
        <v>613</v>
      </c>
      <c r="F242" s="193" t="s">
        <v>614</v>
      </c>
      <c r="G242" s="194" t="s">
        <v>582</v>
      </c>
      <c r="H242" s="195">
        <v>1</v>
      </c>
      <c r="I242" s="196"/>
      <c r="J242" s="197">
        <f t="shared" si="20"/>
        <v>0</v>
      </c>
      <c r="K242" s="193" t="s">
        <v>136</v>
      </c>
      <c r="L242" s="37"/>
      <c r="M242" s="198" t="s">
        <v>1</v>
      </c>
      <c r="N242" s="199" t="s">
        <v>39</v>
      </c>
      <c r="O242" s="65"/>
      <c r="P242" s="200">
        <f t="shared" si="21"/>
        <v>0</v>
      </c>
      <c r="Q242" s="200">
        <v>0</v>
      </c>
      <c r="R242" s="200">
        <f t="shared" si="22"/>
        <v>0</v>
      </c>
      <c r="S242" s="200">
        <v>1.9300000000000001E-2</v>
      </c>
      <c r="T242" s="201">
        <f t="shared" si="23"/>
        <v>1.9300000000000001E-2</v>
      </c>
      <c r="AR242" s="202" t="s">
        <v>206</v>
      </c>
      <c r="AT242" s="202" t="s">
        <v>132</v>
      </c>
      <c r="AU242" s="202" t="s">
        <v>138</v>
      </c>
      <c r="AY242" s="16" t="s">
        <v>129</v>
      </c>
      <c r="BE242" s="203">
        <f t="shared" si="24"/>
        <v>0</v>
      </c>
      <c r="BF242" s="203">
        <f t="shared" si="25"/>
        <v>0</v>
      </c>
      <c r="BG242" s="203">
        <f t="shared" si="26"/>
        <v>0</v>
      </c>
      <c r="BH242" s="203">
        <f t="shared" si="27"/>
        <v>0</v>
      </c>
      <c r="BI242" s="203">
        <f t="shared" si="28"/>
        <v>0</v>
      </c>
      <c r="BJ242" s="16" t="s">
        <v>138</v>
      </c>
      <c r="BK242" s="203">
        <f t="shared" si="29"/>
        <v>0</v>
      </c>
      <c r="BL242" s="16" t="s">
        <v>206</v>
      </c>
      <c r="BM242" s="202" t="s">
        <v>1226</v>
      </c>
    </row>
    <row r="243" spans="2:65" s="1" customFormat="1" ht="16.5" customHeight="1">
      <c r="B243" s="33"/>
      <c r="C243" s="191" t="s">
        <v>640</v>
      </c>
      <c r="D243" s="191" t="s">
        <v>132</v>
      </c>
      <c r="E243" s="192" t="s">
        <v>617</v>
      </c>
      <c r="F243" s="193" t="s">
        <v>618</v>
      </c>
      <c r="G243" s="194" t="s">
        <v>582</v>
      </c>
      <c r="H243" s="195">
        <v>1</v>
      </c>
      <c r="I243" s="196"/>
      <c r="J243" s="197">
        <f t="shared" si="20"/>
        <v>0</v>
      </c>
      <c r="K243" s="193" t="s">
        <v>136</v>
      </c>
      <c r="L243" s="37"/>
      <c r="M243" s="198" t="s">
        <v>1</v>
      </c>
      <c r="N243" s="199" t="s">
        <v>39</v>
      </c>
      <c r="O243" s="65"/>
      <c r="P243" s="200">
        <f t="shared" si="21"/>
        <v>0</v>
      </c>
      <c r="Q243" s="200">
        <v>1.2999999999999999E-4</v>
      </c>
      <c r="R243" s="200">
        <f t="shared" si="22"/>
        <v>1.2999999999999999E-4</v>
      </c>
      <c r="S243" s="200">
        <v>0</v>
      </c>
      <c r="T243" s="201">
        <f t="shared" si="23"/>
        <v>0</v>
      </c>
      <c r="AR243" s="202" t="s">
        <v>206</v>
      </c>
      <c r="AT243" s="202" t="s">
        <v>132</v>
      </c>
      <c r="AU243" s="202" t="s">
        <v>138</v>
      </c>
      <c r="AY243" s="16" t="s">
        <v>129</v>
      </c>
      <c r="BE243" s="203">
        <f t="shared" si="24"/>
        <v>0</v>
      </c>
      <c r="BF243" s="203">
        <f t="shared" si="25"/>
        <v>0</v>
      </c>
      <c r="BG243" s="203">
        <f t="shared" si="26"/>
        <v>0</v>
      </c>
      <c r="BH243" s="203">
        <f t="shared" si="27"/>
        <v>0</v>
      </c>
      <c r="BI243" s="203">
        <f t="shared" si="28"/>
        <v>0</v>
      </c>
      <c r="BJ243" s="16" t="s">
        <v>138</v>
      </c>
      <c r="BK243" s="203">
        <f t="shared" si="29"/>
        <v>0</v>
      </c>
      <c r="BL243" s="16" t="s">
        <v>206</v>
      </c>
      <c r="BM243" s="202" t="s">
        <v>1227</v>
      </c>
    </row>
    <row r="244" spans="2:65" s="1" customFormat="1" ht="16.5" customHeight="1">
      <c r="B244" s="33"/>
      <c r="C244" s="237" t="s">
        <v>644</v>
      </c>
      <c r="D244" s="237" t="s">
        <v>218</v>
      </c>
      <c r="E244" s="238" t="s">
        <v>621</v>
      </c>
      <c r="F244" s="239" t="s">
        <v>622</v>
      </c>
      <c r="G244" s="240" t="s">
        <v>226</v>
      </c>
      <c r="H244" s="241">
        <v>1</v>
      </c>
      <c r="I244" s="242"/>
      <c r="J244" s="243">
        <f t="shared" si="20"/>
        <v>0</v>
      </c>
      <c r="K244" s="239" t="s">
        <v>136</v>
      </c>
      <c r="L244" s="244"/>
      <c r="M244" s="245" t="s">
        <v>1</v>
      </c>
      <c r="N244" s="246" t="s">
        <v>39</v>
      </c>
      <c r="O244" s="65"/>
      <c r="P244" s="200">
        <f t="shared" si="21"/>
        <v>0</v>
      </c>
      <c r="Q244" s="200">
        <v>1E-3</v>
      </c>
      <c r="R244" s="200">
        <f t="shared" si="22"/>
        <v>1E-3</v>
      </c>
      <c r="S244" s="200">
        <v>0</v>
      </c>
      <c r="T244" s="201">
        <f t="shared" si="23"/>
        <v>0</v>
      </c>
      <c r="AR244" s="202" t="s">
        <v>221</v>
      </c>
      <c r="AT244" s="202" t="s">
        <v>218</v>
      </c>
      <c r="AU244" s="202" t="s">
        <v>138</v>
      </c>
      <c r="AY244" s="16" t="s">
        <v>129</v>
      </c>
      <c r="BE244" s="203">
        <f t="shared" si="24"/>
        <v>0</v>
      </c>
      <c r="BF244" s="203">
        <f t="shared" si="25"/>
        <v>0</v>
      </c>
      <c r="BG244" s="203">
        <f t="shared" si="26"/>
        <v>0</v>
      </c>
      <c r="BH244" s="203">
        <f t="shared" si="27"/>
        <v>0</v>
      </c>
      <c r="BI244" s="203">
        <f t="shared" si="28"/>
        <v>0</v>
      </c>
      <c r="BJ244" s="16" t="s">
        <v>138</v>
      </c>
      <c r="BK244" s="203">
        <f t="shared" si="29"/>
        <v>0</v>
      </c>
      <c r="BL244" s="16" t="s">
        <v>206</v>
      </c>
      <c r="BM244" s="202" t="s">
        <v>1228</v>
      </c>
    </row>
    <row r="245" spans="2:65" s="1" customFormat="1" ht="16.5" customHeight="1">
      <c r="B245" s="33"/>
      <c r="C245" s="191" t="s">
        <v>648</v>
      </c>
      <c r="D245" s="191" t="s">
        <v>132</v>
      </c>
      <c r="E245" s="192" t="s">
        <v>625</v>
      </c>
      <c r="F245" s="193" t="s">
        <v>626</v>
      </c>
      <c r="G245" s="194" t="s">
        <v>582</v>
      </c>
      <c r="H245" s="195">
        <v>5</v>
      </c>
      <c r="I245" s="196"/>
      <c r="J245" s="197">
        <f t="shared" si="20"/>
        <v>0</v>
      </c>
      <c r="K245" s="193" t="s">
        <v>136</v>
      </c>
      <c r="L245" s="37"/>
      <c r="M245" s="198" t="s">
        <v>1</v>
      </c>
      <c r="N245" s="199" t="s">
        <v>39</v>
      </c>
      <c r="O245" s="65"/>
      <c r="P245" s="200">
        <f t="shared" si="21"/>
        <v>0</v>
      </c>
      <c r="Q245" s="200">
        <v>9.0000000000000006E-5</v>
      </c>
      <c r="R245" s="200">
        <f t="shared" si="22"/>
        <v>4.5000000000000004E-4</v>
      </c>
      <c r="S245" s="200">
        <v>0</v>
      </c>
      <c r="T245" s="201">
        <f t="shared" si="23"/>
        <v>0</v>
      </c>
      <c r="AR245" s="202" t="s">
        <v>206</v>
      </c>
      <c r="AT245" s="202" t="s">
        <v>132</v>
      </c>
      <c r="AU245" s="202" t="s">
        <v>138</v>
      </c>
      <c r="AY245" s="16" t="s">
        <v>129</v>
      </c>
      <c r="BE245" s="203">
        <f t="shared" si="24"/>
        <v>0</v>
      </c>
      <c r="BF245" s="203">
        <f t="shared" si="25"/>
        <v>0</v>
      </c>
      <c r="BG245" s="203">
        <f t="shared" si="26"/>
        <v>0</v>
      </c>
      <c r="BH245" s="203">
        <f t="shared" si="27"/>
        <v>0</v>
      </c>
      <c r="BI245" s="203">
        <f t="shared" si="28"/>
        <v>0</v>
      </c>
      <c r="BJ245" s="16" t="s">
        <v>138</v>
      </c>
      <c r="BK245" s="203">
        <f t="shared" si="29"/>
        <v>0</v>
      </c>
      <c r="BL245" s="16" t="s">
        <v>206</v>
      </c>
      <c r="BM245" s="202" t="s">
        <v>1229</v>
      </c>
    </row>
    <row r="246" spans="2:65" s="1" customFormat="1" ht="16.5" customHeight="1">
      <c r="B246" s="33"/>
      <c r="C246" s="237" t="s">
        <v>652</v>
      </c>
      <c r="D246" s="237" t="s">
        <v>218</v>
      </c>
      <c r="E246" s="238" t="s">
        <v>629</v>
      </c>
      <c r="F246" s="239" t="s">
        <v>630</v>
      </c>
      <c r="G246" s="240" t="s">
        <v>226</v>
      </c>
      <c r="H246" s="241">
        <v>5</v>
      </c>
      <c r="I246" s="242"/>
      <c r="J246" s="243">
        <f t="shared" si="20"/>
        <v>0</v>
      </c>
      <c r="K246" s="239" t="s">
        <v>136</v>
      </c>
      <c r="L246" s="244"/>
      <c r="M246" s="245" t="s">
        <v>1</v>
      </c>
      <c r="N246" s="246" t="s">
        <v>39</v>
      </c>
      <c r="O246" s="65"/>
      <c r="P246" s="200">
        <f t="shared" si="21"/>
        <v>0</v>
      </c>
      <c r="Q246" s="200">
        <v>2.0000000000000001E-4</v>
      </c>
      <c r="R246" s="200">
        <f t="shared" si="22"/>
        <v>1E-3</v>
      </c>
      <c r="S246" s="200">
        <v>0</v>
      </c>
      <c r="T246" s="201">
        <f t="shared" si="23"/>
        <v>0</v>
      </c>
      <c r="AR246" s="202" t="s">
        <v>221</v>
      </c>
      <c r="AT246" s="202" t="s">
        <v>218</v>
      </c>
      <c r="AU246" s="202" t="s">
        <v>138</v>
      </c>
      <c r="AY246" s="16" t="s">
        <v>129</v>
      </c>
      <c r="BE246" s="203">
        <f t="shared" si="24"/>
        <v>0</v>
      </c>
      <c r="BF246" s="203">
        <f t="shared" si="25"/>
        <v>0</v>
      </c>
      <c r="BG246" s="203">
        <f t="shared" si="26"/>
        <v>0</v>
      </c>
      <c r="BH246" s="203">
        <f t="shared" si="27"/>
        <v>0</v>
      </c>
      <c r="BI246" s="203">
        <f t="shared" si="28"/>
        <v>0</v>
      </c>
      <c r="BJ246" s="16" t="s">
        <v>138</v>
      </c>
      <c r="BK246" s="203">
        <f t="shared" si="29"/>
        <v>0</v>
      </c>
      <c r="BL246" s="16" t="s">
        <v>206</v>
      </c>
      <c r="BM246" s="202" t="s">
        <v>1230</v>
      </c>
    </row>
    <row r="247" spans="2:65" s="1" customFormat="1" ht="16.5" customHeight="1">
      <c r="B247" s="33"/>
      <c r="C247" s="191" t="s">
        <v>656</v>
      </c>
      <c r="D247" s="191" t="s">
        <v>132</v>
      </c>
      <c r="E247" s="192" t="s">
        <v>633</v>
      </c>
      <c r="F247" s="193" t="s">
        <v>634</v>
      </c>
      <c r="G247" s="194" t="s">
        <v>582</v>
      </c>
      <c r="H247" s="195">
        <v>1</v>
      </c>
      <c r="I247" s="196"/>
      <c r="J247" s="197">
        <f t="shared" si="20"/>
        <v>0</v>
      </c>
      <c r="K247" s="193" t="s">
        <v>136</v>
      </c>
      <c r="L247" s="37"/>
      <c r="M247" s="198" t="s">
        <v>1</v>
      </c>
      <c r="N247" s="199" t="s">
        <v>39</v>
      </c>
      <c r="O247" s="65"/>
      <c r="P247" s="200">
        <f t="shared" si="21"/>
        <v>0</v>
      </c>
      <c r="Q247" s="200">
        <v>0</v>
      </c>
      <c r="R247" s="200">
        <f t="shared" si="22"/>
        <v>0</v>
      </c>
      <c r="S247" s="200">
        <v>1.56E-3</v>
      </c>
      <c r="T247" s="201">
        <f t="shared" si="23"/>
        <v>1.56E-3</v>
      </c>
      <c r="AR247" s="202" t="s">
        <v>206</v>
      </c>
      <c r="AT247" s="202" t="s">
        <v>132</v>
      </c>
      <c r="AU247" s="202" t="s">
        <v>138</v>
      </c>
      <c r="AY247" s="16" t="s">
        <v>129</v>
      </c>
      <c r="BE247" s="203">
        <f t="shared" si="24"/>
        <v>0</v>
      </c>
      <c r="BF247" s="203">
        <f t="shared" si="25"/>
        <v>0</v>
      </c>
      <c r="BG247" s="203">
        <f t="shared" si="26"/>
        <v>0</v>
      </c>
      <c r="BH247" s="203">
        <f t="shared" si="27"/>
        <v>0</v>
      </c>
      <c r="BI247" s="203">
        <f t="shared" si="28"/>
        <v>0</v>
      </c>
      <c r="BJ247" s="16" t="s">
        <v>138</v>
      </c>
      <c r="BK247" s="203">
        <f t="shared" si="29"/>
        <v>0</v>
      </c>
      <c r="BL247" s="16" t="s">
        <v>206</v>
      </c>
      <c r="BM247" s="202" t="s">
        <v>1231</v>
      </c>
    </row>
    <row r="248" spans="2:65" s="1" customFormat="1" ht="16.5" customHeight="1">
      <c r="B248" s="33"/>
      <c r="C248" s="191" t="s">
        <v>660</v>
      </c>
      <c r="D248" s="191" t="s">
        <v>132</v>
      </c>
      <c r="E248" s="192" t="s">
        <v>637</v>
      </c>
      <c r="F248" s="193" t="s">
        <v>638</v>
      </c>
      <c r="G248" s="194" t="s">
        <v>582</v>
      </c>
      <c r="H248" s="195">
        <v>2</v>
      </c>
      <c r="I248" s="196"/>
      <c r="J248" s="197">
        <f t="shared" si="20"/>
        <v>0</v>
      </c>
      <c r="K248" s="193" t="s">
        <v>136</v>
      </c>
      <c r="L248" s="37"/>
      <c r="M248" s="198" t="s">
        <v>1</v>
      </c>
      <c r="N248" s="199" t="s">
        <v>39</v>
      </c>
      <c r="O248" s="65"/>
      <c r="P248" s="200">
        <f t="shared" si="21"/>
        <v>0</v>
      </c>
      <c r="Q248" s="200">
        <v>0</v>
      </c>
      <c r="R248" s="200">
        <f t="shared" si="22"/>
        <v>0</v>
      </c>
      <c r="S248" s="200">
        <v>8.5999999999999998E-4</v>
      </c>
      <c r="T248" s="201">
        <f t="shared" si="23"/>
        <v>1.72E-3</v>
      </c>
      <c r="AR248" s="202" t="s">
        <v>206</v>
      </c>
      <c r="AT248" s="202" t="s">
        <v>132</v>
      </c>
      <c r="AU248" s="202" t="s">
        <v>138</v>
      </c>
      <c r="AY248" s="16" t="s">
        <v>129</v>
      </c>
      <c r="BE248" s="203">
        <f t="shared" si="24"/>
        <v>0</v>
      </c>
      <c r="BF248" s="203">
        <f t="shared" si="25"/>
        <v>0</v>
      </c>
      <c r="BG248" s="203">
        <f t="shared" si="26"/>
        <v>0</v>
      </c>
      <c r="BH248" s="203">
        <f t="shared" si="27"/>
        <v>0</v>
      </c>
      <c r="BI248" s="203">
        <f t="shared" si="28"/>
        <v>0</v>
      </c>
      <c r="BJ248" s="16" t="s">
        <v>138</v>
      </c>
      <c r="BK248" s="203">
        <f t="shared" si="29"/>
        <v>0</v>
      </c>
      <c r="BL248" s="16" t="s">
        <v>206</v>
      </c>
      <c r="BM248" s="202" t="s">
        <v>1232</v>
      </c>
    </row>
    <row r="249" spans="2:65" s="1" customFormat="1" ht="24" customHeight="1">
      <c r="B249" s="33"/>
      <c r="C249" s="191" t="s">
        <v>664</v>
      </c>
      <c r="D249" s="191" t="s">
        <v>132</v>
      </c>
      <c r="E249" s="192" t="s">
        <v>1045</v>
      </c>
      <c r="F249" s="193" t="s">
        <v>1046</v>
      </c>
      <c r="G249" s="194" t="s">
        <v>582</v>
      </c>
      <c r="H249" s="195">
        <v>1</v>
      </c>
      <c r="I249" s="196"/>
      <c r="J249" s="197">
        <f t="shared" si="20"/>
        <v>0</v>
      </c>
      <c r="K249" s="193" t="s">
        <v>136</v>
      </c>
      <c r="L249" s="37"/>
      <c r="M249" s="198" t="s">
        <v>1</v>
      </c>
      <c r="N249" s="199" t="s">
        <v>39</v>
      </c>
      <c r="O249" s="65"/>
      <c r="P249" s="200">
        <f t="shared" si="21"/>
        <v>0</v>
      </c>
      <c r="Q249" s="200">
        <v>1.8E-3</v>
      </c>
      <c r="R249" s="200">
        <f t="shared" si="22"/>
        <v>1.8E-3</v>
      </c>
      <c r="S249" s="200">
        <v>0</v>
      </c>
      <c r="T249" s="201">
        <f t="shared" si="23"/>
        <v>0</v>
      </c>
      <c r="AR249" s="202" t="s">
        <v>206</v>
      </c>
      <c r="AT249" s="202" t="s">
        <v>132</v>
      </c>
      <c r="AU249" s="202" t="s">
        <v>138</v>
      </c>
      <c r="AY249" s="16" t="s">
        <v>129</v>
      </c>
      <c r="BE249" s="203">
        <f t="shared" si="24"/>
        <v>0</v>
      </c>
      <c r="BF249" s="203">
        <f t="shared" si="25"/>
        <v>0</v>
      </c>
      <c r="BG249" s="203">
        <f t="shared" si="26"/>
        <v>0</v>
      </c>
      <c r="BH249" s="203">
        <f t="shared" si="27"/>
        <v>0</v>
      </c>
      <c r="BI249" s="203">
        <f t="shared" si="28"/>
        <v>0</v>
      </c>
      <c r="BJ249" s="16" t="s">
        <v>138</v>
      </c>
      <c r="BK249" s="203">
        <f t="shared" si="29"/>
        <v>0</v>
      </c>
      <c r="BL249" s="16" t="s">
        <v>206</v>
      </c>
      <c r="BM249" s="202" t="s">
        <v>1233</v>
      </c>
    </row>
    <row r="250" spans="2:65" s="1" customFormat="1" ht="16.5" customHeight="1">
      <c r="B250" s="33"/>
      <c r="C250" s="191" t="s">
        <v>666</v>
      </c>
      <c r="D250" s="191" t="s">
        <v>132</v>
      </c>
      <c r="E250" s="192" t="s">
        <v>641</v>
      </c>
      <c r="F250" s="193" t="s">
        <v>642</v>
      </c>
      <c r="G250" s="194" t="s">
        <v>582</v>
      </c>
      <c r="H250" s="195">
        <v>1</v>
      </c>
      <c r="I250" s="196"/>
      <c r="J250" s="197">
        <f t="shared" si="20"/>
        <v>0</v>
      </c>
      <c r="K250" s="193" t="s">
        <v>136</v>
      </c>
      <c r="L250" s="37"/>
      <c r="M250" s="198" t="s">
        <v>1</v>
      </c>
      <c r="N250" s="199" t="s">
        <v>39</v>
      </c>
      <c r="O250" s="65"/>
      <c r="P250" s="200">
        <f t="shared" si="21"/>
        <v>0</v>
      </c>
      <c r="Q250" s="200">
        <v>1.8400000000000001E-3</v>
      </c>
      <c r="R250" s="200">
        <f t="shared" si="22"/>
        <v>1.8400000000000001E-3</v>
      </c>
      <c r="S250" s="200">
        <v>0</v>
      </c>
      <c r="T250" s="201">
        <f t="shared" si="23"/>
        <v>0</v>
      </c>
      <c r="AR250" s="202" t="s">
        <v>206</v>
      </c>
      <c r="AT250" s="202" t="s">
        <v>132</v>
      </c>
      <c r="AU250" s="202" t="s">
        <v>138</v>
      </c>
      <c r="AY250" s="16" t="s">
        <v>129</v>
      </c>
      <c r="BE250" s="203">
        <f t="shared" si="24"/>
        <v>0</v>
      </c>
      <c r="BF250" s="203">
        <f t="shared" si="25"/>
        <v>0</v>
      </c>
      <c r="BG250" s="203">
        <f t="shared" si="26"/>
        <v>0</v>
      </c>
      <c r="BH250" s="203">
        <f t="shared" si="27"/>
        <v>0</v>
      </c>
      <c r="BI250" s="203">
        <f t="shared" si="28"/>
        <v>0</v>
      </c>
      <c r="BJ250" s="16" t="s">
        <v>138</v>
      </c>
      <c r="BK250" s="203">
        <f t="shared" si="29"/>
        <v>0</v>
      </c>
      <c r="BL250" s="16" t="s">
        <v>206</v>
      </c>
      <c r="BM250" s="202" t="s">
        <v>1234</v>
      </c>
    </row>
    <row r="251" spans="2:65" s="1" customFormat="1" ht="16.5" customHeight="1">
      <c r="B251" s="33"/>
      <c r="C251" s="191" t="s">
        <v>670</v>
      </c>
      <c r="D251" s="191" t="s">
        <v>132</v>
      </c>
      <c r="E251" s="192" t="s">
        <v>645</v>
      </c>
      <c r="F251" s="193" t="s">
        <v>646</v>
      </c>
      <c r="G251" s="194" t="s">
        <v>582</v>
      </c>
      <c r="H251" s="195">
        <v>1</v>
      </c>
      <c r="I251" s="196"/>
      <c r="J251" s="197">
        <f t="shared" si="20"/>
        <v>0</v>
      </c>
      <c r="K251" s="193" t="s">
        <v>136</v>
      </c>
      <c r="L251" s="37"/>
      <c r="M251" s="198" t="s">
        <v>1</v>
      </c>
      <c r="N251" s="199" t="s">
        <v>39</v>
      </c>
      <c r="O251" s="65"/>
      <c r="P251" s="200">
        <f t="shared" si="21"/>
        <v>0</v>
      </c>
      <c r="Q251" s="200">
        <v>1.8400000000000001E-3</v>
      </c>
      <c r="R251" s="200">
        <f t="shared" si="22"/>
        <v>1.8400000000000001E-3</v>
      </c>
      <c r="S251" s="200">
        <v>0</v>
      </c>
      <c r="T251" s="201">
        <f t="shared" si="23"/>
        <v>0</v>
      </c>
      <c r="AR251" s="202" t="s">
        <v>206</v>
      </c>
      <c r="AT251" s="202" t="s">
        <v>132</v>
      </c>
      <c r="AU251" s="202" t="s">
        <v>138</v>
      </c>
      <c r="AY251" s="16" t="s">
        <v>129</v>
      </c>
      <c r="BE251" s="203">
        <f t="shared" si="24"/>
        <v>0</v>
      </c>
      <c r="BF251" s="203">
        <f t="shared" si="25"/>
        <v>0</v>
      </c>
      <c r="BG251" s="203">
        <f t="shared" si="26"/>
        <v>0</v>
      </c>
      <c r="BH251" s="203">
        <f t="shared" si="27"/>
        <v>0</v>
      </c>
      <c r="BI251" s="203">
        <f t="shared" si="28"/>
        <v>0</v>
      </c>
      <c r="BJ251" s="16" t="s">
        <v>138</v>
      </c>
      <c r="BK251" s="203">
        <f t="shared" si="29"/>
        <v>0</v>
      </c>
      <c r="BL251" s="16" t="s">
        <v>206</v>
      </c>
      <c r="BM251" s="202" t="s">
        <v>1235</v>
      </c>
    </row>
    <row r="252" spans="2:65" s="1" customFormat="1" ht="16.5" customHeight="1">
      <c r="B252" s="33"/>
      <c r="C252" s="191" t="s">
        <v>674</v>
      </c>
      <c r="D252" s="191" t="s">
        <v>132</v>
      </c>
      <c r="E252" s="192" t="s">
        <v>649</v>
      </c>
      <c r="F252" s="193" t="s">
        <v>650</v>
      </c>
      <c r="G252" s="194" t="s">
        <v>226</v>
      </c>
      <c r="H252" s="195">
        <v>3</v>
      </c>
      <c r="I252" s="196"/>
      <c r="J252" s="197">
        <f t="shared" si="20"/>
        <v>0</v>
      </c>
      <c r="K252" s="193" t="s">
        <v>136</v>
      </c>
      <c r="L252" s="37"/>
      <c r="M252" s="198" t="s">
        <v>1</v>
      </c>
      <c r="N252" s="199" t="s">
        <v>39</v>
      </c>
      <c r="O252" s="65"/>
      <c r="P252" s="200">
        <f t="shared" si="21"/>
        <v>0</v>
      </c>
      <c r="Q252" s="200">
        <v>0</v>
      </c>
      <c r="R252" s="200">
        <f t="shared" si="22"/>
        <v>0</v>
      </c>
      <c r="S252" s="200">
        <v>8.4999999999999995E-4</v>
      </c>
      <c r="T252" s="201">
        <f t="shared" si="23"/>
        <v>2.5499999999999997E-3</v>
      </c>
      <c r="AR252" s="202" t="s">
        <v>206</v>
      </c>
      <c r="AT252" s="202" t="s">
        <v>132</v>
      </c>
      <c r="AU252" s="202" t="s">
        <v>138</v>
      </c>
      <c r="AY252" s="16" t="s">
        <v>129</v>
      </c>
      <c r="BE252" s="203">
        <f t="shared" si="24"/>
        <v>0</v>
      </c>
      <c r="BF252" s="203">
        <f t="shared" si="25"/>
        <v>0</v>
      </c>
      <c r="BG252" s="203">
        <f t="shared" si="26"/>
        <v>0</v>
      </c>
      <c r="BH252" s="203">
        <f t="shared" si="27"/>
        <v>0</v>
      </c>
      <c r="BI252" s="203">
        <f t="shared" si="28"/>
        <v>0</v>
      </c>
      <c r="BJ252" s="16" t="s">
        <v>138</v>
      </c>
      <c r="BK252" s="203">
        <f t="shared" si="29"/>
        <v>0</v>
      </c>
      <c r="BL252" s="16" t="s">
        <v>206</v>
      </c>
      <c r="BM252" s="202" t="s">
        <v>1236</v>
      </c>
    </row>
    <row r="253" spans="2:65" s="1" customFormat="1" ht="16.5" customHeight="1">
      <c r="B253" s="33"/>
      <c r="C253" s="191" t="s">
        <v>678</v>
      </c>
      <c r="D253" s="191" t="s">
        <v>132</v>
      </c>
      <c r="E253" s="192" t="s">
        <v>653</v>
      </c>
      <c r="F253" s="193" t="s">
        <v>654</v>
      </c>
      <c r="G253" s="194" t="s">
        <v>226</v>
      </c>
      <c r="H253" s="195">
        <v>1</v>
      </c>
      <c r="I253" s="196"/>
      <c r="J253" s="197">
        <f t="shared" si="20"/>
        <v>0</v>
      </c>
      <c r="K253" s="193" t="s">
        <v>136</v>
      </c>
      <c r="L253" s="37"/>
      <c r="M253" s="198" t="s">
        <v>1</v>
      </c>
      <c r="N253" s="199" t="s">
        <v>39</v>
      </c>
      <c r="O253" s="65"/>
      <c r="P253" s="200">
        <f t="shared" si="21"/>
        <v>0</v>
      </c>
      <c r="Q253" s="200">
        <v>2.3000000000000001E-4</v>
      </c>
      <c r="R253" s="200">
        <f t="shared" si="22"/>
        <v>2.3000000000000001E-4</v>
      </c>
      <c r="S253" s="200">
        <v>0</v>
      </c>
      <c r="T253" s="201">
        <f t="shared" si="23"/>
        <v>0</v>
      </c>
      <c r="AR253" s="202" t="s">
        <v>206</v>
      </c>
      <c r="AT253" s="202" t="s">
        <v>132</v>
      </c>
      <c r="AU253" s="202" t="s">
        <v>138</v>
      </c>
      <c r="AY253" s="16" t="s">
        <v>129</v>
      </c>
      <c r="BE253" s="203">
        <f t="shared" si="24"/>
        <v>0</v>
      </c>
      <c r="BF253" s="203">
        <f t="shared" si="25"/>
        <v>0</v>
      </c>
      <c r="BG253" s="203">
        <f t="shared" si="26"/>
        <v>0</v>
      </c>
      <c r="BH253" s="203">
        <f t="shared" si="27"/>
        <v>0</v>
      </c>
      <c r="BI253" s="203">
        <f t="shared" si="28"/>
        <v>0</v>
      </c>
      <c r="BJ253" s="16" t="s">
        <v>138</v>
      </c>
      <c r="BK253" s="203">
        <f t="shared" si="29"/>
        <v>0</v>
      </c>
      <c r="BL253" s="16" t="s">
        <v>206</v>
      </c>
      <c r="BM253" s="202" t="s">
        <v>1237</v>
      </c>
    </row>
    <row r="254" spans="2:65" s="1" customFormat="1" ht="16.5" customHeight="1">
      <c r="B254" s="33"/>
      <c r="C254" s="191" t="s">
        <v>680</v>
      </c>
      <c r="D254" s="191" t="s">
        <v>132</v>
      </c>
      <c r="E254" s="192" t="s">
        <v>657</v>
      </c>
      <c r="F254" s="193" t="s">
        <v>658</v>
      </c>
      <c r="G254" s="194" t="s">
        <v>226</v>
      </c>
      <c r="H254" s="195">
        <v>1</v>
      </c>
      <c r="I254" s="196"/>
      <c r="J254" s="197">
        <f t="shared" si="20"/>
        <v>0</v>
      </c>
      <c r="K254" s="193" t="s">
        <v>136</v>
      </c>
      <c r="L254" s="37"/>
      <c r="M254" s="198" t="s">
        <v>1</v>
      </c>
      <c r="N254" s="199" t="s">
        <v>39</v>
      </c>
      <c r="O254" s="65"/>
      <c r="P254" s="200">
        <f t="shared" si="21"/>
        <v>0</v>
      </c>
      <c r="Q254" s="200">
        <v>2.7999999999999998E-4</v>
      </c>
      <c r="R254" s="200">
        <f t="shared" si="22"/>
        <v>2.7999999999999998E-4</v>
      </c>
      <c r="S254" s="200">
        <v>0</v>
      </c>
      <c r="T254" s="201">
        <f t="shared" si="23"/>
        <v>0</v>
      </c>
      <c r="AR254" s="202" t="s">
        <v>206</v>
      </c>
      <c r="AT254" s="202" t="s">
        <v>132</v>
      </c>
      <c r="AU254" s="202" t="s">
        <v>138</v>
      </c>
      <c r="AY254" s="16" t="s">
        <v>129</v>
      </c>
      <c r="BE254" s="203">
        <f t="shared" si="24"/>
        <v>0</v>
      </c>
      <c r="BF254" s="203">
        <f t="shared" si="25"/>
        <v>0</v>
      </c>
      <c r="BG254" s="203">
        <f t="shared" si="26"/>
        <v>0</v>
      </c>
      <c r="BH254" s="203">
        <f t="shared" si="27"/>
        <v>0</v>
      </c>
      <c r="BI254" s="203">
        <f t="shared" si="28"/>
        <v>0</v>
      </c>
      <c r="BJ254" s="16" t="s">
        <v>138</v>
      </c>
      <c r="BK254" s="203">
        <f t="shared" si="29"/>
        <v>0</v>
      </c>
      <c r="BL254" s="16" t="s">
        <v>206</v>
      </c>
      <c r="BM254" s="202" t="s">
        <v>1238</v>
      </c>
    </row>
    <row r="255" spans="2:65" s="1" customFormat="1" ht="24" customHeight="1">
      <c r="B255" s="33"/>
      <c r="C255" s="191" t="s">
        <v>682</v>
      </c>
      <c r="D255" s="191" t="s">
        <v>132</v>
      </c>
      <c r="E255" s="192" t="s">
        <v>661</v>
      </c>
      <c r="F255" s="193" t="s">
        <v>662</v>
      </c>
      <c r="G255" s="194" t="s">
        <v>333</v>
      </c>
      <c r="H255" s="247"/>
      <c r="I255" s="196"/>
      <c r="J255" s="197">
        <f t="shared" si="20"/>
        <v>0</v>
      </c>
      <c r="K255" s="193" t="s">
        <v>136</v>
      </c>
      <c r="L255" s="37"/>
      <c r="M255" s="198" t="s">
        <v>1</v>
      </c>
      <c r="N255" s="199" t="s">
        <v>39</v>
      </c>
      <c r="O255" s="65"/>
      <c r="P255" s="200">
        <f t="shared" si="21"/>
        <v>0</v>
      </c>
      <c r="Q255" s="200">
        <v>0</v>
      </c>
      <c r="R255" s="200">
        <f t="shared" si="22"/>
        <v>0</v>
      </c>
      <c r="S255" s="200">
        <v>0</v>
      </c>
      <c r="T255" s="201">
        <f t="shared" si="23"/>
        <v>0</v>
      </c>
      <c r="AR255" s="202" t="s">
        <v>206</v>
      </c>
      <c r="AT255" s="202" t="s">
        <v>132</v>
      </c>
      <c r="AU255" s="202" t="s">
        <v>138</v>
      </c>
      <c r="AY255" s="16" t="s">
        <v>129</v>
      </c>
      <c r="BE255" s="203">
        <f t="shared" si="24"/>
        <v>0</v>
      </c>
      <c r="BF255" s="203">
        <f t="shared" si="25"/>
        <v>0</v>
      </c>
      <c r="BG255" s="203">
        <f t="shared" si="26"/>
        <v>0</v>
      </c>
      <c r="BH255" s="203">
        <f t="shared" si="27"/>
        <v>0</v>
      </c>
      <c r="BI255" s="203">
        <f t="shared" si="28"/>
        <v>0</v>
      </c>
      <c r="BJ255" s="16" t="s">
        <v>138</v>
      </c>
      <c r="BK255" s="203">
        <f t="shared" si="29"/>
        <v>0</v>
      </c>
      <c r="BL255" s="16" t="s">
        <v>206</v>
      </c>
      <c r="BM255" s="202" t="s">
        <v>1239</v>
      </c>
    </row>
    <row r="256" spans="2:65" s="11" customFormat="1" ht="22.95" customHeight="1">
      <c r="B256" s="175"/>
      <c r="C256" s="176"/>
      <c r="D256" s="177" t="s">
        <v>72</v>
      </c>
      <c r="E256" s="189" t="s">
        <v>208</v>
      </c>
      <c r="F256" s="189" t="s">
        <v>209</v>
      </c>
      <c r="G256" s="176"/>
      <c r="H256" s="176"/>
      <c r="I256" s="179"/>
      <c r="J256" s="190">
        <f>BK256</f>
        <v>0</v>
      </c>
      <c r="K256" s="176"/>
      <c r="L256" s="181"/>
      <c r="M256" s="182"/>
      <c r="N256" s="183"/>
      <c r="O256" s="183"/>
      <c r="P256" s="184">
        <f>SUM(P257:P305)</f>
        <v>0</v>
      </c>
      <c r="Q256" s="183"/>
      <c r="R256" s="184">
        <f>SUM(R257:R305)</f>
        <v>2.9890000000000007E-2</v>
      </c>
      <c r="S256" s="183"/>
      <c r="T256" s="185">
        <f>SUM(T257:T305)</f>
        <v>0</v>
      </c>
      <c r="AR256" s="186" t="s">
        <v>138</v>
      </c>
      <c r="AT256" s="187" t="s">
        <v>72</v>
      </c>
      <c r="AU256" s="187" t="s">
        <v>81</v>
      </c>
      <c r="AY256" s="186" t="s">
        <v>129</v>
      </c>
      <c r="BK256" s="188">
        <f>SUM(BK257:BK305)</f>
        <v>0</v>
      </c>
    </row>
    <row r="257" spans="2:65" s="1" customFormat="1" ht="24" customHeight="1">
      <c r="B257" s="33"/>
      <c r="C257" s="191" t="s">
        <v>686</v>
      </c>
      <c r="D257" s="191" t="s">
        <v>132</v>
      </c>
      <c r="E257" s="192" t="s">
        <v>211</v>
      </c>
      <c r="F257" s="193" t="s">
        <v>212</v>
      </c>
      <c r="G257" s="194" t="s">
        <v>205</v>
      </c>
      <c r="H257" s="195">
        <v>1</v>
      </c>
      <c r="I257" s="196"/>
      <c r="J257" s="197">
        <f t="shared" ref="J257:J288" si="30">ROUND(I257*H257,2)</f>
        <v>0</v>
      </c>
      <c r="K257" s="193" t="s">
        <v>1</v>
      </c>
      <c r="L257" s="37"/>
      <c r="M257" s="198" t="s">
        <v>1</v>
      </c>
      <c r="N257" s="199" t="s">
        <v>39</v>
      </c>
      <c r="O257" s="65"/>
      <c r="P257" s="200">
        <f t="shared" ref="P257:P288" si="31">O257*H257</f>
        <v>0</v>
      </c>
      <c r="Q257" s="200">
        <v>0</v>
      </c>
      <c r="R257" s="200">
        <f t="shared" ref="R257:R288" si="32">Q257*H257</f>
        <v>0</v>
      </c>
      <c r="S257" s="200">
        <v>0</v>
      </c>
      <c r="T257" s="201">
        <f t="shared" ref="T257:T288" si="33">S257*H257</f>
        <v>0</v>
      </c>
      <c r="AR257" s="202" t="s">
        <v>206</v>
      </c>
      <c r="AT257" s="202" t="s">
        <v>132</v>
      </c>
      <c r="AU257" s="202" t="s">
        <v>138</v>
      </c>
      <c r="AY257" s="16" t="s">
        <v>129</v>
      </c>
      <c r="BE257" s="203">
        <f t="shared" ref="BE257:BE288" si="34">IF(N257="základní",J257,0)</f>
        <v>0</v>
      </c>
      <c r="BF257" s="203">
        <f t="shared" ref="BF257:BF288" si="35">IF(N257="snížená",J257,0)</f>
        <v>0</v>
      </c>
      <c r="BG257" s="203">
        <f t="shared" ref="BG257:BG288" si="36">IF(N257="zákl. přenesená",J257,0)</f>
        <v>0</v>
      </c>
      <c r="BH257" s="203">
        <f t="shared" ref="BH257:BH288" si="37">IF(N257="sníž. přenesená",J257,0)</f>
        <v>0</v>
      </c>
      <c r="BI257" s="203">
        <f t="shared" ref="BI257:BI288" si="38">IF(N257="nulová",J257,0)</f>
        <v>0</v>
      </c>
      <c r="BJ257" s="16" t="s">
        <v>138</v>
      </c>
      <c r="BK257" s="203">
        <f t="shared" ref="BK257:BK288" si="39">ROUND(I257*H257,2)</f>
        <v>0</v>
      </c>
      <c r="BL257" s="16" t="s">
        <v>206</v>
      </c>
      <c r="BM257" s="202" t="s">
        <v>1240</v>
      </c>
    </row>
    <row r="258" spans="2:65" s="1" customFormat="1" ht="16.5" customHeight="1">
      <c r="B258" s="33"/>
      <c r="C258" s="191" t="s">
        <v>688</v>
      </c>
      <c r="D258" s="191" t="s">
        <v>132</v>
      </c>
      <c r="E258" s="192" t="s">
        <v>1241</v>
      </c>
      <c r="F258" s="193" t="s">
        <v>1242</v>
      </c>
      <c r="G258" s="194" t="s">
        <v>226</v>
      </c>
      <c r="H258" s="195">
        <v>1</v>
      </c>
      <c r="I258" s="196"/>
      <c r="J258" s="197">
        <f t="shared" si="30"/>
        <v>0</v>
      </c>
      <c r="K258" s="193" t="s">
        <v>1</v>
      </c>
      <c r="L258" s="37"/>
      <c r="M258" s="198" t="s">
        <v>1</v>
      </c>
      <c r="N258" s="199" t="s">
        <v>39</v>
      </c>
      <c r="O258" s="65"/>
      <c r="P258" s="200">
        <f t="shared" si="31"/>
        <v>0</v>
      </c>
      <c r="Q258" s="200">
        <v>0</v>
      </c>
      <c r="R258" s="200">
        <f t="shared" si="32"/>
        <v>0</v>
      </c>
      <c r="S258" s="200">
        <v>0</v>
      </c>
      <c r="T258" s="201">
        <f t="shared" si="33"/>
        <v>0</v>
      </c>
      <c r="AR258" s="202" t="s">
        <v>206</v>
      </c>
      <c r="AT258" s="202" t="s">
        <v>132</v>
      </c>
      <c r="AU258" s="202" t="s">
        <v>138</v>
      </c>
      <c r="AY258" s="16" t="s">
        <v>129</v>
      </c>
      <c r="BE258" s="203">
        <f t="shared" si="34"/>
        <v>0</v>
      </c>
      <c r="BF258" s="203">
        <f t="shared" si="35"/>
        <v>0</v>
      </c>
      <c r="BG258" s="203">
        <f t="shared" si="36"/>
        <v>0</v>
      </c>
      <c r="BH258" s="203">
        <f t="shared" si="37"/>
        <v>0</v>
      </c>
      <c r="BI258" s="203">
        <f t="shared" si="38"/>
        <v>0</v>
      </c>
      <c r="BJ258" s="16" t="s">
        <v>138</v>
      </c>
      <c r="BK258" s="203">
        <f t="shared" si="39"/>
        <v>0</v>
      </c>
      <c r="BL258" s="16" t="s">
        <v>206</v>
      </c>
      <c r="BM258" s="202" t="s">
        <v>1243</v>
      </c>
    </row>
    <row r="259" spans="2:65" s="1" customFormat="1" ht="16.5" customHeight="1">
      <c r="B259" s="33"/>
      <c r="C259" s="191" t="s">
        <v>690</v>
      </c>
      <c r="D259" s="191" t="s">
        <v>132</v>
      </c>
      <c r="E259" s="192" t="s">
        <v>1244</v>
      </c>
      <c r="F259" s="193" t="s">
        <v>1245</v>
      </c>
      <c r="G259" s="194" t="s">
        <v>226</v>
      </c>
      <c r="H259" s="195">
        <v>1</v>
      </c>
      <c r="I259" s="196"/>
      <c r="J259" s="197">
        <f t="shared" si="30"/>
        <v>0</v>
      </c>
      <c r="K259" s="193" t="s">
        <v>1</v>
      </c>
      <c r="L259" s="37"/>
      <c r="M259" s="198" t="s">
        <v>1</v>
      </c>
      <c r="N259" s="199" t="s">
        <v>39</v>
      </c>
      <c r="O259" s="65"/>
      <c r="P259" s="200">
        <f t="shared" si="31"/>
        <v>0</v>
      </c>
      <c r="Q259" s="200">
        <v>0</v>
      </c>
      <c r="R259" s="200">
        <f t="shared" si="32"/>
        <v>0</v>
      </c>
      <c r="S259" s="200">
        <v>0</v>
      </c>
      <c r="T259" s="201">
        <f t="shared" si="33"/>
        <v>0</v>
      </c>
      <c r="AR259" s="202" t="s">
        <v>206</v>
      </c>
      <c r="AT259" s="202" t="s">
        <v>132</v>
      </c>
      <c r="AU259" s="202" t="s">
        <v>138</v>
      </c>
      <c r="AY259" s="16" t="s">
        <v>129</v>
      </c>
      <c r="BE259" s="203">
        <f t="shared" si="34"/>
        <v>0</v>
      </c>
      <c r="BF259" s="203">
        <f t="shared" si="35"/>
        <v>0</v>
      </c>
      <c r="BG259" s="203">
        <f t="shared" si="36"/>
        <v>0</v>
      </c>
      <c r="BH259" s="203">
        <f t="shared" si="37"/>
        <v>0</v>
      </c>
      <c r="BI259" s="203">
        <f t="shared" si="38"/>
        <v>0</v>
      </c>
      <c r="BJ259" s="16" t="s">
        <v>138</v>
      </c>
      <c r="BK259" s="203">
        <f t="shared" si="39"/>
        <v>0</v>
      </c>
      <c r="BL259" s="16" t="s">
        <v>206</v>
      </c>
      <c r="BM259" s="202" t="s">
        <v>1246</v>
      </c>
    </row>
    <row r="260" spans="2:65" s="1" customFormat="1" ht="16.5" customHeight="1">
      <c r="B260" s="33"/>
      <c r="C260" s="237" t="s">
        <v>692</v>
      </c>
      <c r="D260" s="237" t="s">
        <v>218</v>
      </c>
      <c r="E260" s="238" t="s">
        <v>1247</v>
      </c>
      <c r="F260" s="239" t="s">
        <v>1248</v>
      </c>
      <c r="G260" s="240" t="s">
        <v>226</v>
      </c>
      <c r="H260" s="241">
        <v>1</v>
      </c>
      <c r="I260" s="242"/>
      <c r="J260" s="243">
        <f t="shared" si="30"/>
        <v>0</v>
      </c>
      <c r="K260" s="239" t="s">
        <v>1</v>
      </c>
      <c r="L260" s="244"/>
      <c r="M260" s="245" t="s">
        <v>1</v>
      </c>
      <c r="N260" s="246" t="s">
        <v>39</v>
      </c>
      <c r="O260" s="65"/>
      <c r="P260" s="200">
        <f t="shared" si="31"/>
        <v>0</v>
      </c>
      <c r="Q260" s="200">
        <v>0</v>
      </c>
      <c r="R260" s="200">
        <f t="shared" si="32"/>
        <v>0</v>
      </c>
      <c r="S260" s="200">
        <v>0</v>
      </c>
      <c r="T260" s="201">
        <f t="shared" si="33"/>
        <v>0</v>
      </c>
      <c r="AR260" s="202" t="s">
        <v>221</v>
      </c>
      <c r="AT260" s="202" t="s">
        <v>218</v>
      </c>
      <c r="AU260" s="202" t="s">
        <v>138</v>
      </c>
      <c r="AY260" s="16" t="s">
        <v>129</v>
      </c>
      <c r="BE260" s="203">
        <f t="shared" si="34"/>
        <v>0</v>
      </c>
      <c r="BF260" s="203">
        <f t="shared" si="35"/>
        <v>0</v>
      </c>
      <c r="BG260" s="203">
        <f t="shared" si="36"/>
        <v>0</v>
      </c>
      <c r="BH260" s="203">
        <f t="shared" si="37"/>
        <v>0</v>
      </c>
      <c r="BI260" s="203">
        <f t="shared" si="38"/>
        <v>0</v>
      </c>
      <c r="BJ260" s="16" t="s">
        <v>138</v>
      </c>
      <c r="BK260" s="203">
        <f t="shared" si="39"/>
        <v>0</v>
      </c>
      <c r="BL260" s="16" t="s">
        <v>206</v>
      </c>
      <c r="BM260" s="202" t="s">
        <v>1249</v>
      </c>
    </row>
    <row r="261" spans="2:65" s="1" customFormat="1" ht="24" customHeight="1">
      <c r="B261" s="33"/>
      <c r="C261" s="191" t="s">
        <v>694</v>
      </c>
      <c r="D261" s="191" t="s">
        <v>132</v>
      </c>
      <c r="E261" s="192" t="s">
        <v>671</v>
      </c>
      <c r="F261" s="193" t="s">
        <v>672</v>
      </c>
      <c r="G261" s="194" t="s">
        <v>216</v>
      </c>
      <c r="H261" s="195">
        <v>2</v>
      </c>
      <c r="I261" s="196"/>
      <c r="J261" s="197">
        <f t="shared" si="30"/>
        <v>0</v>
      </c>
      <c r="K261" s="193" t="s">
        <v>136</v>
      </c>
      <c r="L261" s="37"/>
      <c r="M261" s="198" t="s">
        <v>1</v>
      </c>
      <c r="N261" s="199" t="s">
        <v>39</v>
      </c>
      <c r="O261" s="65"/>
      <c r="P261" s="200">
        <f t="shared" si="31"/>
        <v>0</v>
      </c>
      <c r="Q261" s="200">
        <v>0</v>
      </c>
      <c r="R261" s="200">
        <f t="shared" si="32"/>
        <v>0</v>
      </c>
      <c r="S261" s="200">
        <v>0</v>
      </c>
      <c r="T261" s="201">
        <f t="shared" si="33"/>
        <v>0</v>
      </c>
      <c r="AR261" s="202" t="s">
        <v>206</v>
      </c>
      <c r="AT261" s="202" t="s">
        <v>132</v>
      </c>
      <c r="AU261" s="202" t="s">
        <v>138</v>
      </c>
      <c r="AY261" s="16" t="s">
        <v>129</v>
      </c>
      <c r="BE261" s="203">
        <f t="shared" si="34"/>
        <v>0</v>
      </c>
      <c r="BF261" s="203">
        <f t="shared" si="35"/>
        <v>0</v>
      </c>
      <c r="BG261" s="203">
        <f t="shared" si="36"/>
        <v>0</v>
      </c>
      <c r="BH261" s="203">
        <f t="shared" si="37"/>
        <v>0</v>
      </c>
      <c r="BI261" s="203">
        <f t="shared" si="38"/>
        <v>0</v>
      </c>
      <c r="BJ261" s="16" t="s">
        <v>138</v>
      </c>
      <c r="BK261" s="203">
        <f t="shared" si="39"/>
        <v>0</v>
      </c>
      <c r="BL261" s="16" t="s">
        <v>206</v>
      </c>
      <c r="BM261" s="202" t="s">
        <v>1250</v>
      </c>
    </row>
    <row r="262" spans="2:65" s="1" customFormat="1" ht="16.5" customHeight="1">
      <c r="B262" s="33"/>
      <c r="C262" s="237" t="s">
        <v>696</v>
      </c>
      <c r="D262" s="237" t="s">
        <v>218</v>
      </c>
      <c r="E262" s="238" t="s">
        <v>675</v>
      </c>
      <c r="F262" s="239" t="s">
        <v>676</v>
      </c>
      <c r="G262" s="240" t="s">
        <v>216</v>
      </c>
      <c r="H262" s="241">
        <v>2</v>
      </c>
      <c r="I262" s="242"/>
      <c r="J262" s="243">
        <f t="shared" si="30"/>
        <v>0</v>
      </c>
      <c r="K262" s="239" t="s">
        <v>136</v>
      </c>
      <c r="L262" s="244"/>
      <c r="M262" s="245" t="s">
        <v>1</v>
      </c>
      <c r="N262" s="246" t="s">
        <v>39</v>
      </c>
      <c r="O262" s="65"/>
      <c r="P262" s="200">
        <f t="shared" si="31"/>
        <v>0</v>
      </c>
      <c r="Q262" s="200">
        <v>4.0000000000000003E-5</v>
      </c>
      <c r="R262" s="200">
        <f t="shared" si="32"/>
        <v>8.0000000000000007E-5</v>
      </c>
      <c r="S262" s="200">
        <v>0</v>
      </c>
      <c r="T262" s="201">
        <f t="shared" si="33"/>
        <v>0</v>
      </c>
      <c r="AR262" s="202" t="s">
        <v>221</v>
      </c>
      <c r="AT262" s="202" t="s">
        <v>218</v>
      </c>
      <c r="AU262" s="202" t="s">
        <v>138</v>
      </c>
      <c r="AY262" s="16" t="s">
        <v>129</v>
      </c>
      <c r="BE262" s="203">
        <f t="shared" si="34"/>
        <v>0</v>
      </c>
      <c r="BF262" s="203">
        <f t="shared" si="35"/>
        <v>0</v>
      </c>
      <c r="BG262" s="203">
        <f t="shared" si="36"/>
        <v>0</v>
      </c>
      <c r="BH262" s="203">
        <f t="shared" si="37"/>
        <v>0</v>
      </c>
      <c r="BI262" s="203">
        <f t="shared" si="38"/>
        <v>0</v>
      </c>
      <c r="BJ262" s="16" t="s">
        <v>138</v>
      </c>
      <c r="BK262" s="203">
        <f t="shared" si="39"/>
        <v>0</v>
      </c>
      <c r="BL262" s="16" t="s">
        <v>206</v>
      </c>
      <c r="BM262" s="202" t="s">
        <v>1251</v>
      </c>
    </row>
    <row r="263" spans="2:65" s="1" customFormat="1" ht="24" customHeight="1">
      <c r="B263" s="33"/>
      <c r="C263" s="191" t="s">
        <v>698</v>
      </c>
      <c r="D263" s="191" t="s">
        <v>132</v>
      </c>
      <c r="E263" s="192" t="s">
        <v>214</v>
      </c>
      <c r="F263" s="193" t="s">
        <v>215</v>
      </c>
      <c r="G263" s="194" t="s">
        <v>216</v>
      </c>
      <c r="H263" s="195">
        <v>30</v>
      </c>
      <c r="I263" s="196"/>
      <c r="J263" s="197">
        <f t="shared" si="30"/>
        <v>0</v>
      </c>
      <c r="K263" s="193" t="s">
        <v>136</v>
      </c>
      <c r="L263" s="37"/>
      <c r="M263" s="198" t="s">
        <v>1</v>
      </c>
      <c r="N263" s="199" t="s">
        <v>39</v>
      </c>
      <c r="O263" s="65"/>
      <c r="P263" s="200">
        <f t="shared" si="31"/>
        <v>0</v>
      </c>
      <c r="Q263" s="200">
        <v>0</v>
      </c>
      <c r="R263" s="200">
        <f t="shared" si="32"/>
        <v>0</v>
      </c>
      <c r="S263" s="200">
        <v>0</v>
      </c>
      <c r="T263" s="201">
        <f t="shared" si="33"/>
        <v>0</v>
      </c>
      <c r="AR263" s="202" t="s">
        <v>206</v>
      </c>
      <c r="AT263" s="202" t="s">
        <v>132</v>
      </c>
      <c r="AU263" s="202" t="s">
        <v>138</v>
      </c>
      <c r="AY263" s="16" t="s">
        <v>129</v>
      </c>
      <c r="BE263" s="203">
        <f t="shared" si="34"/>
        <v>0</v>
      </c>
      <c r="BF263" s="203">
        <f t="shared" si="35"/>
        <v>0</v>
      </c>
      <c r="BG263" s="203">
        <f t="shared" si="36"/>
        <v>0</v>
      </c>
      <c r="BH263" s="203">
        <f t="shared" si="37"/>
        <v>0</v>
      </c>
      <c r="BI263" s="203">
        <f t="shared" si="38"/>
        <v>0</v>
      </c>
      <c r="BJ263" s="16" t="s">
        <v>138</v>
      </c>
      <c r="BK263" s="203">
        <f t="shared" si="39"/>
        <v>0</v>
      </c>
      <c r="BL263" s="16" t="s">
        <v>206</v>
      </c>
      <c r="BM263" s="202" t="s">
        <v>1252</v>
      </c>
    </row>
    <row r="264" spans="2:65" s="1" customFormat="1" ht="16.5" customHeight="1">
      <c r="B264" s="33"/>
      <c r="C264" s="237" t="s">
        <v>702</v>
      </c>
      <c r="D264" s="237" t="s">
        <v>218</v>
      </c>
      <c r="E264" s="238" t="s">
        <v>219</v>
      </c>
      <c r="F264" s="239" t="s">
        <v>220</v>
      </c>
      <c r="G264" s="240" t="s">
        <v>216</v>
      </c>
      <c r="H264" s="241">
        <v>20</v>
      </c>
      <c r="I264" s="242"/>
      <c r="J264" s="243">
        <f t="shared" si="30"/>
        <v>0</v>
      </c>
      <c r="K264" s="239" t="s">
        <v>136</v>
      </c>
      <c r="L264" s="244"/>
      <c r="M264" s="245" t="s">
        <v>1</v>
      </c>
      <c r="N264" s="246" t="s">
        <v>39</v>
      </c>
      <c r="O264" s="65"/>
      <c r="P264" s="200">
        <f t="shared" si="31"/>
        <v>0</v>
      </c>
      <c r="Q264" s="200">
        <v>1.4999999999999999E-4</v>
      </c>
      <c r="R264" s="200">
        <f t="shared" si="32"/>
        <v>2.9999999999999996E-3</v>
      </c>
      <c r="S264" s="200">
        <v>0</v>
      </c>
      <c r="T264" s="201">
        <f t="shared" si="33"/>
        <v>0</v>
      </c>
      <c r="AR264" s="202" t="s">
        <v>221</v>
      </c>
      <c r="AT264" s="202" t="s">
        <v>218</v>
      </c>
      <c r="AU264" s="202" t="s">
        <v>138</v>
      </c>
      <c r="AY264" s="16" t="s">
        <v>129</v>
      </c>
      <c r="BE264" s="203">
        <f t="shared" si="34"/>
        <v>0</v>
      </c>
      <c r="BF264" s="203">
        <f t="shared" si="35"/>
        <v>0</v>
      </c>
      <c r="BG264" s="203">
        <f t="shared" si="36"/>
        <v>0</v>
      </c>
      <c r="BH264" s="203">
        <f t="shared" si="37"/>
        <v>0</v>
      </c>
      <c r="BI264" s="203">
        <f t="shared" si="38"/>
        <v>0</v>
      </c>
      <c r="BJ264" s="16" t="s">
        <v>138</v>
      </c>
      <c r="BK264" s="203">
        <f t="shared" si="39"/>
        <v>0</v>
      </c>
      <c r="BL264" s="16" t="s">
        <v>206</v>
      </c>
      <c r="BM264" s="202" t="s">
        <v>1253</v>
      </c>
    </row>
    <row r="265" spans="2:65" s="1" customFormat="1" ht="16.5" customHeight="1">
      <c r="B265" s="33"/>
      <c r="C265" s="237" t="s">
        <v>706</v>
      </c>
      <c r="D265" s="237" t="s">
        <v>218</v>
      </c>
      <c r="E265" s="238" t="s">
        <v>683</v>
      </c>
      <c r="F265" s="239" t="s">
        <v>684</v>
      </c>
      <c r="G265" s="240" t="s">
        <v>216</v>
      </c>
      <c r="H265" s="241">
        <v>10</v>
      </c>
      <c r="I265" s="242"/>
      <c r="J265" s="243">
        <f t="shared" si="30"/>
        <v>0</v>
      </c>
      <c r="K265" s="239" t="s">
        <v>136</v>
      </c>
      <c r="L265" s="244"/>
      <c r="M265" s="245" t="s">
        <v>1</v>
      </c>
      <c r="N265" s="246" t="s">
        <v>39</v>
      </c>
      <c r="O265" s="65"/>
      <c r="P265" s="200">
        <f t="shared" si="31"/>
        <v>0</v>
      </c>
      <c r="Q265" s="200">
        <v>2.3000000000000001E-4</v>
      </c>
      <c r="R265" s="200">
        <f t="shared" si="32"/>
        <v>2.3E-3</v>
      </c>
      <c r="S265" s="200">
        <v>0</v>
      </c>
      <c r="T265" s="201">
        <f t="shared" si="33"/>
        <v>0</v>
      </c>
      <c r="AR265" s="202" t="s">
        <v>221</v>
      </c>
      <c r="AT265" s="202" t="s">
        <v>218</v>
      </c>
      <c r="AU265" s="202" t="s">
        <v>138</v>
      </c>
      <c r="AY265" s="16" t="s">
        <v>129</v>
      </c>
      <c r="BE265" s="203">
        <f t="shared" si="34"/>
        <v>0</v>
      </c>
      <c r="BF265" s="203">
        <f t="shared" si="35"/>
        <v>0</v>
      </c>
      <c r="BG265" s="203">
        <f t="shared" si="36"/>
        <v>0</v>
      </c>
      <c r="BH265" s="203">
        <f t="shared" si="37"/>
        <v>0</v>
      </c>
      <c r="BI265" s="203">
        <f t="shared" si="38"/>
        <v>0</v>
      </c>
      <c r="BJ265" s="16" t="s">
        <v>138</v>
      </c>
      <c r="BK265" s="203">
        <f t="shared" si="39"/>
        <v>0</v>
      </c>
      <c r="BL265" s="16" t="s">
        <v>206</v>
      </c>
      <c r="BM265" s="202" t="s">
        <v>1254</v>
      </c>
    </row>
    <row r="266" spans="2:65" s="1" customFormat="1" ht="16.5" customHeight="1">
      <c r="B266" s="33"/>
      <c r="C266" s="191" t="s">
        <v>710</v>
      </c>
      <c r="D266" s="191" t="s">
        <v>132</v>
      </c>
      <c r="E266" s="192" t="s">
        <v>224</v>
      </c>
      <c r="F266" s="193" t="s">
        <v>225</v>
      </c>
      <c r="G266" s="194" t="s">
        <v>226</v>
      </c>
      <c r="H266" s="195">
        <v>6</v>
      </c>
      <c r="I266" s="196"/>
      <c r="J266" s="197">
        <f t="shared" si="30"/>
        <v>0</v>
      </c>
      <c r="K266" s="193" t="s">
        <v>136</v>
      </c>
      <c r="L266" s="37"/>
      <c r="M266" s="198" t="s">
        <v>1</v>
      </c>
      <c r="N266" s="199" t="s">
        <v>39</v>
      </c>
      <c r="O266" s="65"/>
      <c r="P266" s="200">
        <f t="shared" si="31"/>
        <v>0</v>
      </c>
      <c r="Q266" s="200">
        <v>0</v>
      </c>
      <c r="R266" s="200">
        <f t="shared" si="32"/>
        <v>0</v>
      </c>
      <c r="S266" s="200">
        <v>0</v>
      </c>
      <c r="T266" s="201">
        <f t="shared" si="33"/>
        <v>0</v>
      </c>
      <c r="AR266" s="202" t="s">
        <v>206</v>
      </c>
      <c r="AT266" s="202" t="s">
        <v>132</v>
      </c>
      <c r="AU266" s="202" t="s">
        <v>138</v>
      </c>
      <c r="AY266" s="16" t="s">
        <v>129</v>
      </c>
      <c r="BE266" s="203">
        <f t="shared" si="34"/>
        <v>0</v>
      </c>
      <c r="BF266" s="203">
        <f t="shared" si="35"/>
        <v>0</v>
      </c>
      <c r="BG266" s="203">
        <f t="shared" si="36"/>
        <v>0</v>
      </c>
      <c r="BH266" s="203">
        <f t="shared" si="37"/>
        <v>0</v>
      </c>
      <c r="BI266" s="203">
        <f t="shared" si="38"/>
        <v>0</v>
      </c>
      <c r="BJ266" s="16" t="s">
        <v>138</v>
      </c>
      <c r="BK266" s="203">
        <f t="shared" si="39"/>
        <v>0</v>
      </c>
      <c r="BL266" s="16" t="s">
        <v>206</v>
      </c>
      <c r="BM266" s="202" t="s">
        <v>1255</v>
      </c>
    </row>
    <row r="267" spans="2:65" s="1" customFormat="1" ht="16.5" customHeight="1">
      <c r="B267" s="33"/>
      <c r="C267" s="237" t="s">
        <v>714</v>
      </c>
      <c r="D267" s="237" t="s">
        <v>218</v>
      </c>
      <c r="E267" s="238" t="s">
        <v>229</v>
      </c>
      <c r="F267" s="239" t="s">
        <v>230</v>
      </c>
      <c r="G267" s="240" t="s">
        <v>226</v>
      </c>
      <c r="H267" s="241">
        <v>5</v>
      </c>
      <c r="I267" s="242"/>
      <c r="J267" s="243">
        <f t="shared" si="30"/>
        <v>0</v>
      </c>
      <c r="K267" s="239" t="s">
        <v>1</v>
      </c>
      <c r="L267" s="244"/>
      <c r="M267" s="245" t="s">
        <v>1</v>
      </c>
      <c r="N267" s="246" t="s">
        <v>39</v>
      </c>
      <c r="O267" s="65"/>
      <c r="P267" s="200">
        <f t="shared" si="31"/>
        <v>0</v>
      </c>
      <c r="Q267" s="200">
        <v>9.0000000000000006E-5</v>
      </c>
      <c r="R267" s="200">
        <f t="shared" si="32"/>
        <v>4.5000000000000004E-4</v>
      </c>
      <c r="S267" s="200">
        <v>0</v>
      </c>
      <c r="T267" s="201">
        <f t="shared" si="33"/>
        <v>0</v>
      </c>
      <c r="AR267" s="202" t="s">
        <v>221</v>
      </c>
      <c r="AT267" s="202" t="s">
        <v>218</v>
      </c>
      <c r="AU267" s="202" t="s">
        <v>138</v>
      </c>
      <c r="AY267" s="16" t="s">
        <v>129</v>
      </c>
      <c r="BE267" s="203">
        <f t="shared" si="34"/>
        <v>0</v>
      </c>
      <c r="BF267" s="203">
        <f t="shared" si="35"/>
        <v>0</v>
      </c>
      <c r="BG267" s="203">
        <f t="shared" si="36"/>
        <v>0</v>
      </c>
      <c r="BH267" s="203">
        <f t="shared" si="37"/>
        <v>0</v>
      </c>
      <c r="BI267" s="203">
        <f t="shared" si="38"/>
        <v>0</v>
      </c>
      <c r="BJ267" s="16" t="s">
        <v>138</v>
      </c>
      <c r="BK267" s="203">
        <f t="shared" si="39"/>
        <v>0</v>
      </c>
      <c r="BL267" s="16" t="s">
        <v>206</v>
      </c>
      <c r="BM267" s="202" t="s">
        <v>1256</v>
      </c>
    </row>
    <row r="268" spans="2:65" s="1" customFormat="1" ht="16.5" customHeight="1">
      <c r="B268" s="33"/>
      <c r="C268" s="237" t="s">
        <v>718</v>
      </c>
      <c r="D268" s="237" t="s">
        <v>218</v>
      </c>
      <c r="E268" s="238" t="s">
        <v>233</v>
      </c>
      <c r="F268" s="239" t="s">
        <v>234</v>
      </c>
      <c r="G268" s="240" t="s">
        <v>226</v>
      </c>
      <c r="H268" s="241">
        <v>1</v>
      </c>
      <c r="I268" s="242"/>
      <c r="J268" s="243">
        <f t="shared" si="30"/>
        <v>0</v>
      </c>
      <c r="K268" s="239" t="s">
        <v>1</v>
      </c>
      <c r="L268" s="244"/>
      <c r="M268" s="245" t="s">
        <v>1</v>
      </c>
      <c r="N268" s="246" t="s">
        <v>39</v>
      </c>
      <c r="O268" s="65"/>
      <c r="P268" s="200">
        <f t="shared" si="31"/>
        <v>0</v>
      </c>
      <c r="Q268" s="200">
        <v>0</v>
      </c>
      <c r="R268" s="200">
        <f t="shared" si="32"/>
        <v>0</v>
      </c>
      <c r="S268" s="200">
        <v>0</v>
      </c>
      <c r="T268" s="201">
        <f t="shared" si="33"/>
        <v>0</v>
      </c>
      <c r="AR268" s="202" t="s">
        <v>221</v>
      </c>
      <c r="AT268" s="202" t="s">
        <v>218</v>
      </c>
      <c r="AU268" s="202" t="s">
        <v>138</v>
      </c>
      <c r="AY268" s="16" t="s">
        <v>129</v>
      </c>
      <c r="BE268" s="203">
        <f t="shared" si="34"/>
        <v>0</v>
      </c>
      <c r="BF268" s="203">
        <f t="shared" si="35"/>
        <v>0</v>
      </c>
      <c r="BG268" s="203">
        <f t="shared" si="36"/>
        <v>0</v>
      </c>
      <c r="BH268" s="203">
        <f t="shared" si="37"/>
        <v>0</v>
      </c>
      <c r="BI268" s="203">
        <f t="shared" si="38"/>
        <v>0</v>
      </c>
      <c r="BJ268" s="16" t="s">
        <v>138</v>
      </c>
      <c r="BK268" s="203">
        <f t="shared" si="39"/>
        <v>0</v>
      </c>
      <c r="BL268" s="16" t="s">
        <v>206</v>
      </c>
      <c r="BM268" s="202" t="s">
        <v>1257</v>
      </c>
    </row>
    <row r="269" spans="2:65" s="1" customFormat="1" ht="16.5" customHeight="1">
      <c r="B269" s="33"/>
      <c r="C269" s="191" t="s">
        <v>722</v>
      </c>
      <c r="D269" s="191" t="s">
        <v>132</v>
      </c>
      <c r="E269" s="192" t="s">
        <v>237</v>
      </c>
      <c r="F269" s="193" t="s">
        <v>238</v>
      </c>
      <c r="G269" s="194" t="s">
        <v>226</v>
      </c>
      <c r="H269" s="195">
        <v>6</v>
      </c>
      <c r="I269" s="196"/>
      <c r="J269" s="197">
        <f t="shared" si="30"/>
        <v>0</v>
      </c>
      <c r="K269" s="193" t="s">
        <v>136</v>
      </c>
      <c r="L269" s="37"/>
      <c r="M269" s="198" t="s">
        <v>1</v>
      </c>
      <c r="N269" s="199" t="s">
        <v>39</v>
      </c>
      <c r="O269" s="65"/>
      <c r="P269" s="200">
        <f t="shared" si="31"/>
        <v>0</v>
      </c>
      <c r="Q269" s="200">
        <v>0</v>
      </c>
      <c r="R269" s="200">
        <f t="shared" si="32"/>
        <v>0</v>
      </c>
      <c r="S269" s="200">
        <v>0</v>
      </c>
      <c r="T269" s="201">
        <f t="shared" si="33"/>
        <v>0</v>
      </c>
      <c r="AR269" s="202" t="s">
        <v>206</v>
      </c>
      <c r="AT269" s="202" t="s">
        <v>132</v>
      </c>
      <c r="AU269" s="202" t="s">
        <v>138</v>
      </c>
      <c r="AY269" s="16" t="s">
        <v>129</v>
      </c>
      <c r="BE269" s="203">
        <f t="shared" si="34"/>
        <v>0</v>
      </c>
      <c r="BF269" s="203">
        <f t="shared" si="35"/>
        <v>0</v>
      </c>
      <c r="BG269" s="203">
        <f t="shared" si="36"/>
        <v>0</v>
      </c>
      <c r="BH269" s="203">
        <f t="shared" si="37"/>
        <v>0</v>
      </c>
      <c r="BI269" s="203">
        <f t="shared" si="38"/>
        <v>0</v>
      </c>
      <c r="BJ269" s="16" t="s">
        <v>138</v>
      </c>
      <c r="BK269" s="203">
        <f t="shared" si="39"/>
        <v>0</v>
      </c>
      <c r="BL269" s="16" t="s">
        <v>206</v>
      </c>
      <c r="BM269" s="202" t="s">
        <v>1258</v>
      </c>
    </row>
    <row r="270" spans="2:65" s="1" customFormat="1" ht="16.5" customHeight="1">
      <c r="B270" s="33"/>
      <c r="C270" s="237" t="s">
        <v>726</v>
      </c>
      <c r="D270" s="237" t="s">
        <v>218</v>
      </c>
      <c r="E270" s="238" t="s">
        <v>240</v>
      </c>
      <c r="F270" s="239" t="s">
        <v>241</v>
      </c>
      <c r="G270" s="240" t="s">
        <v>226</v>
      </c>
      <c r="H270" s="241">
        <v>6</v>
      </c>
      <c r="I270" s="242"/>
      <c r="J270" s="243">
        <f t="shared" si="30"/>
        <v>0</v>
      </c>
      <c r="K270" s="239" t="s">
        <v>1</v>
      </c>
      <c r="L270" s="244"/>
      <c r="M270" s="245" t="s">
        <v>1</v>
      </c>
      <c r="N270" s="246" t="s">
        <v>39</v>
      </c>
      <c r="O270" s="65"/>
      <c r="P270" s="200">
        <f t="shared" si="31"/>
        <v>0</v>
      </c>
      <c r="Q270" s="200">
        <v>0</v>
      </c>
      <c r="R270" s="200">
        <f t="shared" si="32"/>
        <v>0</v>
      </c>
      <c r="S270" s="200">
        <v>0</v>
      </c>
      <c r="T270" s="201">
        <f t="shared" si="33"/>
        <v>0</v>
      </c>
      <c r="AR270" s="202" t="s">
        <v>221</v>
      </c>
      <c r="AT270" s="202" t="s">
        <v>218</v>
      </c>
      <c r="AU270" s="202" t="s">
        <v>138</v>
      </c>
      <c r="AY270" s="16" t="s">
        <v>129</v>
      </c>
      <c r="BE270" s="203">
        <f t="shared" si="34"/>
        <v>0</v>
      </c>
      <c r="BF270" s="203">
        <f t="shared" si="35"/>
        <v>0</v>
      </c>
      <c r="BG270" s="203">
        <f t="shared" si="36"/>
        <v>0</v>
      </c>
      <c r="BH270" s="203">
        <f t="shared" si="37"/>
        <v>0</v>
      </c>
      <c r="BI270" s="203">
        <f t="shared" si="38"/>
        <v>0</v>
      </c>
      <c r="BJ270" s="16" t="s">
        <v>138</v>
      </c>
      <c r="BK270" s="203">
        <f t="shared" si="39"/>
        <v>0</v>
      </c>
      <c r="BL270" s="16" t="s">
        <v>206</v>
      </c>
      <c r="BM270" s="202" t="s">
        <v>1259</v>
      </c>
    </row>
    <row r="271" spans="2:65" s="1" customFormat="1" ht="16.5" customHeight="1">
      <c r="B271" s="33"/>
      <c r="C271" s="237" t="s">
        <v>730</v>
      </c>
      <c r="D271" s="237" t="s">
        <v>218</v>
      </c>
      <c r="E271" s="238" t="s">
        <v>244</v>
      </c>
      <c r="F271" s="239" t="s">
        <v>245</v>
      </c>
      <c r="G271" s="240" t="s">
        <v>226</v>
      </c>
      <c r="H271" s="241">
        <v>55</v>
      </c>
      <c r="I271" s="242"/>
      <c r="J271" s="243">
        <f t="shared" si="30"/>
        <v>0</v>
      </c>
      <c r="K271" s="239" t="s">
        <v>136</v>
      </c>
      <c r="L271" s="244"/>
      <c r="M271" s="245" t="s">
        <v>1</v>
      </c>
      <c r="N271" s="246" t="s">
        <v>39</v>
      </c>
      <c r="O271" s="65"/>
      <c r="P271" s="200">
        <f t="shared" si="31"/>
        <v>0</v>
      </c>
      <c r="Q271" s="200">
        <v>2.0000000000000002E-5</v>
      </c>
      <c r="R271" s="200">
        <f t="shared" si="32"/>
        <v>1.1000000000000001E-3</v>
      </c>
      <c r="S271" s="200">
        <v>0</v>
      </c>
      <c r="T271" s="201">
        <f t="shared" si="33"/>
        <v>0</v>
      </c>
      <c r="AR271" s="202" t="s">
        <v>221</v>
      </c>
      <c r="AT271" s="202" t="s">
        <v>218</v>
      </c>
      <c r="AU271" s="202" t="s">
        <v>138</v>
      </c>
      <c r="AY271" s="16" t="s">
        <v>129</v>
      </c>
      <c r="BE271" s="203">
        <f t="shared" si="34"/>
        <v>0</v>
      </c>
      <c r="BF271" s="203">
        <f t="shared" si="35"/>
        <v>0</v>
      </c>
      <c r="BG271" s="203">
        <f t="shared" si="36"/>
        <v>0</v>
      </c>
      <c r="BH271" s="203">
        <f t="shared" si="37"/>
        <v>0</v>
      </c>
      <c r="BI271" s="203">
        <f t="shared" si="38"/>
        <v>0</v>
      </c>
      <c r="BJ271" s="16" t="s">
        <v>138</v>
      </c>
      <c r="BK271" s="203">
        <f t="shared" si="39"/>
        <v>0</v>
      </c>
      <c r="BL271" s="16" t="s">
        <v>206</v>
      </c>
      <c r="BM271" s="202" t="s">
        <v>1260</v>
      </c>
    </row>
    <row r="272" spans="2:65" s="1" customFormat="1" ht="24" customHeight="1">
      <c r="B272" s="33"/>
      <c r="C272" s="191" t="s">
        <v>732</v>
      </c>
      <c r="D272" s="191" t="s">
        <v>132</v>
      </c>
      <c r="E272" s="192" t="s">
        <v>699</v>
      </c>
      <c r="F272" s="193" t="s">
        <v>700</v>
      </c>
      <c r="G272" s="194" t="s">
        <v>216</v>
      </c>
      <c r="H272" s="195">
        <v>9</v>
      </c>
      <c r="I272" s="196"/>
      <c r="J272" s="197">
        <f t="shared" si="30"/>
        <v>0</v>
      </c>
      <c r="K272" s="193" t="s">
        <v>136</v>
      </c>
      <c r="L272" s="37"/>
      <c r="M272" s="198" t="s">
        <v>1</v>
      </c>
      <c r="N272" s="199" t="s">
        <v>39</v>
      </c>
      <c r="O272" s="65"/>
      <c r="P272" s="200">
        <f t="shared" si="31"/>
        <v>0</v>
      </c>
      <c r="Q272" s="200">
        <v>0</v>
      </c>
      <c r="R272" s="200">
        <f t="shared" si="32"/>
        <v>0</v>
      </c>
      <c r="S272" s="200">
        <v>0</v>
      </c>
      <c r="T272" s="201">
        <f t="shared" si="33"/>
        <v>0</v>
      </c>
      <c r="AR272" s="202" t="s">
        <v>206</v>
      </c>
      <c r="AT272" s="202" t="s">
        <v>132</v>
      </c>
      <c r="AU272" s="202" t="s">
        <v>138</v>
      </c>
      <c r="AY272" s="16" t="s">
        <v>129</v>
      </c>
      <c r="BE272" s="203">
        <f t="shared" si="34"/>
        <v>0</v>
      </c>
      <c r="BF272" s="203">
        <f t="shared" si="35"/>
        <v>0</v>
      </c>
      <c r="BG272" s="203">
        <f t="shared" si="36"/>
        <v>0</v>
      </c>
      <c r="BH272" s="203">
        <f t="shared" si="37"/>
        <v>0</v>
      </c>
      <c r="BI272" s="203">
        <f t="shared" si="38"/>
        <v>0</v>
      </c>
      <c r="BJ272" s="16" t="s">
        <v>138</v>
      </c>
      <c r="BK272" s="203">
        <f t="shared" si="39"/>
        <v>0</v>
      </c>
      <c r="BL272" s="16" t="s">
        <v>206</v>
      </c>
      <c r="BM272" s="202" t="s">
        <v>1261</v>
      </c>
    </row>
    <row r="273" spans="2:65" s="1" customFormat="1" ht="16.5" customHeight="1">
      <c r="B273" s="33"/>
      <c r="C273" s="237" t="s">
        <v>734</v>
      </c>
      <c r="D273" s="237" t="s">
        <v>218</v>
      </c>
      <c r="E273" s="238" t="s">
        <v>703</v>
      </c>
      <c r="F273" s="239" t="s">
        <v>704</v>
      </c>
      <c r="G273" s="240" t="s">
        <v>216</v>
      </c>
      <c r="H273" s="241">
        <v>9</v>
      </c>
      <c r="I273" s="242"/>
      <c r="J273" s="243">
        <f t="shared" si="30"/>
        <v>0</v>
      </c>
      <c r="K273" s="239" t="s">
        <v>136</v>
      </c>
      <c r="L273" s="244"/>
      <c r="M273" s="245" t="s">
        <v>1</v>
      </c>
      <c r="N273" s="246" t="s">
        <v>39</v>
      </c>
      <c r="O273" s="65"/>
      <c r="P273" s="200">
        <f t="shared" si="31"/>
        <v>0</v>
      </c>
      <c r="Q273" s="200">
        <v>8.0000000000000007E-5</v>
      </c>
      <c r="R273" s="200">
        <f t="shared" si="32"/>
        <v>7.2000000000000005E-4</v>
      </c>
      <c r="S273" s="200">
        <v>0</v>
      </c>
      <c r="T273" s="201">
        <f t="shared" si="33"/>
        <v>0</v>
      </c>
      <c r="AR273" s="202" t="s">
        <v>221</v>
      </c>
      <c r="AT273" s="202" t="s">
        <v>218</v>
      </c>
      <c r="AU273" s="202" t="s">
        <v>138</v>
      </c>
      <c r="AY273" s="16" t="s">
        <v>129</v>
      </c>
      <c r="BE273" s="203">
        <f t="shared" si="34"/>
        <v>0</v>
      </c>
      <c r="BF273" s="203">
        <f t="shared" si="35"/>
        <v>0</v>
      </c>
      <c r="BG273" s="203">
        <f t="shared" si="36"/>
        <v>0</v>
      </c>
      <c r="BH273" s="203">
        <f t="shared" si="37"/>
        <v>0</v>
      </c>
      <c r="BI273" s="203">
        <f t="shared" si="38"/>
        <v>0</v>
      </c>
      <c r="BJ273" s="16" t="s">
        <v>138</v>
      </c>
      <c r="BK273" s="203">
        <f t="shared" si="39"/>
        <v>0</v>
      </c>
      <c r="BL273" s="16" t="s">
        <v>206</v>
      </c>
      <c r="BM273" s="202" t="s">
        <v>1262</v>
      </c>
    </row>
    <row r="274" spans="2:65" s="1" customFormat="1" ht="24" customHeight="1">
      <c r="B274" s="33"/>
      <c r="C274" s="191" t="s">
        <v>736</v>
      </c>
      <c r="D274" s="191" t="s">
        <v>132</v>
      </c>
      <c r="E274" s="192" t="s">
        <v>707</v>
      </c>
      <c r="F274" s="193" t="s">
        <v>708</v>
      </c>
      <c r="G274" s="194" t="s">
        <v>216</v>
      </c>
      <c r="H274" s="195">
        <v>18</v>
      </c>
      <c r="I274" s="196"/>
      <c r="J274" s="197">
        <f t="shared" si="30"/>
        <v>0</v>
      </c>
      <c r="K274" s="193" t="s">
        <v>136</v>
      </c>
      <c r="L274" s="37"/>
      <c r="M274" s="198" t="s">
        <v>1</v>
      </c>
      <c r="N274" s="199" t="s">
        <v>39</v>
      </c>
      <c r="O274" s="65"/>
      <c r="P274" s="200">
        <f t="shared" si="31"/>
        <v>0</v>
      </c>
      <c r="Q274" s="200">
        <v>0</v>
      </c>
      <c r="R274" s="200">
        <f t="shared" si="32"/>
        <v>0</v>
      </c>
      <c r="S274" s="200">
        <v>0</v>
      </c>
      <c r="T274" s="201">
        <f t="shared" si="33"/>
        <v>0</v>
      </c>
      <c r="AR274" s="202" t="s">
        <v>206</v>
      </c>
      <c r="AT274" s="202" t="s">
        <v>132</v>
      </c>
      <c r="AU274" s="202" t="s">
        <v>138</v>
      </c>
      <c r="AY274" s="16" t="s">
        <v>129</v>
      </c>
      <c r="BE274" s="203">
        <f t="shared" si="34"/>
        <v>0</v>
      </c>
      <c r="BF274" s="203">
        <f t="shared" si="35"/>
        <v>0</v>
      </c>
      <c r="BG274" s="203">
        <f t="shared" si="36"/>
        <v>0</v>
      </c>
      <c r="BH274" s="203">
        <f t="shared" si="37"/>
        <v>0</v>
      </c>
      <c r="BI274" s="203">
        <f t="shared" si="38"/>
        <v>0</v>
      </c>
      <c r="BJ274" s="16" t="s">
        <v>138</v>
      </c>
      <c r="BK274" s="203">
        <f t="shared" si="39"/>
        <v>0</v>
      </c>
      <c r="BL274" s="16" t="s">
        <v>206</v>
      </c>
      <c r="BM274" s="202" t="s">
        <v>1263</v>
      </c>
    </row>
    <row r="275" spans="2:65" s="1" customFormat="1" ht="24" customHeight="1">
      <c r="B275" s="33"/>
      <c r="C275" s="237" t="s">
        <v>738</v>
      </c>
      <c r="D275" s="237" t="s">
        <v>218</v>
      </c>
      <c r="E275" s="238" t="s">
        <v>711</v>
      </c>
      <c r="F275" s="239" t="s">
        <v>712</v>
      </c>
      <c r="G275" s="240" t="s">
        <v>216</v>
      </c>
      <c r="H275" s="241">
        <v>16</v>
      </c>
      <c r="I275" s="242"/>
      <c r="J275" s="243">
        <f t="shared" si="30"/>
        <v>0</v>
      </c>
      <c r="K275" s="239" t="s">
        <v>136</v>
      </c>
      <c r="L275" s="244"/>
      <c r="M275" s="245" t="s">
        <v>1</v>
      </c>
      <c r="N275" s="246" t="s">
        <v>39</v>
      </c>
      <c r="O275" s="65"/>
      <c r="P275" s="200">
        <f t="shared" si="31"/>
        <v>0</v>
      </c>
      <c r="Q275" s="200">
        <v>1.2E-4</v>
      </c>
      <c r="R275" s="200">
        <f t="shared" si="32"/>
        <v>1.92E-3</v>
      </c>
      <c r="S275" s="200">
        <v>0</v>
      </c>
      <c r="T275" s="201">
        <f t="shared" si="33"/>
        <v>0</v>
      </c>
      <c r="AR275" s="202" t="s">
        <v>221</v>
      </c>
      <c r="AT275" s="202" t="s">
        <v>218</v>
      </c>
      <c r="AU275" s="202" t="s">
        <v>138</v>
      </c>
      <c r="AY275" s="16" t="s">
        <v>129</v>
      </c>
      <c r="BE275" s="203">
        <f t="shared" si="34"/>
        <v>0</v>
      </c>
      <c r="BF275" s="203">
        <f t="shared" si="35"/>
        <v>0</v>
      </c>
      <c r="BG275" s="203">
        <f t="shared" si="36"/>
        <v>0</v>
      </c>
      <c r="BH275" s="203">
        <f t="shared" si="37"/>
        <v>0</v>
      </c>
      <c r="BI275" s="203">
        <f t="shared" si="38"/>
        <v>0</v>
      </c>
      <c r="BJ275" s="16" t="s">
        <v>138</v>
      </c>
      <c r="BK275" s="203">
        <f t="shared" si="39"/>
        <v>0</v>
      </c>
      <c r="BL275" s="16" t="s">
        <v>206</v>
      </c>
      <c r="BM275" s="202" t="s">
        <v>1264</v>
      </c>
    </row>
    <row r="276" spans="2:65" s="1" customFormat="1" ht="16.5" customHeight="1">
      <c r="B276" s="33"/>
      <c r="C276" s="237" t="s">
        <v>740</v>
      </c>
      <c r="D276" s="237" t="s">
        <v>218</v>
      </c>
      <c r="E276" s="238" t="s">
        <v>715</v>
      </c>
      <c r="F276" s="239" t="s">
        <v>716</v>
      </c>
      <c r="G276" s="240" t="s">
        <v>216</v>
      </c>
      <c r="H276" s="241">
        <v>2</v>
      </c>
      <c r="I276" s="242"/>
      <c r="J276" s="243">
        <f t="shared" si="30"/>
        <v>0</v>
      </c>
      <c r="K276" s="239" t="s">
        <v>1</v>
      </c>
      <c r="L276" s="244"/>
      <c r="M276" s="245" t="s">
        <v>1</v>
      </c>
      <c r="N276" s="246" t="s">
        <v>39</v>
      </c>
      <c r="O276" s="65"/>
      <c r="P276" s="200">
        <f t="shared" si="31"/>
        <v>0</v>
      </c>
      <c r="Q276" s="200">
        <v>0</v>
      </c>
      <c r="R276" s="200">
        <f t="shared" si="32"/>
        <v>0</v>
      </c>
      <c r="S276" s="200">
        <v>0</v>
      </c>
      <c r="T276" s="201">
        <f t="shared" si="33"/>
        <v>0</v>
      </c>
      <c r="AR276" s="202" t="s">
        <v>221</v>
      </c>
      <c r="AT276" s="202" t="s">
        <v>218</v>
      </c>
      <c r="AU276" s="202" t="s">
        <v>138</v>
      </c>
      <c r="AY276" s="16" t="s">
        <v>129</v>
      </c>
      <c r="BE276" s="203">
        <f t="shared" si="34"/>
        <v>0</v>
      </c>
      <c r="BF276" s="203">
        <f t="shared" si="35"/>
        <v>0</v>
      </c>
      <c r="BG276" s="203">
        <f t="shared" si="36"/>
        <v>0</v>
      </c>
      <c r="BH276" s="203">
        <f t="shared" si="37"/>
        <v>0</v>
      </c>
      <c r="BI276" s="203">
        <f t="shared" si="38"/>
        <v>0</v>
      </c>
      <c r="BJ276" s="16" t="s">
        <v>138</v>
      </c>
      <c r="BK276" s="203">
        <f t="shared" si="39"/>
        <v>0</v>
      </c>
      <c r="BL276" s="16" t="s">
        <v>206</v>
      </c>
      <c r="BM276" s="202" t="s">
        <v>1265</v>
      </c>
    </row>
    <row r="277" spans="2:65" s="1" customFormat="1" ht="24" customHeight="1">
      <c r="B277" s="33"/>
      <c r="C277" s="191" t="s">
        <v>742</v>
      </c>
      <c r="D277" s="191" t="s">
        <v>132</v>
      </c>
      <c r="E277" s="192" t="s">
        <v>727</v>
      </c>
      <c r="F277" s="193" t="s">
        <v>728</v>
      </c>
      <c r="G277" s="194" t="s">
        <v>216</v>
      </c>
      <c r="H277" s="195">
        <v>36</v>
      </c>
      <c r="I277" s="196"/>
      <c r="J277" s="197">
        <f t="shared" si="30"/>
        <v>0</v>
      </c>
      <c r="K277" s="193" t="s">
        <v>136</v>
      </c>
      <c r="L277" s="37"/>
      <c r="M277" s="198" t="s">
        <v>1</v>
      </c>
      <c r="N277" s="199" t="s">
        <v>39</v>
      </c>
      <c r="O277" s="65"/>
      <c r="P277" s="200">
        <f t="shared" si="31"/>
        <v>0</v>
      </c>
      <c r="Q277" s="200">
        <v>0</v>
      </c>
      <c r="R277" s="200">
        <f t="shared" si="32"/>
        <v>0</v>
      </c>
      <c r="S277" s="200">
        <v>0</v>
      </c>
      <c r="T277" s="201">
        <f t="shared" si="33"/>
        <v>0</v>
      </c>
      <c r="AR277" s="202" t="s">
        <v>206</v>
      </c>
      <c r="AT277" s="202" t="s">
        <v>132</v>
      </c>
      <c r="AU277" s="202" t="s">
        <v>138</v>
      </c>
      <c r="AY277" s="16" t="s">
        <v>129</v>
      </c>
      <c r="BE277" s="203">
        <f t="shared" si="34"/>
        <v>0</v>
      </c>
      <c r="BF277" s="203">
        <f t="shared" si="35"/>
        <v>0</v>
      </c>
      <c r="BG277" s="203">
        <f t="shared" si="36"/>
        <v>0</v>
      </c>
      <c r="BH277" s="203">
        <f t="shared" si="37"/>
        <v>0</v>
      </c>
      <c r="BI277" s="203">
        <f t="shared" si="38"/>
        <v>0</v>
      </c>
      <c r="BJ277" s="16" t="s">
        <v>138</v>
      </c>
      <c r="BK277" s="203">
        <f t="shared" si="39"/>
        <v>0</v>
      </c>
      <c r="BL277" s="16" t="s">
        <v>206</v>
      </c>
      <c r="BM277" s="202" t="s">
        <v>1266</v>
      </c>
    </row>
    <row r="278" spans="2:65" s="1" customFormat="1" ht="24" customHeight="1">
      <c r="B278" s="33"/>
      <c r="C278" s="191" t="s">
        <v>744</v>
      </c>
      <c r="D278" s="191" t="s">
        <v>132</v>
      </c>
      <c r="E278" s="192" t="s">
        <v>248</v>
      </c>
      <c r="F278" s="193" t="s">
        <v>249</v>
      </c>
      <c r="G278" s="194" t="s">
        <v>216</v>
      </c>
      <c r="H278" s="195">
        <v>30</v>
      </c>
      <c r="I278" s="196"/>
      <c r="J278" s="197">
        <f t="shared" si="30"/>
        <v>0</v>
      </c>
      <c r="K278" s="193" t="s">
        <v>136</v>
      </c>
      <c r="L278" s="37"/>
      <c r="M278" s="198" t="s">
        <v>1</v>
      </c>
      <c r="N278" s="199" t="s">
        <v>39</v>
      </c>
      <c r="O278" s="65"/>
      <c r="P278" s="200">
        <f t="shared" si="31"/>
        <v>0</v>
      </c>
      <c r="Q278" s="200">
        <v>0</v>
      </c>
      <c r="R278" s="200">
        <f t="shared" si="32"/>
        <v>0</v>
      </c>
      <c r="S278" s="200">
        <v>0</v>
      </c>
      <c r="T278" s="201">
        <f t="shared" si="33"/>
        <v>0</v>
      </c>
      <c r="AR278" s="202" t="s">
        <v>206</v>
      </c>
      <c r="AT278" s="202" t="s">
        <v>132</v>
      </c>
      <c r="AU278" s="202" t="s">
        <v>138</v>
      </c>
      <c r="AY278" s="16" t="s">
        <v>129</v>
      </c>
      <c r="BE278" s="203">
        <f t="shared" si="34"/>
        <v>0</v>
      </c>
      <c r="BF278" s="203">
        <f t="shared" si="35"/>
        <v>0</v>
      </c>
      <c r="BG278" s="203">
        <f t="shared" si="36"/>
        <v>0</v>
      </c>
      <c r="BH278" s="203">
        <f t="shared" si="37"/>
        <v>0</v>
      </c>
      <c r="BI278" s="203">
        <f t="shared" si="38"/>
        <v>0</v>
      </c>
      <c r="BJ278" s="16" t="s">
        <v>138</v>
      </c>
      <c r="BK278" s="203">
        <f t="shared" si="39"/>
        <v>0</v>
      </c>
      <c r="BL278" s="16" t="s">
        <v>206</v>
      </c>
      <c r="BM278" s="202" t="s">
        <v>1267</v>
      </c>
    </row>
    <row r="279" spans="2:65" s="1" customFormat="1" ht="24" customHeight="1">
      <c r="B279" s="33"/>
      <c r="C279" s="237" t="s">
        <v>746</v>
      </c>
      <c r="D279" s="237" t="s">
        <v>218</v>
      </c>
      <c r="E279" s="238" t="s">
        <v>252</v>
      </c>
      <c r="F279" s="239" t="s">
        <v>253</v>
      </c>
      <c r="G279" s="240" t="s">
        <v>216</v>
      </c>
      <c r="H279" s="241">
        <v>66</v>
      </c>
      <c r="I279" s="242"/>
      <c r="J279" s="243">
        <f t="shared" si="30"/>
        <v>0</v>
      </c>
      <c r="K279" s="239" t="s">
        <v>136</v>
      </c>
      <c r="L279" s="244"/>
      <c r="M279" s="245" t="s">
        <v>1</v>
      </c>
      <c r="N279" s="246" t="s">
        <v>39</v>
      </c>
      <c r="O279" s="65"/>
      <c r="P279" s="200">
        <f t="shared" si="31"/>
        <v>0</v>
      </c>
      <c r="Q279" s="200">
        <v>1.7000000000000001E-4</v>
      </c>
      <c r="R279" s="200">
        <f t="shared" si="32"/>
        <v>1.1220000000000001E-2</v>
      </c>
      <c r="S279" s="200">
        <v>0</v>
      </c>
      <c r="T279" s="201">
        <f t="shared" si="33"/>
        <v>0</v>
      </c>
      <c r="AR279" s="202" t="s">
        <v>221</v>
      </c>
      <c r="AT279" s="202" t="s">
        <v>218</v>
      </c>
      <c r="AU279" s="202" t="s">
        <v>138</v>
      </c>
      <c r="AY279" s="16" t="s">
        <v>129</v>
      </c>
      <c r="BE279" s="203">
        <f t="shared" si="34"/>
        <v>0</v>
      </c>
      <c r="BF279" s="203">
        <f t="shared" si="35"/>
        <v>0</v>
      </c>
      <c r="BG279" s="203">
        <f t="shared" si="36"/>
        <v>0</v>
      </c>
      <c r="BH279" s="203">
        <f t="shared" si="37"/>
        <v>0</v>
      </c>
      <c r="BI279" s="203">
        <f t="shared" si="38"/>
        <v>0</v>
      </c>
      <c r="BJ279" s="16" t="s">
        <v>138</v>
      </c>
      <c r="BK279" s="203">
        <f t="shared" si="39"/>
        <v>0</v>
      </c>
      <c r="BL279" s="16" t="s">
        <v>206</v>
      </c>
      <c r="BM279" s="202" t="s">
        <v>1268</v>
      </c>
    </row>
    <row r="280" spans="2:65" s="1" customFormat="1" ht="24" customHeight="1">
      <c r="B280" s="33"/>
      <c r="C280" s="191" t="s">
        <v>748</v>
      </c>
      <c r="D280" s="191" t="s">
        <v>132</v>
      </c>
      <c r="E280" s="192" t="s">
        <v>719</v>
      </c>
      <c r="F280" s="193" t="s">
        <v>720</v>
      </c>
      <c r="G280" s="194" t="s">
        <v>216</v>
      </c>
      <c r="H280" s="195">
        <v>10</v>
      </c>
      <c r="I280" s="196"/>
      <c r="J280" s="197">
        <f t="shared" si="30"/>
        <v>0</v>
      </c>
      <c r="K280" s="193" t="s">
        <v>136</v>
      </c>
      <c r="L280" s="37"/>
      <c r="M280" s="198" t="s">
        <v>1</v>
      </c>
      <c r="N280" s="199" t="s">
        <v>39</v>
      </c>
      <c r="O280" s="65"/>
      <c r="P280" s="200">
        <f t="shared" si="31"/>
        <v>0</v>
      </c>
      <c r="Q280" s="200">
        <v>0</v>
      </c>
      <c r="R280" s="200">
        <f t="shared" si="32"/>
        <v>0</v>
      </c>
      <c r="S280" s="200">
        <v>0</v>
      </c>
      <c r="T280" s="201">
        <f t="shared" si="33"/>
        <v>0</v>
      </c>
      <c r="AR280" s="202" t="s">
        <v>206</v>
      </c>
      <c r="AT280" s="202" t="s">
        <v>132</v>
      </c>
      <c r="AU280" s="202" t="s">
        <v>138</v>
      </c>
      <c r="AY280" s="16" t="s">
        <v>129</v>
      </c>
      <c r="BE280" s="203">
        <f t="shared" si="34"/>
        <v>0</v>
      </c>
      <c r="BF280" s="203">
        <f t="shared" si="35"/>
        <v>0</v>
      </c>
      <c r="BG280" s="203">
        <f t="shared" si="36"/>
        <v>0</v>
      </c>
      <c r="BH280" s="203">
        <f t="shared" si="37"/>
        <v>0</v>
      </c>
      <c r="BI280" s="203">
        <f t="shared" si="38"/>
        <v>0</v>
      </c>
      <c r="BJ280" s="16" t="s">
        <v>138</v>
      </c>
      <c r="BK280" s="203">
        <f t="shared" si="39"/>
        <v>0</v>
      </c>
      <c r="BL280" s="16" t="s">
        <v>206</v>
      </c>
      <c r="BM280" s="202" t="s">
        <v>1269</v>
      </c>
    </row>
    <row r="281" spans="2:65" s="1" customFormat="1" ht="24" customHeight="1">
      <c r="B281" s="33"/>
      <c r="C281" s="237" t="s">
        <v>750</v>
      </c>
      <c r="D281" s="237" t="s">
        <v>218</v>
      </c>
      <c r="E281" s="238" t="s">
        <v>723</v>
      </c>
      <c r="F281" s="239" t="s">
        <v>724</v>
      </c>
      <c r="G281" s="240" t="s">
        <v>216</v>
      </c>
      <c r="H281" s="241">
        <v>10</v>
      </c>
      <c r="I281" s="242"/>
      <c r="J281" s="243">
        <f t="shared" si="30"/>
        <v>0</v>
      </c>
      <c r="K281" s="239" t="s">
        <v>136</v>
      </c>
      <c r="L281" s="244"/>
      <c r="M281" s="245" t="s">
        <v>1</v>
      </c>
      <c r="N281" s="246" t="s">
        <v>39</v>
      </c>
      <c r="O281" s="65"/>
      <c r="P281" s="200">
        <f t="shared" si="31"/>
        <v>0</v>
      </c>
      <c r="Q281" s="200">
        <v>2.5000000000000001E-4</v>
      </c>
      <c r="R281" s="200">
        <f t="shared" si="32"/>
        <v>2.5000000000000001E-3</v>
      </c>
      <c r="S281" s="200">
        <v>0</v>
      </c>
      <c r="T281" s="201">
        <f t="shared" si="33"/>
        <v>0</v>
      </c>
      <c r="AR281" s="202" t="s">
        <v>221</v>
      </c>
      <c r="AT281" s="202" t="s">
        <v>218</v>
      </c>
      <c r="AU281" s="202" t="s">
        <v>138</v>
      </c>
      <c r="AY281" s="16" t="s">
        <v>129</v>
      </c>
      <c r="BE281" s="203">
        <f t="shared" si="34"/>
        <v>0</v>
      </c>
      <c r="BF281" s="203">
        <f t="shared" si="35"/>
        <v>0</v>
      </c>
      <c r="BG281" s="203">
        <f t="shared" si="36"/>
        <v>0</v>
      </c>
      <c r="BH281" s="203">
        <f t="shared" si="37"/>
        <v>0</v>
      </c>
      <c r="BI281" s="203">
        <f t="shared" si="38"/>
        <v>0</v>
      </c>
      <c r="BJ281" s="16" t="s">
        <v>138</v>
      </c>
      <c r="BK281" s="203">
        <f t="shared" si="39"/>
        <v>0</v>
      </c>
      <c r="BL281" s="16" t="s">
        <v>206</v>
      </c>
      <c r="BM281" s="202" t="s">
        <v>1270</v>
      </c>
    </row>
    <row r="282" spans="2:65" s="1" customFormat="1" ht="16.5" customHeight="1">
      <c r="B282" s="33"/>
      <c r="C282" s="191" t="s">
        <v>752</v>
      </c>
      <c r="D282" s="191" t="s">
        <v>132</v>
      </c>
      <c r="E282" s="192" t="s">
        <v>256</v>
      </c>
      <c r="F282" s="193" t="s">
        <v>257</v>
      </c>
      <c r="G282" s="194" t="s">
        <v>226</v>
      </c>
      <c r="H282" s="195">
        <v>1</v>
      </c>
      <c r="I282" s="196"/>
      <c r="J282" s="197">
        <f t="shared" si="30"/>
        <v>0</v>
      </c>
      <c r="K282" s="193" t="s">
        <v>1</v>
      </c>
      <c r="L282" s="37"/>
      <c r="M282" s="198" t="s">
        <v>1</v>
      </c>
      <c r="N282" s="199" t="s">
        <v>39</v>
      </c>
      <c r="O282" s="65"/>
      <c r="P282" s="200">
        <f t="shared" si="31"/>
        <v>0</v>
      </c>
      <c r="Q282" s="200">
        <v>0</v>
      </c>
      <c r="R282" s="200">
        <f t="shared" si="32"/>
        <v>0</v>
      </c>
      <c r="S282" s="200">
        <v>0</v>
      </c>
      <c r="T282" s="201">
        <f t="shared" si="33"/>
        <v>0</v>
      </c>
      <c r="AR282" s="202" t="s">
        <v>206</v>
      </c>
      <c r="AT282" s="202" t="s">
        <v>132</v>
      </c>
      <c r="AU282" s="202" t="s">
        <v>138</v>
      </c>
      <c r="AY282" s="16" t="s">
        <v>129</v>
      </c>
      <c r="BE282" s="203">
        <f t="shared" si="34"/>
        <v>0</v>
      </c>
      <c r="BF282" s="203">
        <f t="shared" si="35"/>
        <v>0</v>
      </c>
      <c r="BG282" s="203">
        <f t="shared" si="36"/>
        <v>0</v>
      </c>
      <c r="BH282" s="203">
        <f t="shared" si="37"/>
        <v>0</v>
      </c>
      <c r="BI282" s="203">
        <f t="shared" si="38"/>
        <v>0</v>
      </c>
      <c r="BJ282" s="16" t="s">
        <v>138</v>
      </c>
      <c r="BK282" s="203">
        <f t="shared" si="39"/>
        <v>0</v>
      </c>
      <c r="BL282" s="16" t="s">
        <v>206</v>
      </c>
      <c r="BM282" s="202" t="s">
        <v>1271</v>
      </c>
    </row>
    <row r="283" spans="2:65" s="1" customFormat="1" ht="24" customHeight="1">
      <c r="B283" s="33"/>
      <c r="C283" s="191" t="s">
        <v>754</v>
      </c>
      <c r="D283" s="191" t="s">
        <v>132</v>
      </c>
      <c r="E283" s="192" t="s">
        <v>260</v>
      </c>
      <c r="F283" s="193" t="s">
        <v>261</v>
      </c>
      <c r="G283" s="194" t="s">
        <v>226</v>
      </c>
      <c r="H283" s="195">
        <v>2</v>
      </c>
      <c r="I283" s="196"/>
      <c r="J283" s="197">
        <f t="shared" si="30"/>
        <v>0</v>
      </c>
      <c r="K283" s="193" t="s">
        <v>136</v>
      </c>
      <c r="L283" s="37"/>
      <c r="M283" s="198" t="s">
        <v>1</v>
      </c>
      <c r="N283" s="199" t="s">
        <v>39</v>
      </c>
      <c r="O283" s="65"/>
      <c r="P283" s="200">
        <f t="shared" si="31"/>
        <v>0</v>
      </c>
      <c r="Q283" s="200">
        <v>0</v>
      </c>
      <c r="R283" s="200">
        <f t="shared" si="32"/>
        <v>0</v>
      </c>
      <c r="S283" s="200">
        <v>0</v>
      </c>
      <c r="T283" s="201">
        <f t="shared" si="33"/>
        <v>0</v>
      </c>
      <c r="AR283" s="202" t="s">
        <v>206</v>
      </c>
      <c r="AT283" s="202" t="s">
        <v>132</v>
      </c>
      <c r="AU283" s="202" t="s">
        <v>138</v>
      </c>
      <c r="AY283" s="16" t="s">
        <v>129</v>
      </c>
      <c r="BE283" s="203">
        <f t="shared" si="34"/>
        <v>0</v>
      </c>
      <c r="BF283" s="203">
        <f t="shared" si="35"/>
        <v>0</v>
      </c>
      <c r="BG283" s="203">
        <f t="shared" si="36"/>
        <v>0</v>
      </c>
      <c r="BH283" s="203">
        <f t="shared" si="37"/>
        <v>0</v>
      </c>
      <c r="BI283" s="203">
        <f t="shared" si="38"/>
        <v>0</v>
      </c>
      <c r="BJ283" s="16" t="s">
        <v>138</v>
      </c>
      <c r="BK283" s="203">
        <f t="shared" si="39"/>
        <v>0</v>
      </c>
      <c r="BL283" s="16" t="s">
        <v>206</v>
      </c>
      <c r="BM283" s="202" t="s">
        <v>1272</v>
      </c>
    </row>
    <row r="284" spans="2:65" s="1" customFormat="1" ht="16.5" customHeight="1">
      <c r="B284" s="33"/>
      <c r="C284" s="237" t="s">
        <v>756</v>
      </c>
      <c r="D284" s="237" t="s">
        <v>218</v>
      </c>
      <c r="E284" s="238" t="s">
        <v>264</v>
      </c>
      <c r="F284" s="239" t="s">
        <v>265</v>
      </c>
      <c r="G284" s="240" t="s">
        <v>226</v>
      </c>
      <c r="H284" s="241">
        <v>2</v>
      </c>
      <c r="I284" s="242"/>
      <c r="J284" s="243">
        <f t="shared" si="30"/>
        <v>0</v>
      </c>
      <c r="K284" s="239" t="s">
        <v>1</v>
      </c>
      <c r="L284" s="244"/>
      <c r="M284" s="245" t="s">
        <v>1</v>
      </c>
      <c r="N284" s="246" t="s">
        <v>39</v>
      </c>
      <c r="O284" s="65"/>
      <c r="P284" s="200">
        <f t="shared" si="31"/>
        <v>0</v>
      </c>
      <c r="Q284" s="200">
        <v>8.0000000000000007E-5</v>
      </c>
      <c r="R284" s="200">
        <f t="shared" si="32"/>
        <v>1.6000000000000001E-4</v>
      </c>
      <c r="S284" s="200">
        <v>0</v>
      </c>
      <c r="T284" s="201">
        <f t="shared" si="33"/>
        <v>0</v>
      </c>
      <c r="AR284" s="202" t="s">
        <v>221</v>
      </c>
      <c r="AT284" s="202" t="s">
        <v>218</v>
      </c>
      <c r="AU284" s="202" t="s">
        <v>138</v>
      </c>
      <c r="AY284" s="16" t="s">
        <v>129</v>
      </c>
      <c r="BE284" s="203">
        <f t="shared" si="34"/>
        <v>0</v>
      </c>
      <c r="BF284" s="203">
        <f t="shared" si="35"/>
        <v>0</v>
      </c>
      <c r="BG284" s="203">
        <f t="shared" si="36"/>
        <v>0</v>
      </c>
      <c r="BH284" s="203">
        <f t="shared" si="37"/>
        <v>0</v>
      </c>
      <c r="BI284" s="203">
        <f t="shared" si="38"/>
        <v>0</v>
      </c>
      <c r="BJ284" s="16" t="s">
        <v>138</v>
      </c>
      <c r="BK284" s="203">
        <f t="shared" si="39"/>
        <v>0</v>
      </c>
      <c r="BL284" s="16" t="s">
        <v>206</v>
      </c>
      <c r="BM284" s="202" t="s">
        <v>1273</v>
      </c>
    </row>
    <row r="285" spans="2:65" s="1" customFormat="1" ht="24" customHeight="1">
      <c r="B285" s="33"/>
      <c r="C285" s="191" t="s">
        <v>758</v>
      </c>
      <c r="D285" s="191" t="s">
        <v>132</v>
      </c>
      <c r="E285" s="192" t="s">
        <v>268</v>
      </c>
      <c r="F285" s="193" t="s">
        <v>269</v>
      </c>
      <c r="G285" s="194" t="s">
        <v>226</v>
      </c>
      <c r="H285" s="195">
        <v>1</v>
      </c>
      <c r="I285" s="196"/>
      <c r="J285" s="197">
        <f t="shared" si="30"/>
        <v>0</v>
      </c>
      <c r="K285" s="193" t="s">
        <v>136</v>
      </c>
      <c r="L285" s="37"/>
      <c r="M285" s="198" t="s">
        <v>1</v>
      </c>
      <c r="N285" s="199" t="s">
        <v>39</v>
      </c>
      <c r="O285" s="65"/>
      <c r="P285" s="200">
        <f t="shared" si="31"/>
        <v>0</v>
      </c>
      <c r="Q285" s="200">
        <v>0</v>
      </c>
      <c r="R285" s="200">
        <f t="shared" si="32"/>
        <v>0</v>
      </c>
      <c r="S285" s="200">
        <v>0</v>
      </c>
      <c r="T285" s="201">
        <f t="shared" si="33"/>
        <v>0</v>
      </c>
      <c r="AR285" s="202" t="s">
        <v>206</v>
      </c>
      <c r="AT285" s="202" t="s">
        <v>132</v>
      </c>
      <c r="AU285" s="202" t="s">
        <v>138</v>
      </c>
      <c r="AY285" s="16" t="s">
        <v>129</v>
      </c>
      <c r="BE285" s="203">
        <f t="shared" si="34"/>
        <v>0</v>
      </c>
      <c r="BF285" s="203">
        <f t="shared" si="35"/>
        <v>0</v>
      </c>
      <c r="BG285" s="203">
        <f t="shared" si="36"/>
        <v>0</v>
      </c>
      <c r="BH285" s="203">
        <f t="shared" si="37"/>
        <v>0</v>
      </c>
      <c r="BI285" s="203">
        <f t="shared" si="38"/>
        <v>0</v>
      </c>
      <c r="BJ285" s="16" t="s">
        <v>138</v>
      </c>
      <c r="BK285" s="203">
        <f t="shared" si="39"/>
        <v>0</v>
      </c>
      <c r="BL285" s="16" t="s">
        <v>206</v>
      </c>
      <c r="BM285" s="202" t="s">
        <v>1274</v>
      </c>
    </row>
    <row r="286" spans="2:65" s="1" customFormat="1" ht="16.5" customHeight="1">
      <c r="B286" s="33"/>
      <c r="C286" s="237" t="s">
        <v>760</v>
      </c>
      <c r="D286" s="237" t="s">
        <v>218</v>
      </c>
      <c r="E286" s="238" t="s">
        <v>272</v>
      </c>
      <c r="F286" s="239" t="s">
        <v>273</v>
      </c>
      <c r="G286" s="240" t="s">
        <v>226</v>
      </c>
      <c r="H286" s="241">
        <v>1</v>
      </c>
      <c r="I286" s="242"/>
      <c r="J286" s="243">
        <f t="shared" si="30"/>
        <v>0</v>
      </c>
      <c r="K286" s="239" t="s">
        <v>1</v>
      </c>
      <c r="L286" s="244"/>
      <c r="M286" s="245" t="s">
        <v>1</v>
      </c>
      <c r="N286" s="246" t="s">
        <v>39</v>
      </c>
      <c r="O286" s="65"/>
      <c r="P286" s="200">
        <f t="shared" si="31"/>
        <v>0</v>
      </c>
      <c r="Q286" s="200">
        <v>8.0000000000000007E-5</v>
      </c>
      <c r="R286" s="200">
        <f t="shared" si="32"/>
        <v>8.0000000000000007E-5</v>
      </c>
      <c r="S286" s="200">
        <v>0</v>
      </c>
      <c r="T286" s="201">
        <f t="shared" si="33"/>
        <v>0</v>
      </c>
      <c r="AR286" s="202" t="s">
        <v>221</v>
      </c>
      <c r="AT286" s="202" t="s">
        <v>218</v>
      </c>
      <c r="AU286" s="202" t="s">
        <v>138</v>
      </c>
      <c r="AY286" s="16" t="s">
        <v>129</v>
      </c>
      <c r="BE286" s="203">
        <f t="shared" si="34"/>
        <v>0</v>
      </c>
      <c r="BF286" s="203">
        <f t="shared" si="35"/>
        <v>0</v>
      </c>
      <c r="BG286" s="203">
        <f t="shared" si="36"/>
        <v>0</v>
      </c>
      <c r="BH286" s="203">
        <f t="shared" si="37"/>
        <v>0</v>
      </c>
      <c r="BI286" s="203">
        <f t="shared" si="38"/>
        <v>0</v>
      </c>
      <c r="BJ286" s="16" t="s">
        <v>138</v>
      </c>
      <c r="BK286" s="203">
        <f t="shared" si="39"/>
        <v>0</v>
      </c>
      <c r="BL286" s="16" t="s">
        <v>206</v>
      </c>
      <c r="BM286" s="202" t="s">
        <v>1275</v>
      </c>
    </row>
    <row r="287" spans="2:65" s="1" customFormat="1" ht="16.5" customHeight="1">
      <c r="B287" s="33"/>
      <c r="C287" s="191" t="s">
        <v>762</v>
      </c>
      <c r="D287" s="191" t="s">
        <v>132</v>
      </c>
      <c r="E287" s="192" t="s">
        <v>276</v>
      </c>
      <c r="F287" s="193" t="s">
        <v>277</v>
      </c>
      <c r="G287" s="194" t="s">
        <v>226</v>
      </c>
      <c r="H287" s="195">
        <v>1</v>
      </c>
      <c r="I287" s="196"/>
      <c r="J287" s="197">
        <f t="shared" si="30"/>
        <v>0</v>
      </c>
      <c r="K287" s="193" t="s">
        <v>1</v>
      </c>
      <c r="L287" s="37"/>
      <c r="M287" s="198" t="s">
        <v>1</v>
      </c>
      <c r="N287" s="199" t="s">
        <v>39</v>
      </c>
      <c r="O287" s="65"/>
      <c r="P287" s="200">
        <f t="shared" si="31"/>
        <v>0</v>
      </c>
      <c r="Q287" s="200">
        <v>0</v>
      </c>
      <c r="R287" s="200">
        <f t="shared" si="32"/>
        <v>0</v>
      </c>
      <c r="S287" s="200">
        <v>0</v>
      </c>
      <c r="T287" s="201">
        <f t="shared" si="33"/>
        <v>0</v>
      </c>
      <c r="AR287" s="202" t="s">
        <v>206</v>
      </c>
      <c r="AT287" s="202" t="s">
        <v>132</v>
      </c>
      <c r="AU287" s="202" t="s">
        <v>138</v>
      </c>
      <c r="AY287" s="16" t="s">
        <v>129</v>
      </c>
      <c r="BE287" s="203">
        <f t="shared" si="34"/>
        <v>0</v>
      </c>
      <c r="BF287" s="203">
        <f t="shared" si="35"/>
        <v>0</v>
      </c>
      <c r="BG287" s="203">
        <f t="shared" si="36"/>
        <v>0</v>
      </c>
      <c r="BH287" s="203">
        <f t="shared" si="37"/>
        <v>0</v>
      </c>
      <c r="BI287" s="203">
        <f t="shared" si="38"/>
        <v>0</v>
      </c>
      <c r="BJ287" s="16" t="s">
        <v>138</v>
      </c>
      <c r="BK287" s="203">
        <f t="shared" si="39"/>
        <v>0</v>
      </c>
      <c r="BL287" s="16" t="s">
        <v>206</v>
      </c>
      <c r="BM287" s="202" t="s">
        <v>1276</v>
      </c>
    </row>
    <row r="288" spans="2:65" s="1" customFormat="1" ht="16.5" customHeight="1">
      <c r="B288" s="33"/>
      <c r="C288" s="237" t="s">
        <v>764</v>
      </c>
      <c r="D288" s="237" t="s">
        <v>218</v>
      </c>
      <c r="E288" s="238" t="s">
        <v>280</v>
      </c>
      <c r="F288" s="239" t="s">
        <v>281</v>
      </c>
      <c r="G288" s="240" t="s">
        <v>226</v>
      </c>
      <c r="H288" s="241">
        <v>1</v>
      </c>
      <c r="I288" s="242"/>
      <c r="J288" s="243">
        <f t="shared" si="30"/>
        <v>0</v>
      </c>
      <c r="K288" s="239" t="s">
        <v>1</v>
      </c>
      <c r="L288" s="244"/>
      <c r="M288" s="245" t="s">
        <v>1</v>
      </c>
      <c r="N288" s="246" t="s">
        <v>39</v>
      </c>
      <c r="O288" s="65"/>
      <c r="P288" s="200">
        <f t="shared" si="31"/>
        <v>0</v>
      </c>
      <c r="Q288" s="200">
        <v>8.0000000000000007E-5</v>
      </c>
      <c r="R288" s="200">
        <f t="shared" si="32"/>
        <v>8.0000000000000007E-5</v>
      </c>
      <c r="S288" s="200">
        <v>0</v>
      </c>
      <c r="T288" s="201">
        <f t="shared" si="33"/>
        <v>0</v>
      </c>
      <c r="AR288" s="202" t="s">
        <v>221</v>
      </c>
      <c r="AT288" s="202" t="s">
        <v>218</v>
      </c>
      <c r="AU288" s="202" t="s">
        <v>138</v>
      </c>
      <c r="AY288" s="16" t="s">
        <v>129</v>
      </c>
      <c r="BE288" s="203">
        <f t="shared" si="34"/>
        <v>0</v>
      </c>
      <c r="BF288" s="203">
        <f t="shared" si="35"/>
        <v>0</v>
      </c>
      <c r="BG288" s="203">
        <f t="shared" si="36"/>
        <v>0</v>
      </c>
      <c r="BH288" s="203">
        <f t="shared" si="37"/>
        <v>0</v>
      </c>
      <c r="BI288" s="203">
        <f t="shared" si="38"/>
        <v>0</v>
      </c>
      <c r="BJ288" s="16" t="s">
        <v>138</v>
      </c>
      <c r="BK288" s="203">
        <f t="shared" si="39"/>
        <v>0</v>
      </c>
      <c r="BL288" s="16" t="s">
        <v>206</v>
      </c>
      <c r="BM288" s="202" t="s">
        <v>1277</v>
      </c>
    </row>
    <row r="289" spans="2:65" s="1" customFormat="1" ht="24" customHeight="1">
      <c r="B289" s="33"/>
      <c r="C289" s="191" t="s">
        <v>766</v>
      </c>
      <c r="D289" s="191" t="s">
        <v>132</v>
      </c>
      <c r="E289" s="192" t="s">
        <v>283</v>
      </c>
      <c r="F289" s="193" t="s">
        <v>284</v>
      </c>
      <c r="G289" s="194" t="s">
        <v>226</v>
      </c>
      <c r="H289" s="195">
        <v>10</v>
      </c>
      <c r="I289" s="196"/>
      <c r="J289" s="197">
        <f t="shared" ref="J289:J305" si="40">ROUND(I289*H289,2)</f>
        <v>0</v>
      </c>
      <c r="K289" s="193" t="s">
        <v>136</v>
      </c>
      <c r="L289" s="37"/>
      <c r="M289" s="198" t="s">
        <v>1</v>
      </c>
      <c r="N289" s="199" t="s">
        <v>39</v>
      </c>
      <c r="O289" s="65"/>
      <c r="P289" s="200">
        <f t="shared" ref="P289:P305" si="41">O289*H289</f>
        <v>0</v>
      </c>
      <c r="Q289" s="200">
        <v>0</v>
      </c>
      <c r="R289" s="200">
        <f t="shared" ref="R289:R305" si="42">Q289*H289</f>
        <v>0</v>
      </c>
      <c r="S289" s="200">
        <v>0</v>
      </c>
      <c r="T289" s="201">
        <f t="shared" ref="T289:T305" si="43">S289*H289</f>
        <v>0</v>
      </c>
      <c r="AR289" s="202" t="s">
        <v>206</v>
      </c>
      <c r="AT289" s="202" t="s">
        <v>132</v>
      </c>
      <c r="AU289" s="202" t="s">
        <v>138</v>
      </c>
      <c r="AY289" s="16" t="s">
        <v>129</v>
      </c>
      <c r="BE289" s="203">
        <f t="shared" ref="BE289:BE305" si="44">IF(N289="základní",J289,0)</f>
        <v>0</v>
      </c>
      <c r="BF289" s="203">
        <f t="shared" ref="BF289:BF305" si="45">IF(N289="snížená",J289,0)</f>
        <v>0</v>
      </c>
      <c r="BG289" s="203">
        <f t="shared" ref="BG289:BG305" si="46">IF(N289="zákl. přenesená",J289,0)</f>
        <v>0</v>
      </c>
      <c r="BH289" s="203">
        <f t="shared" ref="BH289:BH305" si="47">IF(N289="sníž. přenesená",J289,0)</f>
        <v>0</v>
      </c>
      <c r="BI289" s="203">
        <f t="shared" ref="BI289:BI305" si="48">IF(N289="nulová",J289,0)</f>
        <v>0</v>
      </c>
      <c r="BJ289" s="16" t="s">
        <v>138</v>
      </c>
      <c r="BK289" s="203">
        <f t="shared" ref="BK289:BK305" si="49">ROUND(I289*H289,2)</f>
        <v>0</v>
      </c>
      <c r="BL289" s="16" t="s">
        <v>206</v>
      </c>
      <c r="BM289" s="202" t="s">
        <v>1278</v>
      </c>
    </row>
    <row r="290" spans="2:65" s="1" customFormat="1" ht="16.5" customHeight="1">
      <c r="B290" s="33"/>
      <c r="C290" s="237" t="s">
        <v>768</v>
      </c>
      <c r="D290" s="237" t="s">
        <v>218</v>
      </c>
      <c r="E290" s="238" t="s">
        <v>287</v>
      </c>
      <c r="F290" s="239" t="s">
        <v>288</v>
      </c>
      <c r="G290" s="240" t="s">
        <v>226</v>
      </c>
      <c r="H290" s="241">
        <v>1</v>
      </c>
      <c r="I290" s="242"/>
      <c r="J290" s="243">
        <f t="shared" si="40"/>
        <v>0</v>
      </c>
      <c r="K290" s="239" t="s">
        <v>136</v>
      </c>
      <c r="L290" s="244"/>
      <c r="M290" s="245" t="s">
        <v>1</v>
      </c>
      <c r="N290" s="246" t="s">
        <v>39</v>
      </c>
      <c r="O290" s="65"/>
      <c r="P290" s="200">
        <f t="shared" si="41"/>
        <v>0</v>
      </c>
      <c r="Q290" s="200">
        <v>6.0000000000000002E-5</v>
      </c>
      <c r="R290" s="200">
        <f t="shared" si="42"/>
        <v>6.0000000000000002E-5</v>
      </c>
      <c r="S290" s="200">
        <v>0</v>
      </c>
      <c r="T290" s="201">
        <f t="shared" si="43"/>
        <v>0</v>
      </c>
      <c r="AR290" s="202" t="s">
        <v>221</v>
      </c>
      <c r="AT290" s="202" t="s">
        <v>218</v>
      </c>
      <c r="AU290" s="202" t="s">
        <v>138</v>
      </c>
      <c r="AY290" s="16" t="s">
        <v>129</v>
      </c>
      <c r="BE290" s="203">
        <f t="shared" si="44"/>
        <v>0</v>
      </c>
      <c r="BF290" s="203">
        <f t="shared" si="45"/>
        <v>0</v>
      </c>
      <c r="BG290" s="203">
        <f t="shared" si="46"/>
        <v>0</v>
      </c>
      <c r="BH290" s="203">
        <f t="shared" si="47"/>
        <v>0</v>
      </c>
      <c r="BI290" s="203">
        <f t="shared" si="48"/>
        <v>0</v>
      </c>
      <c r="BJ290" s="16" t="s">
        <v>138</v>
      </c>
      <c r="BK290" s="203">
        <f t="shared" si="49"/>
        <v>0</v>
      </c>
      <c r="BL290" s="16" t="s">
        <v>206</v>
      </c>
      <c r="BM290" s="202" t="s">
        <v>1279</v>
      </c>
    </row>
    <row r="291" spans="2:65" s="1" customFormat="1" ht="16.5" customHeight="1">
      <c r="B291" s="33"/>
      <c r="C291" s="237" t="s">
        <v>772</v>
      </c>
      <c r="D291" s="237" t="s">
        <v>218</v>
      </c>
      <c r="E291" s="238" t="s">
        <v>291</v>
      </c>
      <c r="F291" s="239" t="s">
        <v>292</v>
      </c>
      <c r="G291" s="240" t="s">
        <v>226</v>
      </c>
      <c r="H291" s="241">
        <v>7</v>
      </c>
      <c r="I291" s="242"/>
      <c r="J291" s="243">
        <f t="shared" si="40"/>
        <v>0</v>
      </c>
      <c r="K291" s="239" t="s">
        <v>136</v>
      </c>
      <c r="L291" s="244"/>
      <c r="M291" s="245" t="s">
        <v>1</v>
      </c>
      <c r="N291" s="246" t="s">
        <v>39</v>
      </c>
      <c r="O291" s="65"/>
      <c r="P291" s="200">
        <f t="shared" si="41"/>
        <v>0</v>
      </c>
      <c r="Q291" s="200">
        <v>6.0000000000000002E-5</v>
      </c>
      <c r="R291" s="200">
        <f t="shared" si="42"/>
        <v>4.2000000000000002E-4</v>
      </c>
      <c r="S291" s="200">
        <v>0</v>
      </c>
      <c r="T291" s="201">
        <f t="shared" si="43"/>
        <v>0</v>
      </c>
      <c r="AR291" s="202" t="s">
        <v>221</v>
      </c>
      <c r="AT291" s="202" t="s">
        <v>218</v>
      </c>
      <c r="AU291" s="202" t="s">
        <v>138</v>
      </c>
      <c r="AY291" s="16" t="s">
        <v>129</v>
      </c>
      <c r="BE291" s="203">
        <f t="shared" si="44"/>
        <v>0</v>
      </c>
      <c r="BF291" s="203">
        <f t="shared" si="45"/>
        <v>0</v>
      </c>
      <c r="BG291" s="203">
        <f t="shared" si="46"/>
        <v>0</v>
      </c>
      <c r="BH291" s="203">
        <f t="shared" si="47"/>
        <v>0</v>
      </c>
      <c r="BI291" s="203">
        <f t="shared" si="48"/>
        <v>0</v>
      </c>
      <c r="BJ291" s="16" t="s">
        <v>138</v>
      </c>
      <c r="BK291" s="203">
        <f t="shared" si="49"/>
        <v>0</v>
      </c>
      <c r="BL291" s="16" t="s">
        <v>206</v>
      </c>
      <c r="BM291" s="202" t="s">
        <v>1280</v>
      </c>
    </row>
    <row r="292" spans="2:65" s="1" customFormat="1" ht="16.5" customHeight="1">
      <c r="B292" s="33"/>
      <c r="C292" s="237" t="s">
        <v>776</v>
      </c>
      <c r="D292" s="237" t="s">
        <v>218</v>
      </c>
      <c r="E292" s="238" t="s">
        <v>295</v>
      </c>
      <c r="F292" s="239" t="s">
        <v>296</v>
      </c>
      <c r="G292" s="240" t="s">
        <v>226</v>
      </c>
      <c r="H292" s="241">
        <v>2</v>
      </c>
      <c r="I292" s="242"/>
      <c r="J292" s="243">
        <f t="shared" si="40"/>
        <v>0</v>
      </c>
      <c r="K292" s="239" t="s">
        <v>1</v>
      </c>
      <c r="L292" s="244"/>
      <c r="M292" s="245" t="s">
        <v>1</v>
      </c>
      <c r="N292" s="246" t="s">
        <v>39</v>
      </c>
      <c r="O292" s="65"/>
      <c r="P292" s="200">
        <f t="shared" si="41"/>
        <v>0</v>
      </c>
      <c r="Q292" s="200">
        <v>0</v>
      </c>
      <c r="R292" s="200">
        <f t="shared" si="42"/>
        <v>0</v>
      </c>
      <c r="S292" s="200">
        <v>0</v>
      </c>
      <c r="T292" s="201">
        <f t="shared" si="43"/>
        <v>0</v>
      </c>
      <c r="AR292" s="202" t="s">
        <v>221</v>
      </c>
      <c r="AT292" s="202" t="s">
        <v>218</v>
      </c>
      <c r="AU292" s="202" t="s">
        <v>138</v>
      </c>
      <c r="AY292" s="16" t="s">
        <v>129</v>
      </c>
      <c r="BE292" s="203">
        <f t="shared" si="44"/>
        <v>0</v>
      </c>
      <c r="BF292" s="203">
        <f t="shared" si="45"/>
        <v>0</v>
      </c>
      <c r="BG292" s="203">
        <f t="shared" si="46"/>
        <v>0</v>
      </c>
      <c r="BH292" s="203">
        <f t="shared" si="47"/>
        <v>0</v>
      </c>
      <c r="BI292" s="203">
        <f t="shared" si="48"/>
        <v>0</v>
      </c>
      <c r="BJ292" s="16" t="s">
        <v>138</v>
      </c>
      <c r="BK292" s="203">
        <f t="shared" si="49"/>
        <v>0</v>
      </c>
      <c r="BL292" s="16" t="s">
        <v>206</v>
      </c>
      <c r="BM292" s="202" t="s">
        <v>1281</v>
      </c>
    </row>
    <row r="293" spans="2:65" s="1" customFormat="1" ht="16.5" customHeight="1">
      <c r="B293" s="33"/>
      <c r="C293" s="191" t="s">
        <v>778</v>
      </c>
      <c r="D293" s="191" t="s">
        <v>132</v>
      </c>
      <c r="E293" s="192" t="s">
        <v>299</v>
      </c>
      <c r="F293" s="193" t="s">
        <v>300</v>
      </c>
      <c r="G293" s="194" t="s">
        <v>226</v>
      </c>
      <c r="H293" s="195">
        <v>8</v>
      </c>
      <c r="I293" s="196"/>
      <c r="J293" s="197">
        <f t="shared" si="40"/>
        <v>0</v>
      </c>
      <c r="K293" s="193" t="s">
        <v>136</v>
      </c>
      <c r="L293" s="37"/>
      <c r="M293" s="198" t="s">
        <v>1</v>
      </c>
      <c r="N293" s="199" t="s">
        <v>39</v>
      </c>
      <c r="O293" s="65"/>
      <c r="P293" s="200">
        <f t="shared" si="41"/>
        <v>0</v>
      </c>
      <c r="Q293" s="200">
        <v>0</v>
      </c>
      <c r="R293" s="200">
        <f t="shared" si="42"/>
        <v>0</v>
      </c>
      <c r="S293" s="200">
        <v>0</v>
      </c>
      <c r="T293" s="201">
        <f t="shared" si="43"/>
        <v>0</v>
      </c>
      <c r="AR293" s="202" t="s">
        <v>206</v>
      </c>
      <c r="AT293" s="202" t="s">
        <v>132</v>
      </c>
      <c r="AU293" s="202" t="s">
        <v>138</v>
      </c>
      <c r="AY293" s="16" t="s">
        <v>129</v>
      </c>
      <c r="BE293" s="203">
        <f t="shared" si="44"/>
        <v>0</v>
      </c>
      <c r="BF293" s="203">
        <f t="shared" si="45"/>
        <v>0</v>
      </c>
      <c r="BG293" s="203">
        <f t="shared" si="46"/>
        <v>0</v>
      </c>
      <c r="BH293" s="203">
        <f t="shared" si="47"/>
        <v>0</v>
      </c>
      <c r="BI293" s="203">
        <f t="shared" si="48"/>
        <v>0</v>
      </c>
      <c r="BJ293" s="16" t="s">
        <v>138</v>
      </c>
      <c r="BK293" s="203">
        <f t="shared" si="49"/>
        <v>0</v>
      </c>
      <c r="BL293" s="16" t="s">
        <v>206</v>
      </c>
      <c r="BM293" s="202" t="s">
        <v>1282</v>
      </c>
    </row>
    <row r="294" spans="2:65" s="1" customFormat="1" ht="16.5" customHeight="1">
      <c r="B294" s="33"/>
      <c r="C294" s="237" t="s">
        <v>781</v>
      </c>
      <c r="D294" s="237" t="s">
        <v>218</v>
      </c>
      <c r="E294" s="238" t="s">
        <v>303</v>
      </c>
      <c r="F294" s="239" t="s">
        <v>304</v>
      </c>
      <c r="G294" s="240" t="s">
        <v>226</v>
      </c>
      <c r="H294" s="241">
        <v>6</v>
      </c>
      <c r="I294" s="242"/>
      <c r="J294" s="243">
        <f t="shared" si="40"/>
        <v>0</v>
      </c>
      <c r="K294" s="239" t="s">
        <v>136</v>
      </c>
      <c r="L294" s="244"/>
      <c r="M294" s="245" t="s">
        <v>1</v>
      </c>
      <c r="N294" s="246" t="s">
        <v>39</v>
      </c>
      <c r="O294" s="65"/>
      <c r="P294" s="200">
        <f t="shared" si="41"/>
        <v>0</v>
      </c>
      <c r="Q294" s="200">
        <v>4.0000000000000002E-4</v>
      </c>
      <c r="R294" s="200">
        <f t="shared" si="42"/>
        <v>2.4000000000000002E-3</v>
      </c>
      <c r="S294" s="200">
        <v>0</v>
      </c>
      <c r="T294" s="201">
        <f t="shared" si="43"/>
        <v>0</v>
      </c>
      <c r="AR294" s="202" t="s">
        <v>221</v>
      </c>
      <c r="AT294" s="202" t="s">
        <v>218</v>
      </c>
      <c r="AU294" s="202" t="s">
        <v>138</v>
      </c>
      <c r="AY294" s="16" t="s">
        <v>129</v>
      </c>
      <c r="BE294" s="203">
        <f t="shared" si="44"/>
        <v>0</v>
      </c>
      <c r="BF294" s="203">
        <f t="shared" si="45"/>
        <v>0</v>
      </c>
      <c r="BG294" s="203">
        <f t="shared" si="46"/>
        <v>0</v>
      </c>
      <c r="BH294" s="203">
        <f t="shared" si="47"/>
        <v>0</v>
      </c>
      <c r="BI294" s="203">
        <f t="shared" si="48"/>
        <v>0</v>
      </c>
      <c r="BJ294" s="16" t="s">
        <v>138</v>
      </c>
      <c r="BK294" s="203">
        <f t="shared" si="49"/>
        <v>0</v>
      </c>
      <c r="BL294" s="16" t="s">
        <v>206</v>
      </c>
      <c r="BM294" s="202" t="s">
        <v>1283</v>
      </c>
    </row>
    <row r="295" spans="2:65" s="1" customFormat="1" ht="16.5" customHeight="1">
      <c r="B295" s="33"/>
      <c r="C295" s="237" t="s">
        <v>783</v>
      </c>
      <c r="D295" s="237" t="s">
        <v>218</v>
      </c>
      <c r="E295" s="238" t="s">
        <v>307</v>
      </c>
      <c r="F295" s="239" t="s">
        <v>308</v>
      </c>
      <c r="G295" s="240" t="s">
        <v>226</v>
      </c>
      <c r="H295" s="241">
        <v>1</v>
      </c>
      <c r="I295" s="242"/>
      <c r="J295" s="243">
        <f t="shared" si="40"/>
        <v>0</v>
      </c>
      <c r="K295" s="239" t="s">
        <v>136</v>
      </c>
      <c r="L295" s="244"/>
      <c r="M295" s="245" t="s">
        <v>1</v>
      </c>
      <c r="N295" s="246" t="s">
        <v>39</v>
      </c>
      <c r="O295" s="65"/>
      <c r="P295" s="200">
        <f t="shared" si="41"/>
        <v>0</v>
      </c>
      <c r="Q295" s="200">
        <v>4.0000000000000002E-4</v>
      </c>
      <c r="R295" s="200">
        <f t="shared" si="42"/>
        <v>4.0000000000000002E-4</v>
      </c>
      <c r="S295" s="200">
        <v>0</v>
      </c>
      <c r="T295" s="201">
        <f t="shared" si="43"/>
        <v>0</v>
      </c>
      <c r="AR295" s="202" t="s">
        <v>221</v>
      </c>
      <c r="AT295" s="202" t="s">
        <v>218</v>
      </c>
      <c r="AU295" s="202" t="s">
        <v>138</v>
      </c>
      <c r="AY295" s="16" t="s">
        <v>129</v>
      </c>
      <c r="BE295" s="203">
        <f t="shared" si="44"/>
        <v>0</v>
      </c>
      <c r="BF295" s="203">
        <f t="shared" si="45"/>
        <v>0</v>
      </c>
      <c r="BG295" s="203">
        <f t="shared" si="46"/>
        <v>0</v>
      </c>
      <c r="BH295" s="203">
        <f t="shared" si="47"/>
        <v>0</v>
      </c>
      <c r="BI295" s="203">
        <f t="shared" si="48"/>
        <v>0</v>
      </c>
      <c r="BJ295" s="16" t="s">
        <v>138</v>
      </c>
      <c r="BK295" s="203">
        <f t="shared" si="49"/>
        <v>0</v>
      </c>
      <c r="BL295" s="16" t="s">
        <v>206</v>
      </c>
      <c r="BM295" s="202" t="s">
        <v>1284</v>
      </c>
    </row>
    <row r="296" spans="2:65" s="1" customFormat="1" ht="16.5" customHeight="1">
      <c r="B296" s="33"/>
      <c r="C296" s="237" t="s">
        <v>786</v>
      </c>
      <c r="D296" s="237" t="s">
        <v>218</v>
      </c>
      <c r="E296" s="238" t="s">
        <v>311</v>
      </c>
      <c r="F296" s="239" t="s">
        <v>312</v>
      </c>
      <c r="G296" s="240" t="s">
        <v>226</v>
      </c>
      <c r="H296" s="241">
        <v>1</v>
      </c>
      <c r="I296" s="242"/>
      <c r="J296" s="243">
        <f t="shared" si="40"/>
        <v>0</v>
      </c>
      <c r="K296" s="239" t="s">
        <v>136</v>
      </c>
      <c r="L296" s="244"/>
      <c r="M296" s="245" t="s">
        <v>1</v>
      </c>
      <c r="N296" s="246" t="s">
        <v>39</v>
      </c>
      <c r="O296" s="65"/>
      <c r="P296" s="200">
        <f t="shared" si="41"/>
        <v>0</v>
      </c>
      <c r="Q296" s="200">
        <v>4.0000000000000002E-4</v>
      </c>
      <c r="R296" s="200">
        <f t="shared" si="42"/>
        <v>4.0000000000000002E-4</v>
      </c>
      <c r="S296" s="200">
        <v>0</v>
      </c>
      <c r="T296" s="201">
        <f t="shared" si="43"/>
        <v>0</v>
      </c>
      <c r="AR296" s="202" t="s">
        <v>221</v>
      </c>
      <c r="AT296" s="202" t="s">
        <v>218</v>
      </c>
      <c r="AU296" s="202" t="s">
        <v>138</v>
      </c>
      <c r="AY296" s="16" t="s">
        <v>129</v>
      </c>
      <c r="BE296" s="203">
        <f t="shared" si="44"/>
        <v>0</v>
      </c>
      <c r="BF296" s="203">
        <f t="shared" si="45"/>
        <v>0</v>
      </c>
      <c r="BG296" s="203">
        <f t="shared" si="46"/>
        <v>0</v>
      </c>
      <c r="BH296" s="203">
        <f t="shared" si="47"/>
        <v>0</v>
      </c>
      <c r="BI296" s="203">
        <f t="shared" si="48"/>
        <v>0</v>
      </c>
      <c r="BJ296" s="16" t="s">
        <v>138</v>
      </c>
      <c r="BK296" s="203">
        <f t="shared" si="49"/>
        <v>0</v>
      </c>
      <c r="BL296" s="16" t="s">
        <v>206</v>
      </c>
      <c r="BM296" s="202" t="s">
        <v>1285</v>
      </c>
    </row>
    <row r="297" spans="2:65" s="1" customFormat="1" ht="24" customHeight="1">
      <c r="B297" s="33"/>
      <c r="C297" s="191" t="s">
        <v>790</v>
      </c>
      <c r="D297" s="191" t="s">
        <v>132</v>
      </c>
      <c r="E297" s="192" t="s">
        <v>315</v>
      </c>
      <c r="F297" s="193" t="s">
        <v>316</v>
      </c>
      <c r="G297" s="194" t="s">
        <v>226</v>
      </c>
      <c r="H297" s="195">
        <v>1</v>
      </c>
      <c r="I297" s="196"/>
      <c r="J297" s="197">
        <f t="shared" si="40"/>
        <v>0</v>
      </c>
      <c r="K297" s="193" t="s">
        <v>136</v>
      </c>
      <c r="L297" s="37"/>
      <c r="M297" s="198" t="s">
        <v>1</v>
      </c>
      <c r="N297" s="199" t="s">
        <v>39</v>
      </c>
      <c r="O297" s="65"/>
      <c r="P297" s="200">
        <f t="shared" si="41"/>
        <v>0</v>
      </c>
      <c r="Q297" s="200">
        <v>0</v>
      </c>
      <c r="R297" s="200">
        <f t="shared" si="42"/>
        <v>0</v>
      </c>
      <c r="S297" s="200">
        <v>0</v>
      </c>
      <c r="T297" s="201">
        <f t="shared" si="43"/>
        <v>0</v>
      </c>
      <c r="AR297" s="202" t="s">
        <v>206</v>
      </c>
      <c r="AT297" s="202" t="s">
        <v>132</v>
      </c>
      <c r="AU297" s="202" t="s">
        <v>138</v>
      </c>
      <c r="AY297" s="16" t="s">
        <v>129</v>
      </c>
      <c r="BE297" s="203">
        <f t="shared" si="44"/>
        <v>0</v>
      </c>
      <c r="BF297" s="203">
        <f t="shared" si="45"/>
        <v>0</v>
      </c>
      <c r="BG297" s="203">
        <f t="shared" si="46"/>
        <v>0</v>
      </c>
      <c r="BH297" s="203">
        <f t="shared" si="47"/>
        <v>0</v>
      </c>
      <c r="BI297" s="203">
        <f t="shared" si="48"/>
        <v>0</v>
      </c>
      <c r="BJ297" s="16" t="s">
        <v>138</v>
      </c>
      <c r="BK297" s="203">
        <f t="shared" si="49"/>
        <v>0</v>
      </c>
      <c r="BL297" s="16" t="s">
        <v>206</v>
      </c>
      <c r="BM297" s="202" t="s">
        <v>1286</v>
      </c>
    </row>
    <row r="298" spans="2:65" s="1" customFormat="1" ht="16.5" customHeight="1">
      <c r="B298" s="33"/>
      <c r="C298" s="237" t="s">
        <v>794</v>
      </c>
      <c r="D298" s="237" t="s">
        <v>218</v>
      </c>
      <c r="E298" s="238" t="s">
        <v>319</v>
      </c>
      <c r="F298" s="239" t="s">
        <v>320</v>
      </c>
      <c r="G298" s="240" t="s">
        <v>226</v>
      </c>
      <c r="H298" s="241">
        <v>1</v>
      </c>
      <c r="I298" s="242"/>
      <c r="J298" s="243">
        <f t="shared" si="40"/>
        <v>0</v>
      </c>
      <c r="K298" s="239" t="s">
        <v>1</v>
      </c>
      <c r="L298" s="244"/>
      <c r="M298" s="245" t="s">
        <v>1</v>
      </c>
      <c r="N298" s="246" t="s">
        <v>39</v>
      </c>
      <c r="O298" s="65"/>
      <c r="P298" s="200">
        <f t="shared" si="41"/>
        <v>0</v>
      </c>
      <c r="Q298" s="200">
        <v>0</v>
      </c>
      <c r="R298" s="200">
        <f t="shared" si="42"/>
        <v>0</v>
      </c>
      <c r="S298" s="200">
        <v>0</v>
      </c>
      <c r="T298" s="201">
        <f t="shared" si="43"/>
        <v>0</v>
      </c>
      <c r="AR298" s="202" t="s">
        <v>221</v>
      </c>
      <c r="AT298" s="202" t="s">
        <v>218</v>
      </c>
      <c r="AU298" s="202" t="s">
        <v>138</v>
      </c>
      <c r="AY298" s="16" t="s">
        <v>129</v>
      </c>
      <c r="BE298" s="203">
        <f t="shared" si="44"/>
        <v>0</v>
      </c>
      <c r="BF298" s="203">
        <f t="shared" si="45"/>
        <v>0</v>
      </c>
      <c r="BG298" s="203">
        <f t="shared" si="46"/>
        <v>0</v>
      </c>
      <c r="BH298" s="203">
        <f t="shared" si="47"/>
        <v>0</v>
      </c>
      <c r="BI298" s="203">
        <f t="shared" si="48"/>
        <v>0</v>
      </c>
      <c r="BJ298" s="16" t="s">
        <v>138</v>
      </c>
      <c r="BK298" s="203">
        <f t="shared" si="49"/>
        <v>0</v>
      </c>
      <c r="BL298" s="16" t="s">
        <v>206</v>
      </c>
      <c r="BM298" s="202" t="s">
        <v>1287</v>
      </c>
    </row>
    <row r="299" spans="2:65" s="1" customFormat="1" ht="24" customHeight="1">
      <c r="B299" s="33"/>
      <c r="C299" s="191" t="s">
        <v>798</v>
      </c>
      <c r="D299" s="191" t="s">
        <v>132</v>
      </c>
      <c r="E299" s="192" t="s">
        <v>769</v>
      </c>
      <c r="F299" s="193" t="s">
        <v>770</v>
      </c>
      <c r="G299" s="194" t="s">
        <v>226</v>
      </c>
      <c r="H299" s="195">
        <v>1</v>
      </c>
      <c r="I299" s="196"/>
      <c r="J299" s="197">
        <f t="shared" si="40"/>
        <v>0</v>
      </c>
      <c r="K299" s="193" t="s">
        <v>136</v>
      </c>
      <c r="L299" s="37"/>
      <c r="M299" s="198" t="s">
        <v>1</v>
      </c>
      <c r="N299" s="199" t="s">
        <v>39</v>
      </c>
      <c r="O299" s="65"/>
      <c r="P299" s="200">
        <f t="shared" si="41"/>
        <v>0</v>
      </c>
      <c r="Q299" s="200">
        <v>0</v>
      </c>
      <c r="R299" s="200">
        <f t="shared" si="42"/>
        <v>0</v>
      </c>
      <c r="S299" s="200">
        <v>0</v>
      </c>
      <c r="T299" s="201">
        <f t="shared" si="43"/>
        <v>0</v>
      </c>
      <c r="AR299" s="202" t="s">
        <v>206</v>
      </c>
      <c r="AT299" s="202" t="s">
        <v>132</v>
      </c>
      <c r="AU299" s="202" t="s">
        <v>138</v>
      </c>
      <c r="AY299" s="16" t="s">
        <v>129</v>
      </c>
      <c r="BE299" s="203">
        <f t="shared" si="44"/>
        <v>0</v>
      </c>
      <c r="BF299" s="203">
        <f t="shared" si="45"/>
        <v>0</v>
      </c>
      <c r="BG299" s="203">
        <f t="shared" si="46"/>
        <v>0</v>
      </c>
      <c r="BH299" s="203">
        <f t="shared" si="47"/>
        <v>0</v>
      </c>
      <c r="BI299" s="203">
        <f t="shared" si="48"/>
        <v>0</v>
      </c>
      <c r="BJ299" s="16" t="s">
        <v>138</v>
      </c>
      <c r="BK299" s="203">
        <f t="shared" si="49"/>
        <v>0</v>
      </c>
      <c r="BL299" s="16" t="s">
        <v>206</v>
      </c>
      <c r="BM299" s="202" t="s">
        <v>1288</v>
      </c>
    </row>
    <row r="300" spans="2:65" s="1" customFormat="1" ht="16.5" customHeight="1">
      <c r="B300" s="33"/>
      <c r="C300" s="237" t="s">
        <v>802</v>
      </c>
      <c r="D300" s="237" t="s">
        <v>218</v>
      </c>
      <c r="E300" s="238" t="s">
        <v>773</v>
      </c>
      <c r="F300" s="239" t="s">
        <v>774</v>
      </c>
      <c r="G300" s="240" t="s">
        <v>226</v>
      </c>
      <c r="H300" s="241">
        <v>1</v>
      </c>
      <c r="I300" s="242"/>
      <c r="J300" s="243">
        <f t="shared" si="40"/>
        <v>0</v>
      </c>
      <c r="K300" s="239" t="s">
        <v>1</v>
      </c>
      <c r="L300" s="244"/>
      <c r="M300" s="245" t="s">
        <v>1</v>
      </c>
      <c r="N300" s="246" t="s">
        <v>39</v>
      </c>
      <c r="O300" s="65"/>
      <c r="P300" s="200">
        <f t="shared" si="41"/>
        <v>0</v>
      </c>
      <c r="Q300" s="200">
        <v>0</v>
      </c>
      <c r="R300" s="200">
        <f t="shared" si="42"/>
        <v>0</v>
      </c>
      <c r="S300" s="200">
        <v>0</v>
      </c>
      <c r="T300" s="201">
        <f t="shared" si="43"/>
        <v>0</v>
      </c>
      <c r="AR300" s="202" t="s">
        <v>221</v>
      </c>
      <c r="AT300" s="202" t="s">
        <v>218</v>
      </c>
      <c r="AU300" s="202" t="s">
        <v>138</v>
      </c>
      <c r="AY300" s="16" t="s">
        <v>129</v>
      </c>
      <c r="BE300" s="203">
        <f t="shared" si="44"/>
        <v>0</v>
      </c>
      <c r="BF300" s="203">
        <f t="shared" si="45"/>
        <v>0</v>
      </c>
      <c r="BG300" s="203">
        <f t="shared" si="46"/>
        <v>0</v>
      </c>
      <c r="BH300" s="203">
        <f t="shared" si="47"/>
        <v>0</v>
      </c>
      <c r="BI300" s="203">
        <f t="shared" si="48"/>
        <v>0</v>
      </c>
      <c r="BJ300" s="16" t="s">
        <v>138</v>
      </c>
      <c r="BK300" s="203">
        <f t="shared" si="49"/>
        <v>0</v>
      </c>
      <c r="BL300" s="16" t="s">
        <v>206</v>
      </c>
      <c r="BM300" s="202" t="s">
        <v>1289</v>
      </c>
    </row>
    <row r="301" spans="2:65" s="1" customFormat="1" ht="24" customHeight="1">
      <c r="B301" s="33"/>
      <c r="C301" s="191" t="s">
        <v>807</v>
      </c>
      <c r="D301" s="191" t="s">
        <v>132</v>
      </c>
      <c r="E301" s="192" t="s">
        <v>1087</v>
      </c>
      <c r="F301" s="193" t="s">
        <v>1088</v>
      </c>
      <c r="G301" s="194" t="s">
        <v>226</v>
      </c>
      <c r="H301" s="195">
        <v>1</v>
      </c>
      <c r="I301" s="196"/>
      <c r="J301" s="197">
        <f t="shared" si="40"/>
        <v>0</v>
      </c>
      <c r="K301" s="193" t="s">
        <v>136</v>
      </c>
      <c r="L301" s="37"/>
      <c r="M301" s="198" t="s">
        <v>1</v>
      </c>
      <c r="N301" s="199" t="s">
        <v>39</v>
      </c>
      <c r="O301" s="65"/>
      <c r="P301" s="200">
        <f t="shared" si="41"/>
        <v>0</v>
      </c>
      <c r="Q301" s="200">
        <v>0</v>
      </c>
      <c r="R301" s="200">
        <f t="shared" si="42"/>
        <v>0</v>
      </c>
      <c r="S301" s="200">
        <v>0</v>
      </c>
      <c r="T301" s="201">
        <f t="shared" si="43"/>
        <v>0</v>
      </c>
      <c r="AR301" s="202" t="s">
        <v>206</v>
      </c>
      <c r="AT301" s="202" t="s">
        <v>132</v>
      </c>
      <c r="AU301" s="202" t="s">
        <v>138</v>
      </c>
      <c r="AY301" s="16" t="s">
        <v>129</v>
      </c>
      <c r="BE301" s="203">
        <f t="shared" si="44"/>
        <v>0</v>
      </c>
      <c r="BF301" s="203">
        <f t="shared" si="45"/>
        <v>0</v>
      </c>
      <c r="BG301" s="203">
        <f t="shared" si="46"/>
        <v>0</v>
      </c>
      <c r="BH301" s="203">
        <f t="shared" si="47"/>
        <v>0</v>
      </c>
      <c r="BI301" s="203">
        <f t="shared" si="48"/>
        <v>0</v>
      </c>
      <c r="BJ301" s="16" t="s">
        <v>138</v>
      </c>
      <c r="BK301" s="203">
        <f t="shared" si="49"/>
        <v>0</v>
      </c>
      <c r="BL301" s="16" t="s">
        <v>206</v>
      </c>
      <c r="BM301" s="202" t="s">
        <v>1290</v>
      </c>
    </row>
    <row r="302" spans="2:65" s="1" customFormat="1" ht="24" customHeight="1">
      <c r="B302" s="33"/>
      <c r="C302" s="237" t="s">
        <v>811</v>
      </c>
      <c r="D302" s="237" t="s">
        <v>218</v>
      </c>
      <c r="E302" s="238" t="s">
        <v>1090</v>
      </c>
      <c r="F302" s="239" t="s">
        <v>1091</v>
      </c>
      <c r="G302" s="240" t="s">
        <v>226</v>
      </c>
      <c r="H302" s="241">
        <v>1</v>
      </c>
      <c r="I302" s="242"/>
      <c r="J302" s="243">
        <f t="shared" si="40"/>
        <v>0</v>
      </c>
      <c r="K302" s="239" t="s">
        <v>136</v>
      </c>
      <c r="L302" s="244"/>
      <c r="M302" s="245" t="s">
        <v>1</v>
      </c>
      <c r="N302" s="246" t="s">
        <v>39</v>
      </c>
      <c r="O302" s="65"/>
      <c r="P302" s="200">
        <f t="shared" si="41"/>
        <v>0</v>
      </c>
      <c r="Q302" s="200">
        <v>2.5999999999999999E-3</v>
      </c>
      <c r="R302" s="200">
        <f t="shared" si="42"/>
        <v>2.5999999999999999E-3</v>
      </c>
      <c r="S302" s="200">
        <v>0</v>
      </c>
      <c r="T302" s="201">
        <f t="shared" si="43"/>
        <v>0</v>
      </c>
      <c r="AR302" s="202" t="s">
        <v>221</v>
      </c>
      <c r="AT302" s="202" t="s">
        <v>218</v>
      </c>
      <c r="AU302" s="202" t="s">
        <v>138</v>
      </c>
      <c r="AY302" s="16" t="s">
        <v>129</v>
      </c>
      <c r="BE302" s="203">
        <f t="shared" si="44"/>
        <v>0</v>
      </c>
      <c r="BF302" s="203">
        <f t="shared" si="45"/>
        <v>0</v>
      </c>
      <c r="BG302" s="203">
        <f t="shared" si="46"/>
        <v>0</v>
      </c>
      <c r="BH302" s="203">
        <f t="shared" si="47"/>
        <v>0</v>
      </c>
      <c r="BI302" s="203">
        <f t="shared" si="48"/>
        <v>0</v>
      </c>
      <c r="BJ302" s="16" t="s">
        <v>138</v>
      </c>
      <c r="BK302" s="203">
        <f t="shared" si="49"/>
        <v>0</v>
      </c>
      <c r="BL302" s="16" t="s">
        <v>206</v>
      </c>
      <c r="BM302" s="202" t="s">
        <v>1291</v>
      </c>
    </row>
    <row r="303" spans="2:65" s="1" customFormat="1" ht="24" customHeight="1">
      <c r="B303" s="33"/>
      <c r="C303" s="191" t="s">
        <v>816</v>
      </c>
      <c r="D303" s="191" t="s">
        <v>132</v>
      </c>
      <c r="E303" s="192" t="s">
        <v>323</v>
      </c>
      <c r="F303" s="193" t="s">
        <v>324</v>
      </c>
      <c r="G303" s="194" t="s">
        <v>205</v>
      </c>
      <c r="H303" s="195">
        <v>1</v>
      </c>
      <c r="I303" s="196"/>
      <c r="J303" s="197">
        <f t="shared" si="40"/>
        <v>0</v>
      </c>
      <c r="K303" s="193" t="s">
        <v>1</v>
      </c>
      <c r="L303" s="37"/>
      <c r="M303" s="198" t="s">
        <v>1</v>
      </c>
      <c r="N303" s="199" t="s">
        <v>39</v>
      </c>
      <c r="O303" s="65"/>
      <c r="P303" s="200">
        <f t="shared" si="41"/>
        <v>0</v>
      </c>
      <c r="Q303" s="200">
        <v>0</v>
      </c>
      <c r="R303" s="200">
        <f t="shared" si="42"/>
        <v>0</v>
      </c>
      <c r="S303" s="200">
        <v>0</v>
      </c>
      <c r="T303" s="201">
        <f t="shared" si="43"/>
        <v>0</v>
      </c>
      <c r="AR303" s="202" t="s">
        <v>206</v>
      </c>
      <c r="AT303" s="202" t="s">
        <v>132</v>
      </c>
      <c r="AU303" s="202" t="s">
        <v>138</v>
      </c>
      <c r="AY303" s="16" t="s">
        <v>129</v>
      </c>
      <c r="BE303" s="203">
        <f t="shared" si="44"/>
        <v>0</v>
      </c>
      <c r="BF303" s="203">
        <f t="shared" si="45"/>
        <v>0</v>
      </c>
      <c r="BG303" s="203">
        <f t="shared" si="46"/>
        <v>0</v>
      </c>
      <c r="BH303" s="203">
        <f t="shared" si="47"/>
        <v>0</v>
      </c>
      <c r="BI303" s="203">
        <f t="shared" si="48"/>
        <v>0</v>
      </c>
      <c r="BJ303" s="16" t="s">
        <v>138</v>
      </c>
      <c r="BK303" s="203">
        <f t="shared" si="49"/>
        <v>0</v>
      </c>
      <c r="BL303" s="16" t="s">
        <v>206</v>
      </c>
      <c r="BM303" s="202" t="s">
        <v>1292</v>
      </c>
    </row>
    <row r="304" spans="2:65" s="1" customFormat="1" ht="24" customHeight="1">
      <c r="B304" s="33"/>
      <c r="C304" s="191" t="s">
        <v>822</v>
      </c>
      <c r="D304" s="191" t="s">
        <v>132</v>
      </c>
      <c r="E304" s="192" t="s">
        <v>327</v>
      </c>
      <c r="F304" s="193" t="s">
        <v>779</v>
      </c>
      <c r="G304" s="194" t="s">
        <v>205</v>
      </c>
      <c r="H304" s="195">
        <v>1</v>
      </c>
      <c r="I304" s="196"/>
      <c r="J304" s="197">
        <f t="shared" si="40"/>
        <v>0</v>
      </c>
      <c r="K304" s="193" t="s">
        <v>1</v>
      </c>
      <c r="L304" s="37"/>
      <c r="M304" s="198" t="s">
        <v>1</v>
      </c>
      <c r="N304" s="199" t="s">
        <v>39</v>
      </c>
      <c r="O304" s="65"/>
      <c r="P304" s="200">
        <f t="shared" si="41"/>
        <v>0</v>
      </c>
      <c r="Q304" s="200">
        <v>0</v>
      </c>
      <c r="R304" s="200">
        <f t="shared" si="42"/>
        <v>0</v>
      </c>
      <c r="S304" s="200">
        <v>0</v>
      </c>
      <c r="T304" s="201">
        <f t="shared" si="43"/>
        <v>0</v>
      </c>
      <c r="AR304" s="202" t="s">
        <v>206</v>
      </c>
      <c r="AT304" s="202" t="s">
        <v>132</v>
      </c>
      <c r="AU304" s="202" t="s">
        <v>138</v>
      </c>
      <c r="AY304" s="16" t="s">
        <v>129</v>
      </c>
      <c r="BE304" s="203">
        <f t="shared" si="44"/>
        <v>0</v>
      </c>
      <c r="BF304" s="203">
        <f t="shared" si="45"/>
        <v>0</v>
      </c>
      <c r="BG304" s="203">
        <f t="shared" si="46"/>
        <v>0</v>
      </c>
      <c r="BH304" s="203">
        <f t="shared" si="47"/>
        <v>0</v>
      </c>
      <c r="BI304" s="203">
        <f t="shared" si="48"/>
        <v>0</v>
      </c>
      <c r="BJ304" s="16" t="s">
        <v>138</v>
      </c>
      <c r="BK304" s="203">
        <f t="shared" si="49"/>
        <v>0</v>
      </c>
      <c r="BL304" s="16" t="s">
        <v>206</v>
      </c>
      <c r="BM304" s="202" t="s">
        <v>1293</v>
      </c>
    </row>
    <row r="305" spans="2:65" s="1" customFormat="1" ht="24" customHeight="1">
      <c r="B305" s="33"/>
      <c r="C305" s="191" t="s">
        <v>826</v>
      </c>
      <c r="D305" s="191" t="s">
        <v>132</v>
      </c>
      <c r="E305" s="192" t="s">
        <v>331</v>
      </c>
      <c r="F305" s="193" t="s">
        <v>332</v>
      </c>
      <c r="G305" s="194" t="s">
        <v>333</v>
      </c>
      <c r="H305" s="247"/>
      <c r="I305" s="196"/>
      <c r="J305" s="197">
        <f t="shared" si="40"/>
        <v>0</v>
      </c>
      <c r="K305" s="193" t="s">
        <v>136</v>
      </c>
      <c r="L305" s="37"/>
      <c r="M305" s="198" t="s">
        <v>1</v>
      </c>
      <c r="N305" s="199" t="s">
        <v>39</v>
      </c>
      <c r="O305" s="65"/>
      <c r="P305" s="200">
        <f t="shared" si="41"/>
        <v>0</v>
      </c>
      <c r="Q305" s="200">
        <v>0</v>
      </c>
      <c r="R305" s="200">
        <f t="shared" si="42"/>
        <v>0</v>
      </c>
      <c r="S305" s="200">
        <v>0</v>
      </c>
      <c r="T305" s="201">
        <f t="shared" si="43"/>
        <v>0</v>
      </c>
      <c r="AR305" s="202" t="s">
        <v>206</v>
      </c>
      <c r="AT305" s="202" t="s">
        <v>132</v>
      </c>
      <c r="AU305" s="202" t="s">
        <v>138</v>
      </c>
      <c r="AY305" s="16" t="s">
        <v>129</v>
      </c>
      <c r="BE305" s="203">
        <f t="shared" si="44"/>
        <v>0</v>
      </c>
      <c r="BF305" s="203">
        <f t="shared" si="45"/>
        <v>0</v>
      </c>
      <c r="BG305" s="203">
        <f t="shared" si="46"/>
        <v>0</v>
      </c>
      <c r="BH305" s="203">
        <f t="shared" si="47"/>
        <v>0</v>
      </c>
      <c r="BI305" s="203">
        <f t="shared" si="48"/>
        <v>0</v>
      </c>
      <c r="BJ305" s="16" t="s">
        <v>138</v>
      </c>
      <c r="BK305" s="203">
        <f t="shared" si="49"/>
        <v>0</v>
      </c>
      <c r="BL305" s="16" t="s">
        <v>206</v>
      </c>
      <c r="BM305" s="202" t="s">
        <v>1294</v>
      </c>
    </row>
    <row r="306" spans="2:65" s="11" customFormat="1" ht="22.95" customHeight="1">
      <c r="B306" s="175"/>
      <c r="C306" s="176"/>
      <c r="D306" s="177" t="s">
        <v>72</v>
      </c>
      <c r="E306" s="189" t="s">
        <v>1096</v>
      </c>
      <c r="F306" s="189" t="s">
        <v>1097</v>
      </c>
      <c r="G306" s="176"/>
      <c r="H306" s="176"/>
      <c r="I306" s="179"/>
      <c r="J306" s="190">
        <f>BK306</f>
        <v>0</v>
      </c>
      <c r="K306" s="176"/>
      <c r="L306" s="181"/>
      <c r="M306" s="182"/>
      <c r="N306" s="183"/>
      <c r="O306" s="183"/>
      <c r="P306" s="184">
        <f>SUM(P307:P309)</f>
        <v>0</v>
      </c>
      <c r="Q306" s="183"/>
      <c r="R306" s="184">
        <f>SUM(R307:R309)</f>
        <v>0</v>
      </c>
      <c r="S306" s="183"/>
      <c r="T306" s="185">
        <f>SUM(T307:T309)</f>
        <v>7.4999999999999997E-3</v>
      </c>
      <c r="AR306" s="186" t="s">
        <v>138</v>
      </c>
      <c r="AT306" s="187" t="s">
        <v>72</v>
      </c>
      <c r="AU306" s="187" t="s">
        <v>81</v>
      </c>
      <c r="AY306" s="186" t="s">
        <v>129</v>
      </c>
      <c r="BK306" s="188">
        <f>SUM(BK307:BK309)</f>
        <v>0</v>
      </c>
    </row>
    <row r="307" spans="2:65" s="1" customFormat="1" ht="24" customHeight="1">
      <c r="B307" s="33"/>
      <c r="C307" s="191" t="s">
        <v>830</v>
      </c>
      <c r="D307" s="191" t="s">
        <v>132</v>
      </c>
      <c r="E307" s="192" t="s">
        <v>1098</v>
      </c>
      <c r="F307" s="193" t="s">
        <v>1099</v>
      </c>
      <c r="G307" s="194" t="s">
        <v>226</v>
      </c>
      <c r="H307" s="195">
        <v>1</v>
      </c>
      <c r="I307" s="196"/>
      <c r="J307" s="197">
        <f>ROUND(I307*H307,2)</f>
        <v>0</v>
      </c>
      <c r="K307" s="193" t="s">
        <v>136</v>
      </c>
      <c r="L307" s="37"/>
      <c r="M307" s="198" t="s">
        <v>1</v>
      </c>
      <c r="N307" s="199" t="s">
        <v>39</v>
      </c>
      <c r="O307" s="65"/>
      <c r="P307" s="200">
        <f>O307*H307</f>
        <v>0</v>
      </c>
      <c r="Q307" s="200">
        <v>0</v>
      </c>
      <c r="R307" s="200">
        <f>Q307*H307</f>
        <v>0</v>
      </c>
      <c r="S307" s="200">
        <v>0</v>
      </c>
      <c r="T307" s="201">
        <f>S307*H307</f>
        <v>0</v>
      </c>
      <c r="AR307" s="202" t="s">
        <v>206</v>
      </c>
      <c r="AT307" s="202" t="s">
        <v>132</v>
      </c>
      <c r="AU307" s="202" t="s">
        <v>138</v>
      </c>
      <c r="AY307" s="16" t="s">
        <v>129</v>
      </c>
      <c r="BE307" s="203">
        <f>IF(N307="základní",J307,0)</f>
        <v>0</v>
      </c>
      <c r="BF307" s="203">
        <f>IF(N307="snížená",J307,0)</f>
        <v>0</v>
      </c>
      <c r="BG307" s="203">
        <f>IF(N307="zákl. přenesená",J307,0)</f>
        <v>0</v>
      </c>
      <c r="BH307" s="203">
        <f>IF(N307="sníž. přenesená",J307,0)</f>
        <v>0</v>
      </c>
      <c r="BI307" s="203">
        <f>IF(N307="nulová",J307,0)</f>
        <v>0</v>
      </c>
      <c r="BJ307" s="16" t="s">
        <v>138</v>
      </c>
      <c r="BK307" s="203">
        <f>ROUND(I307*H307,2)</f>
        <v>0</v>
      </c>
      <c r="BL307" s="16" t="s">
        <v>206</v>
      </c>
      <c r="BM307" s="202" t="s">
        <v>1295</v>
      </c>
    </row>
    <row r="308" spans="2:65" s="1" customFormat="1" ht="16.5" customHeight="1">
      <c r="B308" s="33"/>
      <c r="C308" s="237" t="s">
        <v>839</v>
      </c>
      <c r="D308" s="237" t="s">
        <v>218</v>
      </c>
      <c r="E308" s="238" t="s">
        <v>208</v>
      </c>
      <c r="F308" s="239" t="s">
        <v>1101</v>
      </c>
      <c r="G308" s="240" t="s">
        <v>226</v>
      </c>
      <c r="H308" s="241">
        <v>1</v>
      </c>
      <c r="I308" s="242"/>
      <c r="J308" s="243">
        <f>ROUND(I308*H308,2)</f>
        <v>0</v>
      </c>
      <c r="K308" s="239" t="s">
        <v>1</v>
      </c>
      <c r="L308" s="244"/>
      <c r="M308" s="245" t="s">
        <v>1</v>
      </c>
      <c r="N308" s="246" t="s">
        <v>39</v>
      </c>
      <c r="O308" s="65"/>
      <c r="P308" s="200">
        <f>O308*H308</f>
        <v>0</v>
      </c>
      <c r="Q308" s="200">
        <v>0</v>
      </c>
      <c r="R308" s="200">
        <f>Q308*H308</f>
        <v>0</v>
      </c>
      <c r="S308" s="200">
        <v>0</v>
      </c>
      <c r="T308" s="201">
        <f>S308*H308</f>
        <v>0</v>
      </c>
      <c r="AR308" s="202" t="s">
        <v>221</v>
      </c>
      <c r="AT308" s="202" t="s">
        <v>218</v>
      </c>
      <c r="AU308" s="202" t="s">
        <v>138</v>
      </c>
      <c r="AY308" s="16" t="s">
        <v>129</v>
      </c>
      <c r="BE308" s="203">
        <f>IF(N308="základní",J308,0)</f>
        <v>0</v>
      </c>
      <c r="BF308" s="203">
        <f>IF(N308="snížená",J308,0)</f>
        <v>0</v>
      </c>
      <c r="BG308" s="203">
        <f>IF(N308="zákl. přenesená",J308,0)</f>
        <v>0</v>
      </c>
      <c r="BH308" s="203">
        <f>IF(N308="sníž. přenesená",J308,0)</f>
        <v>0</v>
      </c>
      <c r="BI308" s="203">
        <f>IF(N308="nulová",J308,0)</f>
        <v>0</v>
      </c>
      <c r="BJ308" s="16" t="s">
        <v>138</v>
      </c>
      <c r="BK308" s="203">
        <f>ROUND(I308*H308,2)</f>
        <v>0</v>
      </c>
      <c r="BL308" s="16" t="s">
        <v>206</v>
      </c>
      <c r="BM308" s="202" t="s">
        <v>1296</v>
      </c>
    </row>
    <row r="309" spans="2:65" s="1" customFormat="1" ht="24" customHeight="1">
      <c r="B309" s="33"/>
      <c r="C309" s="191" t="s">
        <v>843</v>
      </c>
      <c r="D309" s="191" t="s">
        <v>132</v>
      </c>
      <c r="E309" s="192" t="s">
        <v>1103</v>
      </c>
      <c r="F309" s="193" t="s">
        <v>1104</v>
      </c>
      <c r="G309" s="194" t="s">
        <v>226</v>
      </c>
      <c r="H309" s="195">
        <v>1</v>
      </c>
      <c r="I309" s="196"/>
      <c r="J309" s="197">
        <f>ROUND(I309*H309,2)</f>
        <v>0</v>
      </c>
      <c r="K309" s="193" t="s">
        <v>136</v>
      </c>
      <c r="L309" s="37"/>
      <c r="M309" s="198" t="s">
        <v>1</v>
      </c>
      <c r="N309" s="199" t="s">
        <v>39</v>
      </c>
      <c r="O309" s="65"/>
      <c r="P309" s="200">
        <f>O309*H309</f>
        <v>0</v>
      </c>
      <c r="Q309" s="200">
        <v>0</v>
      </c>
      <c r="R309" s="200">
        <f>Q309*H309</f>
        <v>0</v>
      </c>
      <c r="S309" s="200">
        <v>7.4999999999999997E-3</v>
      </c>
      <c r="T309" s="201">
        <f>S309*H309</f>
        <v>7.4999999999999997E-3</v>
      </c>
      <c r="AR309" s="202" t="s">
        <v>206</v>
      </c>
      <c r="AT309" s="202" t="s">
        <v>132</v>
      </c>
      <c r="AU309" s="202" t="s">
        <v>138</v>
      </c>
      <c r="AY309" s="16" t="s">
        <v>129</v>
      </c>
      <c r="BE309" s="203">
        <f>IF(N309="základní",J309,0)</f>
        <v>0</v>
      </c>
      <c r="BF309" s="203">
        <f>IF(N309="snížená",J309,0)</f>
        <v>0</v>
      </c>
      <c r="BG309" s="203">
        <f>IF(N309="zákl. přenesená",J309,0)</f>
        <v>0</v>
      </c>
      <c r="BH309" s="203">
        <f>IF(N309="sníž. přenesená",J309,0)</f>
        <v>0</v>
      </c>
      <c r="BI309" s="203">
        <f>IF(N309="nulová",J309,0)</f>
        <v>0</v>
      </c>
      <c r="BJ309" s="16" t="s">
        <v>138</v>
      </c>
      <c r="BK309" s="203">
        <f>ROUND(I309*H309,2)</f>
        <v>0</v>
      </c>
      <c r="BL309" s="16" t="s">
        <v>206</v>
      </c>
      <c r="BM309" s="202" t="s">
        <v>1297</v>
      </c>
    </row>
    <row r="310" spans="2:65" s="11" customFormat="1" ht="22.95" customHeight="1">
      <c r="B310" s="175"/>
      <c r="C310" s="176"/>
      <c r="D310" s="177" t="s">
        <v>72</v>
      </c>
      <c r="E310" s="189" t="s">
        <v>335</v>
      </c>
      <c r="F310" s="189" t="s">
        <v>336</v>
      </c>
      <c r="G310" s="176"/>
      <c r="H310" s="176"/>
      <c r="I310" s="179"/>
      <c r="J310" s="190">
        <f>BK310</f>
        <v>0</v>
      </c>
      <c r="K310" s="176"/>
      <c r="L310" s="181"/>
      <c r="M310" s="182"/>
      <c r="N310" s="183"/>
      <c r="O310" s="183"/>
      <c r="P310" s="184">
        <f>SUM(P311:P317)</f>
        <v>0</v>
      </c>
      <c r="Q310" s="183"/>
      <c r="R310" s="184">
        <f>SUM(R311:R317)</f>
        <v>0</v>
      </c>
      <c r="S310" s="183"/>
      <c r="T310" s="185">
        <f>SUM(T311:T317)</f>
        <v>0.16600000000000001</v>
      </c>
      <c r="AR310" s="186" t="s">
        <v>138</v>
      </c>
      <c r="AT310" s="187" t="s">
        <v>72</v>
      </c>
      <c r="AU310" s="187" t="s">
        <v>81</v>
      </c>
      <c r="AY310" s="186" t="s">
        <v>129</v>
      </c>
      <c r="BK310" s="188">
        <f>SUM(BK311:BK317)</f>
        <v>0</v>
      </c>
    </row>
    <row r="311" spans="2:65" s="1" customFormat="1" ht="16.5" customHeight="1">
      <c r="B311" s="33"/>
      <c r="C311" s="191" t="s">
        <v>848</v>
      </c>
      <c r="D311" s="191" t="s">
        <v>132</v>
      </c>
      <c r="E311" s="192" t="s">
        <v>338</v>
      </c>
      <c r="F311" s="193" t="s">
        <v>1298</v>
      </c>
      <c r="G311" s="194" t="s">
        <v>205</v>
      </c>
      <c r="H311" s="195">
        <v>1</v>
      </c>
      <c r="I311" s="196"/>
      <c r="J311" s="197">
        <f t="shared" ref="J311:J317" si="50">ROUND(I311*H311,2)</f>
        <v>0</v>
      </c>
      <c r="K311" s="193" t="s">
        <v>1</v>
      </c>
      <c r="L311" s="37"/>
      <c r="M311" s="198" t="s">
        <v>1</v>
      </c>
      <c r="N311" s="199" t="s">
        <v>39</v>
      </c>
      <c r="O311" s="65"/>
      <c r="P311" s="200">
        <f t="shared" ref="P311:P317" si="51">O311*H311</f>
        <v>0</v>
      </c>
      <c r="Q311" s="200">
        <v>0</v>
      </c>
      <c r="R311" s="200">
        <f t="shared" ref="R311:R317" si="52">Q311*H311</f>
        <v>0</v>
      </c>
      <c r="S311" s="200">
        <v>0</v>
      </c>
      <c r="T311" s="201">
        <f t="shared" ref="T311:T317" si="53">S311*H311</f>
        <v>0</v>
      </c>
      <c r="AR311" s="202" t="s">
        <v>206</v>
      </c>
      <c r="AT311" s="202" t="s">
        <v>132</v>
      </c>
      <c r="AU311" s="202" t="s">
        <v>138</v>
      </c>
      <c r="AY311" s="16" t="s">
        <v>129</v>
      </c>
      <c r="BE311" s="203">
        <f t="shared" ref="BE311:BE317" si="54">IF(N311="základní",J311,0)</f>
        <v>0</v>
      </c>
      <c r="BF311" s="203">
        <f t="shared" ref="BF311:BF317" si="55">IF(N311="snížená",J311,0)</f>
        <v>0</v>
      </c>
      <c r="BG311" s="203">
        <f t="shared" ref="BG311:BG317" si="56">IF(N311="zákl. přenesená",J311,0)</f>
        <v>0</v>
      </c>
      <c r="BH311" s="203">
        <f t="shared" ref="BH311:BH317" si="57">IF(N311="sníž. přenesená",J311,0)</f>
        <v>0</v>
      </c>
      <c r="BI311" s="203">
        <f t="shared" ref="BI311:BI317" si="58">IF(N311="nulová",J311,0)</f>
        <v>0</v>
      </c>
      <c r="BJ311" s="16" t="s">
        <v>138</v>
      </c>
      <c r="BK311" s="203">
        <f t="shared" ref="BK311:BK317" si="59">ROUND(I311*H311,2)</f>
        <v>0</v>
      </c>
      <c r="BL311" s="16" t="s">
        <v>206</v>
      </c>
      <c r="BM311" s="202" t="s">
        <v>1299</v>
      </c>
    </row>
    <row r="312" spans="2:65" s="1" customFormat="1" ht="24" customHeight="1">
      <c r="B312" s="33"/>
      <c r="C312" s="191" t="s">
        <v>857</v>
      </c>
      <c r="D312" s="191" t="s">
        <v>132</v>
      </c>
      <c r="E312" s="192" t="s">
        <v>1300</v>
      </c>
      <c r="F312" s="193" t="s">
        <v>1301</v>
      </c>
      <c r="G312" s="194" t="s">
        <v>226</v>
      </c>
      <c r="H312" s="195">
        <v>1</v>
      </c>
      <c r="I312" s="196"/>
      <c r="J312" s="197">
        <f t="shared" si="50"/>
        <v>0</v>
      </c>
      <c r="K312" s="193" t="s">
        <v>136</v>
      </c>
      <c r="L312" s="37"/>
      <c r="M312" s="198" t="s">
        <v>1</v>
      </c>
      <c r="N312" s="199" t="s">
        <v>39</v>
      </c>
      <c r="O312" s="65"/>
      <c r="P312" s="200">
        <f t="shared" si="51"/>
        <v>0</v>
      </c>
      <c r="Q312" s="200">
        <v>0</v>
      </c>
      <c r="R312" s="200">
        <f t="shared" si="52"/>
        <v>0</v>
      </c>
      <c r="S312" s="200">
        <v>0</v>
      </c>
      <c r="T312" s="201">
        <f t="shared" si="53"/>
        <v>0</v>
      </c>
      <c r="AR312" s="202" t="s">
        <v>206</v>
      </c>
      <c r="AT312" s="202" t="s">
        <v>132</v>
      </c>
      <c r="AU312" s="202" t="s">
        <v>138</v>
      </c>
      <c r="AY312" s="16" t="s">
        <v>129</v>
      </c>
      <c r="BE312" s="203">
        <f t="shared" si="54"/>
        <v>0</v>
      </c>
      <c r="BF312" s="203">
        <f t="shared" si="55"/>
        <v>0</v>
      </c>
      <c r="BG312" s="203">
        <f t="shared" si="56"/>
        <v>0</v>
      </c>
      <c r="BH312" s="203">
        <f t="shared" si="57"/>
        <v>0</v>
      </c>
      <c r="BI312" s="203">
        <f t="shared" si="58"/>
        <v>0</v>
      </c>
      <c r="BJ312" s="16" t="s">
        <v>138</v>
      </c>
      <c r="BK312" s="203">
        <f t="shared" si="59"/>
        <v>0</v>
      </c>
      <c r="BL312" s="16" t="s">
        <v>206</v>
      </c>
      <c r="BM312" s="202" t="s">
        <v>1302</v>
      </c>
    </row>
    <row r="313" spans="2:65" s="1" customFormat="1" ht="24" customHeight="1">
      <c r="B313" s="33"/>
      <c r="C313" s="237" t="s">
        <v>861</v>
      </c>
      <c r="D313" s="237" t="s">
        <v>218</v>
      </c>
      <c r="E313" s="238" t="s">
        <v>1303</v>
      </c>
      <c r="F313" s="239" t="s">
        <v>1304</v>
      </c>
      <c r="G313" s="240" t="s">
        <v>226</v>
      </c>
      <c r="H313" s="241">
        <v>1</v>
      </c>
      <c r="I313" s="242"/>
      <c r="J313" s="243">
        <f t="shared" si="50"/>
        <v>0</v>
      </c>
      <c r="K313" s="239" t="s">
        <v>1</v>
      </c>
      <c r="L313" s="244"/>
      <c r="M313" s="245" t="s">
        <v>1</v>
      </c>
      <c r="N313" s="246" t="s">
        <v>39</v>
      </c>
      <c r="O313" s="65"/>
      <c r="P313" s="200">
        <f t="shared" si="51"/>
        <v>0</v>
      </c>
      <c r="Q313" s="200">
        <v>0</v>
      </c>
      <c r="R313" s="200">
        <f t="shared" si="52"/>
        <v>0</v>
      </c>
      <c r="S313" s="200">
        <v>0</v>
      </c>
      <c r="T313" s="201">
        <f t="shared" si="53"/>
        <v>0</v>
      </c>
      <c r="AR313" s="202" t="s">
        <v>221</v>
      </c>
      <c r="AT313" s="202" t="s">
        <v>218</v>
      </c>
      <c r="AU313" s="202" t="s">
        <v>138</v>
      </c>
      <c r="AY313" s="16" t="s">
        <v>129</v>
      </c>
      <c r="BE313" s="203">
        <f t="shared" si="54"/>
        <v>0</v>
      </c>
      <c r="BF313" s="203">
        <f t="shared" si="55"/>
        <v>0</v>
      </c>
      <c r="BG313" s="203">
        <f t="shared" si="56"/>
        <v>0</v>
      </c>
      <c r="BH313" s="203">
        <f t="shared" si="57"/>
        <v>0</v>
      </c>
      <c r="BI313" s="203">
        <f t="shared" si="58"/>
        <v>0</v>
      </c>
      <c r="BJ313" s="16" t="s">
        <v>138</v>
      </c>
      <c r="BK313" s="203">
        <f t="shared" si="59"/>
        <v>0</v>
      </c>
      <c r="BL313" s="16" t="s">
        <v>206</v>
      </c>
      <c r="BM313" s="202" t="s">
        <v>1305</v>
      </c>
    </row>
    <row r="314" spans="2:65" s="1" customFormat="1" ht="24" customHeight="1">
      <c r="B314" s="33"/>
      <c r="C314" s="191" t="s">
        <v>866</v>
      </c>
      <c r="D314" s="191" t="s">
        <v>132</v>
      </c>
      <c r="E314" s="192" t="s">
        <v>1108</v>
      </c>
      <c r="F314" s="193" t="s">
        <v>1109</v>
      </c>
      <c r="G314" s="194" t="s">
        <v>226</v>
      </c>
      <c r="H314" s="195">
        <v>1</v>
      </c>
      <c r="I314" s="196"/>
      <c r="J314" s="197">
        <f t="shared" si="50"/>
        <v>0</v>
      </c>
      <c r="K314" s="193" t="s">
        <v>136</v>
      </c>
      <c r="L314" s="37"/>
      <c r="M314" s="198" t="s">
        <v>1</v>
      </c>
      <c r="N314" s="199" t="s">
        <v>39</v>
      </c>
      <c r="O314" s="65"/>
      <c r="P314" s="200">
        <f t="shared" si="51"/>
        <v>0</v>
      </c>
      <c r="Q314" s="200">
        <v>0</v>
      </c>
      <c r="R314" s="200">
        <f t="shared" si="52"/>
        <v>0</v>
      </c>
      <c r="S314" s="200">
        <v>0.16600000000000001</v>
      </c>
      <c r="T314" s="201">
        <f t="shared" si="53"/>
        <v>0.16600000000000001</v>
      </c>
      <c r="AR314" s="202" t="s">
        <v>206</v>
      </c>
      <c r="AT314" s="202" t="s">
        <v>132</v>
      </c>
      <c r="AU314" s="202" t="s">
        <v>138</v>
      </c>
      <c r="AY314" s="16" t="s">
        <v>129</v>
      </c>
      <c r="BE314" s="203">
        <f t="shared" si="54"/>
        <v>0</v>
      </c>
      <c r="BF314" s="203">
        <f t="shared" si="55"/>
        <v>0</v>
      </c>
      <c r="BG314" s="203">
        <f t="shared" si="56"/>
        <v>0</v>
      </c>
      <c r="BH314" s="203">
        <f t="shared" si="57"/>
        <v>0</v>
      </c>
      <c r="BI314" s="203">
        <f t="shared" si="58"/>
        <v>0</v>
      </c>
      <c r="BJ314" s="16" t="s">
        <v>138</v>
      </c>
      <c r="BK314" s="203">
        <f t="shared" si="59"/>
        <v>0</v>
      </c>
      <c r="BL314" s="16" t="s">
        <v>206</v>
      </c>
      <c r="BM314" s="202" t="s">
        <v>1306</v>
      </c>
    </row>
    <row r="315" spans="2:65" s="1" customFormat="1" ht="24" customHeight="1">
      <c r="B315" s="33"/>
      <c r="C315" s="191" t="s">
        <v>872</v>
      </c>
      <c r="D315" s="191" t="s">
        <v>132</v>
      </c>
      <c r="E315" s="192" t="s">
        <v>791</v>
      </c>
      <c r="F315" s="193" t="s">
        <v>792</v>
      </c>
      <c r="G315" s="194" t="s">
        <v>226</v>
      </c>
      <c r="H315" s="195">
        <v>1</v>
      </c>
      <c r="I315" s="196"/>
      <c r="J315" s="197">
        <f t="shared" si="50"/>
        <v>0</v>
      </c>
      <c r="K315" s="193" t="s">
        <v>1</v>
      </c>
      <c r="L315" s="37"/>
      <c r="M315" s="198" t="s">
        <v>1</v>
      </c>
      <c r="N315" s="199" t="s">
        <v>39</v>
      </c>
      <c r="O315" s="65"/>
      <c r="P315" s="200">
        <f t="shared" si="51"/>
        <v>0</v>
      </c>
      <c r="Q315" s="200">
        <v>0</v>
      </c>
      <c r="R315" s="200">
        <f t="shared" si="52"/>
        <v>0</v>
      </c>
      <c r="S315" s="200">
        <v>0</v>
      </c>
      <c r="T315" s="201">
        <f t="shared" si="53"/>
        <v>0</v>
      </c>
      <c r="AR315" s="202" t="s">
        <v>206</v>
      </c>
      <c r="AT315" s="202" t="s">
        <v>132</v>
      </c>
      <c r="AU315" s="202" t="s">
        <v>138</v>
      </c>
      <c r="AY315" s="16" t="s">
        <v>129</v>
      </c>
      <c r="BE315" s="203">
        <f t="shared" si="54"/>
        <v>0</v>
      </c>
      <c r="BF315" s="203">
        <f t="shared" si="55"/>
        <v>0</v>
      </c>
      <c r="BG315" s="203">
        <f t="shared" si="56"/>
        <v>0</v>
      </c>
      <c r="BH315" s="203">
        <f t="shared" si="57"/>
        <v>0</v>
      </c>
      <c r="BI315" s="203">
        <f t="shared" si="58"/>
        <v>0</v>
      </c>
      <c r="BJ315" s="16" t="s">
        <v>138</v>
      </c>
      <c r="BK315" s="203">
        <f t="shared" si="59"/>
        <v>0</v>
      </c>
      <c r="BL315" s="16" t="s">
        <v>206</v>
      </c>
      <c r="BM315" s="202" t="s">
        <v>1307</v>
      </c>
    </row>
    <row r="316" spans="2:65" s="1" customFormat="1" ht="24" customHeight="1">
      <c r="B316" s="33"/>
      <c r="C316" s="191" t="s">
        <v>877</v>
      </c>
      <c r="D316" s="191" t="s">
        <v>132</v>
      </c>
      <c r="E316" s="192" t="s">
        <v>1111</v>
      </c>
      <c r="F316" s="193" t="s">
        <v>1112</v>
      </c>
      <c r="G316" s="194" t="s">
        <v>226</v>
      </c>
      <c r="H316" s="195">
        <v>1</v>
      </c>
      <c r="I316" s="196"/>
      <c r="J316" s="197">
        <f t="shared" si="50"/>
        <v>0</v>
      </c>
      <c r="K316" s="193" t="s">
        <v>1</v>
      </c>
      <c r="L316" s="37"/>
      <c r="M316" s="198" t="s">
        <v>1</v>
      </c>
      <c r="N316" s="199" t="s">
        <v>39</v>
      </c>
      <c r="O316" s="65"/>
      <c r="P316" s="200">
        <f t="shared" si="51"/>
        <v>0</v>
      </c>
      <c r="Q316" s="200">
        <v>0</v>
      </c>
      <c r="R316" s="200">
        <f t="shared" si="52"/>
        <v>0</v>
      </c>
      <c r="S316" s="200">
        <v>0</v>
      </c>
      <c r="T316" s="201">
        <f t="shared" si="53"/>
        <v>0</v>
      </c>
      <c r="AR316" s="202" t="s">
        <v>206</v>
      </c>
      <c r="AT316" s="202" t="s">
        <v>132</v>
      </c>
      <c r="AU316" s="202" t="s">
        <v>138</v>
      </c>
      <c r="AY316" s="16" t="s">
        <v>129</v>
      </c>
      <c r="BE316" s="203">
        <f t="shared" si="54"/>
        <v>0</v>
      </c>
      <c r="BF316" s="203">
        <f t="shared" si="55"/>
        <v>0</v>
      </c>
      <c r="BG316" s="203">
        <f t="shared" si="56"/>
        <v>0</v>
      </c>
      <c r="BH316" s="203">
        <f t="shared" si="57"/>
        <v>0</v>
      </c>
      <c r="BI316" s="203">
        <f t="shared" si="58"/>
        <v>0</v>
      </c>
      <c r="BJ316" s="16" t="s">
        <v>138</v>
      </c>
      <c r="BK316" s="203">
        <f t="shared" si="59"/>
        <v>0</v>
      </c>
      <c r="BL316" s="16" t="s">
        <v>206</v>
      </c>
      <c r="BM316" s="202" t="s">
        <v>1308</v>
      </c>
    </row>
    <row r="317" spans="2:65" s="1" customFormat="1" ht="24" customHeight="1">
      <c r="B317" s="33"/>
      <c r="C317" s="191" t="s">
        <v>882</v>
      </c>
      <c r="D317" s="191" t="s">
        <v>132</v>
      </c>
      <c r="E317" s="192" t="s">
        <v>342</v>
      </c>
      <c r="F317" s="193" t="s">
        <v>343</v>
      </c>
      <c r="G317" s="194" t="s">
        <v>333</v>
      </c>
      <c r="H317" s="247"/>
      <c r="I317" s="196"/>
      <c r="J317" s="197">
        <f t="shared" si="50"/>
        <v>0</v>
      </c>
      <c r="K317" s="193" t="s">
        <v>136</v>
      </c>
      <c r="L317" s="37"/>
      <c r="M317" s="198" t="s">
        <v>1</v>
      </c>
      <c r="N317" s="199" t="s">
        <v>39</v>
      </c>
      <c r="O317" s="65"/>
      <c r="P317" s="200">
        <f t="shared" si="51"/>
        <v>0</v>
      </c>
      <c r="Q317" s="200">
        <v>0</v>
      </c>
      <c r="R317" s="200">
        <f t="shared" si="52"/>
        <v>0</v>
      </c>
      <c r="S317" s="200">
        <v>0</v>
      </c>
      <c r="T317" s="201">
        <f t="shared" si="53"/>
        <v>0</v>
      </c>
      <c r="AR317" s="202" t="s">
        <v>206</v>
      </c>
      <c r="AT317" s="202" t="s">
        <v>132</v>
      </c>
      <c r="AU317" s="202" t="s">
        <v>138</v>
      </c>
      <c r="AY317" s="16" t="s">
        <v>129</v>
      </c>
      <c r="BE317" s="203">
        <f t="shared" si="54"/>
        <v>0</v>
      </c>
      <c r="BF317" s="203">
        <f t="shared" si="55"/>
        <v>0</v>
      </c>
      <c r="BG317" s="203">
        <f t="shared" si="56"/>
        <v>0</v>
      </c>
      <c r="BH317" s="203">
        <f t="shared" si="57"/>
        <v>0</v>
      </c>
      <c r="BI317" s="203">
        <f t="shared" si="58"/>
        <v>0</v>
      </c>
      <c r="BJ317" s="16" t="s">
        <v>138</v>
      </c>
      <c r="BK317" s="203">
        <f t="shared" si="59"/>
        <v>0</v>
      </c>
      <c r="BL317" s="16" t="s">
        <v>206</v>
      </c>
      <c r="BM317" s="202" t="s">
        <v>1309</v>
      </c>
    </row>
    <row r="318" spans="2:65" s="11" customFormat="1" ht="22.95" customHeight="1">
      <c r="B318" s="175"/>
      <c r="C318" s="176"/>
      <c r="D318" s="177" t="s">
        <v>72</v>
      </c>
      <c r="E318" s="189" t="s">
        <v>796</v>
      </c>
      <c r="F318" s="189" t="s">
        <v>797</v>
      </c>
      <c r="G318" s="176"/>
      <c r="H318" s="176"/>
      <c r="I318" s="179"/>
      <c r="J318" s="190">
        <f>BK318</f>
        <v>0</v>
      </c>
      <c r="K318" s="176"/>
      <c r="L318" s="181"/>
      <c r="M318" s="182"/>
      <c r="N318" s="183"/>
      <c r="O318" s="183"/>
      <c r="P318" s="184">
        <f>SUM(P319:P326)</f>
        <v>0</v>
      </c>
      <c r="Q318" s="183"/>
      <c r="R318" s="184">
        <f>SUM(R319:R326)</f>
        <v>2.4802599999999998E-2</v>
      </c>
      <c r="S318" s="183"/>
      <c r="T318" s="185">
        <f>SUM(T319:T326)</f>
        <v>0</v>
      </c>
      <c r="AR318" s="186" t="s">
        <v>138</v>
      </c>
      <c r="AT318" s="187" t="s">
        <v>72</v>
      </c>
      <c r="AU318" s="187" t="s">
        <v>81</v>
      </c>
      <c r="AY318" s="186" t="s">
        <v>129</v>
      </c>
      <c r="BK318" s="188">
        <f>SUM(BK319:BK326)</f>
        <v>0</v>
      </c>
    </row>
    <row r="319" spans="2:65" s="1" customFormat="1" ht="24" customHeight="1">
      <c r="B319" s="33"/>
      <c r="C319" s="191" t="s">
        <v>886</v>
      </c>
      <c r="D319" s="191" t="s">
        <v>132</v>
      </c>
      <c r="E319" s="192" t="s">
        <v>799</v>
      </c>
      <c r="F319" s="193" t="s">
        <v>800</v>
      </c>
      <c r="G319" s="194" t="s">
        <v>135</v>
      </c>
      <c r="H319" s="195">
        <v>3.86</v>
      </c>
      <c r="I319" s="196"/>
      <c r="J319" s="197">
        <f>ROUND(I319*H319,2)</f>
        <v>0</v>
      </c>
      <c r="K319" s="193" t="s">
        <v>136</v>
      </c>
      <c r="L319" s="37"/>
      <c r="M319" s="198" t="s">
        <v>1</v>
      </c>
      <c r="N319" s="199" t="s">
        <v>39</v>
      </c>
      <c r="O319" s="65"/>
      <c r="P319" s="200">
        <f>O319*H319</f>
        <v>0</v>
      </c>
      <c r="Q319" s="200">
        <v>6.3499999999999997E-3</v>
      </c>
      <c r="R319" s="200">
        <f>Q319*H319</f>
        <v>2.4510999999999998E-2</v>
      </c>
      <c r="S319" s="200">
        <v>0</v>
      </c>
      <c r="T319" s="201">
        <f>S319*H319</f>
        <v>0</v>
      </c>
      <c r="AR319" s="202" t="s">
        <v>206</v>
      </c>
      <c r="AT319" s="202" t="s">
        <v>132</v>
      </c>
      <c r="AU319" s="202" t="s">
        <v>138</v>
      </c>
      <c r="AY319" s="16" t="s">
        <v>129</v>
      </c>
      <c r="BE319" s="203">
        <f>IF(N319="základní",J319,0)</f>
        <v>0</v>
      </c>
      <c r="BF319" s="203">
        <f>IF(N319="snížená",J319,0)</f>
        <v>0</v>
      </c>
      <c r="BG319" s="203">
        <f>IF(N319="zákl. přenesená",J319,0)</f>
        <v>0</v>
      </c>
      <c r="BH319" s="203">
        <f>IF(N319="sníž. přenesená",J319,0)</f>
        <v>0</v>
      </c>
      <c r="BI319" s="203">
        <f>IF(N319="nulová",J319,0)</f>
        <v>0</v>
      </c>
      <c r="BJ319" s="16" t="s">
        <v>138</v>
      </c>
      <c r="BK319" s="203">
        <f>ROUND(I319*H319,2)</f>
        <v>0</v>
      </c>
      <c r="BL319" s="16" t="s">
        <v>206</v>
      </c>
      <c r="BM319" s="202" t="s">
        <v>1310</v>
      </c>
    </row>
    <row r="320" spans="2:65" s="12" customFormat="1">
      <c r="B320" s="204"/>
      <c r="C320" s="205"/>
      <c r="D320" s="206" t="s">
        <v>140</v>
      </c>
      <c r="E320" s="207" t="s">
        <v>1</v>
      </c>
      <c r="F320" s="208" t="s">
        <v>476</v>
      </c>
      <c r="G320" s="205"/>
      <c r="H320" s="209">
        <v>3.86</v>
      </c>
      <c r="I320" s="210"/>
      <c r="J320" s="205"/>
      <c r="K320" s="205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140</v>
      </c>
      <c r="AU320" s="215" t="s">
        <v>138</v>
      </c>
      <c r="AV320" s="12" t="s">
        <v>138</v>
      </c>
      <c r="AW320" s="12" t="s">
        <v>30</v>
      </c>
      <c r="AX320" s="12" t="s">
        <v>81</v>
      </c>
      <c r="AY320" s="215" t="s">
        <v>129</v>
      </c>
    </row>
    <row r="321" spans="2:65" s="1" customFormat="1" ht="16.5" customHeight="1">
      <c r="B321" s="33"/>
      <c r="C321" s="237" t="s">
        <v>891</v>
      </c>
      <c r="D321" s="237" t="s">
        <v>218</v>
      </c>
      <c r="E321" s="238" t="s">
        <v>803</v>
      </c>
      <c r="F321" s="239" t="s">
        <v>804</v>
      </c>
      <c r="G321" s="240" t="s">
        <v>135</v>
      </c>
      <c r="H321" s="241">
        <v>4.2460000000000004</v>
      </c>
      <c r="I321" s="242"/>
      <c r="J321" s="243">
        <f>ROUND(I321*H321,2)</f>
        <v>0</v>
      </c>
      <c r="K321" s="239" t="s">
        <v>1</v>
      </c>
      <c r="L321" s="244"/>
      <c r="M321" s="245" t="s">
        <v>1</v>
      </c>
      <c r="N321" s="246" t="s">
        <v>39</v>
      </c>
      <c r="O321" s="65"/>
      <c r="P321" s="200">
        <f>O321*H321</f>
        <v>0</v>
      </c>
      <c r="Q321" s="200">
        <v>0</v>
      </c>
      <c r="R321" s="200">
        <f>Q321*H321</f>
        <v>0</v>
      </c>
      <c r="S321" s="200">
        <v>0</v>
      </c>
      <c r="T321" s="201">
        <f>S321*H321</f>
        <v>0</v>
      </c>
      <c r="AR321" s="202" t="s">
        <v>221</v>
      </c>
      <c r="AT321" s="202" t="s">
        <v>218</v>
      </c>
      <c r="AU321" s="202" t="s">
        <v>138</v>
      </c>
      <c r="AY321" s="16" t="s">
        <v>129</v>
      </c>
      <c r="BE321" s="203">
        <f>IF(N321="základní",J321,0)</f>
        <v>0</v>
      </c>
      <c r="BF321" s="203">
        <f>IF(N321="snížená",J321,0)</f>
        <v>0</v>
      </c>
      <c r="BG321" s="203">
        <f>IF(N321="zákl. přenesená",J321,0)</f>
        <v>0</v>
      </c>
      <c r="BH321" s="203">
        <f>IF(N321="sníž. přenesená",J321,0)</f>
        <v>0</v>
      </c>
      <c r="BI321" s="203">
        <f>IF(N321="nulová",J321,0)</f>
        <v>0</v>
      </c>
      <c r="BJ321" s="16" t="s">
        <v>138</v>
      </c>
      <c r="BK321" s="203">
        <f>ROUND(I321*H321,2)</f>
        <v>0</v>
      </c>
      <c r="BL321" s="16" t="s">
        <v>206</v>
      </c>
      <c r="BM321" s="202" t="s">
        <v>1311</v>
      </c>
    </row>
    <row r="322" spans="2:65" s="12" customFormat="1">
      <c r="B322" s="204"/>
      <c r="C322" s="205"/>
      <c r="D322" s="206" t="s">
        <v>140</v>
      </c>
      <c r="E322" s="205"/>
      <c r="F322" s="208" t="s">
        <v>806</v>
      </c>
      <c r="G322" s="205"/>
      <c r="H322" s="209">
        <v>4.2460000000000004</v>
      </c>
      <c r="I322" s="210"/>
      <c r="J322" s="205"/>
      <c r="K322" s="205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140</v>
      </c>
      <c r="AU322" s="215" t="s">
        <v>138</v>
      </c>
      <c r="AV322" s="12" t="s">
        <v>138</v>
      </c>
      <c r="AW322" s="12" t="s">
        <v>4</v>
      </c>
      <c r="AX322" s="12" t="s">
        <v>81</v>
      </c>
      <c r="AY322" s="215" t="s">
        <v>129</v>
      </c>
    </row>
    <row r="323" spans="2:65" s="1" customFormat="1" ht="24" customHeight="1">
      <c r="B323" s="33"/>
      <c r="C323" s="191" t="s">
        <v>897</v>
      </c>
      <c r="D323" s="191" t="s">
        <v>132</v>
      </c>
      <c r="E323" s="192" t="s">
        <v>808</v>
      </c>
      <c r="F323" s="193" t="s">
        <v>809</v>
      </c>
      <c r="G323" s="194" t="s">
        <v>135</v>
      </c>
      <c r="H323" s="195">
        <v>3.86</v>
      </c>
      <c r="I323" s="196"/>
      <c r="J323" s="197">
        <f>ROUND(I323*H323,2)</f>
        <v>0</v>
      </c>
      <c r="K323" s="193" t="s">
        <v>136</v>
      </c>
      <c r="L323" s="37"/>
      <c r="M323" s="198" t="s">
        <v>1</v>
      </c>
      <c r="N323" s="199" t="s">
        <v>39</v>
      </c>
      <c r="O323" s="65"/>
      <c r="P323" s="200">
        <f>O323*H323</f>
        <v>0</v>
      </c>
      <c r="Q323" s="200">
        <v>0</v>
      </c>
      <c r="R323" s="200">
        <f>Q323*H323</f>
        <v>0</v>
      </c>
      <c r="S323" s="200">
        <v>0</v>
      </c>
      <c r="T323" s="201">
        <f>S323*H323</f>
        <v>0</v>
      </c>
      <c r="AR323" s="202" t="s">
        <v>206</v>
      </c>
      <c r="AT323" s="202" t="s">
        <v>132</v>
      </c>
      <c r="AU323" s="202" t="s">
        <v>138</v>
      </c>
      <c r="AY323" s="16" t="s">
        <v>129</v>
      </c>
      <c r="BE323" s="203">
        <f>IF(N323="základní",J323,0)</f>
        <v>0</v>
      </c>
      <c r="BF323" s="203">
        <f>IF(N323="snížená",J323,0)</f>
        <v>0</v>
      </c>
      <c r="BG323" s="203">
        <f>IF(N323="zákl. přenesená",J323,0)</f>
        <v>0</v>
      </c>
      <c r="BH323" s="203">
        <f>IF(N323="sníž. přenesená",J323,0)</f>
        <v>0</v>
      </c>
      <c r="BI323" s="203">
        <f>IF(N323="nulová",J323,0)</f>
        <v>0</v>
      </c>
      <c r="BJ323" s="16" t="s">
        <v>138</v>
      </c>
      <c r="BK323" s="203">
        <f>ROUND(I323*H323,2)</f>
        <v>0</v>
      </c>
      <c r="BL323" s="16" t="s">
        <v>206</v>
      </c>
      <c r="BM323" s="202" t="s">
        <v>1312</v>
      </c>
    </row>
    <row r="324" spans="2:65" s="1" customFormat="1" ht="16.5" customHeight="1">
      <c r="B324" s="33"/>
      <c r="C324" s="191" t="s">
        <v>901</v>
      </c>
      <c r="D324" s="191" t="s">
        <v>132</v>
      </c>
      <c r="E324" s="192" t="s">
        <v>812</v>
      </c>
      <c r="F324" s="193" t="s">
        <v>813</v>
      </c>
      <c r="G324" s="194" t="s">
        <v>216</v>
      </c>
      <c r="H324" s="195">
        <v>9.7200000000000006</v>
      </c>
      <c r="I324" s="196"/>
      <c r="J324" s="197">
        <f>ROUND(I324*H324,2)</f>
        <v>0</v>
      </c>
      <c r="K324" s="193" t="s">
        <v>136</v>
      </c>
      <c r="L324" s="37"/>
      <c r="M324" s="198" t="s">
        <v>1</v>
      </c>
      <c r="N324" s="199" t="s">
        <v>39</v>
      </c>
      <c r="O324" s="65"/>
      <c r="P324" s="200">
        <f>O324*H324</f>
        <v>0</v>
      </c>
      <c r="Q324" s="200">
        <v>3.0000000000000001E-5</v>
      </c>
      <c r="R324" s="200">
        <f>Q324*H324</f>
        <v>2.9160000000000004E-4</v>
      </c>
      <c r="S324" s="200">
        <v>0</v>
      </c>
      <c r="T324" s="201">
        <f>S324*H324</f>
        <v>0</v>
      </c>
      <c r="AR324" s="202" t="s">
        <v>206</v>
      </c>
      <c r="AT324" s="202" t="s">
        <v>132</v>
      </c>
      <c r="AU324" s="202" t="s">
        <v>138</v>
      </c>
      <c r="AY324" s="16" t="s">
        <v>129</v>
      </c>
      <c r="BE324" s="203">
        <f>IF(N324="základní",J324,0)</f>
        <v>0</v>
      </c>
      <c r="BF324" s="203">
        <f>IF(N324="snížená",J324,0)</f>
        <v>0</v>
      </c>
      <c r="BG324" s="203">
        <f>IF(N324="zákl. přenesená",J324,0)</f>
        <v>0</v>
      </c>
      <c r="BH324" s="203">
        <f>IF(N324="sníž. přenesená",J324,0)</f>
        <v>0</v>
      </c>
      <c r="BI324" s="203">
        <f>IF(N324="nulová",J324,0)</f>
        <v>0</v>
      </c>
      <c r="BJ324" s="16" t="s">
        <v>138</v>
      </c>
      <c r="BK324" s="203">
        <f>ROUND(I324*H324,2)</f>
        <v>0</v>
      </c>
      <c r="BL324" s="16" t="s">
        <v>206</v>
      </c>
      <c r="BM324" s="202" t="s">
        <v>1313</v>
      </c>
    </row>
    <row r="325" spans="2:65" s="12" customFormat="1">
      <c r="B325" s="204"/>
      <c r="C325" s="205"/>
      <c r="D325" s="206" t="s">
        <v>140</v>
      </c>
      <c r="E325" s="207" t="s">
        <v>1</v>
      </c>
      <c r="F325" s="208" t="s">
        <v>1314</v>
      </c>
      <c r="G325" s="205"/>
      <c r="H325" s="209">
        <v>9.7200000000000006</v>
      </c>
      <c r="I325" s="210"/>
      <c r="J325" s="205"/>
      <c r="K325" s="205"/>
      <c r="L325" s="211"/>
      <c r="M325" s="212"/>
      <c r="N325" s="213"/>
      <c r="O325" s="213"/>
      <c r="P325" s="213"/>
      <c r="Q325" s="213"/>
      <c r="R325" s="213"/>
      <c r="S325" s="213"/>
      <c r="T325" s="214"/>
      <c r="AT325" s="215" t="s">
        <v>140</v>
      </c>
      <c r="AU325" s="215" t="s">
        <v>138</v>
      </c>
      <c r="AV325" s="12" t="s">
        <v>138</v>
      </c>
      <c r="AW325" s="12" t="s">
        <v>30</v>
      </c>
      <c r="AX325" s="12" t="s">
        <v>81</v>
      </c>
      <c r="AY325" s="215" t="s">
        <v>129</v>
      </c>
    </row>
    <row r="326" spans="2:65" s="1" customFormat="1" ht="24" customHeight="1">
      <c r="B326" s="33"/>
      <c r="C326" s="191" t="s">
        <v>903</v>
      </c>
      <c r="D326" s="191" t="s">
        <v>132</v>
      </c>
      <c r="E326" s="192" t="s">
        <v>817</v>
      </c>
      <c r="F326" s="193" t="s">
        <v>818</v>
      </c>
      <c r="G326" s="194" t="s">
        <v>333</v>
      </c>
      <c r="H326" s="247"/>
      <c r="I326" s="196"/>
      <c r="J326" s="197">
        <f>ROUND(I326*H326,2)</f>
        <v>0</v>
      </c>
      <c r="K326" s="193" t="s">
        <v>136</v>
      </c>
      <c r="L326" s="37"/>
      <c r="M326" s="198" t="s">
        <v>1</v>
      </c>
      <c r="N326" s="199" t="s">
        <v>39</v>
      </c>
      <c r="O326" s="65"/>
      <c r="P326" s="200">
        <f>O326*H326</f>
        <v>0</v>
      </c>
      <c r="Q326" s="200">
        <v>0</v>
      </c>
      <c r="R326" s="200">
        <f>Q326*H326</f>
        <v>0</v>
      </c>
      <c r="S326" s="200">
        <v>0</v>
      </c>
      <c r="T326" s="201">
        <f>S326*H326</f>
        <v>0</v>
      </c>
      <c r="AR326" s="202" t="s">
        <v>206</v>
      </c>
      <c r="AT326" s="202" t="s">
        <v>132</v>
      </c>
      <c r="AU326" s="202" t="s">
        <v>138</v>
      </c>
      <c r="AY326" s="16" t="s">
        <v>129</v>
      </c>
      <c r="BE326" s="203">
        <f>IF(N326="základní",J326,0)</f>
        <v>0</v>
      </c>
      <c r="BF326" s="203">
        <f>IF(N326="snížená",J326,0)</f>
        <v>0</v>
      </c>
      <c r="BG326" s="203">
        <f>IF(N326="zákl. přenesená",J326,0)</f>
        <v>0</v>
      </c>
      <c r="BH326" s="203">
        <f>IF(N326="sníž. přenesená",J326,0)</f>
        <v>0</v>
      </c>
      <c r="BI326" s="203">
        <f>IF(N326="nulová",J326,0)</f>
        <v>0</v>
      </c>
      <c r="BJ326" s="16" t="s">
        <v>138</v>
      </c>
      <c r="BK326" s="203">
        <f>ROUND(I326*H326,2)</f>
        <v>0</v>
      </c>
      <c r="BL326" s="16" t="s">
        <v>206</v>
      </c>
      <c r="BM326" s="202" t="s">
        <v>1315</v>
      </c>
    </row>
    <row r="327" spans="2:65" s="11" customFormat="1" ht="22.95" customHeight="1">
      <c r="B327" s="175"/>
      <c r="C327" s="176"/>
      <c r="D327" s="177" t="s">
        <v>72</v>
      </c>
      <c r="E327" s="189" t="s">
        <v>820</v>
      </c>
      <c r="F327" s="189" t="s">
        <v>821</v>
      </c>
      <c r="G327" s="176"/>
      <c r="H327" s="176"/>
      <c r="I327" s="179"/>
      <c r="J327" s="190">
        <f>BK327</f>
        <v>0</v>
      </c>
      <c r="K327" s="176"/>
      <c r="L327" s="181"/>
      <c r="M327" s="182"/>
      <c r="N327" s="183"/>
      <c r="O327" s="183"/>
      <c r="P327" s="184">
        <f>SUM(P328:P352)</f>
        <v>0</v>
      </c>
      <c r="Q327" s="183"/>
      <c r="R327" s="184">
        <f>SUM(R328:R352)</f>
        <v>1.3585879999999998E-2</v>
      </c>
      <c r="S327" s="183"/>
      <c r="T327" s="185">
        <f>SUM(T328:T352)</f>
        <v>7.7024999999999996E-2</v>
      </c>
      <c r="AR327" s="186" t="s">
        <v>138</v>
      </c>
      <c r="AT327" s="187" t="s">
        <v>72</v>
      </c>
      <c r="AU327" s="187" t="s">
        <v>81</v>
      </c>
      <c r="AY327" s="186" t="s">
        <v>129</v>
      </c>
      <c r="BK327" s="188">
        <f>SUM(BK328:BK352)</f>
        <v>0</v>
      </c>
    </row>
    <row r="328" spans="2:65" s="1" customFormat="1" ht="24" customHeight="1">
      <c r="B328" s="33"/>
      <c r="C328" s="191" t="s">
        <v>905</v>
      </c>
      <c r="D328" s="191" t="s">
        <v>132</v>
      </c>
      <c r="E328" s="192" t="s">
        <v>823</v>
      </c>
      <c r="F328" s="193" t="s">
        <v>824</v>
      </c>
      <c r="G328" s="194" t="s">
        <v>135</v>
      </c>
      <c r="H328" s="195">
        <v>26.97</v>
      </c>
      <c r="I328" s="196"/>
      <c r="J328" s="197">
        <f>ROUND(I328*H328,2)</f>
        <v>0</v>
      </c>
      <c r="K328" s="193" t="s">
        <v>136</v>
      </c>
      <c r="L328" s="37"/>
      <c r="M328" s="198" t="s">
        <v>1</v>
      </c>
      <c r="N328" s="199" t="s">
        <v>39</v>
      </c>
      <c r="O328" s="65"/>
      <c r="P328" s="200">
        <f>O328*H328</f>
        <v>0</v>
      </c>
      <c r="Q328" s="200">
        <v>0</v>
      </c>
      <c r="R328" s="200">
        <f>Q328*H328</f>
        <v>0</v>
      </c>
      <c r="S328" s="200">
        <v>0</v>
      </c>
      <c r="T328" s="201">
        <f>S328*H328</f>
        <v>0</v>
      </c>
      <c r="AR328" s="202" t="s">
        <v>206</v>
      </c>
      <c r="AT328" s="202" t="s">
        <v>132</v>
      </c>
      <c r="AU328" s="202" t="s">
        <v>138</v>
      </c>
      <c r="AY328" s="16" t="s">
        <v>129</v>
      </c>
      <c r="BE328" s="203">
        <f>IF(N328="základní",J328,0)</f>
        <v>0</v>
      </c>
      <c r="BF328" s="203">
        <f>IF(N328="snížená",J328,0)</f>
        <v>0</v>
      </c>
      <c r="BG328" s="203">
        <f>IF(N328="zákl. přenesená",J328,0)</f>
        <v>0</v>
      </c>
      <c r="BH328" s="203">
        <f>IF(N328="sníž. přenesená",J328,0)</f>
        <v>0</v>
      </c>
      <c r="BI328" s="203">
        <f>IF(N328="nulová",J328,0)</f>
        <v>0</v>
      </c>
      <c r="BJ328" s="16" t="s">
        <v>138</v>
      </c>
      <c r="BK328" s="203">
        <f>ROUND(I328*H328,2)</f>
        <v>0</v>
      </c>
      <c r="BL328" s="16" t="s">
        <v>206</v>
      </c>
      <c r="BM328" s="202" t="s">
        <v>1316</v>
      </c>
    </row>
    <row r="329" spans="2:65" s="1" customFormat="1" ht="24" customHeight="1">
      <c r="B329" s="33"/>
      <c r="C329" s="191" t="s">
        <v>907</v>
      </c>
      <c r="D329" s="191" t="s">
        <v>132</v>
      </c>
      <c r="E329" s="192" t="s">
        <v>827</v>
      </c>
      <c r="F329" s="193" t="s">
        <v>828</v>
      </c>
      <c r="G329" s="194" t="s">
        <v>135</v>
      </c>
      <c r="H329" s="195">
        <v>23.98</v>
      </c>
      <c r="I329" s="196"/>
      <c r="J329" s="197">
        <f>ROUND(I329*H329,2)</f>
        <v>0</v>
      </c>
      <c r="K329" s="193" t="s">
        <v>136</v>
      </c>
      <c r="L329" s="37"/>
      <c r="M329" s="198" t="s">
        <v>1</v>
      </c>
      <c r="N329" s="199" t="s">
        <v>39</v>
      </c>
      <c r="O329" s="65"/>
      <c r="P329" s="200">
        <f>O329*H329</f>
        <v>0</v>
      </c>
      <c r="Q329" s="200">
        <v>3.0000000000000001E-5</v>
      </c>
      <c r="R329" s="200">
        <f>Q329*H329</f>
        <v>7.1940000000000003E-4</v>
      </c>
      <c r="S329" s="200">
        <v>0</v>
      </c>
      <c r="T329" s="201">
        <f>S329*H329</f>
        <v>0</v>
      </c>
      <c r="AR329" s="202" t="s">
        <v>206</v>
      </c>
      <c r="AT329" s="202" t="s">
        <v>132</v>
      </c>
      <c r="AU329" s="202" t="s">
        <v>138</v>
      </c>
      <c r="AY329" s="16" t="s">
        <v>129</v>
      </c>
      <c r="BE329" s="203">
        <f>IF(N329="základní",J329,0)</f>
        <v>0</v>
      </c>
      <c r="BF329" s="203">
        <f>IF(N329="snížená",J329,0)</f>
        <v>0</v>
      </c>
      <c r="BG329" s="203">
        <f>IF(N329="zákl. přenesená",J329,0)</f>
        <v>0</v>
      </c>
      <c r="BH329" s="203">
        <f>IF(N329="sníž. přenesená",J329,0)</f>
        <v>0</v>
      </c>
      <c r="BI329" s="203">
        <f>IF(N329="nulová",J329,0)</f>
        <v>0</v>
      </c>
      <c r="BJ329" s="16" t="s">
        <v>138</v>
      </c>
      <c r="BK329" s="203">
        <f>ROUND(I329*H329,2)</f>
        <v>0</v>
      </c>
      <c r="BL329" s="16" t="s">
        <v>206</v>
      </c>
      <c r="BM329" s="202" t="s">
        <v>1317</v>
      </c>
    </row>
    <row r="330" spans="2:65" s="1" customFormat="1" ht="24" customHeight="1">
      <c r="B330" s="33"/>
      <c r="C330" s="191" t="s">
        <v>909</v>
      </c>
      <c r="D330" s="191" t="s">
        <v>132</v>
      </c>
      <c r="E330" s="192" t="s">
        <v>831</v>
      </c>
      <c r="F330" s="193" t="s">
        <v>832</v>
      </c>
      <c r="G330" s="194" t="s">
        <v>135</v>
      </c>
      <c r="H330" s="195">
        <v>26.97</v>
      </c>
      <c r="I330" s="196"/>
      <c r="J330" s="197">
        <f>ROUND(I330*H330,2)</f>
        <v>0</v>
      </c>
      <c r="K330" s="193" t="s">
        <v>136</v>
      </c>
      <c r="L330" s="37"/>
      <c r="M330" s="198" t="s">
        <v>1</v>
      </c>
      <c r="N330" s="199" t="s">
        <v>39</v>
      </c>
      <c r="O330" s="65"/>
      <c r="P330" s="200">
        <f>O330*H330</f>
        <v>0</v>
      </c>
      <c r="Q330" s="200">
        <v>0</v>
      </c>
      <c r="R330" s="200">
        <f>Q330*H330</f>
        <v>0</v>
      </c>
      <c r="S330" s="200">
        <v>2.5000000000000001E-3</v>
      </c>
      <c r="T330" s="201">
        <f>S330*H330</f>
        <v>6.7424999999999999E-2</v>
      </c>
      <c r="AR330" s="202" t="s">
        <v>206</v>
      </c>
      <c r="AT330" s="202" t="s">
        <v>132</v>
      </c>
      <c r="AU330" s="202" t="s">
        <v>138</v>
      </c>
      <c r="AY330" s="16" t="s">
        <v>129</v>
      </c>
      <c r="BE330" s="203">
        <f>IF(N330="základní",J330,0)</f>
        <v>0</v>
      </c>
      <c r="BF330" s="203">
        <f>IF(N330="snížená",J330,0)</f>
        <v>0</v>
      </c>
      <c r="BG330" s="203">
        <f>IF(N330="zákl. přenesená",J330,0)</f>
        <v>0</v>
      </c>
      <c r="BH330" s="203">
        <f>IF(N330="sníž. přenesená",J330,0)</f>
        <v>0</v>
      </c>
      <c r="BI330" s="203">
        <f>IF(N330="nulová",J330,0)</f>
        <v>0</v>
      </c>
      <c r="BJ330" s="16" t="s">
        <v>138</v>
      </c>
      <c r="BK330" s="203">
        <f>ROUND(I330*H330,2)</f>
        <v>0</v>
      </c>
      <c r="BL330" s="16" t="s">
        <v>206</v>
      </c>
      <c r="BM330" s="202" t="s">
        <v>1318</v>
      </c>
    </row>
    <row r="331" spans="2:65" s="12" customFormat="1">
      <c r="B331" s="204"/>
      <c r="C331" s="205"/>
      <c r="D331" s="206" t="s">
        <v>140</v>
      </c>
      <c r="E331" s="207" t="s">
        <v>1</v>
      </c>
      <c r="F331" s="208" t="s">
        <v>834</v>
      </c>
      <c r="G331" s="205"/>
      <c r="H331" s="209">
        <v>20.655000000000001</v>
      </c>
      <c r="I331" s="210"/>
      <c r="J331" s="205"/>
      <c r="K331" s="205"/>
      <c r="L331" s="211"/>
      <c r="M331" s="212"/>
      <c r="N331" s="213"/>
      <c r="O331" s="213"/>
      <c r="P331" s="213"/>
      <c r="Q331" s="213"/>
      <c r="R331" s="213"/>
      <c r="S331" s="213"/>
      <c r="T331" s="214"/>
      <c r="AT331" s="215" t="s">
        <v>140</v>
      </c>
      <c r="AU331" s="215" t="s">
        <v>138</v>
      </c>
      <c r="AV331" s="12" t="s">
        <v>138</v>
      </c>
      <c r="AW331" s="12" t="s">
        <v>30</v>
      </c>
      <c r="AX331" s="12" t="s">
        <v>73</v>
      </c>
      <c r="AY331" s="215" t="s">
        <v>129</v>
      </c>
    </row>
    <row r="332" spans="2:65" s="12" customFormat="1">
      <c r="B332" s="204"/>
      <c r="C332" s="205"/>
      <c r="D332" s="206" t="s">
        <v>140</v>
      </c>
      <c r="E332" s="207" t="s">
        <v>1</v>
      </c>
      <c r="F332" s="208" t="s">
        <v>1119</v>
      </c>
      <c r="G332" s="205"/>
      <c r="H332" s="209">
        <v>3.3250000000000002</v>
      </c>
      <c r="I332" s="210"/>
      <c r="J332" s="205"/>
      <c r="K332" s="205"/>
      <c r="L332" s="211"/>
      <c r="M332" s="212"/>
      <c r="N332" s="213"/>
      <c r="O332" s="213"/>
      <c r="P332" s="213"/>
      <c r="Q332" s="213"/>
      <c r="R332" s="213"/>
      <c r="S332" s="213"/>
      <c r="T332" s="214"/>
      <c r="AT332" s="215" t="s">
        <v>140</v>
      </c>
      <c r="AU332" s="215" t="s">
        <v>138</v>
      </c>
      <c r="AV332" s="12" t="s">
        <v>138</v>
      </c>
      <c r="AW332" s="12" t="s">
        <v>30</v>
      </c>
      <c r="AX332" s="12" t="s">
        <v>73</v>
      </c>
      <c r="AY332" s="215" t="s">
        <v>129</v>
      </c>
    </row>
    <row r="333" spans="2:65" s="12" customFormat="1">
      <c r="B333" s="204"/>
      <c r="C333" s="205"/>
      <c r="D333" s="206" t="s">
        <v>140</v>
      </c>
      <c r="E333" s="207" t="s">
        <v>1</v>
      </c>
      <c r="F333" s="208" t="s">
        <v>838</v>
      </c>
      <c r="G333" s="205"/>
      <c r="H333" s="209">
        <v>2.99</v>
      </c>
      <c r="I333" s="210"/>
      <c r="J333" s="205"/>
      <c r="K333" s="205"/>
      <c r="L333" s="211"/>
      <c r="M333" s="212"/>
      <c r="N333" s="213"/>
      <c r="O333" s="213"/>
      <c r="P333" s="213"/>
      <c r="Q333" s="213"/>
      <c r="R333" s="213"/>
      <c r="S333" s="213"/>
      <c r="T333" s="214"/>
      <c r="AT333" s="215" t="s">
        <v>140</v>
      </c>
      <c r="AU333" s="215" t="s">
        <v>138</v>
      </c>
      <c r="AV333" s="12" t="s">
        <v>138</v>
      </c>
      <c r="AW333" s="12" t="s">
        <v>30</v>
      </c>
      <c r="AX333" s="12" t="s">
        <v>73</v>
      </c>
      <c r="AY333" s="215" t="s">
        <v>129</v>
      </c>
    </row>
    <row r="334" spans="2:65" s="13" customFormat="1">
      <c r="B334" s="216"/>
      <c r="C334" s="217"/>
      <c r="D334" s="206" t="s">
        <v>140</v>
      </c>
      <c r="E334" s="218" t="s">
        <v>1</v>
      </c>
      <c r="F334" s="219" t="s">
        <v>147</v>
      </c>
      <c r="G334" s="217"/>
      <c r="H334" s="220">
        <v>26.97</v>
      </c>
      <c r="I334" s="221"/>
      <c r="J334" s="217"/>
      <c r="K334" s="217"/>
      <c r="L334" s="222"/>
      <c r="M334" s="223"/>
      <c r="N334" s="224"/>
      <c r="O334" s="224"/>
      <c r="P334" s="224"/>
      <c r="Q334" s="224"/>
      <c r="R334" s="224"/>
      <c r="S334" s="224"/>
      <c r="T334" s="225"/>
      <c r="AT334" s="226" t="s">
        <v>140</v>
      </c>
      <c r="AU334" s="226" t="s">
        <v>138</v>
      </c>
      <c r="AV334" s="13" t="s">
        <v>137</v>
      </c>
      <c r="AW334" s="13" t="s">
        <v>30</v>
      </c>
      <c r="AX334" s="13" t="s">
        <v>81</v>
      </c>
      <c r="AY334" s="226" t="s">
        <v>129</v>
      </c>
    </row>
    <row r="335" spans="2:65" s="1" customFormat="1" ht="16.5" customHeight="1">
      <c r="B335" s="33"/>
      <c r="C335" s="191" t="s">
        <v>912</v>
      </c>
      <c r="D335" s="191" t="s">
        <v>132</v>
      </c>
      <c r="E335" s="192" t="s">
        <v>840</v>
      </c>
      <c r="F335" s="193" t="s">
        <v>841</v>
      </c>
      <c r="G335" s="194" t="s">
        <v>135</v>
      </c>
      <c r="H335" s="195">
        <v>23.98</v>
      </c>
      <c r="I335" s="196"/>
      <c r="J335" s="197">
        <f>ROUND(I335*H335,2)</f>
        <v>0</v>
      </c>
      <c r="K335" s="193" t="s">
        <v>136</v>
      </c>
      <c r="L335" s="37"/>
      <c r="M335" s="198" t="s">
        <v>1</v>
      </c>
      <c r="N335" s="199" t="s">
        <v>39</v>
      </c>
      <c r="O335" s="65"/>
      <c r="P335" s="200">
        <f>O335*H335</f>
        <v>0</v>
      </c>
      <c r="Q335" s="200">
        <v>2.9999999999999997E-4</v>
      </c>
      <c r="R335" s="200">
        <f>Q335*H335</f>
        <v>7.1939999999999999E-3</v>
      </c>
      <c r="S335" s="200">
        <v>0</v>
      </c>
      <c r="T335" s="201">
        <f>S335*H335</f>
        <v>0</v>
      </c>
      <c r="AR335" s="202" t="s">
        <v>206</v>
      </c>
      <c r="AT335" s="202" t="s">
        <v>132</v>
      </c>
      <c r="AU335" s="202" t="s">
        <v>138</v>
      </c>
      <c r="AY335" s="16" t="s">
        <v>129</v>
      </c>
      <c r="BE335" s="203">
        <f>IF(N335="základní",J335,0)</f>
        <v>0</v>
      </c>
      <c r="BF335" s="203">
        <f>IF(N335="snížená",J335,0)</f>
        <v>0</v>
      </c>
      <c r="BG335" s="203">
        <f>IF(N335="zákl. přenesená",J335,0)</f>
        <v>0</v>
      </c>
      <c r="BH335" s="203">
        <f>IF(N335="sníž. přenesená",J335,0)</f>
        <v>0</v>
      </c>
      <c r="BI335" s="203">
        <f>IF(N335="nulová",J335,0)</f>
        <v>0</v>
      </c>
      <c r="BJ335" s="16" t="s">
        <v>138</v>
      </c>
      <c r="BK335" s="203">
        <f>ROUND(I335*H335,2)</f>
        <v>0</v>
      </c>
      <c r="BL335" s="16" t="s">
        <v>206</v>
      </c>
      <c r="BM335" s="202" t="s">
        <v>1319</v>
      </c>
    </row>
    <row r="336" spans="2:65" s="12" customFormat="1">
      <c r="B336" s="204"/>
      <c r="C336" s="205"/>
      <c r="D336" s="206" t="s">
        <v>140</v>
      </c>
      <c r="E336" s="207" t="s">
        <v>1</v>
      </c>
      <c r="F336" s="208" t="s">
        <v>834</v>
      </c>
      <c r="G336" s="205"/>
      <c r="H336" s="209">
        <v>20.655000000000001</v>
      </c>
      <c r="I336" s="210"/>
      <c r="J336" s="205"/>
      <c r="K336" s="205"/>
      <c r="L336" s="211"/>
      <c r="M336" s="212"/>
      <c r="N336" s="213"/>
      <c r="O336" s="213"/>
      <c r="P336" s="213"/>
      <c r="Q336" s="213"/>
      <c r="R336" s="213"/>
      <c r="S336" s="213"/>
      <c r="T336" s="214"/>
      <c r="AT336" s="215" t="s">
        <v>140</v>
      </c>
      <c r="AU336" s="215" t="s">
        <v>138</v>
      </c>
      <c r="AV336" s="12" t="s">
        <v>138</v>
      </c>
      <c r="AW336" s="12" t="s">
        <v>30</v>
      </c>
      <c r="AX336" s="12" t="s">
        <v>73</v>
      </c>
      <c r="AY336" s="215" t="s">
        <v>129</v>
      </c>
    </row>
    <row r="337" spans="2:65" s="12" customFormat="1">
      <c r="B337" s="204"/>
      <c r="C337" s="205"/>
      <c r="D337" s="206" t="s">
        <v>140</v>
      </c>
      <c r="E337" s="207" t="s">
        <v>1</v>
      </c>
      <c r="F337" s="208" t="s">
        <v>1119</v>
      </c>
      <c r="G337" s="205"/>
      <c r="H337" s="209">
        <v>3.3250000000000002</v>
      </c>
      <c r="I337" s="210"/>
      <c r="J337" s="205"/>
      <c r="K337" s="205"/>
      <c r="L337" s="211"/>
      <c r="M337" s="212"/>
      <c r="N337" s="213"/>
      <c r="O337" s="213"/>
      <c r="P337" s="213"/>
      <c r="Q337" s="213"/>
      <c r="R337" s="213"/>
      <c r="S337" s="213"/>
      <c r="T337" s="214"/>
      <c r="AT337" s="215" t="s">
        <v>140</v>
      </c>
      <c r="AU337" s="215" t="s">
        <v>138</v>
      </c>
      <c r="AV337" s="12" t="s">
        <v>138</v>
      </c>
      <c r="AW337" s="12" t="s">
        <v>30</v>
      </c>
      <c r="AX337" s="12" t="s">
        <v>73</v>
      </c>
      <c r="AY337" s="215" t="s">
        <v>129</v>
      </c>
    </row>
    <row r="338" spans="2:65" s="13" customFormat="1">
      <c r="B338" s="216"/>
      <c r="C338" s="217"/>
      <c r="D338" s="206" t="s">
        <v>140</v>
      </c>
      <c r="E338" s="218" t="s">
        <v>1</v>
      </c>
      <c r="F338" s="219" t="s">
        <v>147</v>
      </c>
      <c r="G338" s="217"/>
      <c r="H338" s="220">
        <v>23.98</v>
      </c>
      <c r="I338" s="221"/>
      <c r="J338" s="217"/>
      <c r="K338" s="217"/>
      <c r="L338" s="222"/>
      <c r="M338" s="223"/>
      <c r="N338" s="224"/>
      <c r="O338" s="224"/>
      <c r="P338" s="224"/>
      <c r="Q338" s="224"/>
      <c r="R338" s="224"/>
      <c r="S338" s="224"/>
      <c r="T338" s="225"/>
      <c r="AT338" s="226" t="s">
        <v>140</v>
      </c>
      <c r="AU338" s="226" t="s">
        <v>138</v>
      </c>
      <c r="AV338" s="13" t="s">
        <v>137</v>
      </c>
      <c r="AW338" s="13" t="s">
        <v>30</v>
      </c>
      <c r="AX338" s="13" t="s">
        <v>81</v>
      </c>
      <c r="AY338" s="226" t="s">
        <v>129</v>
      </c>
    </row>
    <row r="339" spans="2:65" s="1" customFormat="1" ht="16.5" customHeight="1">
      <c r="B339" s="33"/>
      <c r="C339" s="237" t="s">
        <v>914</v>
      </c>
      <c r="D339" s="237" t="s">
        <v>218</v>
      </c>
      <c r="E339" s="238" t="s">
        <v>844</v>
      </c>
      <c r="F339" s="239" t="s">
        <v>845</v>
      </c>
      <c r="G339" s="240" t="s">
        <v>135</v>
      </c>
      <c r="H339" s="241">
        <v>25.178999999999998</v>
      </c>
      <c r="I339" s="242"/>
      <c r="J339" s="243">
        <f>ROUND(I339*H339,2)</f>
        <v>0</v>
      </c>
      <c r="K339" s="239" t="s">
        <v>1</v>
      </c>
      <c r="L339" s="244"/>
      <c r="M339" s="245" t="s">
        <v>1</v>
      </c>
      <c r="N339" s="246" t="s">
        <v>39</v>
      </c>
      <c r="O339" s="65"/>
      <c r="P339" s="200">
        <f>O339*H339</f>
        <v>0</v>
      </c>
      <c r="Q339" s="200">
        <v>0</v>
      </c>
      <c r="R339" s="200">
        <f>Q339*H339</f>
        <v>0</v>
      </c>
      <c r="S339" s="200">
        <v>0</v>
      </c>
      <c r="T339" s="201">
        <f>S339*H339</f>
        <v>0</v>
      </c>
      <c r="AR339" s="202" t="s">
        <v>221</v>
      </c>
      <c r="AT339" s="202" t="s">
        <v>218</v>
      </c>
      <c r="AU339" s="202" t="s">
        <v>138</v>
      </c>
      <c r="AY339" s="16" t="s">
        <v>129</v>
      </c>
      <c r="BE339" s="203">
        <f>IF(N339="základní",J339,0)</f>
        <v>0</v>
      </c>
      <c r="BF339" s="203">
        <f>IF(N339="snížená",J339,0)</f>
        <v>0</v>
      </c>
      <c r="BG339" s="203">
        <f>IF(N339="zákl. přenesená",J339,0)</f>
        <v>0</v>
      </c>
      <c r="BH339" s="203">
        <f>IF(N339="sníž. přenesená",J339,0)</f>
        <v>0</v>
      </c>
      <c r="BI339" s="203">
        <f>IF(N339="nulová",J339,0)</f>
        <v>0</v>
      </c>
      <c r="BJ339" s="16" t="s">
        <v>138</v>
      </c>
      <c r="BK339" s="203">
        <f>ROUND(I339*H339,2)</f>
        <v>0</v>
      </c>
      <c r="BL339" s="16" t="s">
        <v>206</v>
      </c>
      <c r="BM339" s="202" t="s">
        <v>1320</v>
      </c>
    </row>
    <row r="340" spans="2:65" s="12" customFormat="1">
      <c r="B340" s="204"/>
      <c r="C340" s="205"/>
      <c r="D340" s="206" t="s">
        <v>140</v>
      </c>
      <c r="E340" s="205"/>
      <c r="F340" s="208" t="s">
        <v>1122</v>
      </c>
      <c r="G340" s="205"/>
      <c r="H340" s="209">
        <v>25.178999999999998</v>
      </c>
      <c r="I340" s="210"/>
      <c r="J340" s="205"/>
      <c r="K340" s="205"/>
      <c r="L340" s="211"/>
      <c r="M340" s="212"/>
      <c r="N340" s="213"/>
      <c r="O340" s="213"/>
      <c r="P340" s="213"/>
      <c r="Q340" s="213"/>
      <c r="R340" s="213"/>
      <c r="S340" s="213"/>
      <c r="T340" s="214"/>
      <c r="AT340" s="215" t="s">
        <v>140</v>
      </c>
      <c r="AU340" s="215" t="s">
        <v>138</v>
      </c>
      <c r="AV340" s="12" t="s">
        <v>138</v>
      </c>
      <c r="AW340" s="12" t="s">
        <v>4</v>
      </c>
      <c r="AX340" s="12" t="s">
        <v>81</v>
      </c>
      <c r="AY340" s="215" t="s">
        <v>129</v>
      </c>
    </row>
    <row r="341" spans="2:65" s="1" customFormat="1" ht="16.5" customHeight="1">
      <c r="B341" s="33"/>
      <c r="C341" s="191" t="s">
        <v>916</v>
      </c>
      <c r="D341" s="191" t="s">
        <v>132</v>
      </c>
      <c r="E341" s="192" t="s">
        <v>849</v>
      </c>
      <c r="F341" s="193" t="s">
        <v>850</v>
      </c>
      <c r="G341" s="194" t="s">
        <v>216</v>
      </c>
      <c r="H341" s="195">
        <v>32</v>
      </c>
      <c r="I341" s="196"/>
      <c r="J341" s="197">
        <f>ROUND(I341*H341,2)</f>
        <v>0</v>
      </c>
      <c r="K341" s="193" t="s">
        <v>136</v>
      </c>
      <c r="L341" s="37"/>
      <c r="M341" s="198" t="s">
        <v>1</v>
      </c>
      <c r="N341" s="199" t="s">
        <v>39</v>
      </c>
      <c r="O341" s="65"/>
      <c r="P341" s="200">
        <f>O341*H341</f>
        <v>0</v>
      </c>
      <c r="Q341" s="200">
        <v>0</v>
      </c>
      <c r="R341" s="200">
        <f>Q341*H341</f>
        <v>0</v>
      </c>
      <c r="S341" s="200">
        <v>2.9999999999999997E-4</v>
      </c>
      <c r="T341" s="201">
        <f>S341*H341</f>
        <v>9.5999999999999992E-3</v>
      </c>
      <c r="AR341" s="202" t="s">
        <v>206</v>
      </c>
      <c r="AT341" s="202" t="s">
        <v>132</v>
      </c>
      <c r="AU341" s="202" t="s">
        <v>138</v>
      </c>
      <c r="AY341" s="16" t="s">
        <v>129</v>
      </c>
      <c r="BE341" s="203">
        <f>IF(N341="základní",J341,0)</f>
        <v>0</v>
      </c>
      <c r="BF341" s="203">
        <f>IF(N341="snížená",J341,0)</f>
        <v>0</v>
      </c>
      <c r="BG341" s="203">
        <f>IF(N341="zákl. přenesená",J341,0)</f>
        <v>0</v>
      </c>
      <c r="BH341" s="203">
        <f>IF(N341="sníž. přenesená",J341,0)</f>
        <v>0</v>
      </c>
      <c r="BI341" s="203">
        <f>IF(N341="nulová",J341,0)</f>
        <v>0</v>
      </c>
      <c r="BJ341" s="16" t="s">
        <v>138</v>
      </c>
      <c r="BK341" s="203">
        <f>ROUND(I341*H341,2)</f>
        <v>0</v>
      </c>
      <c r="BL341" s="16" t="s">
        <v>206</v>
      </c>
      <c r="BM341" s="202" t="s">
        <v>1321</v>
      </c>
    </row>
    <row r="342" spans="2:65" s="12" customFormat="1">
      <c r="B342" s="204"/>
      <c r="C342" s="205"/>
      <c r="D342" s="206" t="s">
        <v>140</v>
      </c>
      <c r="E342" s="207" t="s">
        <v>1</v>
      </c>
      <c r="F342" s="208" t="s">
        <v>852</v>
      </c>
      <c r="G342" s="205"/>
      <c r="H342" s="209">
        <v>19.100000000000001</v>
      </c>
      <c r="I342" s="210"/>
      <c r="J342" s="205"/>
      <c r="K342" s="205"/>
      <c r="L342" s="211"/>
      <c r="M342" s="212"/>
      <c r="N342" s="213"/>
      <c r="O342" s="213"/>
      <c r="P342" s="213"/>
      <c r="Q342" s="213"/>
      <c r="R342" s="213"/>
      <c r="S342" s="213"/>
      <c r="T342" s="214"/>
      <c r="AT342" s="215" t="s">
        <v>140</v>
      </c>
      <c r="AU342" s="215" t="s">
        <v>138</v>
      </c>
      <c r="AV342" s="12" t="s">
        <v>138</v>
      </c>
      <c r="AW342" s="12" t="s">
        <v>30</v>
      </c>
      <c r="AX342" s="12" t="s">
        <v>73</v>
      </c>
      <c r="AY342" s="215" t="s">
        <v>129</v>
      </c>
    </row>
    <row r="343" spans="2:65" s="12" customFormat="1">
      <c r="B343" s="204"/>
      <c r="C343" s="205"/>
      <c r="D343" s="206" t="s">
        <v>140</v>
      </c>
      <c r="E343" s="207" t="s">
        <v>1</v>
      </c>
      <c r="F343" s="208" t="s">
        <v>1322</v>
      </c>
      <c r="G343" s="205"/>
      <c r="H343" s="209">
        <v>5.0999999999999996</v>
      </c>
      <c r="I343" s="210"/>
      <c r="J343" s="205"/>
      <c r="K343" s="205"/>
      <c r="L343" s="211"/>
      <c r="M343" s="212"/>
      <c r="N343" s="213"/>
      <c r="O343" s="213"/>
      <c r="P343" s="213"/>
      <c r="Q343" s="213"/>
      <c r="R343" s="213"/>
      <c r="S343" s="213"/>
      <c r="T343" s="214"/>
      <c r="AT343" s="215" t="s">
        <v>140</v>
      </c>
      <c r="AU343" s="215" t="s">
        <v>138</v>
      </c>
      <c r="AV343" s="12" t="s">
        <v>138</v>
      </c>
      <c r="AW343" s="12" t="s">
        <v>30</v>
      </c>
      <c r="AX343" s="12" t="s">
        <v>73</v>
      </c>
      <c r="AY343" s="215" t="s">
        <v>129</v>
      </c>
    </row>
    <row r="344" spans="2:65" s="12" customFormat="1">
      <c r="B344" s="204"/>
      <c r="C344" s="205"/>
      <c r="D344" s="206" t="s">
        <v>140</v>
      </c>
      <c r="E344" s="207" t="s">
        <v>1</v>
      </c>
      <c r="F344" s="208" t="s">
        <v>856</v>
      </c>
      <c r="G344" s="205"/>
      <c r="H344" s="209">
        <v>7.8</v>
      </c>
      <c r="I344" s="210"/>
      <c r="J344" s="205"/>
      <c r="K344" s="205"/>
      <c r="L344" s="211"/>
      <c r="M344" s="212"/>
      <c r="N344" s="213"/>
      <c r="O344" s="213"/>
      <c r="P344" s="213"/>
      <c r="Q344" s="213"/>
      <c r="R344" s="213"/>
      <c r="S344" s="213"/>
      <c r="T344" s="214"/>
      <c r="AT344" s="215" t="s">
        <v>140</v>
      </c>
      <c r="AU344" s="215" t="s">
        <v>138</v>
      </c>
      <c r="AV344" s="12" t="s">
        <v>138</v>
      </c>
      <c r="AW344" s="12" t="s">
        <v>30</v>
      </c>
      <c r="AX344" s="12" t="s">
        <v>73</v>
      </c>
      <c r="AY344" s="215" t="s">
        <v>129</v>
      </c>
    </row>
    <row r="345" spans="2:65" s="13" customFormat="1">
      <c r="B345" s="216"/>
      <c r="C345" s="217"/>
      <c r="D345" s="206" t="s">
        <v>140</v>
      </c>
      <c r="E345" s="218" t="s">
        <v>1</v>
      </c>
      <c r="F345" s="219" t="s">
        <v>147</v>
      </c>
      <c r="G345" s="217"/>
      <c r="H345" s="220">
        <v>32</v>
      </c>
      <c r="I345" s="221"/>
      <c r="J345" s="217"/>
      <c r="K345" s="217"/>
      <c r="L345" s="222"/>
      <c r="M345" s="223"/>
      <c r="N345" s="224"/>
      <c r="O345" s="224"/>
      <c r="P345" s="224"/>
      <c r="Q345" s="224"/>
      <c r="R345" s="224"/>
      <c r="S345" s="224"/>
      <c r="T345" s="225"/>
      <c r="AT345" s="226" t="s">
        <v>140</v>
      </c>
      <c r="AU345" s="226" t="s">
        <v>138</v>
      </c>
      <c r="AV345" s="13" t="s">
        <v>137</v>
      </c>
      <c r="AW345" s="13" t="s">
        <v>30</v>
      </c>
      <c r="AX345" s="13" t="s">
        <v>81</v>
      </c>
      <c r="AY345" s="226" t="s">
        <v>129</v>
      </c>
    </row>
    <row r="346" spans="2:65" s="1" customFormat="1" ht="16.5" customHeight="1">
      <c r="B346" s="33"/>
      <c r="C346" s="191" t="s">
        <v>918</v>
      </c>
      <c r="D346" s="191" t="s">
        <v>132</v>
      </c>
      <c r="E346" s="192" t="s">
        <v>858</v>
      </c>
      <c r="F346" s="193" t="s">
        <v>859</v>
      </c>
      <c r="G346" s="194" t="s">
        <v>216</v>
      </c>
      <c r="H346" s="195">
        <v>24.2</v>
      </c>
      <c r="I346" s="196"/>
      <c r="J346" s="197">
        <f>ROUND(I346*H346,2)</f>
        <v>0</v>
      </c>
      <c r="K346" s="193" t="s">
        <v>136</v>
      </c>
      <c r="L346" s="37"/>
      <c r="M346" s="198" t="s">
        <v>1</v>
      </c>
      <c r="N346" s="199" t="s">
        <v>39</v>
      </c>
      <c r="O346" s="65"/>
      <c r="P346" s="200">
        <f>O346*H346</f>
        <v>0</v>
      </c>
      <c r="Q346" s="200">
        <v>1.0000000000000001E-5</v>
      </c>
      <c r="R346" s="200">
        <f>Q346*H346</f>
        <v>2.42E-4</v>
      </c>
      <c r="S346" s="200">
        <v>0</v>
      </c>
      <c r="T346" s="201">
        <f>S346*H346</f>
        <v>0</v>
      </c>
      <c r="AR346" s="202" t="s">
        <v>206</v>
      </c>
      <c r="AT346" s="202" t="s">
        <v>132</v>
      </c>
      <c r="AU346" s="202" t="s">
        <v>138</v>
      </c>
      <c r="AY346" s="16" t="s">
        <v>129</v>
      </c>
      <c r="BE346" s="203">
        <f>IF(N346="základní",J346,0)</f>
        <v>0</v>
      </c>
      <c r="BF346" s="203">
        <f>IF(N346="snížená",J346,0)</f>
        <v>0</v>
      </c>
      <c r="BG346" s="203">
        <f>IF(N346="zákl. přenesená",J346,0)</f>
        <v>0</v>
      </c>
      <c r="BH346" s="203">
        <f>IF(N346="sníž. přenesená",J346,0)</f>
        <v>0</v>
      </c>
      <c r="BI346" s="203">
        <f>IF(N346="nulová",J346,0)</f>
        <v>0</v>
      </c>
      <c r="BJ346" s="16" t="s">
        <v>138</v>
      </c>
      <c r="BK346" s="203">
        <f>ROUND(I346*H346,2)</f>
        <v>0</v>
      </c>
      <c r="BL346" s="16" t="s">
        <v>206</v>
      </c>
      <c r="BM346" s="202" t="s">
        <v>1323</v>
      </c>
    </row>
    <row r="347" spans="2:65" s="12" customFormat="1">
      <c r="B347" s="204"/>
      <c r="C347" s="205"/>
      <c r="D347" s="206" t="s">
        <v>140</v>
      </c>
      <c r="E347" s="207" t="s">
        <v>1</v>
      </c>
      <c r="F347" s="208" t="s">
        <v>852</v>
      </c>
      <c r="G347" s="205"/>
      <c r="H347" s="209">
        <v>19.100000000000001</v>
      </c>
      <c r="I347" s="210"/>
      <c r="J347" s="205"/>
      <c r="K347" s="205"/>
      <c r="L347" s="211"/>
      <c r="M347" s="212"/>
      <c r="N347" s="213"/>
      <c r="O347" s="213"/>
      <c r="P347" s="213"/>
      <c r="Q347" s="213"/>
      <c r="R347" s="213"/>
      <c r="S347" s="213"/>
      <c r="T347" s="214"/>
      <c r="AT347" s="215" t="s">
        <v>140</v>
      </c>
      <c r="AU347" s="215" t="s">
        <v>138</v>
      </c>
      <c r="AV347" s="12" t="s">
        <v>138</v>
      </c>
      <c r="AW347" s="12" t="s">
        <v>30</v>
      </c>
      <c r="AX347" s="12" t="s">
        <v>73</v>
      </c>
      <c r="AY347" s="215" t="s">
        <v>129</v>
      </c>
    </row>
    <row r="348" spans="2:65" s="12" customFormat="1">
      <c r="B348" s="204"/>
      <c r="C348" s="205"/>
      <c r="D348" s="206" t="s">
        <v>140</v>
      </c>
      <c r="E348" s="207" t="s">
        <v>1</v>
      </c>
      <c r="F348" s="208" t="s">
        <v>1322</v>
      </c>
      <c r="G348" s="205"/>
      <c r="H348" s="209">
        <v>5.0999999999999996</v>
      </c>
      <c r="I348" s="210"/>
      <c r="J348" s="205"/>
      <c r="K348" s="205"/>
      <c r="L348" s="211"/>
      <c r="M348" s="212"/>
      <c r="N348" s="213"/>
      <c r="O348" s="213"/>
      <c r="P348" s="213"/>
      <c r="Q348" s="213"/>
      <c r="R348" s="213"/>
      <c r="S348" s="213"/>
      <c r="T348" s="214"/>
      <c r="AT348" s="215" t="s">
        <v>140</v>
      </c>
      <c r="AU348" s="215" t="s">
        <v>138</v>
      </c>
      <c r="AV348" s="12" t="s">
        <v>138</v>
      </c>
      <c r="AW348" s="12" t="s">
        <v>30</v>
      </c>
      <c r="AX348" s="12" t="s">
        <v>73</v>
      </c>
      <c r="AY348" s="215" t="s">
        <v>129</v>
      </c>
    </row>
    <row r="349" spans="2:65" s="13" customFormat="1">
      <c r="B349" s="216"/>
      <c r="C349" s="217"/>
      <c r="D349" s="206" t="s">
        <v>140</v>
      </c>
      <c r="E349" s="218" t="s">
        <v>1</v>
      </c>
      <c r="F349" s="219" t="s">
        <v>147</v>
      </c>
      <c r="G349" s="217"/>
      <c r="H349" s="220">
        <v>24.200000000000003</v>
      </c>
      <c r="I349" s="221"/>
      <c r="J349" s="217"/>
      <c r="K349" s="217"/>
      <c r="L349" s="222"/>
      <c r="M349" s="223"/>
      <c r="N349" s="224"/>
      <c r="O349" s="224"/>
      <c r="P349" s="224"/>
      <c r="Q349" s="224"/>
      <c r="R349" s="224"/>
      <c r="S349" s="224"/>
      <c r="T349" s="225"/>
      <c r="AT349" s="226" t="s">
        <v>140</v>
      </c>
      <c r="AU349" s="226" t="s">
        <v>138</v>
      </c>
      <c r="AV349" s="13" t="s">
        <v>137</v>
      </c>
      <c r="AW349" s="13" t="s">
        <v>30</v>
      </c>
      <c r="AX349" s="13" t="s">
        <v>81</v>
      </c>
      <c r="AY349" s="226" t="s">
        <v>129</v>
      </c>
    </row>
    <row r="350" spans="2:65" s="1" customFormat="1" ht="16.5" customHeight="1">
      <c r="B350" s="33"/>
      <c r="C350" s="237" t="s">
        <v>920</v>
      </c>
      <c r="D350" s="237" t="s">
        <v>218</v>
      </c>
      <c r="E350" s="238" t="s">
        <v>862</v>
      </c>
      <c r="F350" s="239" t="s">
        <v>863</v>
      </c>
      <c r="G350" s="240" t="s">
        <v>216</v>
      </c>
      <c r="H350" s="241">
        <v>24.684000000000001</v>
      </c>
      <c r="I350" s="242"/>
      <c r="J350" s="243">
        <f>ROUND(I350*H350,2)</f>
        <v>0</v>
      </c>
      <c r="K350" s="239" t="s">
        <v>136</v>
      </c>
      <c r="L350" s="244"/>
      <c r="M350" s="245" t="s">
        <v>1</v>
      </c>
      <c r="N350" s="246" t="s">
        <v>39</v>
      </c>
      <c r="O350" s="65"/>
      <c r="P350" s="200">
        <f>O350*H350</f>
        <v>0</v>
      </c>
      <c r="Q350" s="200">
        <v>2.2000000000000001E-4</v>
      </c>
      <c r="R350" s="200">
        <f>Q350*H350</f>
        <v>5.4304800000000005E-3</v>
      </c>
      <c r="S350" s="200">
        <v>0</v>
      </c>
      <c r="T350" s="201">
        <f>S350*H350</f>
        <v>0</v>
      </c>
      <c r="AR350" s="202" t="s">
        <v>221</v>
      </c>
      <c r="AT350" s="202" t="s">
        <v>218</v>
      </c>
      <c r="AU350" s="202" t="s">
        <v>138</v>
      </c>
      <c r="AY350" s="16" t="s">
        <v>129</v>
      </c>
      <c r="BE350" s="203">
        <f>IF(N350="základní",J350,0)</f>
        <v>0</v>
      </c>
      <c r="BF350" s="203">
        <f>IF(N350="snížená",J350,0)</f>
        <v>0</v>
      </c>
      <c r="BG350" s="203">
        <f>IF(N350="zákl. přenesená",J350,0)</f>
        <v>0</v>
      </c>
      <c r="BH350" s="203">
        <f>IF(N350="sníž. přenesená",J350,0)</f>
        <v>0</v>
      </c>
      <c r="BI350" s="203">
        <f>IF(N350="nulová",J350,0)</f>
        <v>0</v>
      </c>
      <c r="BJ350" s="16" t="s">
        <v>138</v>
      </c>
      <c r="BK350" s="203">
        <f>ROUND(I350*H350,2)</f>
        <v>0</v>
      </c>
      <c r="BL350" s="16" t="s">
        <v>206</v>
      </c>
      <c r="BM350" s="202" t="s">
        <v>1324</v>
      </c>
    </row>
    <row r="351" spans="2:65" s="12" customFormat="1">
      <c r="B351" s="204"/>
      <c r="C351" s="205"/>
      <c r="D351" s="206" t="s">
        <v>140</v>
      </c>
      <c r="E351" s="205"/>
      <c r="F351" s="208" t="s">
        <v>1127</v>
      </c>
      <c r="G351" s="205"/>
      <c r="H351" s="209">
        <v>24.684000000000001</v>
      </c>
      <c r="I351" s="210"/>
      <c r="J351" s="205"/>
      <c r="K351" s="205"/>
      <c r="L351" s="211"/>
      <c r="M351" s="212"/>
      <c r="N351" s="213"/>
      <c r="O351" s="213"/>
      <c r="P351" s="213"/>
      <c r="Q351" s="213"/>
      <c r="R351" s="213"/>
      <c r="S351" s="213"/>
      <c r="T351" s="214"/>
      <c r="AT351" s="215" t="s">
        <v>140</v>
      </c>
      <c r="AU351" s="215" t="s">
        <v>138</v>
      </c>
      <c r="AV351" s="12" t="s">
        <v>138</v>
      </c>
      <c r="AW351" s="12" t="s">
        <v>4</v>
      </c>
      <c r="AX351" s="12" t="s">
        <v>81</v>
      </c>
      <c r="AY351" s="215" t="s">
        <v>129</v>
      </c>
    </row>
    <row r="352" spans="2:65" s="1" customFormat="1" ht="24" customHeight="1">
      <c r="B352" s="33"/>
      <c r="C352" s="191" t="s">
        <v>922</v>
      </c>
      <c r="D352" s="191" t="s">
        <v>132</v>
      </c>
      <c r="E352" s="192" t="s">
        <v>867</v>
      </c>
      <c r="F352" s="193" t="s">
        <v>868</v>
      </c>
      <c r="G352" s="194" t="s">
        <v>333</v>
      </c>
      <c r="H352" s="247"/>
      <c r="I352" s="196"/>
      <c r="J352" s="197">
        <f>ROUND(I352*H352,2)</f>
        <v>0</v>
      </c>
      <c r="K352" s="193" t="s">
        <v>136</v>
      </c>
      <c r="L352" s="37"/>
      <c r="M352" s="198" t="s">
        <v>1</v>
      </c>
      <c r="N352" s="199" t="s">
        <v>39</v>
      </c>
      <c r="O352" s="65"/>
      <c r="P352" s="200">
        <f>O352*H352</f>
        <v>0</v>
      </c>
      <c r="Q352" s="200">
        <v>0</v>
      </c>
      <c r="R352" s="200">
        <f>Q352*H352</f>
        <v>0</v>
      </c>
      <c r="S352" s="200">
        <v>0</v>
      </c>
      <c r="T352" s="201">
        <f>S352*H352</f>
        <v>0</v>
      </c>
      <c r="AR352" s="202" t="s">
        <v>206</v>
      </c>
      <c r="AT352" s="202" t="s">
        <v>132</v>
      </c>
      <c r="AU352" s="202" t="s">
        <v>138</v>
      </c>
      <c r="AY352" s="16" t="s">
        <v>129</v>
      </c>
      <c r="BE352" s="203">
        <f>IF(N352="základní",J352,0)</f>
        <v>0</v>
      </c>
      <c r="BF352" s="203">
        <f>IF(N352="snížená",J352,0)</f>
        <v>0</v>
      </c>
      <c r="BG352" s="203">
        <f>IF(N352="zákl. přenesená",J352,0)</f>
        <v>0</v>
      </c>
      <c r="BH352" s="203">
        <f>IF(N352="sníž. přenesená",J352,0)</f>
        <v>0</v>
      </c>
      <c r="BI352" s="203">
        <f>IF(N352="nulová",J352,0)</f>
        <v>0</v>
      </c>
      <c r="BJ352" s="16" t="s">
        <v>138</v>
      </c>
      <c r="BK352" s="203">
        <f>ROUND(I352*H352,2)</f>
        <v>0</v>
      </c>
      <c r="BL352" s="16" t="s">
        <v>206</v>
      </c>
      <c r="BM352" s="202" t="s">
        <v>1325</v>
      </c>
    </row>
    <row r="353" spans="2:65" s="11" customFormat="1" ht="22.95" customHeight="1">
      <c r="B353" s="175"/>
      <c r="C353" s="176"/>
      <c r="D353" s="177" t="s">
        <v>72</v>
      </c>
      <c r="E353" s="189" t="s">
        <v>870</v>
      </c>
      <c r="F353" s="189" t="s">
        <v>871</v>
      </c>
      <c r="G353" s="176"/>
      <c r="H353" s="176"/>
      <c r="I353" s="179"/>
      <c r="J353" s="190">
        <f>BK353</f>
        <v>0</v>
      </c>
      <c r="K353" s="176"/>
      <c r="L353" s="181"/>
      <c r="M353" s="182"/>
      <c r="N353" s="183"/>
      <c r="O353" s="183"/>
      <c r="P353" s="184">
        <f>SUM(P354:P367)</f>
        <v>0</v>
      </c>
      <c r="Q353" s="183"/>
      <c r="R353" s="184">
        <f>SUM(R354:R367)</f>
        <v>0.3954298</v>
      </c>
      <c r="S353" s="183"/>
      <c r="T353" s="185">
        <f>SUM(T354:T367)</f>
        <v>0</v>
      </c>
      <c r="AR353" s="186" t="s">
        <v>138</v>
      </c>
      <c r="AT353" s="187" t="s">
        <v>72</v>
      </c>
      <c r="AU353" s="187" t="s">
        <v>81</v>
      </c>
      <c r="AY353" s="186" t="s">
        <v>129</v>
      </c>
      <c r="BK353" s="188">
        <f>SUM(BK354:BK367)</f>
        <v>0</v>
      </c>
    </row>
    <row r="354" spans="2:65" s="1" customFormat="1" ht="24" customHeight="1">
      <c r="B354" s="33"/>
      <c r="C354" s="191" t="s">
        <v>1326</v>
      </c>
      <c r="D354" s="191" t="s">
        <v>132</v>
      </c>
      <c r="E354" s="192" t="s">
        <v>873</v>
      </c>
      <c r="F354" s="193" t="s">
        <v>874</v>
      </c>
      <c r="G354" s="194" t="s">
        <v>135</v>
      </c>
      <c r="H354" s="195">
        <v>20.638000000000002</v>
      </c>
      <c r="I354" s="196"/>
      <c r="J354" s="197">
        <f>ROUND(I354*H354,2)</f>
        <v>0</v>
      </c>
      <c r="K354" s="193" t="s">
        <v>136</v>
      </c>
      <c r="L354" s="37"/>
      <c r="M354" s="198" t="s">
        <v>1</v>
      </c>
      <c r="N354" s="199" t="s">
        <v>39</v>
      </c>
      <c r="O354" s="65"/>
      <c r="P354" s="200">
        <f>O354*H354</f>
        <v>0</v>
      </c>
      <c r="Q354" s="200">
        <v>5.1999999999999998E-3</v>
      </c>
      <c r="R354" s="200">
        <f>Q354*H354</f>
        <v>0.1073176</v>
      </c>
      <c r="S354" s="200">
        <v>0</v>
      </c>
      <c r="T354" s="201">
        <f>S354*H354</f>
        <v>0</v>
      </c>
      <c r="AR354" s="202" t="s">
        <v>206</v>
      </c>
      <c r="AT354" s="202" t="s">
        <v>132</v>
      </c>
      <c r="AU354" s="202" t="s">
        <v>138</v>
      </c>
      <c r="AY354" s="16" t="s">
        <v>129</v>
      </c>
      <c r="BE354" s="203">
        <f>IF(N354="základní",J354,0)</f>
        <v>0</v>
      </c>
      <c r="BF354" s="203">
        <f>IF(N354="snížená",J354,0)</f>
        <v>0</v>
      </c>
      <c r="BG354" s="203">
        <f>IF(N354="zákl. přenesená",J354,0)</f>
        <v>0</v>
      </c>
      <c r="BH354" s="203">
        <f>IF(N354="sníž. přenesená",J354,0)</f>
        <v>0</v>
      </c>
      <c r="BI354" s="203">
        <f>IF(N354="nulová",J354,0)</f>
        <v>0</v>
      </c>
      <c r="BJ354" s="16" t="s">
        <v>138</v>
      </c>
      <c r="BK354" s="203">
        <f>ROUND(I354*H354,2)</f>
        <v>0</v>
      </c>
      <c r="BL354" s="16" t="s">
        <v>206</v>
      </c>
      <c r="BM354" s="202" t="s">
        <v>1327</v>
      </c>
    </row>
    <row r="355" spans="2:65" s="12" customFormat="1" ht="30.6">
      <c r="B355" s="204"/>
      <c r="C355" s="205"/>
      <c r="D355" s="206" t="s">
        <v>140</v>
      </c>
      <c r="E355" s="207" t="s">
        <v>1</v>
      </c>
      <c r="F355" s="208" t="s">
        <v>876</v>
      </c>
      <c r="G355" s="205"/>
      <c r="H355" s="209">
        <v>18.739999999999998</v>
      </c>
      <c r="I355" s="210"/>
      <c r="J355" s="205"/>
      <c r="K355" s="205"/>
      <c r="L355" s="211"/>
      <c r="M355" s="212"/>
      <c r="N355" s="213"/>
      <c r="O355" s="213"/>
      <c r="P355" s="213"/>
      <c r="Q355" s="213"/>
      <c r="R355" s="213"/>
      <c r="S355" s="213"/>
      <c r="T355" s="214"/>
      <c r="AT355" s="215" t="s">
        <v>140</v>
      </c>
      <c r="AU355" s="215" t="s">
        <v>138</v>
      </c>
      <c r="AV355" s="12" t="s">
        <v>138</v>
      </c>
      <c r="AW355" s="12" t="s">
        <v>30</v>
      </c>
      <c r="AX355" s="12" t="s">
        <v>73</v>
      </c>
      <c r="AY355" s="215" t="s">
        <v>129</v>
      </c>
    </row>
    <row r="356" spans="2:65" s="12" customFormat="1">
      <c r="B356" s="204"/>
      <c r="C356" s="205"/>
      <c r="D356" s="206" t="s">
        <v>140</v>
      </c>
      <c r="E356" s="207" t="s">
        <v>1</v>
      </c>
      <c r="F356" s="208" t="s">
        <v>1130</v>
      </c>
      <c r="G356" s="205"/>
      <c r="H356" s="209">
        <v>1.8979999999999999</v>
      </c>
      <c r="I356" s="210"/>
      <c r="J356" s="205"/>
      <c r="K356" s="205"/>
      <c r="L356" s="211"/>
      <c r="M356" s="212"/>
      <c r="N356" s="213"/>
      <c r="O356" s="213"/>
      <c r="P356" s="213"/>
      <c r="Q356" s="213"/>
      <c r="R356" s="213"/>
      <c r="S356" s="213"/>
      <c r="T356" s="214"/>
      <c r="AT356" s="215" t="s">
        <v>140</v>
      </c>
      <c r="AU356" s="215" t="s">
        <v>138</v>
      </c>
      <c r="AV356" s="12" t="s">
        <v>138</v>
      </c>
      <c r="AW356" s="12" t="s">
        <v>30</v>
      </c>
      <c r="AX356" s="12" t="s">
        <v>73</v>
      </c>
      <c r="AY356" s="215" t="s">
        <v>129</v>
      </c>
    </row>
    <row r="357" spans="2:65" s="13" customFormat="1">
      <c r="B357" s="216"/>
      <c r="C357" s="217"/>
      <c r="D357" s="206" t="s">
        <v>140</v>
      </c>
      <c r="E357" s="218" t="s">
        <v>1</v>
      </c>
      <c r="F357" s="219" t="s">
        <v>147</v>
      </c>
      <c r="G357" s="217"/>
      <c r="H357" s="220">
        <v>20.637999999999998</v>
      </c>
      <c r="I357" s="221"/>
      <c r="J357" s="217"/>
      <c r="K357" s="217"/>
      <c r="L357" s="222"/>
      <c r="M357" s="223"/>
      <c r="N357" s="224"/>
      <c r="O357" s="224"/>
      <c r="P357" s="224"/>
      <c r="Q357" s="224"/>
      <c r="R357" s="224"/>
      <c r="S357" s="224"/>
      <c r="T357" s="225"/>
      <c r="AT357" s="226" t="s">
        <v>140</v>
      </c>
      <c r="AU357" s="226" t="s">
        <v>138</v>
      </c>
      <c r="AV357" s="13" t="s">
        <v>137</v>
      </c>
      <c r="AW357" s="13" t="s">
        <v>30</v>
      </c>
      <c r="AX357" s="13" t="s">
        <v>81</v>
      </c>
      <c r="AY357" s="226" t="s">
        <v>129</v>
      </c>
    </row>
    <row r="358" spans="2:65" s="1" customFormat="1" ht="24" customHeight="1">
      <c r="B358" s="33"/>
      <c r="C358" s="237" t="s">
        <v>1328</v>
      </c>
      <c r="D358" s="237" t="s">
        <v>218</v>
      </c>
      <c r="E358" s="238" t="s">
        <v>878</v>
      </c>
      <c r="F358" s="239" t="s">
        <v>879</v>
      </c>
      <c r="G358" s="240" t="s">
        <v>135</v>
      </c>
      <c r="H358" s="241">
        <v>22.702000000000002</v>
      </c>
      <c r="I358" s="242"/>
      <c r="J358" s="243">
        <f>ROUND(I358*H358,2)</f>
        <v>0</v>
      </c>
      <c r="K358" s="239" t="s">
        <v>136</v>
      </c>
      <c r="L358" s="244"/>
      <c r="M358" s="245" t="s">
        <v>1</v>
      </c>
      <c r="N358" s="246" t="s">
        <v>39</v>
      </c>
      <c r="O358" s="65"/>
      <c r="P358" s="200">
        <f>O358*H358</f>
        <v>0</v>
      </c>
      <c r="Q358" s="200">
        <v>1.26E-2</v>
      </c>
      <c r="R358" s="200">
        <f>Q358*H358</f>
        <v>0.2860452</v>
      </c>
      <c r="S358" s="200">
        <v>0</v>
      </c>
      <c r="T358" s="201">
        <f>S358*H358</f>
        <v>0</v>
      </c>
      <c r="AR358" s="202" t="s">
        <v>221</v>
      </c>
      <c r="AT358" s="202" t="s">
        <v>218</v>
      </c>
      <c r="AU358" s="202" t="s">
        <v>138</v>
      </c>
      <c r="AY358" s="16" t="s">
        <v>129</v>
      </c>
      <c r="BE358" s="203">
        <f>IF(N358="základní",J358,0)</f>
        <v>0</v>
      </c>
      <c r="BF358" s="203">
        <f>IF(N358="snížená",J358,0)</f>
        <v>0</v>
      </c>
      <c r="BG358" s="203">
        <f>IF(N358="zákl. přenesená",J358,0)</f>
        <v>0</v>
      </c>
      <c r="BH358" s="203">
        <f>IF(N358="sníž. přenesená",J358,0)</f>
        <v>0</v>
      </c>
      <c r="BI358" s="203">
        <f>IF(N358="nulová",J358,0)</f>
        <v>0</v>
      </c>
      <c r="BJ358" s="16" t="s">
        <v>138</v>
      </c>
      <c r="BK358" s="203">
        <f>ROUND(I358*H358,2)</f>
        <v>0</v>
      </c>
      <c r="BL358" s="16" t="s">
        <v>206</v>
      </c>
      <c r="BM358" s="202" t="s">
        <v>1329</v>
      </c>
    </row>
    <row r="359" spans="2:65" s="12" customFormat="1">
      <c r="B359" s="204"/>
      <c r="C359" s="205"/>
      <c r="D359" s="206" t="s">
        <v>140</v>
      </c>
      <c r="E359" s="205"/>
      <c r="F359" s="208" t="s">
        <v>1330</v>
      </c>
      <c r="G359" s="205"/>
      <c r="H359" s="209">
        <v>22.702000000000002</v>
      </c>
      <c r="I359" s="210"/>
      <c r="J359" s="205"/>
      <c r="K359" s="205"/>
      <c r="L359" s="211"/>
      <c r="M359" s="212"/>
      <c r="N359" s="213"/>
      <c r="O359" s="213"/>
      <c r="P359" s="213"/>
      <c r="Q359" s="213"/>
      <c r="R359" s="213"/>
      <c r="S359" s="213"/>
      <c r="T359" s="214"/>
      <c r="AT359" s="215" t="s">
        <v>140</v>
      </c>
      <c r="AU359" s="215" t="s">
        <v>138</v>
      </c>
      <c r="AV359" s="12" t="s">
        <v>138</v>
      </c>
      <c r="AW359" s="12" t="s">
        <v>4</v>
      </c>
      <c r="AX359" s="12" t="s">
        <v>81</v>
      </c>
      <c r="AY359" s="215" t="s">
        <v>129</v>
      </c>
    </row>
    <row r="360" spans="2:65" s="1" customFormat="1" ht="24" customHeight="1">
      <c r="B360" s="33"/>
      <c r="C360" s="191" t="s">
        <v>1331</v>
      </c>
      <c r="D360" s="191" t="s">
        <v>132</v>
      </c>
      <c r="E360" s="192" t="s">
        <v>883</v>
      </c>
      <c r="F360" s="193" t="s">
        <v>884</v>
      </c>
      <c r="G360" s="194" t="s">
        <v>135</v>
      </c>
      <c r="H360" s="195">
        <v>20.638000000000002</v>
      </c>
      <c r="I360" s="196"/>
      <c r="J360" s="197">
        <f>ROUND(I360*H360,2)</f>
        <v>0</v>
      </c>
      <c r="K360" s="193" t="s">
        <v>136</v>
      </c>
      <c r="L360" s="37"/>
      <c r="M360" s="198" t="s">
        <v>1</v>
      </c>
      <c r="N360" s="199" t="s">
        <v>39</v>
      </c>
      <c r="O360" s="65"/>
      <c r="P360" s="200">
        <f>O360*H360</f>
        <v>0</v>
      </c>
      <c r="Q360" s="200">
        <v>0</v>
      </c>
      <c r="R360" s="200">
        <f>Q360*H360</f>
        <v>0</v>
      </c>
      <c r="S360" s="200">
        <v>0</v>
      </c>
      <c r="T360" s="201">
        <f>S360*H360</f>
        <v>0</v>
      </c>
      <c r="AR360" s="202" t="s">
        <v>206</v>
      </c>
      <c r="AT360" s="202" t="s">
        <v>132</v>
      </c>
      <c r="AU360" s="202" t="s">
        <v>138</v>
      </c>
      <c r="AY360" s="16" t="s">
        <v>129</v>
      </c>
      <c r="BE360" s="203">
        <f>IF(N360="základní",J360,0)</f>
        <v>0</v>
      </c>
      <c r="BF360" s="203">
        <f>IF(N360="snížená",J360,0)</f>
        <v>0</v>
      </c>
      <c r="BG360" s="203">
        <f>IF(N360="zákl. přenesená",J360,0)</f>
        <v>0</v>
      </c>
      <c r="BH360" s="203">
        <f>IF(N360="sníž. přenesená",J360,0)</f>
        <v>0</v>
      </c>
      <c r="BI360" s="203">
        <f>IF(N360="nulová",J360,0)</f>
        <v>0</v>
      </c>
      <c r="BJ360" s="16" t="s">
        <v>138</v>
      </c>
      <c r="BK360" s="203">
        <f>ROUND(I360*H360,2)</f>
        <v>0</v>
      </c>
      <c r="BL360" s="16" t="s">
        <v>206</v>
      </c>
      <c r="BM360" s="202" t="s">
        <v>1332</v>
      </c>
    </row>
    <row r="361" spans="2:65" s="1" customFormat="1" ht="16.5" customHeight="1">
      <c r="B361" s="33"/>
      <c r="C361" s="191" t="s">
        <v>1333</v>
      </c>
      <c r="D361" s="191" t="s">
        <v>132</v>
      </c>
      <c r="E361" s="192" t="s">
        <v>887</v>
      </c>
      <c r="F361" s="193" t="s">
        <v>888</v>
      </c>
      <c r="G361" s="194" t="s">
        <v>216</v>
      </c>
      <c r="H361" s="195">
        <v>6</v>
      </c>
      <c r="I361" s="196"/>
      <c r="J361" s="197">
        <f>ROUND(I361*H361,2)</f>
        <v>0</v>
      </c>
      <c r="K361" s="193" t="s">
        <v>136</v>
      </c>
      <c r="L361" s="37"/>
      <c r="M361" s="198" t="s">
        <v>1</v>
      </c>
      <c r="N361" s="199" t="s">
        <v>39</v>
      </c>
      <c r="O361" s="65"/>
      <c r="P361" s="200">
        <f>O361*H361</f>
        <v>0</v>
      </c>
      <c r="Q361" s="200">
        <v>3.1E-4</v>
      </c>
      <c r="R361" s="200">
        <f>Q361*H361</f>
        <v>1.8600000000000001E-3</v>
      </c>
      <c r="S361" s="200">
        <v>0</v>
      </c>
      <c r="T361" s="201">
        <f>S361*H361</f>
        <v>0</v>
      </c>
      <c r="AR361" s="202" t="s">
        <v>206</v>
      </c>
      <c r="AT361" s="202" t="s">
        <v>132</v>
      </c>
      <c r="AU361" s="202" t="s">
        <v>138</v>
      </c>
      <c r="AY361" s="16" t="s">
        <v>129</v>
      </c>
      <c r="BE361" s="203">
        <f>IF(N361="základní",J361,0)</f>
        <v>0</v>
      </c>
      <c r="BF361" s="203">
        <f>IF(N361="snížená",J361,0)</f>
        <v>0</v>
      </c>
      <c r="BG361" s="203">
        <f>IF(N361="zákl. přenesená",J361,0)</f>
        <v>0</v>
      </c>
      <c r="BH361" s="203">
        <f>IF(N361="sníž. přenesená",J361,0)</f>
        <v>0</v>
      </c>
      <c r="BI361" s="203">
        <f>IF(N361="nulová",J361,0)</f>
        <v>0</v>
      </c>
      <c r="BJ361" s="16" t="s">
        <v>138</v>
      </c>
      <c r="BK361" s="203">
        <f>ROUND(I361*H361,2)</f>
        <v>0</v>
      </c>
      <c r="BL361" s="16" t="s">
        <v>206</v>
      </c>
      <c r="BM361" s="202" t="s">
        <v>1334</v>
      </c>
    </row>
    <row r="362" spans="2:65" s="12" customFormat="1">
      <c r="B362" s="204"/>
      <c r="C362" s="205"/>
      <c r="D362" s="206" t="s">
        <v>140</v>
      </c>
      <c r="E362" s="207" t="s">
        <v>1</v>
      </c>
      <c r="F362" s="208" t="s">
        <v>890</v>
      </c>
      <c r="G362" s="205"/>
      <c r="H362" s="209">
        <v>6</v>
      </c>
      <c r="I362" s="210"/>
      <c r="J362" s="205"/>
      <c r="K362" s="205"/>
      <c r="L362" s="211"/>
      <c r="M362" s="212"/>
      <c r="N362" s="213"/>
      <c r="O362" s="213"/>
      <c r="P362" s="213"/>
      <c r="Q362" s="213"/>
      <c r="R362" s="213"/>
      <c r="S362" s="213"/>
      <c r="T362" s="214"/>
      <c r="AT362" s="215" t="s">
        <v>140</v>
      </c>
      <c r="AU362" s="215" t="s">
        <v>138</v>
      </c>
      <c r="AV362" s="12" t="s">
        <v>138</v>
      </c>
      <c r="AW362" s="12" t="s">
        <v>30</v>
      </c>
      <c r="AX362" s="12" t="s">
        <v>81</v>
      </c>
      <c r="AY362" s="215" t="s">
        <v>129</v>
      </c>
    </row>
    <row r="363" spans="2:65" s="1" customFormat="1" ht="16.5" customHeight="1">
      <c r="B363" s="33"/>
      <c r="C363" s="191" t="s">
        <v>1335</v>
      </c>
      <c r="D363" s="191" t="s">
        <v>132</v>
      </c>
      <c r="E363" s="192" t="s">
        <v>892</v>
      </c>
      <c r="F363" s="193" t="s">
        <v>893</v>
      </c>
      <c r="G363" s="194" t="s">
        <v>216</v>
      </c>
      <c r="H363" s="195">
        <v>6.9</v>
      </c>
      <c r="I363" s="196"/>
      <c r="J363" s="197">
        <f>ROUND(I363*H363,2)</f>
        <v>0</v>
      </c>
      <c r="K363" s="193" t="s">
        <v>136</v>
      </c>
      <c r="L363" s="37"/>
      <c r="M363" s="198" t="s">
        <v>1</v>
      </c>
      <c r="N363" s="199" t="s">
        <v>39</v>
      </c>
      <c r="O363" s="65"/>
      <c r="P363" s="200">
        <f>O363*H363</f>
        <v>0</v>
      </c>
      <c r="Q363" s="200">
        <v>3.0000000000000001E-5</v>
      </c>
      <c r="R363" s="200">
        <f>Q363*H363</f>
        <v>2.0700000000000002E-4</v>
      </c>
      <c r="S363" s="200">
        <v>0</v>
      </c>
      <c r="T363" s="201">
        <f>S363*H363</f>
        <v>0</v>
      </c>
      <c r="AR363" s="202" t="s">
        <v>206</v>
      </c>
      <c r="AT363" s="202" t="s">
        <v>132</v>
      </c>
      <c r="AU363" s="202" t="s">
        <v>138</v>
      </c>
      <c r="AY363" s="16" t="s">
        <v>129</v>
      </c>
      <c r="BE363" s="203">
        <f>IF(N363="základní",J363,0)</f>
        <v>0</v>
      </c>
      <c r="BF363" s="203">
        <f>IF(N363="snížená",J363,0)</f>
        <v>0</v>
      </c>
      <c r="BG363" s="203">
        <f>IF(N363="zákl. přenesená",J363,0)</f>
        <v>0</v>
      </c>
      <c r="BH363" s="203">
        <f>IF(N363="sníž. přenesená",J363,0)</f>
        <v>0</v>
      </c>
      <c r="BI363" s="203">
        <f>IF(N363="nulová",J363,0)</f>
        <v>0</v>
      </c>
      <c r="BJ363" s="16" t="s">
        <v>138</v>
      </c>
      <c r="BK363" s="203">
        <f>ROUND(I363*H363,2)</f>
        <v>0</v>
      </c>
      <c r="BL363" s="16" t="s">
        <v>206</v>
      </c>
      <c r="BM363" s="202" t="s">
        <v>1336</v>
      </c>
    </row>
    <row r="364" spans="2:65" s="12" customFormat="1">
      <c r="B364" s="204"/>
      <c r="C364" s="205"/>
      <c r="D364" s="206" t="s">
        <v>140</v>
      </c>
      <c r="E364" s="207" t="s">
        <v>1</v>
      </c>
      <c r="F364" s="208" t="s">
        <v>895</v>
      </c>
      <c r="G364" s="205"/>
      <c r="H364" s="209">
        <v>5.8</v>
      </c>
      <c r="I364" s="210"/>
      <c r="J364" s="205"/>
      <c r="K364" s="205"/>
      <c r="L364" s="211"/>
      <c r="M364" s="212"/>
      <c r="N364" s="213"/>
      <c r="O364" s="213"/>
      <c r="P364" s="213"/>
      <c r="Q364" s="213"/>
      <c r="R364" s="213"/>
      <c r="S364" s="213"/>
      <c r="T364" s="214"/>
      <c r="AT364" s="215" t="s">
        <v>140</v>
      </c>
      <c r="AU364" s="215" t="s">
        <v>138</v>
      </c>
      <c r="AV364" s="12" t="s">
        <v>138</v>
      </c>
      <c r="AW364" s="12" t="s">
        <v>30</v>
      </c>
      <c r="AX364" s="12" t="s">
        <v>73</v>
      </c>
      <c r="AY364" s="215" t="s">
        <v>129</v>
      </c>
    </row>
    <row r="365" spans="2:65" s="12" customFormat="1">
      <c r="B365" s="204"/>
      <c r="C365" s="205"/>
      <c r="D365" s="206" t="s">
        <v>140</v>
      </c>
      <c r="E365" s="207" t="s">
        <v>1</v>
      </c>
      <c r="F365" s="208" t="s">
        <v>896</v>
      </c>
      <c r="G365" s="205"/>
      <c r="H365" s="209">
        <v>1.1000000000000001</v>
      </c>
      <c r="I365" s="210"/>
      <c r="J365" s="205"/>
      <c r="K365" s="205"/>
      <c r="L365" s="211"/>
      <c r="M365" s="212"/>
      <c r="N365" s="213"/>
      <c r="O365" s="213"/>
      <c r="P365" s="213"/>
      <c r="Q365" s="213"/>
      <c r="R365" s="213"/>
      <c r="S365" s="213"/>
      <c r="T365" s="214"/>
      <c r="AT365" s="215" t="s">
        <v>140</v>
      </c>
      <c r="AU365" s="215" t="s">
        <v>138</v>
      </c>
      <c r="AV365" s="12" t="s">
        <v>138</v>
      </c>
      <c r="AW365" s="12" t="s">
        <v>30</v>
      </c>
      <c r="AX365" s="12" t="s">
        <v>73</v>
      </c>
      <c r="AY365" s="215" t="s">
        <v>129</v>
      </c>
    </row>
    <row r="366" spans="2:65" s="13" customFormat="1">
      <c r="B366" s="216"/>
      <c r="C366" s="217"/>
      <c r="D366" s="206" t="s">
        <v>140</v>
      </c>
      <c r="E366" s="218" t="s">
        <v>1</v>
      </c>
      <c r="F366" s="219" t="s">
        <v>147</v>
      </c>
      <c r="G366" s="217"/>
      <c r="H366" s="220">
        <v>6.9</v>
      </c>
      <c r="I366" s="221"/>
      <c r="J366" s="217"/>
      <c r="K366" s="217"/>
      <c r="L366" s="222"/>
      <c r="M366" s="223"/>
      <c r="N366" s="224"/>
      <c r="O366" s="224"/>
      <c r="P366" s="224"/>
      <c r="Q366" s="224"/>
      <c r="R366" s="224"/>
      <c r="S366" s="224"/>
      <c r="T366" s="225"/>
      <c r="AT366" s="226" t="s">
        <v>140</v>
      </c>
      <c r="AU366" s="226" t="s">
        <v>138</v>
      </c>
      <c r="AV366" s="13" t="s">
        <v>137</v>
      </c>
      <c r="AW366" s="13" t="s">
        <v>30</v>
      </c>
      <c r="AX366" s="13" t="s">
        <v>81</v>
      </c>
      <c r="AY366" s="226" t="s">
        <v>129</v>
      </c>
    </row>
    <row r="367" spans="2:65" s="1" customFormat="1" ht="24" customHeight="1">
      <c r="B367" s="33"/>
      <c r="C367" s="191" t="s">
        <v>1337</v>
      </c>
      <c r="D367" s="191" t="s">
        <v>132</v>
      </c>
      <c r="E367" s="192" t="s">
        <v>898</v>
      </c>
      <c r="F367" s="193" t="s">
        <v>899</v>
      </c>
      <c r="G367" s="194" t="s">
        <v>333</v>
      </c>
      <c r="H367" s="247"/>
      <c r="I367" s="196"/>
      <c r="J367" s="197">
        <f>ROUND(I367*H367,2)</f>
        <v>0</v>
      </c>
      <c r="K367" s="193" t="s">
        <v>136</v>
      </c>
      <c r="L367" s="37"/>
      <c r="M367" s="198" t="s">
        <v>1</v>
      </c>
      <c r="N367" s="199" t="s">
        <v>39</v>
      </c>
      <c r="O367" s="65"/>
      <c r="P367" s="200">
        <f>O367*H367</f>
        <v>0</v>
      </c>
      <c r="Q367" s="200">
        <v>0</v>
      </c>
      <c r="R367" s="200">
        <f>Q367*H367</f>
        <v>0</v>
      </c>
      <c r="S367" s="200">
        <v>0</v>
      </c>
      <c r="T367" s="201">
        <f>S367*H367</f>
        <v>0</v>
      </c>
      <c r="AR367" s="202" t="s">
        <v>206</v>
      </c>
      <c r="AT367" s="202" t="s">
        <v>132</v>
      </c>
      <c r="AU367" s="202" t="s">
        <v>138</v>
      </c>
      <c r="AY367" s="16" t="s">
        <v>129</v>
      </c>
      <c r="BE367" s="203">
        <f>IF(N367="základní",J367,0)</f>
        <v>0</v>
      </c>
      <c r="BF367" s="203">
        <f>IF(N367="snížená",J367,0)</f>
        <v>0</v>
      </c>
      <c r="BG367" s="203">
        <f>IF(N367="zákl. přenesená",J367,0)</f>
        <v>0</v>
      </c>
      <c r="BH367" s="203">
        <f>IF(N367="sníž. přenesená",J367,0)</f>
        <v>0</v>
      </c>
      <c r="BI367" s="203">
        <f>IF(N367="nulová",J367,0)</f>
        <v>0</v>
      </c>
      <c r="BJ367" s="16" t="s">
        <v>138</v>
      </c>
      <c r="BK367" s="203">
        <f>ROUND(I367*H367,2)</f>
        <v>0</v>
      </c>
      <c r="BL367" s="16" t="s">
        <v>206</v>
      </c>
      <c r="BM367" s="202" t="s">
        <v>1338</v>
      </c>
    </row>
    <row r="368" spans="2:65" s="11" customFormat="1" ht="22.95" customHeight="1">
      <c r="B368" s="175"/>
      <c r="C368" s="176"/>
      <c r="D368" s="177" t="s">
        <v>72</v>
      </c>
      <c r="E368" s="189" t="s">
        <v>345</v>
      </c>
      <c r="F368" s="189" t="s">
        <v>346</v>
      </c>
      <c r="G368" s="176"/>
      <c r="H368" s="176"/>
      <c r="I368" s="179"/>
      <c r="J368" s="190">
        <f>BK368</f>
        <v>0</v>
      </c>
      <c r="K368" s="176"/>
      <c r="L368" s="181"/>
      <c r="M368" s="182"/>
      <c r="N368" s="183"/>
      <c r="O368" s="183"/>
      <c r="P368" s="184">
        <f>SUM(P369:P381)</f>
        <v>0</v>
      </c>
      <c r="Q368" s="183"/>
      <c r="R368" s="184">
        <f>SUM(R369:R381)</f>
        <v>2.9820000000000003E-3</v>
      </c>
      <c r="S368" s="183"/>
      <c r="T368" s="185">
        <f>SUM(T369:T381)</f>
        <v>0</v>
      </c>
      <c r="AR368" s="186" t="s">
        <v>138</v>
      </c>
      <c r="AT368" s="187" t="s">
        <v>72</v>
      </c>
      <c r="AU368" s="187" t="s">
        <v>81</v>
      </c>
      <c r="AY368" s="186" t="s">
        <v>129</v>
      </c>
      <c r="BK368" s="188">
        <f>SUM(BK369:BK381)</f>
        <v>0</v>
      </c>
    </row>
    <row r="369" spans="2:65" s="1" customFormat="1" ht="24" customHeight="1">
      <c r="B369" s="33"/>
      <c r="C369" s="191" t="s">
        <v>1339</v>
      </c>
      <c r="D369" s="191" t="s">
        <v>132</v>
      </c>
      <c r="E369" s="192" t="s">
        <v>348</v>
      </c>
      <c r="F369" s="193" t="s">
        <v>349</v>
      </c>
      <c r="G369" s="194" t="s">
        <v>135</v>
      </c>
      <c r="H369" s="195">
        <v>4.84</v>
      </c>
      <c r="I369" s="196"/>
      <c r="J369" s="197">
        <f>ROUND(I369*H369,2)</f>
        <v>0</v>
      </c>
      <c r="K369" s="193" t="s">
        <v>136</v>
      </c>
      <c r="L369" s="37"/>
      <c r="M369" s="198" t="s">
        <v>1</v>
      </c>
      <c r="N369" s="199" t="s">
        <v>39</v>
      </c>
      <c r="O369" s="65"/>
      <c r="P369" s="200">
        <f>O369*H369</f>
        <v>0</v>
      </c>
      <c r="Q369" s="200">
        <v>6.0000000000000002E-5</v>
      </c>
      <c r="R369" s="200">
        <f>Q369*H369</f>
        <v>2.9040000000000001E-4</v>
      </c>
      <c r="S369" s="200">
        <v>0</v>
      </c>
      <c r="T369" s="201">
        <f>S369*H369</f>
        <v>0</v>
      </c>
      <c r="AR369" s="202" t="s">
        <v>206</v>
      </c>
      <c r="AT369" s="202" t="s">
        <v>132</v>
      </c>
      <c r="AU369" s="202" t="s">
        <v>138</v>
      </c>
      <c r="AY369" s="16" t="s">
        <v>129</v>
      </c>
      <c r="BE369" s="203">
        <f>IF(N369="základní",J369,0)</f>
        <v>0</v>
      </c>
      <c r="BF369" s="203">
        <f>IF(N369="snížená",J369,0)</f>
        <v>0</v>
      </c>
      <c r="BG369" s="203">
        <f>IF(N369="zákl. přenesená",J369,0)</f>
        <v>0</v>
      </c>
      <c r="BH369" s="203">
        <f>IF(N369="sníž. přenesená",J369,0)</f>
        <v>0</v>
      </c>
      <c r="BI369" s="203">
        <f>IF(N369="nulová",J369,0)</f>
        <v>0</v>
      </c>
      <c r="BJ369" s="16" t="s">
        <v>138</v>
      </c>
      <c r="BK369" s="203">
        <f>ROUND(I369*H369,2)</f>
        <v>0</v>
      </c>
      <c r="BL369" s="16" t="s">
        <v>206</v>
      </c>
      <c r="BM369" s="202" t="s">
        <v>1340</v>
      </c>
    </row>
    <row r="370" spans="2:65" s="1" customFormat="1" ht="24" customHeight="1">
      <c r="B370" s="33"/>
      <c r="C370" s="191" t="s">
        <v>1341</v>
      </c>
      <c r="D370" s="191" t="s">
        <v>132</v>
      </c>
      <c r="E370" s="192" t="s">
        <v>352</v>
      </c>
      <c r="F370" s="193" t="s">
        <v>353</v>
      </c>
      <c r="G370" s="194" t="s">
        <v>135</v>
      </c>
      <c r="H370" s="195">
        <v>4.84</v>
      </c>
      <c r="I370" s="196"/>
      <c r="J370" s="197">
        <f>ROUND(I370*H370,2)</f>
        <v>0</v>
      </c>
      <c r="K370" s="193" t="s">
        <v>136</v>
      </c>
      <c r="L370" s="37"/>
      <c r="M370" s="198" t="s">
        <v>1</v>
      </c>
      <c r="N370" s="199" t="s">
        <v>39</v>
      </c>
      <c r="O370" s="65"/>
      <c r="P370" s="200">
        <f>O370*H370</f>
        <v>0</v>
      </c>
      <c r="Q370" s="200">
        <v>1.2E-4</v>
      </c>
      <c r="R370" s="200">
        <f>Q370*H370</f>
        <v>5.8080000000000002E-4</v>
      </c>
      <c r="S370" s="200">
        <v>0</v>
      </c>
      <c r="T370" s="201">
        <f>S370*H370</f>
        <v>0</v>
      </c>
      <c r="AR370" s="202" t="s">
        <v>206</v>
      </c>
      <c r="AT370" s="202" t="s">
        <v>132</v>
      </c>
      <c r="AU370" s="202" t="s">
        <v>138</v>
      </c>
      <c r="AY370" s="16" t="s">
        <v>129</v>
      </c>
      <c r="BE370" s="203">
        <f>IF(N370="základní",J370,0)</f>
        <v>0</v>
      </c>
      <c r="BF370" s="203">
        <f>IF(N370="snížená",J370,0)</f>
        <v>0</v>
      </c>
      <c r="BG370" s="203">
        <f>IF(N370="zákl. přenesená",J370,0)</f>
        <v>0</v>
      </c>
      <c r="BH370" s="203">
        <f>IF(N370="sníž. přenesená",J370,0)</f>
        <v>0</v>
      </c>
      <c r="BI370" s="203">
        <f>IF(N370="nulová",J370,0)</f>
        <v>0</v>
      </c>
      <c r="BJ370" s="16" t="s">
        <v>138</v>
      </c>
      <c r="BK370" s="203">
        <f>ROUND(I370*H370,2)</f>
        <v>0</v>
      </c>
      <c r="BL370" s="16" t="s">
        <v>206</v>
      </c>
      <c r="BM370" s="202" t="s">
        <v>1342</v>
      </c>
    </row>
    <row r="371" spans="2:65" s="12" customFormat="1">
      <c r="B371" s="204"/>
      <c r="C371" s="205"/>
      <c r="D371" s="206" t="s">
        <v>140</v>
      </c>
      <c r="E371" s="207" t="s">
        <v>1</v>
      </c>
      <c r="F371" s="208" t="s">
        <v>355</v>
      </c>
      <c r="G371" s="205"/>
      <c r="H371" s="209">
        <v>0.92</v>
      </c>
      <c r="I371" s="210"/>
      <c r="J371" s="205"/>
      <c r="K371" s="205"/>
      <c r="L371" s="211"/>
      <c r="M371" s="212"/>
      <c r="N371" s="213"/>
      <c r="O371" s="213"/>
      <c r="P371" s="213"/>
      <c r="Q371" s="213"/>
      <c r="R371" s="213"/>
      <c r="S371" s="213"/>
      <c r="T371" s="214"/>
      <c r="AT371" s="215" t="s">
        <v>140</v>
      </c>
      <c r="AU371" s="215" t="s">
        <v>138</v>
      </c>
      <c r="AV371" s="12" t="s">
        <v>138</v>
      </c>
      <c r="AW371" s="12" t="s">
        <v>30</v>
      </c>
      <c r="AX371" s="12" t="s">
        <v>73</v>
      </c>
      <c r="AY371" s="215" t="s">
        <v>129</v>
      </c>
    </row>
    <row r="372" spans="2:65" s="12" customFormat="1">
      <c r="B372" s="204"/>
      <c r="C372" s="205"/>
      <c r="D372" s="206" t="s">
        <v>140</v>
      </c>
      <c r="E372" s="207" t="s">
        <v>1</v>
      </c>
      <c r="F372" s="208" t="s">
        <v>1137</v>
      </c>
      <c r="G372" s="205"/>
      <c r="H372" s="209">
        <v>1.92</v>
      </c>
      <c r="I372" s="210"/>
      <c r="J372" s="205"/>
      <c r="K372" s="205"/>
      <c r="L372" s="211"/>
      <c r="M372" s="212"/>
      <c r="N372" s="213"/>
      <c r="O372" s="213"/>
      <c r="P372" s="213"/>
      <c r="Q372" s="213"/>
      <c r="R372" s="213"/>
      <c r="S372" s="213"/>
      <c r="T372" s="214"/>
      <c r="AT372" s="215" t="s">
        <v>140</v>
      </c>
      <c r="AU372" s="215" t="s">
        <v>138</v>
      </c>
      <c r="AV372" s="12" t="s">
        <v>138</v>
      </c>
      <c r="AW372" s="12" t="s">
        <v>30</v>
      </c>
      <c r="AX372" s="12" t="s">
        <v>73</v>
      </c>
      <c r="AY372" s="215" t="s">
        <v>129</v>
      </c>
    </row>
    <row r="373" spans="2:65" s="12" customFormat="1">
      <c r="B373" s="204"/>
      <c r="C373" s="205"/>
      <c r="D373" s="206" t="s">
        <v>140</v>
      </c>
      <c r="E373" s="207" t="s">
        <v>1</v>
      </c>
      <c r="F373" s="208" t="s">
        <v>357</v>
      </c>
      <c r="G373" s="205"/>
      <c r="H373" s="209">
        <v>2</v>
      </c>
      <c r="I373" s="210"/>
      <c r="J373" s="205"/>
      <c r="K373" s="205"/>
      <c r="L373" s="211"/>
      <c r="M373" s="212"/>
      <c r="N373" s="213"/>
      <c r="O373" s="213"/>
      <c r="P373" s="213"/>
      <c r="Q373" s="213"/>
      <c r="R373" s="213"/>
      <c r="S373" s="213"/>
      <c r="T373" s="214"/>
      <c r="AT373" s="215" t="s">
        <v>140</v>
      </c>
      <c r="AU373" s="215" t="s">
        <v>138</v>
      </c>
      <c r="AV373" s="12" t="s">
        <v>138</v>
      </c>
      <c r="AW373" s="12" t="s">
        <v>30</v>
      </c>
      <c r="AX373" s="12" t="s">
        <v>73</v>
      </c>
      <c r="AY373" s="215" t="s">
        <v>129</v>
      </c>
    </row>
    <row r="374" spans="2:65" s="13" customFormat="1">
      <c r="B374" s="216"/>
      <c r="C374" s="217"/>
      <c r="D374" s="206" t="s">
        <v>140</v>
      </c>
      <c r="E374" s="218" t="s">
        <v>1</v>
      </c>
      <c r="F374" s="219" t="s">
        <v>147</v>
      </c>
      <c r="G374" s="217"/>
      <c r="H374" s="220">
        <v>4.84</v>
      </c>
      <c r="I374" s="221"/>
      <c r="J374" s="217"/>
      <c r="K374" s="217"/>
      <c r="L374" s="222"/>
      <c r="M374" s="223"/>
      <c r="N374" s="224"/>
      <c r="O374" s="224"/>
      <c r="P374" s="224"/>
      <c r="Q374" s="224"/>
      <c r="R374" s="224"/>
      <c r="S374" s="224"/>
      <c r="T374" s="225"/>
      <c r="AT374" s="226" t="s">
        <v>140</v>
      </c>
      <c r="AU374" s="226" t="s">
        <v>138</v>
      </c>
      <c r="AV374" s="13" t="s">
        <v>137</v>
      </c>
      <c r="AW374" s="13" t="s">
        <v>30</v>
      </c>
      <c r="AX374" s="13" t="s">
        <v>81</v>
      </c>
      <c r="AY374" s="226" t="s">
        <v>129</v>
      </c>
    </row>
    <row r="375" spans="2:65" s="1" customFormat="1" ht="24" customHeight="1">
      <c r="B375" s="33"/>
      <c r="C375" s="191" t="s">
        <v>1343</v>
      </c>
      <c r="D375" s="191" t="s">
        <v>132</v>
      </c>
      <c r="E375" s="192" t="s">
        <v>359</v>
      </c>
      <c r="F375" s="193" t="s">
        <v>360</v>
      </c>
      <c r="G375" s="194" t="s">
        <v>135</v>
      </c>
      <c r="H375" s="195">
        <v>4.84</v>
      </c>
      <c r="I375" s="196"/>
      <c r="J375" s="197">
        <f>ROUND(I375*H375,2)</f>
        <v>0</v>
      </c>
      <c r="K375" s="193" t="s">
        <v>136</v>
      </c>
      <c r="L375" s="37"/>
      <c r="M375" s="198" t="s">
        <v>1</v>
      </c>
      <c r="N375" s="199" t="s">
        <v>39</v>
      </c>
      <c r="O375" s="65"/>
      <c r="P375" s="200">
        <f>O375*H375</f>
        <v>0</v>
      </c>
      <c r="Q375" s="200">
        <v>1.2E-4</v>
      </c>
      <c r="R375" s="200">
        <f>Q375*H375</f>
        <v>5.8080000000000002E-4</v>
      </c>
      <c r="S375" s="200">
        <v>0</v>
      </c>
      <c r="T375" s="201">
        <f>S375*H375</f>
        <v>0</v>
      </c>
      <c r="AR375" s="202" t="s">
        <v>206</v>
      </c>
      <c r="AT375" s="202" t="s">
        <v>132</v>
      </c>
      <c r="AU375" s="202" t="s">
        <v>138</v>
      </c>
      <c r="AY375" s="16" t="s">
        <v>129</v>
      </c>
      <c r="BE375" s="203">
        <f>IF(N375="základní",J375,0)</f>
        <v>0</v>
      </c>
      <c r="BF375" s="203">
        <f>IF(N375="snížená",J375,0)</f>
        <v>0</v>
      </c>
      <c r="BG375" s="203">
        <f>IF(N375="zákl. přenesená",J375,0)</f>
        <v>0</v>
      </c>
      <c r="BH375" s="203">
        <f>IF(N375="sníž. přenesená",J375,0)</f>
        <v>0</v>
      </c>
      <c r="BI375" s="203">
        <f>IF(N375="nulová",J375,0)</f>
        <v>0</v>
      </c>
      <c r="BJ375" s="16" t="s">
        <v>138</v>
      </c>
      <c r="BK375" s="203">
        <f>ROUND(I375*H375,2)</f>
        <v>0</v>
      </c>
      <c r="BL375" s="16" t="s">
        <v>206</v>
      </c>
      <c r="BM375" s="202" t="s">
        <v>1344</v>
      </c>
    </row>
    <row r="376" spans="2:65" s="1" customFormat="1" ht="24" customHeight="1">
      <c r="B376" s="33"/>
      <c r="C376" s="191" t="s">
        <v>1345</v>
      </c>
      <c r="D376" s="191" t="s">
        <v>132</v>
      </c>
      <c r="E376" s="192" t="s">
        <v>363</v>
      </c>
      <c r="F376" s="193" t="s">
        <v>364</v>
      </c>
      <c r="G376" s="194" t="s">
        <v>135</v>
      </c>
      <c r="H376" s="195">
        <v>2</v>
      </c>
      <c r="I376" s="196"/>
      <c r="J376" s="197">
        <f>ROUND(I376*H376,2)</f>
        <v>0</v>
      </c>
      <c r="K376" s="193" t="s">
        <v>136</v>
      </c>
      <c r="L376" s="37"/>
      <c r="M376" s="198" t="s">
        <v>1</v>
      </c>
      <c r="N376" s="199" t="s">
        <v>39</v>
      </c>
      <c r="O376" s="65"/>
      <c r="P376" s="200">
        <f>O376*H376</f>
        <v>0</v>
      </c>
      <c r="Q376" s="200">
        <v>2.4000000000000001E-4</v>
      </c>
      <c r="R376" s="200">
        <f>Q376*H376</f>
        <v>4.8000000000000001E-4</v>
      </c>
      <c r="S376" s="200">
        <v>0</v>
      </c>
      <c r="T376" s="201">
        <f>S376*H376</f>
        <v>0</v>
      </c>
      <c r="AR376" s="202" t="s">
        <v>206</v>
      </c>
      <c r="AT376" s="202" t="s">
        <v>132</v>
      </c>
      <c r="AU376" s="202" t="s">
        <v>138</v>
      </c>
      <c r="AY376" s="16" t="s">
        <v>129</v>
      </c>
      <c r="BE376" s="203">
        <f>IF(N376="základní",J376,0)</f>
        <v>0</v>
      </c>
      <c r="BF376" s="203">
        <f>IF(N376="snížená",J376,0)</f>
        <v>0</v>
      </c>
      <c r="BG376" s="203">
        <f>IF(N376="zákl. přenesená",J376,0)</f>
        <v>0</v>
      </c>
      <c r="BH376" s="203">
        <f>IF(N376="sníž. přenesená",J376,0)</f>
        <v>0</v>
      </c>
      <c r="BI376" s="203">
        <f>IF(N376="nulová",J376,0)</f>
        <v>0</v>
      </c>
      <c r="BJ376" s="16" t="s">
        <v>138</v>
      </c>
      <c r="BK376" s="203">
        <f>ROUND(I376*H376,2)</f>
        <v>0</v>
      </c>
      <c r="BL376" s="16" t="s">
        <v>206</v>
      </c>
      <c r="BM376" s="202" t="s">
        <v>1346</v>
      </c>
    </row>
    <row r="377" spans="2:65" s="12" customFormat="1">
      <c r="B377" s="204"/>
      <c r="C377" s="205"/>
      <c r="D377" s="206" t="s">
        <v>140</v>
      </c>
      <c r="E377" s="207" t="s">
        <v>1</v>
      </c>
      <c r="F377" s="208" t="s">
        <v>1140</v>
      </c>
      <c r="G377" s="205"/>
      <c r="H377" s="209">
        <v>2</v>
      </c>
      <c r="I377" s="210"/>
      <c r="J377" s="205"/>
      <c r="K377" s="205"/>
      <c r="L377" s="211"/>
      <c r="M377" s="212"/>
      <c r="N377" s="213"/>
      <c r="O377" s="213"/>
      <c r="P377" s="213"/>
      <c r="Q377" s="213"/>
      <c r="R377" s="213"/>
      <c r="S377" s="213"/>
      <c r="T377" s="214"/>
      <c r="AT377" s="215" t="s">
        <v>140</v>
      </c>
      <c r="AU377" s="215" t="s">
        <v>138</v>
      </c>
      <c r="AV377" s="12" t="s">
        <v>138</v>
      </c>
      <c r="AW377" s="12" t="s">
        <v>30</v>
      </c>
      <c r="AX377" s="12" t="s">
        <v>81</v>
      </c>
      <c r="AY377" s="215" t="s">
        <v>129</v>
      </c>
    </row>
    <row r="378" spans="2:65" s="1" customFormat="1" ht="24" customHeight="1">
      <c r="B378" s="33"/>
      <c r="C378" s="191" t="s">
        <v>1347</v>
      </c>
      <c r="D378" s="191" t="s">
        <v>132</v>
      </c>
      <c r="E378" s="192" t="s">
        <v>368</v>
      </c>
      <c r="F378" s="193" t="s">
        <v>369</v>
      </c>
      <c r="G378" s="194" t="s">
        <v>216</v>
      </c>
      <c r="H378" s="195">
        <v>7.4</v>
      </c>
      <c r="I378" s="196"/>
      <c r="J378" s="197">
        <f>ROUND(I378*H378,2)</f>
        <v>0</v>
      </c>
      <c r="K378" s="193" t="s">
        <v>136</v>
      </c>
      <c r="L378" s="37"/>
      <c r="M378" s="198" t="s">
        <v>1</v>
      </c>
      <c r="N378" s="199" t="s">
        <v>39</v>
      </c>
      <c r="O378" s="65"/>
      <c r="P378" s="200">
        <f>O378*H378</f>
        <v>0</v>
      </c>
      <c r="Q378" s="200">
        <v>2.0000000000000002E-5</v>
      </c>
      <c r="R378" s="200">
        <f>Q378*H378</f>
        <v>1.4800000000000002E-4</v>
      </c>
      <c r="S378" s="200">
        <v>0</v>
      </c>
      <c r="T378" s="201">
        <f>S378*H378</f>
        <v>0</v>
      </c>
      <c r="AR378" s="202" t="s">
        <v>206</v>
      </c>
      <c r="AT378" s="202" t="s">
        <v>132</v>
      </c>
      <c r="AU378" s="202" t="s">
        <v>138</v>
      </c>
      <c r="AY378" s="16" t="s">
        <v>129</v>
      </c>
      <c r="BE378" s="203">
        <f>IF(N378="základní",J378,0)</f>
        <v>0</v>
      </c>
      <c r="BF378" s="203">
        <f>IF(N378="snížená",J378,0)</f>
        <v>0</v>
      </c>
      <c r="BG378" s="203">
        <f>IF(N378="zákl. přenesená",J378,0)</f>
        <v>0</v>
      </c>
      <c r="BH378" s="203">
        <f>IF(N378="sníž. přenesená",J378,0)</f>
        <v>0</v>
      </c>
      <c r="BI378" s="203">
        <f>IF(N378="nulová",J378,0)</f>
        <v>0</v>
      </c>
      <c r="BJ378" s="16" t="s">
        <v>138</v>
      </c>
      <c r="BK378" s="203">
        <f>ROUND(I378*H378,2)</f>
        <v>0</v>
      </c>
      <c r="BL378" s="16" t="s">
        <v>206</v>
      </c>
      <c r="BM378" s="202" t="s">
        <v>1348</v>
      </c>
    </row>
    <row r="379" spans="2:65" s="12" customFormat="1">
      <c r="B379" s="204"/>
      <c r="C379" s="205"/>
      <c r="D379" s="206" t="s">
        <v>140</v>
      </c>
      <c r="E379" s="207" t="s">
        <v>1</v>
      </c>
      <c r="F379" s="208" t="s">
        <v>1142</v>
      </c>
      <c r="G379" s="205"/>
      <c r="H379" s="209">
        <v>7.4</v>
      </c>
      <c r="I379" s="210"/>
      <c r="J379" s="205"/>
      <c r="K379" s="205"/>
      <c r="L379" s="211"/>
      <c r="M379" s="212"/>
      <c r="N379" s="213"/>
      <c r="O379" s="213"/>
      <c r="P379" s="213"/>
      <c r="Q379" s="213"/>
      <c r="R379" s="213"/>
      <c r="S379" s="213"/>
      <c r="T379" s="214"/>
      <c r="AT379" s="215" t="s">
        <v>140</v>
      </c>
      <c r="AU379" s="215" t="s">
        <v>138</v>
      </c>
      <c r="AV379" s="12" t="s">
        <v>138</v>
      </c>
      <c r="AW379" s="12" t="s">
        <v>30</v>
      </c>
      <c r="AX379" s="12" t="s">
        <v>81</v>
      </c>
      <c r="AY379" s="215" t="s">
        <v>129</v>
      </c>
    </row>
    <row r="380" spans="2:65" s="1" customFormat="1" ht="24" customHeight="1">
      <c r="B380" s="33"/>
      <c r="C380" s="191" t="s">
        <v>1349</v>
      </c>
      <c r="D380" s="191" t="s">
        <v>132</v>
      </c>
      <c r="E380" s="192" t="s">
        <v>373</v>
      </c>
      <c r="F380" s="193" t="s">
        <v>374</v>
      </c>
      <c r="G380" s="194" t="s">
        <v>135</v>
      </c>
      <c r="H380" s="195">
        <v>2</v>
      </c>
      <c r="I380" s="196"/>
      <c r="J380" s="197">
        <f>ROUND(I380*H380,2)</f>
        <v>0</v>
      </c>
      <c r="K380" s="193" t="s">
        <v>136</v>
      </c>
      <c r="L380" s="37"/>
      <c r="M380" s="198" t="s">
        <v>1</v>
      </c>
      <c r="N380" s="199" t="s">
        <v>39</v>
      </c>
      <c r="O380" s="65"/>
      <c r="P380" s="200">
        <f>O380*H380</f>
        <v>0</v>
      </c>
      <c r="Q380" s="200">
        <v>3.4000000000000002E-4</v>
      </c>
      <c r="R380" s="200">
        <f>Q380*H380</f>
        <v>6.8000000000000005E-4</v>
      </c>
      <c r="S380" s="200">
        <v>0</v>
      </c>
      <c r="T380" s="201">
        <f>S380*H380</f>
        <v>0</v>
      </c>
      <c r="AR380" s="202" t="s">
        <v>206</v>
      </c>
      <c r="AT380" s="202" t="s">
        <v>132</v>
      </c>
      <c r="AU380" s="202" t="s">
        <v>138</v>
      </c>
      <c r="AY380" s="16" t="s">
        <v>129</v>
      </c>
      <c r="BE380" s="203">
        <f>IF(N380="základní",J380,0)</f>
        <v>0</v>
      </c>
      <c r="BF380" s="203">
        <f>IF(N380="snížená",J380,0)</f>
        <v>0</v>
      </c>
      <c r="BG380" s="203">
        <f>IF(N380="zákl. přenesená",J380,0)</f>
        <v>0</v>
      </c>
      <c r="BH380" s="203">
        <f>IF(N380="sníž. přenesená",J380,0)</f>
        <v>0</v>
      </c>
      <c r="BI380" s="203">
        <f>IF(N380="nulová",J380,0)</f>
        <v>0</v>
      </c>
      <c r="BJ380" s="16" t="s">
        <v>138</v>
      </c>
      <c r="BK380" s="203">
        <f>ROUND(I380*H380,2)</f>
        <v>0</v>
      </c>
      <c r="BL380" s="16" t="s">
        <v>206</v>
      </c>
      <c r="BM380" s="202" t="s">
        <v>1350</v>
      </c>
    </row>
    <row r="381" spans="2:65" s="1" customFormat="1" ht="24" customHeight="1">
      <c r="B381" s="33"/>
      <c r="C381" s="191" t="s">
        <v>1351</v>
      </c>
      <c r="D381" s="191" t="s">
        <v>132</v>
      </c>
      <c r="E381" s="192" t="s">
        <v>377</v>
      </c>
      <c r="F381" s="193" t="s">
        <v>378</v>
      </c>
      <c r="G381" s="194" t="s">
        <v>216</v>
      </c>
      <c r="H381" s="195">
        <v>7.4</v>
      </c>
      <c r="I381" s="196"/>
      <c r="J381" s="197">
        <f>ROUND(I381*H381,2)</f>
        <v>0</v>
      </c>
      <c r="K381" s="193" t="s">
        <v>136</v>
      </c>
      <c r="L381" s="37"/>
      <c r="M381" s="198" t="s">
        <v>1</v>
      </c>
      <c r="N381" s="199" t="s">
        <v>39</v>
      </c>
      <c r="O381" s="65"/>
      <c r="P381" s="200">
        <f>O381*H381</f>
        <v>0</v>
      </c>
      <c r="Q381" s="200">
        <v>3.0000000000000001E-5</v>
      </c>
      <c r="R381" s="200">
        <f>Q381*H381</f>
        <v>2.2200000000000003E-4</v>
      </c>
      <c r="S381" s="200">
        <v>0</v>
      </c>
      <c r="T381" s="201">
        <f>S381*H381</f>
        <v>0</v>
      </c>
      <c r="AR381" s="202" t="s">
        <v>206</v>
      </c>
      <c r="AT381" s="202" t="s">
        <v>132</v>
      </c>
      <c r="AU381" s="202" t="s">
        <v>138</v>
      </c>
      <c r="AY381" s="16" t="s">
        <v>129</v>
      </c>
      <c r="BE381" s="203">
        <f>IF(N381="základní",J381,0)</f>
        <v>0</v>
      </c>
      <c r="BF381" s="203">
        <f>IF(N381="snížená",J381,0)</f>
        <v>0</v>
      </c>
      <c r="BG381" s="203">
        <f>IF(N381="zákl. přenesená",J381,0)</f>
        <v>0</v>
      </c>
      <c r="BH381" s="203">
        <f>IF(N381="sníž. přenesená",J381,0)</f>
        <v>0</v>
      </c>
      <c r="BI381" s="203">
        <f>IF(N381="nulová",J381,0)</f>
        <v>0</v>
      </c>
      <c r="BJ381" s="16" t="s">
        <v>138</v>
      </c>
      <c r="BK381" s="203">
        <f>ROUND(I381*H381,2)</f>
        <v>0</v>
      </c>
      <c r="BL381" s="16" t="s">
        <v>206</v>
      </c>
      <c r="BM381" s="202" t="s">
        <v>1352</v>
      </c>
    </row>
    <row r="382" spans="2:65" s="11" customFormat="1" ht="22.95" customHeight="1">
      <c r="B382" s="175"/>
      <c r="C382" s="176"/>
      <c r="D382" s="177" t="s">
        <v>72</v>
      </c>
      <c r="E382" s="189" t="s">
        <v>380</v>
      </c>
      <c r="F382" s="189" t="s">
        <v>381</v>
      </c>
      <c r="G382" s="176"/>
      <c r="H382" s="176"/>
      <c r="I382" s="179"/>
      <c r="J382" s="190">
        <f>BK382</f>
        <v>0</v>
      </c>
      <c r="K382" s="176"/>
      <c r="L382" s="181"/>
      <c r="M382" s="182"/>
      <c r="N382" s="183"/>
      <c r="O382" s="183"/>
      <c r="P382" s="184">
        <f>SUM(P383:P398)</f>
        <v>0</v>
      </c>
      <c r="Q382" s="183"/>
      <c r="R382" s="184">
        <f>SUM(R383:R398)</f>
        <v>5.8416610000000008E-2</v>
      </c>
      <c r="S382" s="183"/>
      <c r="T382" s="185">
        <f>SUM(T383:T398)</f>
        <v>3.7791000000000005E-3</v>
      </c>
      <c r="AR382" s="186" t="s">
        <v>138</v>
      </c>
      <c r="AT382" s="187" t="s">
        <v>72</v>
      </c>
      <c r="AU382" s="187" t="s">
        <v>81</v>
      </c>
      <c r="AY382" s="186" t="s">
        <v>129</v>
      </c>
      <c r="BK382" s="188">
        <f>SUM(BK383:BK398)</f>
        <v>0</v>
      </c>
    </row>
    <row r="383" spans="2:65" s="1" customFormat="1" ht="16.5" customHeight="1">
      <c r="B383" s="33"/>
      <c r="C383" s="191" t="s">
        <v>1353</v>
      </c>
      <c r="D383" s="191" t="s">
        <v>132</v>
      </c>
      <c r="E383" s="192" t="s">
        <v>1354</v>
      </c>
      <c r="F383" s="193" t="s">
        <v>1355</v>
      </c>
      <c r="G383" s="194" t="s">
        <v>135</v>
      </c>
      <c r="H383" s="195">
        <v>5.61</v>
      </c>
      <c r="I383" s="196"/>
      <c r="J383" s="197">
        <f>ROUND(I383*H383,2)</f>
        <v>0</v>
      </c>
      <c r="K383" s="193" t="s">
        <v>136</v>
      </c>
      <c r="L383" s="37"/>
      <c r="M383" s="198" t="s">
        <v>1</v>
      </c>
      <c r="N383" s="199" t="s">
        <v>39</v>
      </c>
      <c r="O383" s="65"/>
      <c r="P383" s="200">
        <f>O383*H383</f>
        <v>0</v>
      </c>
      <c r="Q383" s="200">
        <v>1E-3</v>
      </c>
      <c r="R383" s="200">
        <f>Q383*H383</f>
        <v>5.6100000000000004E-3</v>
      </c>
      <c r="S383" s="200">
        <v>3.1E-4</v>
      </c>
      <c r="T383" s="201">
        <f>S383*H383</f>
        <v>1.7391000000000002E-3</v>
      </c>
      <c r="AR383" s="202" t="s">
        <v>206</v>
      </c>
      <c r="AT383" s="202" t="s">
        <v>132</v>
      </c>
      <c r="AU383" s="202" t="s">
        <v>138</v>
      </c>
      <c r="AY383" s="16" t="s">
        <v>129</v>
      </c>
      <c r="BE383" s="203">
        <f>IF(N383="základní",J383,0)</f>
        <v>0</v>
      </c>
      <c r="BF383" s="203">
        <f>IF(N383="snížená",J383,0)</f>
        <v>0</v>
      </c>
      <c r="BG383" s="203">
        <f>IF(N383="zákl. přenesená",J383,0)</f>
        <v>0</v>
      </c>
      <c r="BH383" s="203">
        <f>IF(N383="sníž. přenesená",J383,0)</f>
        <v>0</v>
      </c>
      <c r="BI383" s="203">
        <f>IF(N383="nulová",J383,0)</f>
        <v>0</v>
      </c>
      <c r="BJ383" s="16" t="s">
        <v>138</v>
      </c>
      <c r="BK383" s="203">
        <f>ROUND(I383*H383,2)</f>
        <v>0</v>
      </c>
      <c r="BL383" s="16" t="s">
        <v>206</v>
      </c>
      <c r="BM383" s="202" t="s">
        <v>1356</v>
      </c>
    </row>
    <row r="384" spans="2:65" s="12" customFormat="1">
      <c r="B384" s="204"/>
      <c r="C384" s="205"/>
      <c r="D384" s="206" t="s">
        <v>140</v>
      </c>
      <c r="E384" s="207" t="s">
        <v>1</v>
      </c>
      <c r="F384" s="208" t="s">
        <v>1357</v>
      </c>
      <c r="G384" s="205"/>
      <c r="H384" s="209">
        <v>5.61</v>
      </c>
      <c r="I384" s="210"/>
      <c r="J384" s="205"/>
      <c r="K384" s="205"/>
      <c r="L384" s="211"/>
      <c r="M384" s="212"/>
      <c r="N384" s="213"/>
      <c r="O384" s="213"/>
      <c r="P384" s="213"/>
      <c r="Q384" s="213"/>
      <c r="R384" s="213"/>
      <c r="S384" s="213"/>
      <c r="T384" s="214"/>
      <c r="AT384" s="215" t="s">
        <v>140</v>
      </c>
      <c r="AU384" s="215" t="s">
        <v>138</v>
      </c>
      <c r="AV384" s="12" t="s">
        <v>138</v>
      </c>
      <c r="AW384" s="12" t="s">
        <v>30</v>
      </c>
      <c r="AX384" s="12" t="s">
        <v>81</v>
      </c>
      <c r="AY384" s="215" t="s">
        <v>129</v>
      </c>
    </row>
    <row r="385" spans="2:65" s="1" customFormat="1" ht="16.5" customHeight="1">
      <c r="B385" s="33"/>
      <c r="C385" s="191" t="s">
        <v>1358</v>
      </c>
      <c r="D385" s="191" t="s">
        <v>132</v>
      </c>
      <c r="E385" s="192" t="s">
        <v>383</v>
      </c>
      <c r="F385" s="193" t="s">
        <v>384</v>
      </c>
      <c r="G385" s="194" t="s">
        <v>135</v>
      </c>
      <c r="H385" s="195">
        <v>8.16</v>
      </c>
      <c r="I385" s="196"/>
      <c r="J385" s="197">
        <f>ROUND(I385*H385,2)</f>
        <v>0</v>
      </c>
      <c r="K385" s="193" t="s">
        <v>136</v>
      </c>
      <c r="L385" s="37"/>
      <c r="M385" s="198" t="s">
        <v>1</v>
      </c>
      <c r="N385" s="199" t="s">
        <v>39</v>
      </c>
      <c r="O385" s="65"/>
      <c r="P385" s="200">
        <f>O385*H385</f>
        <v>0</v>
      </c>
      <c r="Q385" s="200">
        <v>3.0000000000000001E-5</v>
      </c>
      <c r="R385" s="200">
        <f>Q385*H385</f>
        <v>2.4479999999999999E-4</v>
      </c>
      <c r="S385" s="200">
        <v>0</v>
      </c>
      <c r="T385" s="201">
        <f>S385*H385</f>
        <v>0</v>
      </c>
      <c r="AR385" s="202" t="s">
        <v>206</v>
      </c>
      <c r="AT385" s="202" t="s">
        <v>132</v>
      </c>
      <c r="AU385" s="202" t="s">
        <v>138</v>
      </c>
      <c r="AY385" s="16" t="s">
        <v>129</v>
      </c>
      <c r="BE385" s="203">
        <f>IF(N385="základní",J385,0)</f>
        <v>0</v>
      </c>
      <c r="BF385" s="203">
        <f>IF(N385="snížená",J385,0)</f>
        <v>0</v>
      </c>
      <c r="BG385" s="203">
        <f>IF(N385="zákl. přenesená",J385,0)</f>
        <v>0</v>
      </c>
      <c r="BH385" s="203">
        <f>IF(N385="sníž. přenesená",J385,0)</f>
        <v>0</v>
      </c>
      <c r="BI385" s="203">
        <f>IF(N385="nulová",J385,0)</f>
        <v>0</v>
      </c>
      <c r="BJ385" s="16" t="s">
        <v>138</v>
      </c>
      <c r="BK385" s="203">
        <f>ROUND(I385*H385,2)</f>
        <v>0</v>
      </c>
      <c r="BL385" s="16" t="s">
        <v>206</v>
      </c>
      <c r="BM385" s="202" t="s">
        <v>1359</v>
      </c>
    </row>
    <row r="386" spans="2:65" s="1" customFormat="1" ht="24" customHeight="1">
      <c r="B386" s="33"/>
      <c r="C386" s="191" t="s">
        <v>1360</v>
      </c>
      <c r="D386" s="191" t="s">
        <v>132</v>
      </c>
      <c r="E386" s="192" t="s">
        <v>387</v>
      </c>
      <c r="F386" s="193" t="s">
        <v>388</v>
      </c>
      <c r="G386" s="194" t="s">
        <v>135</v>
      </c>
      <c r="H386" s="195">
        <v>8.16</v>
      </c>
      <c r="I386" s="196"/>
      <c r="J386" s="197">
        <f>ROUND(I386*H386,2)</f>
        <v>0</v>
      </c>
      <c r="K386" s="193" t="s">
        <v>136</v>
      </c>
      <c r="L386" s="37"/>
      <c r="M386" s="198" t="s">
        <v>1</v>
      </c>
      <c r="N386" s="199" t="s">
        <v>39</v>
      </c>
      <c r="O386" s="65"/>
      <c r="P386" s="200">
        <f>O386*H386</f>
        <v>0</v>
      </c>
      <c r="Q386" s="200">
        <v>0</v>
      </c>
      <c r="R386" s="200">
        <f>Q386*H386</f>
        <v>0</v>
      </c>
      <c r="S386" s="200">
        <v>2.5000000000000001E-4</v>
      </c>
      <c r="T386" s="201">
        <f>S386*H386</f>
        <v>2.0400000000000001E-3</v>
      </c>
      <c r="AR386" s="202" t="s">
        <v>206</v>
      </c>
      <c r="AT386" s="202" t="s">
        <v>132</v>
      </c>
      <c r="AU386" s="202" t="s">
        <v>138</v>
      </c>
      <c r="AY386" s="16" t="s">
        <v>129</v>
      </c>
      <c r="BE386" s="203">
        <f>IF(N386="základní",J386,0)</f>
        <v>0</v>
      </c>
      <c r="BF386" s="203">
        <f>IF(N386="snížená",J386,0)</f>
        <v>0</v>
      </c>
      <c r="BG386" s="203">
        <f>IF(N386="zákl. přenesená",J386,0)</f>
        <v>0</v>
      </c>
      <c r="BH386" s="203">
        <f>IF(N386="sníž. přenesená",J386,0)</f>
        <v>0</v>
      </c>
      <c r="BI386" s="203">
        <f>IF(N386="nulová",J386,0)</f>
        <v>0</v>
      </c>
      <c r="BJ386" s="16" t="s">
        <v>138</v>
      </c>
      <c r="BK386" s="203">
        <f>ROUND(I386*H386,2)</f>
        <v>0</v>
      </c>
      <c r="BL386" s="16" t="s">
        <v>206</v>
      </c>
      <c r="BM386" s="202" t="s">
        <v>1361</v>
      </c>
    </row>
    <row r="387" spans="2:65" s="12" customFormat="1">
      <c r="B387" s="204"/>
      <c r="C387" s="205"/>
      <c r="D387" s="206" t="s">
        <v>140</v>
      </c>
      <c r="E387" s="207" t="s">
        <v>1</v>
      </c>
      <c r="F387" s="208" t="s">
        <v>1362</v>
      </c>
      <c r="G387" s="205"/>
      <c r="H387" s="209">
        <v>8.16</v>
      </c>
      <c r="I387" s="210"/>
      <c r="J387" s="205"/>
      <c r="K387" s="205"/>
      <c r="L387" s="211"/>
      <c r="M387" s="212"/>
      <c r="N387" s="213"/>
      <c r="O387" s="213"/>
      <c r="P387" s="213"/>
      <c r="Q387" s="213"/>
      <c r="R387" s="213"/>
      <c r="S387" s="213"/>
      <c r="T387" s="214"/>
      <c r="AT387" s="215" t="s">
        <v>140</v>
      </c>
      <c r="AU387" s="215" t="s">
        <v>138</v>
      </c>
      <c r="AV387" s="12" t="s">
        <v>138</v>
      </c>
      <c r="AW387" s="12" t="s">
        <v>30</v>
      </c>
      <c r="AX387" s="12" t="s">
        <v>81</v>
      </c>
      <c r="AY387" s="215" t="s">
        <v>129</v>
      </c>
    </row>
    <row r="388" spans="2:65" s="1" customFormat="1" ht="16.5" customHeight="1">
      <c r="B388" s="33"/>
      <c r="C388" s="191" t="s">
        <v>1363</v>
      </c>
      <c r="D388" s="191" t="s">
        <v>132</v>
      </c>
      <c r="E388" s="192" t="s">
        <v>391</v>
      </c>
      <c r="F388" s="193" t="s">
        <v>392</v>
      </c>
      <c r="G388" s="194" t="s">
        <v>135</v>
      </c>
      <c r="H388" s="195">
        <v>28.35</v>
      </c>
      <c r="I388" s="196"/>
      <c r="J388" s="197">
        <f>ROUND(I388*H388,2)</f>
        <v>0</v>
      </c>
      <c r="K388" s="193" t="s">
        <v>136</v>
      </c>
      <c r="L388" s="37"/>
      <c r="M388" s="198" t="s">
        <v>1</v>
      </c>
      <c r="N388" s="199" t="s">
        <v>39</v>
      </c>
      <c r="O388" s="65"/>
      <c r="P388" s="200">
        <f>O388*H388</f>
        <v>0</v>
      </c>
      <c r="Q388" s="200">
        <v>0</v>
      </c>
      <c r="R388" s="200">
        <f>Q388*H388</f>
        <v>0</v>
      </c>
      <c r="S388" s="200">
        <v>0</v>
      </c>
      <c r="T388" s="201">
        <f>S388*H388</f>
        <v>0</v>
      </c>
      <c r="AR388" s="202" t="s">
        <v>206</v>
      </c>
      <c r="AT388" s="202" t="s">
        <v>132</v>
      </c>
      <c r="AU388" s="202" t="s">
        <v>138</v>
      </c>
      <c r="AY388" s="16" t="s">
        <v>129</v>
      </c>
      <c r="BE388" s="203">
        <f>IF(N388="základní",J388,0)</f>
        <v>0</v>
      </c>
      <c r="BF388" s="203">
        <f>IF(N388="snížená",J388,0)</f>
        <v>0</v>
      </c>
      <c r="BG388" s="203">
        <f>IF(N388="zákl. přenesená",J388,0)</f>
        <v>0</v>
      </c>
      <c r="BH388" s="203">
        <f>IF(N388="sníž. přenesená",J388,0)</f>
        <v>0</v>
      </c>
      <c r="BI388" s="203">
        <f>IF(N388="nulová",J388,0)</f>
        <v>0</v>
      </c>
      <c r="BJ388" s="16" t="s">
        <v>138</v>
      </c>
      <c r="BK388" s="203">
        <f>ROUND(I388*H388,2)</f>
        <v>0</v>
      </c>
      <c r="BL388" s="16" t="s">
        <v>206</v>
      </c>
      <c r="BM388" s="202" t="s">
        <v>1364</v>
      </c>
    </row>
    <row r="389" spans="2:65" s="12" customFormat="1">
      <c r="B389" s="204"/>
      <c r="C389" s="205"/>
      <c r="D389" s="206" t="s">
        <v>140</v>
      </c>
      <c r="E389" s="207" t="s">
        <v>1</v>
      </c>
      <c r="F389" s="208" t="s">
        <v>146</v>
      </c>
      <c r="G389" s="205"/>
      <c r="H389" s="209">
        <v>28.35</v>
      </c>
      <c r="I389" s="210"/>
      <c r="J389" s="205"/>
      <c r="K389" s="205"/>
      <c r="L389" s="211"/>
      <c r="M389" s="212"/>
      <c r="N389" s="213"/>
      <c r="O389" s="213"/>
      <c r="P389" s="213"/>
      <c r="Q389" s="213"/>
      <c r="R389" s="213"/>
      <c r="S389" s="213"/>
      <c r="T389" s="214"/>
      <c r="AT389" s="215" t="s">
        <v>140</v>
      </c>
      <c r="AU389" s="215" t="s">
        <v>138</v>
      </c>
      <c r="AV389" s="12" t="s">
        <v>138</v>
      </c>
      <c r="AW389" s="12" t="s">
        <v>30</v>
      </c>
      <c r="AX389" s="12" t="s">
        <v>81</v>
      </c>
      <c r="AY389" s="215" t="s">
        <v>129</v>
      </c>
    </row>
    <row r="390" spans="2:65" s="1" customFormat="1" ht="16.5" customHeight="1">
      <c r="B390" s="33"/>
      <c r="C390" s="237" t="s">
        <v>1365</v>
      </c>
      <c r="D390" s="237" t="s">
        <v>218</v>
      </c>
      <c r="E390" s="238" t="s">
        <v>395</v>
      </c>
      <c r="F390" s="239" t="s">
        <v>396</v>
      </c>
      <c r="G390" s="240" t="s">
        <v>135</v>
      </c>
      <c r="H390" s="241">
        <v>29.768000000000001</v>
      </c>
      <c r="I390" s="242"/>
      <c r="J390" s="243">
        <f>ROUND(I390*H390,2)</f>
        <v>0</v>
      </c>
      <c r="K390" s="239" t="s">
        <v>136</v>
      </c>
      <c r="L390" s="244"/>
      <c r="M390" s="245" t="s">
        <v>1</v>
      </c>
      <c r="N390" s="246" t="s">
        <v>39</v>
      </c>
      <c r="O390" s="65"/>
      <c r="P390" s="200">
        <f>O390*H390</f>
        <v>0</v>
      </c>
      <c r="Q390" s="200">
        <v>0</v>
      </c>
      <c r="R390" s="200">
        <f>Q390*H390</f>
        <v>0</v>
      </c>
      <c r="S390" s="200">
        <v>0</v>
      </c>
      <c r="T390" s="201">
        <f>S390*H390</f>
        <v>0</v>
      </c>
      <c r="AR390" s="202" t="s">
        <v>221</v>
      </c>
      <c r="AT390" s="202" t="s">
        <v>218</v>
      </c>
      <c r="AU390" s="202" t="s">
        <v>138</v>
      </c>
      <c r="AY390" s="16" t="s">
        <v>129</v>
      </c>
      <c r="BE390" s="203">
        <f>IF(N390="základní",J390,0)</f>
        <v>0</v>
      </c>
      <c r="BF390" s="203">
        <f>IF(N390="snížená",J390,0)</f>
        <v>0</v>
      </c>
      <c r="BG390" s="203">
        <f>IF(N390="zákl. přenesená",J390,0)</f>
        <v>0</v>
      </c>
      <c r="BH390" s="203">
        <f>IF(N390="sníž. přenesená",J390,0)</f>
        <v>0</v>
      </c>
      <c r="BI390" s="203">
        <f>IF(N390="nulová",J390,0)</f>
        <v>0</v>
      </c>
      <c r="BJ390" s="16" t="s">
        <v>138</v>
      </c>
      <c r="BK390" s="203">
        <f>ROUND(I390*H390,2)</f>
        <v>0</v>
      </c>
      <c r="BL390" s="16" t="s">
        <v>206</v>
      </c>
      <c r="BM390" s="202" t="s">
        <v>1366</v>
      </c>
    </row>
    <row r="391" spans="2:65" s="12" customFormat="1">
      <c r="B391" s="204"/>
      <c r="C391" s="205"/>
      <c r="D391" s="206" t="s">
        <v>140</v>
      </c>
      <c r="E391" s="205"/>
      <c r="F391" s="208" t="s">
        <v>1147</v>
      </c>
      <c r="G391" s="205"/>
      <c r="H391" s="209">
        <v>29.768000000000001</v>
      </c>
      <c r="I391" s="210"/>
      <c r="J391" s="205"/>
      <c r="K391" s="205"/>
      <c r="L391" s="211"/>
      <c r="M391" s="212"/>
      <c r="N391" s="213"/>
      <c r="O391" s="213"/>
      <c r="P391" s="213"/>
      <c r="Q391" s="213"/>
      <c r="R391" s="213"/>
      <c r="S391" s="213"/>
      <c r="T391" s="214"/>
      <c r="AT391" s="215" t="s">
        <v>140</v>
      </c>
      <c r="AU391" s="215" t="s">
        <v>138</v>
      </c>
      <c r="AV391" s="12" t="s">
        <v>138</v>
      </c>
      <c r="AW391" s="12" t="s">
        <v>4</v>
      </c>
      <c r="AX391" s="12" t="s">
        <v>81</v>
      </c>
      <c r="AY391" s="215" t="s">
        <v>129</v>
      </c>
    </row>
    <row r="392" spans="2:65" s="1" customFormat="1" ht="24" customHeight="1">
      <c r="B392" s="33"/>
      <c r="C392" s="191" t="s">
        <v>1367</v>
      </c>
      <c r="D392" s="191" t="s">
        <v>132</v>
      </c>
      <c r="E392" s="192" t="s">
        <v>400</v>
      </c>
      <c r="F392" s="193" t="s">
        <v>401</v>
      </c>
      <c r="G392" s="194" t="s">
        <v>135</v>
      </c>
      <c r="H392" s="195">
        <v>107.26900000000001</v>
      </c>
      <c r="I392" s="196"/>
      <c r="J392" s="197">
        <f>ROUND(I392*H392,2)</f>
        <v>0</v>
      </c>
      <c r="K392" s="193" t="s">
        <v>136</v>
      </c>
      <c r="L392" s="37"/>
      <c r="M392" s="198" t="s">
        <v>1</v>
      </c>
      <c r="N392" s="199" t="s">
        <v>39</v>
      </c>
      <c r="O392" s="65"/>
      <c r="P392" s="200">
        <f>O392*H392</f>
        <v>0</v>
      </c>
      <c r="Q392" s="200">
        <v>2.0000000000000001E-4</v>
      </c>
      <c r="R392" s="200">
        <f>Q392*H392</f>
        <v>2.1453800000000002E-2</v>
      </c>
      <c r="S392" s="200">
        <v>0</v>
      </c>
      <c r="T392" s="201">
        <f>S392*H392</f>
        <v>0</v>
      </c>
      <c r="AR392" s="202" t="s">
        <v>206</v>
      </c>
      <c r="AT392" s="202" t="s">
        <v>132</v>
      </c>
      <c r="AU392" s="202" t="s">
        <v>138</v>
      </c>
      <c r="AY392" s="16" t="s">
        <v>129</v>
      </c>
      <c r="BE392" s="203">
        <f>IF(N392="základní",J392,0)</f>
        <v>0</v>
      </c>
      <c r="BF392" s="203">
        <f>IF(N392="snížená",J392,0)</f>
        <v>0</v>
      </c>
      <c r="BG392" s="203">
        <f>IF(N392="zákl. přenesená",J392,0)</f>
        <v>0</v>
      </c>
      <c r="BH392" s="203">
        <f>IF(N392="sníž. přenesená",J392,0)</f>
        <v>0</v>
      </c>
      <c r="BI392" s="203">
        <f>IF(N392="nulová",J392,0)</f>
        <v>0</v>
      </c>
      <c r="BJ392" s="16" t="s">
        <v>138</v>
      </c>
      <c r="BK392" s="203">
        <f>ROUND(I392*H392,2)</f>
        <v>0</v>
      </c>
      <c r="BL392" s="16" t="s">
        <v>206</v>
      </c>
      <c r="BM392" s="202" t="s">
        <v>1368</v>
      </c>
    </row>
    <row r="393" spans="2:65" s="12" customFormat="1">
      <c r="B393" s="204"/>
      <c r="C393" s="205"/>
      <c r="D393" s="206" t="s">
        <v>140</v>
      </c>
      <c r="E393" s="207" t="s">
        <v>1</v>
      </c>
      <c r="F393" s="208" t="s">
        <v>403</v>
      </c>
      <c r="G393" s="205"/>
      <c r="H393" s="209">
        <v>70.064999999999998</v>
      </c>
      <c r="I393" s="210"/>
      <c r="J393" s="205"/>
      <c r="K393" s="205"/>
      <c r="L393" s="211"/>
      <c r="M393" s="212"/>
      <c r="N393" s="213"/>
      <c r="O393" s="213"/>
      <c r="P393" s="213"/>
      <c r="Q393" s="213"/>
      <c r="R393" s="213"/>
      <c r="S393" s="213"/>
      <c r="T393" s="214"/>
      <c r="AT393" s="215" t="s">
        <v>140</v>
      </c>
      <c r="AU393" s="215" t="s">
        <v>138</v>
      </c>
      <c r="AV393" s="12" t="s">
        <v>138</v>
      </c>
      <c r="AW393" s="12" t="s">
        <v>30</v>
      </c>
      <c r="AX393" s="12" t="s">
        <v>73</v>
      </c>
      <c r="AY393" s="215" t="s">
        <v>129</v>
      </c>
    </row>
    <row r="394" spans="2:65" s="12" customFormat="1">
      <c r="B394" s="204"/>
      <c r="C394" s="205"/>
      <c r="D394" s="206" t="s">
        <v>140</v>
      </c>
      <c r="E394" s="207" t="s">
        <v>1</v>
      </c>
      <c r="F394" s="208" t="s">
        <v>404</v>
      </c>
      <c r="G394" s="205"/>
      <c r="H394" s="209">
        <v>3.51</v>
      </c>
      <c r="I394" s="210"/>
      <c r="J394" s="205"/>
      <c r="K394" s="205"/>
      <c r="L394" s="211"/>
      <c r="M394" s="212"/>
      <c r="N394" s="213"/>
      <c r="O394" s="213"/>
      <c r="P394" s="213"/>
      <c r="Q394" s="213"/>
      <c r="R394" s="213"/>
      <c r="S394" s="213"/>
      <c r="T394" s="214"/>
      <c r="AT394" s="215" t="s">
        <v>140</v>
      </c>
      <c r="AU394" s="215" t="s">
        <v>138</v>
      </c>
      <c r="AV394" s="12" t="s">
        <v>138</v>
      </c>
      <c r="AW394" s="12" t="s">
        <v>30</v>
      </c>
      <c r="AX394" s="12" t="s">
        <v>73</v>
      </c>
      <c r="AY394" s="215" t="s">
        <v>129</v>
      </c>
    </row>
    <row r="395" spans="2:65" s="12" customFormat="1">
      <c r="B395" s="204"/>
      <c r="C395" s="205"/>
      <c r="D395" s="206" t="s">
        <v>140</v>
      </c>
      <c r="E395" s="207" t="s">
        <v>1</v>
      </c>
      <c r="F395" s="208" t="s">
        <v>1149</v>
      </c>
      <c r="G395" s="205"/>
      <c r="H395" s="209">
        <v>23.035</v>
      </c>
      <c r="I395" s="210"/>
      <c r="J395" s="205"/>
      <c r="K395" s="205"/>
      <c r="L395" s="211"/>
      <c r="M395" s="212"/>
      <c r="N395" s="213"/>
      <c r="O395" s="213"/>
      <c r="P395" s="213"/>
      <c r="Q395" s="213"/>
      <c r="R395" s="213"/>
      <c r="S395" s="213"/>
      <c r="T395" s="214"/>
      <c r="AT395" s="215" t="s">
        <v>140</v>
      </c>
      <c r="AU395" s="215" t="s">
        <v>138</v>
      </c>
      <c r="AV395" s="12" t="s">
        <v>138</v>
      </c>
      <c r="AW395" s="12" t="s">
        <v>30</v>
      </c>
      <c r="AX395" s="12" t="s">
        <v>73</v>
      </c>
      <c r="AY395" s="215" t="s">
        <v>129</v>
      </c>
    </row>
    <row r="396" spans="2:65" s="12" customFormat="1" ht="30.6">
      <c r="B396" s="204"/>
      <c r="C396" s="205"/>
      <c r="D396" s="206" t="s">
        <v>140</v>
      </c>
      <c r="E396" s="207" t="s">
        <v>1</v>
      </c>
      <c r="F396" s="208" t="s">
        <v>408</v>
      </c>
      <c r="G396" s="205"/>
      <c r="H396" s="209">
        <v>10.659000000000001</v>
      </c>
      <c r="I396" s="210"/>
      <c r="J396" s="205"/>
      <c r="K396" s="205"/>
      <c r="L396" s="211"/>
      <c r="M396" s="212"/>
      <c r="N396" s="213"/>
      <c r="O396" s="213"/>
      <c r="P396" s="213"/>
      <c r="Q396" s="213"/>
      <c r="R396" s="213"/>
      <c r="S396" s="213"/>
      <c r="T396" s="214"/>
      <c r="AT396" s="215" t="s">
        <v>140</v>
      </c>
      <c r="AU396" s="215" t="s">
        <v>138</v>
      </c>
      <c r="AV396" s="12" t="s">
        <v>138</v>
      </c>
      <c r="AW396" s="12" t="s">
        <v>30</v>
      </c>
      <c r="AX396" s="12" t="s">
        <v>73</v>
      </c>
      <c r="AY396" s="215" t="s">
        <v>129</v>
      </c>
    </row>
    <row r="397" spans="2:65" s="13" customFormat="1">
      <c r="B397" s="216"/>
      <c r="C397" s="217"/>
      <c r="D397" s="206" t="s">
        <v>140</v>
      </c>
      <c r="E397" s="218" t="s">
        <v>1</v>
      </c>
      <c r="F397" s="219" t="s">
        <v>147</v>
      </c>
      <c r="G397" s="217"/>
      <c r="H397" s="220">
        <v>107.26900000000001</v>
      </c>
      <c r="I397" s="221"/>
      <c r="J397" s="217"/>
      <c r="K397" s="217"/>
      <c r="L397" s="222"/>
      <c r="M397" s="223"/>
      <c r="N397" s="224"/>
      <c r="O397" s="224"/>
      <c r="P397" s="224"/>
      <c r="Q397" s="224"/>
      <c r="R397" s="224"/>
      <c r="S397" s="224"/>
      <c r="T397" s="225"/>
      <c r="AT397" s="226" t="s">
        <v>140</v>
      </c>
      <c r="AU397" s="226" t="s">
        <v>138</v>
      </c>
      <c r="AV397" s="13" t="s">
        <v>137</v>
      </c>
      <c r="AW397" s="13" t="s">
        <v>30</v>
      </c>
      <c r="AX397" s="13" t="s">
        <v>81</v>
      </c>
      <c r="AY397" s="226" t="s">
        <v>129</v>
      </c>
    </row>
    <row r="398" spans="2:65" s="1" customFormat="1" ht="24" customHeight="1">
      <c r="B398" s="33"/>
      <c r="C398" s="191" t="s">
        <v>1369</v>
      </c>
      <c r="D398" s="191" t="s">
        <v>132</v>
      </c>
      <c r="E398" s="192" t="s">
        <v>410</v>
      </c>
      <c r="F398" s="193" t="s">
        <v>411</v>
      </c>
      <c r="G398" s="194" t="s">
        <v>135</v>
      </c>
      <c r="H398" s="195">
        <v>107.26900000000001</v>
      </c>
      <c r="I398" s="196"/>
      <c r="J398" s="197">
        <f>ROUND(I398*H398,2)</f>
        <v>0</v>
      </c>
      <c r="K398" s="193" t="s">
        <v>136</v>
      </c>
      <c r="L398" s="37"/>
      <c r="M398" s="248" t="s">
        <v>1</v>
      </c>
      <c r="N398" s="249" t="s">
        <v>39</v>
      </c>
      <c r="O398" s="250"/>
      <c r="P398" s="251">
        <f>O398*H398</f>
        <v>0</v>
      </c>
      <c r="Q398" s="251">
        <v>2.9E-4</v>
      </c>
      <c r="R398" s="251">
        <f>Q398*H398</f>
        <v>3.1108010000000002E-2</v>
      </c>
      <c r="S398" s="251">
        <v>0</v>
      </c>
      <c r="T398" s="252">
        <f>S398*H398</f>
        <v>0</v>
      </c>
      <c r="AR398" s="202" t="s">
        <v>206</v>
      </c>
      <c r="AT398" s="202" t="s">
        <v>132</v>
      </c>
      <c r="AU398" s="202" t="s">
        <v>138</v>
      </c>
      <c r="AY398" s="16" t="s">
        <v>129</v>
      </c>
      <c r="BE398" s="203">
        <f>IF(N398="základní",J398,0)</f>
        <v>0</v>
      </c>
      <c r="BF398" s="203">
        <f>IF(N398="snížená",J398,0)</f>
        <v>0</v>
      </c>
      <c r="BG398" s="203">
        <f>IF(N398="zákl. přenesená",J398,0)</f>
        <v>0</v>
      </c>
      <c r="BH398" s="203">
        <f>IF(N398="sníž. přenesená",J398,0)</f>
        <v>0</v>
      </c>
      <c r="BI398" s="203">
        <f>IF(N398="nulová",J398,0)</f>
        <v>0</v>
      </c>
      <c r="BJ398" s="16" t="s">
        <v>138</v>
      </c>
      <c r="BK398" s="203">
        <f>ROUND(I398*H398,2)</f>
        <v>0</v>
      </c>
      <c r="BL398" s="16" t="s">
        <v>206</v>
      </c>
      <c r="BM398" s="202" t="s">
        <v>1370</v>
      </c>
    </row>
    <row r="399" spans="2:65" s="1" customFormat="1" ht="6.9" customHeight="1">
      <c r="B399" s="48"/>
      <c r="C399" s="49"/>
      <c r="D399" s="49"/>
      <c r="E399" s="49"/>
      <c r="F399" s="49"/>
      <c r="G399" s="49"/>
      <c r="H399" s="49"/>
      <c r="I399" s="141"/>
      <c r="J399" s="49"/>
      <c r="K399" s="49"/>
      <c r="L399" s="37"/>
    </row>
  </sheetData>
  <sheetProtection algorithmName="SHA-512" hashValue="5ZU0hwwuBlbgMA86Uc9AADLiiHts06ldNo6Fm+TQGZ1vQAm06J9ERRX+LhoZGxOnmDB080g2O8my6nzqPbz5Fw==" saltValue="rQ1hjmJZ2sqHZQe5sOEX2rE/EKe9IKc/Gb22PfxPr4x/NeNAWPDidVfk7EG2euF/0EwbCgpwO9kNvaamGM5+Hg==" spinCount="100000" sheet="1" objects="1" scenarios="1" formatColumns="0" formatRows="0" autoFilter="0"/>
  <autoFilter ref="C134:K398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01 - Byt č. 34A</vt:lpstr>
      <vt:lpstr>02 - Byt č. 38A</vt:lpstr>
      <vt:lpstr>03 - Byt č. 36A</vt:lpstr>
      <vt:lpstr>04 - Byt č. 10C</vt:lpstr>
      <vt:lpstr>05 - Byt. č.19C</vt:lpstr>
      <vt:lpstr>'01 - Byt č. 34A'!Názvy_tisku</vt:lpstr>
      <vt:lpstr>'02 - Byt č. 38A'!Názvy_tisku</vt:lpstr>
      <vt:lpstr>'03 - Byt č. 36A'!Názvy_tisku</vt:lpstr>
      <vt:lpstr>'04 - Byt č. 10C'!Názvy_tisku</vt:lpstr>
      <vt:lpstr>'05 - Byt. č.19C'!Názvy_tisku</vt:lpstr>
      <vt:lpstr>'Rekapitulace stavby'!Názvy_tisku</vt:lpstr>
      <vt:lpstr>'01 - Byt č. 34A'!Oblast_tisku</vt:lpstr>
      <vt:lpstr>'02 - Byt č. 38A'!Oblast_tisku</vt:lpstr>
      <vt:lpstr>'03 - Byt č. 36A'!Oblast_tisku</vt:lpstr>
      <vt:lpstr>'04 - Byt č. 10C'!Oblast_tisku</vt:lpstr>
      <vt:lpstr>'05 - Byt. č.19C'!Oblast_tisku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mgrundelova</dc:creator>
  <cp:lastModifiedBy>tdusek</cp:lastModifiedBy>
  <cp:lastPrinted>2019-03-28T06:14:42Z</cp:lastPrinted>
  <dcterms:created xsi:type="dcterms:W3CDTF">2019-03-28T06:13:15Z</dcterms:created>
  <dcterms:modified xsi:type="dcterms:W3CDTF">2019-03-28T06:25:49Z</dcterms:modified>
</cp:coreProperties>
</file>