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90" windowWidth="28215" windowHeight="1195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Rekapitulace!$G$27</definedName>
    <definedName name="Dodavka0">Položky!#REF!</definedName>
    <definedName name="HSV">Rekapitulace!$E$27</definedName>
    <definedName name="HSV0">Položky!#REF!</definedName>
    <definedName name="HZS">Rekapitulace!$I$27</definedName>
    <definedName name="HZS0">Položky!#REF!</definedName>
    <definedName name="JKSO">'Krycí list'!$G$2</definedName>
    <definedName name="MJ">'Krycí list'!$G$5</definedName>
    <definedName name="Mont">Rekapitulace!$H$27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Položky!$A$1:$K$135</definedName>
    <definedName name="_xlnm.Print_Area" localSheetId="1">Rekapitulace!$A$1:$I$41</definedName>
    <definedName name="PocetMJ">'Krycí list'!$G$6</definedName>
    <definedName name="Poznamka">'Krycí list'!$B$37</definedName>
    <definedName name="Projektant">'Krycí list'!$C$8</definedName>
    <definedName name="PSV">Rekapitulace!$F$27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Rekapitulace!$H$40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G134" i="3"/>
  <c r="BE134"/>
  <c r="BE135" s="1"/>
  <c r="G26" i="2" s="1"/>
  <c r="BD134" i="3"/>
  <c r="BD135" s="1"/>
  <c r="F26" i="2" s="1"/>
  <c r="BC134" i="3"/>
  <c r="BC135" s="1"/>
  <c r="E26" i="2" s="1"/>
  <c r="K134" i="3"/>
  <c r="K135" s="1"/>
  <c r="I134"/>
  <c r="G134"/>
  <c r="BF134" s="1"/>
  <c r="BF135" s="1"/>
  <c r="H26" i="2" s="1"/>
  <c r="B26"/>
  <c r="A26"/>
  <c r="BG135" i="3"/>
  <c r="I26" i="2" s="1"/>
  <c r="I135" i="3"/>
  <c r="C135"/>
  <c r="BG131"/>
  <c r="BF131"/>
  <c r="BE131"/>
  <c r="BC131"/>
  <c r="K131"/>
  <c r="I131"/>
  <c r="G131"/>
  <c r="BD131" s="1"/>
  <c r="BG130"/>
  <c r="BF130"/>
  <c r="BE130"/>
  <c r="BC130"/>
  <c r="K130"/>
  <c r="I130"/>
  <c r="G130"/>
  <c r="BD130" s="1"/>
  <c r="BG129"/>
  <c r="BF129"/>
  <c r="BE129"/>
  <c r="BC129"/>
  <c r="K129"/>
  <c r="K132" s="1"/>
  <c r="I129"/>
  <c r="G129"/>
  <c r="BD129" s="1"/>
  <c r="B25" i="2"/>
  <c r="A25"/>
  <c r="I132" i="3"/>
  <c r="C132"/>
  <c r="BG126"/>
  <c r="BF126"/>
  <c r="BE126"/>
  <c r="BC126"/>
  <c r="K126"/>
  <c r="I126"/>
  <c r="G126"/>
  <c r="BD126" s="1"/>
  <c r="BG125"/>
  <c r="BF125"/>
  <c r="BE125"/>
  <c r="BC125"/>
  <c r="K125"/>
  <c r="I125"/>
  <c r="G125"/>
  <c r="BD125" s="1"/>
  <c r="BG124"/>
  <c r="BF124"/>
  <c r="BE124"/>
  <c r="BC124"/>
  <c r="K124"/>
  <c r="I124"/>
  <c r="G124"/>
  <c r="BD124" s="1"/>
  <c r="BG123"/>
  <c r="BF123"/>
  <c r="BE123"/>
  <c r="BC123"/>
  <c r="K123"/>
  <c r="I123"/>
  <c r="G123"/>
  <c r="BD123" s="1"/>
  <c r="BG122"/>
  <c r="BF122"/>
  <c r="BE122"/>
  <c r="BC122"/>
  <c r="K122"/>
  <c r="I122"/>
  <c r="G122"/>
  <c r="BD122" s="1"/>
  <c r="BG121"/>
  <c r="BF121"/>
  <c r="BE121"/>
  <c r="BC121"/>
  <c r="BC127" s="1"/>
  <c r="E24" i="2" s="1"/>
  <c r="K121" i="3"/>
  <c r="I121"/>
  <c r="G121"/>
  <c r="BD121" s="1"/>
  <c r="BG120"/>
  <c r="BG127" s="1"/>
  <c r="I24" i="2" s="1"/>
  <c r="BF120" i="3"/>
  <c r="BE120"/>
  <c r="BC120"/>
  <c r="K120"/>
  <c r="K127" s="1"/>
  <c r="I120"/>
  <c r="G120"/>
  <c r="BD120" s="1"/>
  <c r="B24" i="2"/>
  <c r="A24"/>
  <c r="I127" i="3"/>
  <c r="C127"/>
  <c r="BG117"/>
  <c r="BF117"/>
  <c r="BE117"/>
  <c r="BC117"/>
  <c r="K117"/>
  <c r="I117"/>
  <c r="G117"/>
  <c r="BD117" s="1"/>
  <c r="BG116"/>
  <c r="BF116"/>
  <c r="BE116"/>
  <c r="BC116"/>
  <c r="K116"/>
  <c r="I116"/>
  <c r="G116"/>
  <c r="BD116" s="1"/>
  <c r="BG115"/>
  <c r="BF115"/>
  <c r="BE115"/>
  <c r="BC115"/>
  <c r="K115"/>
  <c r="I115"/>
  <c r="G115"/>
  <c r="BD115" s="1"/>
  <c r="BG114"/>
  <c r="BF114"/>
  <c r="BE114"/>
  <c r="BC114"/>
  <c r="K114"/>
  <c r="I114"/>
  <c r="G114"/>
  <c r="BD114" s="1"/>
  <c r="BG113"/>
  <c r="BF113"/>
  <c r="BE113"/>
  <c r="BC113"/>
  <c r="K113"/>
  <c r="I113"/>
  <c r="I118" s="1"/>
  <c r="G113"/>
  <c r="BD113" s="1"/>
  <c r="BG112"/>
  <c r="BF112"/>
  <c r="BE112"/>
  <c r="BC112"/>
  <c r="BC118" s="1"/>
  <c r="E23" i="2" s="1"/>
  <c r="K112" i="3"/>
  <c r="I112"/>
  <c r="G112"/>
  <c r="BD112" s="1"/>
  <c r="B23" i="2"/>
  <c r="A23"/>
  <c r="C118" i="3"/>
  <c r="BG109"/>
  <c r="BF109"/>
  <c r="BE109"/>
  <c r="BC109"/>
  <c r="K109"/>
  <c r="I109"/>
  <c r="G109"/>
  <c r="BD109" s="1"/>
  <c r="BG108"/>
  <c r="BF108"/>
  <c r="BE108"/>
  <c r="BC108"/>
  <c r="K108"/>
  <c r="I108"/>
  <c r="G108"/>
  <c r="BD108" s="1"/>
  <c r="BG107"/>
  <c r="BF107"/>
  <c r="BE107"/>
  <c r="BC107"/>
  <c r="K107"/>
  <c r="I107"/>
  <c r="G107"/>
  <c r="BD107" s="1"/>
  <c r="BG106"/>
  <c r="BF106"/>
  <c r="BE106"/>
  <c r="BC106"/>
  <c r="K106"/>
  <c r="K110" s="1"/>
  <c r="I106"/>
  <c r="G106"/>
  <c r="BD106" s="1"/>
  <c r="B22" i="2"/>
  <c r="A22"/>
  <c r="I110" i="3"/>
  <c r="C110"/>
  <c r="BG103"/>
  <c r="BF103"/>
  <c r="BE103"/>
  <c r="BC103"/>
  <c r="K103"/>
  <c r="I103"/>
  <c r="G103"/>
  <c r="BD103" s="1"/>
  <c r="BG102"/>
  <c r="BF102"/>
  <c r="BE102"/>
  <c r="BC102"/>
  <c r="K102"/>
  <c r="I102"/>
  <c r="G102"/>
  <c r="BD102" s="1"/>
  <c r="BG101"/>
  <c r="BF101"/>
  <c r="BE101"/>
  <c r="BC101"/>
  <c r="K101"/>
  <c r="I101"/>
  <c r="G101"/>
  <c r="BD101" s="1"/>
  <c r="BG100"/>
  <c r="BF100"/>
  <c r="BE100"/>
  <c r="BC100"/>
  <c r="K100"/>
  <c r="I100"/>
  <c r="G100"/>
  <c r="BD100" s="1"/>
  <c r="BG99"/>
  <c r="BF99"/>
  <c r="BE99"/>
  <c r="BC99"/>
  <c r="K99"/>
  <c r="I99"/>
  <c r="G99"/>
  <c r="BD99" s="1"/>
  <c r="BG98"/>
  <c r="BF98"/>
  <c r="BE98"/>
  <c r="BC98"/>
  <c r="K98"/>
  <c r="I98"/>
  <c r="G98"/>
  <c r="BD98" s="1"/>
  <c r="BG97"/>
  <c r="BF97"/>
  <c r="BE97"/>
  <c r="BC97"/>
  <c r="K97"/>
  <c r="K104" s="1"/>
  <c r="I97"/>
  <c r="G97"/>
  <c r="BD97" s="1"/>
  <c r="B21" i="2"/>
  <c r="A21"/>
  <c r="I104" i="3"/>
  <c r="C104"/>
  <c r="BG94"/>
  <c r="BF94"/>
  <c r="BE94"/>
  <c r="BC94"/>
  <c r="K94"/>
  <c r="I94"/>
  <c r="G94"/>
  <c r="BD94" s="1"/>
  <c r="BG93"/>
  <c r="BF93"/>
  <c r="BE93"/>
  <c r="BC93"/>
  <c r="BC95" s="1"/>
  <c r="E20" i="2" s="1"/>
  <c r="K93" i="3"/>
  <c r="I93"/>
  <c r="G93"/>
  <c r="BD93" s="1"/>
  <c r="BG92"/>
  <c r="BG95" s="1"/>
  <c r="I20" i="2" s="1"/>
  <c r="BF92" i="3"/>
  <c r="BE92"/>
  <c r="BC92"/>
  <c r="K92"/>
  <c r="K95" s="1"/>
  <c r="I92"/>
  <c r="G92"/>
  <c r="BD92" s="1"/>
  <c r="B20" i="2"/>
  <c r="A20"/>
  <c r="I95" i="3"/>
  <c r="C95"/>
  <c r="BG89"/>
  <c r="BF89"/>
  <c r="BE89"/>
  <c r="BC89"/>
  <c r="K89"/>
  <c r="I89"/>
  <c r="G89"/>
  <c r="BD89" s="1"/>
  <c r="BG88"/>
  <c r="BF88"/>
  <c r="BE88"/>
  <c r="BC88"/>
  <c r="K88"/>
  <c r="I88"/>
  <c r="G88"/>
  <c r="BD88" s="1"/>
  <c r="BG87"/>
  <c r="BF87"/>
  <c r="BE87"/>
  <c r="BC87"/>
  <c r="K87"/>
  <c r="I87"/>
  <c r="G87"/>
  <c r="BD87" s="1"/>
  <c r="BG86"/>
  <c r="BF86"/>
  <c r="BE86"/>
  <c r="BC86"/>
  <c r="K86"/>
  <c r="I86"/>
  <c r="G86"/>
  <c r="BD86" s="1"/>
  <c r="BG85"/>
  <c r="BF85"/>
  <c r="BE85"/>
  <c r="BC85"/>
  <c r="K85"/>
  <c r="I85"/>
  <c r="G85"/>
  <c r="BD85" s="1"/>
  <c r="BG84"/>
  <c r="BF84"/>
  <c r="BE84"/>
  <c r="BE90" s="1"/>
  <c r="G19" i="2" s="1"/>
  <c r="BC84" i="3"/>
  <c r="K84"/>
  <c r="I84"/>
  <c r="G84"/>
  <c r="BD84" s="1"/>
  <c r="BG83"/>
  <c r="BF83"/>
  <c r="BE83"/>
  <c r="BC83"/>
  <c r="BC90" s="1"/>
  <c r="E19" i="2" s="1"/>
  <c r="K83" i="3"/>
  <c r="I83"/>
  <c r="G83"/>
  <c r="BD83" s="1"/>
  <c r="BG82"/>
  <c r="BG90" s="1"/>
  <c r="I19" i="2" s="1"/>
  <c r="BF82" i="3"/>
  <c r="BE82"/>
  <c r="BC82"/>
  <c r="K82"/>
  <c r="I82"/>
  <c r="I90" s="1"/>
  <c r="G82"/>
  <c r="BD82" s="1"/>
  <c r="B19" i="2"/>
  <c r="A19"/>
  <c r="C90" i="3"/>
  <c r="BG79"/>
  <c r="BF79"/>
  <c r="BE79"/>
  <c r="BC79"/>
  <c r="K79"/>
  <c r="I79"/>
  <c r="G79"/>
  <c r="BD79" s="1"/>
  <c r="BG78"/>
  <c r="BF78"/>
  <c r="BE78"/>
  <c r="BE80" s="1"/>
  <c r="G18" i="2" s="1"/>
  <c r="BC78" i="3"/>
  <c r="K78"/>
  <c r="I78"/>
  <c r="G78"/>
  <c r="BD78" s="1"/>
  <c r="BG77"/>
  <c r="BF77"/>
  <c r="BE77"/>
  <c r="BC77"/>
  <c r="K77"/>
  <c r="I77"/>
  <c r="G77"/>
  <c r="BD77" s="1"/>
  <c r="BG76"/>
  <c r="BF76"/>
  <c r="BE76"/>
  <c r="BC76"/>
  <c r="K76"/>
  <c r="I76"/>
  <c r="I80" s="1"/>
  <c r="G76"/>
  <c r="BD76" s="1"/>
  <c r="B18" i="2"/>
  <c r="A18"/>
  <c r="C80" i="3"/>
  <c r="BG73"/>
  <c r="BF73"/>
  <c r="BE73"/>
  <c r="BD73"/>
  <c r="K73"/>
  <c r="I73"/>
  <c r="G73"/>
  <c r="BC73" s="1"/>
  <c r="BG72"/>
  <c r="BF72"/>
  <c r="BE72"/>
  <c r="BD72"/>
  <c r="K72"/>
  <c r="I72"/>
  <c r="G72"/>
  <c r="BC72" s="1"/>
  <c r="BG71"/>
  <c r="BF71"/>
  <c r="BE71"/>
  <c r="BD71"/>
  <c r="K71"/>
  <c r="I71"/>
  <c r="G71"/>
  <c r="BC71" s="1"/>
  <c r="BG70"/>
  <c r="BF70"/>
  <c r="BE70"/>
  <c r="BD70"/>
  <c r="K70"/>
  <c r="I70"/>
  <c r="G70"/>
  <c r="BC70" s="1"/>
  <c r="BG69"/>
  <c r="BF69"/>
  <c r="BE69"/>
  <c r="BD69"/>
  <c r="K69"/>
  <c r="I69"/>
  <c r="G69"/>
  <c r="BC69" s="1"/>
  <c r="BG68"/>
  <c r="BF68"/>
  <c r="BE68"/>
  <c r="BD68"/>
  <c r="K68"/>
  <c r="I68"/>
  <c r="G68"/>
  <c r="BC68" s="1"/>
  <c r="BG67"/>
  <c r="BF67"/>
  <c r="BE67"/>
  <c r="BD67"/>
  <c r="K67"/>
  <c r="I67"/>
  <c r="G67"/>
  <c r="BC67" s="1"/>
  <c r="BG66"/>
  <c r="BF66"/>
  <c r="BE66"/>
  <c r="BD66"/>
  <c r="K66"/>
  <c r="I66"/>
  <c r="G66"/>
  <c r="BC66" s="1"/>
  <c r="BG65"/>
  <c r="BF65"/>
  <c r="BE65"/>
  <c r="BD65"/>
  <c r="K65"/>
  <c r="I65"/>
  <c r="G65"/>
  <c r="BC65" s="1"/>
  <c r="BG64"/>
  <c r="BF64"/>
  <c r="BE64"/>
  <c r="BD64"/>
  <c r="K64"/>
  <c r="I64"/>
  <c r="G64"/>
  <c r="BC64" s="1"/>
  <c r="BG63"/>
  <c r="BF63"/>
  <c r="BE63"/>
  <c r="BD63"/>
  <c r="K63"/>
  <c r="I63"/>
  <c r="G63"/>
  <c r="BC63" s="1"/>
  <c r="BG62"/>
  <c r="BF62"/>
  <c r="BE62"/>
  <c r="BD62"/>
  <c r="K62"/>
  <c r="I62"/>
  <c r="G62"/>
  <c r="BC62" s="1"/>
  <c r="BG61"/>
  <c r="BF61"/>
  <c r="BE61"/>
  <c r="BD61"/>
  <c r="K61"/>
  <c r="I61"/>
  <c r="G61"/>
  <c r="BC61" s="1"/>
  <c r="BG60"/>
  <c r="BF60"/>
  <c r="BE60"/>
  <c r="BD60"/>
  <c r="K60"/>
  <c r="I60"/>
  <c r="I74" s="1"/>
  <c r="G60"/>
  <c r="BC60" s="1"/>
  <c r="BG59"/>
  <c r="BF59"/>
  <c r="BE59"/>
  <c r="BD59"/>
  <c r="K59"/>
  <c r="I59"/>
  <c r="G59"/>
  <c r="BC59" s="1"/>
  <c r="BG58"/>
  <c r="BF58"/>
  <c r="BE58"/>
  <c r="BD58"/>
  <c r="K58"/>
  <c r="I58"/>
  <c r="G58"/>
  <c r="BC58" s="1"/>
  <c r="BG57"/>
  <c r="BF57"/>
  <c r="BE57"/>
  <c r="BD57"/>
  <c r="K57"/>
  <c r="K74" s="1"/>
  <c r="I57"/>
  <c r="G57"/>
  <c r="B17" i="2"/>
  <c r="A17"/>
  <c r="C74" i="3"/>
  <c r="BG54"/>
  <c r="BF54"/>
  <c r="BE54"/>
  <c r="BD54"/>
  <c r="K54"/>
  <c r="I54"/>
  <c r="G54"/>
  <c r="BC54" s="1"/>
  <c r="BG53"/>
  <c r="BG55" s="1"/>
  <c r="I16" i="2" s="1"/>
  <c r="BF53" i="3"/>
  <c r="BF55" s="1"/>
  <c r="H16" i="2" s="1"/>
  <c r="BE53" i="3"/>
  <c r="BD53"/>
  <c r="K53"/>
  <c r="K55" s="1"/>
  <c r="I53"/>
  <c r="G53"/>
  <c r="B16" i="2"/>
  <c r="A16"/>
  <c r="I55" i="3"/>
  <c r="C55"/>
  <c r="BG50"/>
  <c r="BF50"/>
  <c r="BE50"/>
  <c r="BD50"/>
  <c r="K50"/>
  <c r="I50"/>
  <c r="G50"/>
  <c r="BC50" s="1"/>
  <c r="BG49"/>
  <c r="BF49"/>
  <c r="BE49"/>
  <c r="BD49"/>
  <c r="K49"/>
  <c r="I49"/>
  <c r="G49"/>
  <c r="BC49" s="1"/>
  <c r="BG48"/>
  <c r="BG51" s="1"/>
  <c r="I15" i="2" s="1"/>
  <c r="BF48" i="3"/>
  <c r="BE48"/>
  <c r="BD48"/>
  <c r="K48"/>
  <c r="I48"/>
  <c r="I51" s="1"/>
  <c r="G48"/>
  <c r="B15" i="2"/>
  <c r="A15"/>
  <c r="C51" i="3"/>
  <c r="BG45"/>
  <c r="BF45"/>
  <c r="BE45"/>
  <c r="BD45"/>
  <c r="K45"/>
  <c r="I45"/>
  <c r="G45"/>
  <c r="BC45" s="1"/>
  <c r="BG44"/>
  <c r="BF44"/>
  <c r="BF46" s="1"/>
  <c r="H14" i="2" s="1"/>
  <c r="BE44" i="3"/>
  <c r="BE46" s="1"/>
  <c r="G14" i="2" s="1"/>
  <c r="BD44" i="3"/>
  <c r="K44"/>
  <c r="I44"/>
  <c r="I46" s="1"/>
  <c r="G44"/>
  <c r="G46" s="1"/>
  <c r="B14" i="2"/>
  <c r="A14"/>
  <c r="BG46" i="3"/>
  <c r="I14" i="2" s="1"/>
  <c r="C46" i="3"/>
  <c r="BG41"/>
  <c r="BF41"/>
  <c r="BE41"/>
  <c r="BD41"/>
  <c r="K41"/>
  <c r="I41"/>
  <c r="G41"/>
  <c r="BC41" s="1"/>
  <c r="BG40"/>
  <c r="BF40"/>
  <c r="BE40"/>
  <c r="BE42" s="1"/>
  <c r="G13" i="2" s="1"/>
  <c r="BD40" i="3"/>
  <c r="K40"/>
  <c r="I40"/>
  <c r="G40"/>
  <c r="BC40" s="1"/>
  <c r="BG39"/>
  <c r="BF39"/>
  <c r="BE39"/>
  <c r="BD39"/>
  <c r="K39"/>
  <c r="I39"/>
  <c r="I42" s="1"/>
  <c r="G39"/>
  <c r="B13" i="2"/>
  <c r="A13"/>
  <c r="C42" i="3"/>
  <c r="BG36"/>
  <c r="BF36"/>
  <c r="BE36"/>
  <c r="BD36"/>
  <c r="K36"/>
  <c r="I36"/>
  <c r="I37" s="1"/>
  <c r="G36"/>
  <c r="BC36" s="1"/>
  <c r="BG35"/>
  <c r="BF35"/>
  <c r="BE35"/>
  <c r="BD35"/>
  <c r="K35"/>
  <c r="I35"/>
  <c r="G35"/>
  <c r="BC35" s="1"/>
  <c r="BG34"/>
  <c r="BF34"/>
  <c r="BE34"/>
  <c r="BE37" s="1"/>
  <c r="G12" i="2" s="1"/>
  <c r="BD34" i="3"/>
  <c r="K34"/>
  <c r="I34"/>
  <c r="G34"/>
  <c r="BC34" s="1"/>
  <c r="BG33"/>
  <c r="BF33"/>
  <c r="BE33"/>
  <c r="BD33"/>
  <c r="K33"/>
  <c r="K37" s="1"/>
  <c r="I33"/>
  <c r="G33"/>
  <c r="B12" i="2"/>
  <c r="A12"/>
  <c r="C37" i="3"/>
  <c r="BG30"/>
  <c r="BF30"/>
  <c r="BE30"/>
  <c r="BD30"/>
  <c r="K30"/>
  <c r="I30"/>
  <c r="G30"/>
  <c r="BC30" s="1"/>
  <c r="BG29"/>
  <c r="BF29"/>
  <c r="BE29"/>
  <c r="BD29"/>
  <c r="K29"/>
  <c r="I29"/>
  <c r="G29"/>
  <c r="BC29" s="1"/>
  <c r="BG28"/>
  <c r="BF28"/>
  <c r="BE28"/>
  <c r="BD28"/>
  <c r="K28"/>
  <c r="I28"/>
  <c r="I31" s="1"/>
  <c r="G28"/>
  <c r="BC28" s="1"/>
  <c r="BG27"/>
  <c r="BF27"/>
  <c r="BE27"/>
  <c r="BD27"/>
  <c r="K27"/>
  <c r="I27"/>
  <c r="G27"/>
  <c r="BC27" s="1"/>
  <c r="BG26"/>
  <c r="BF26"/>
  <c r="BE26"/>
  <c r="BD26"/>
  <c r="K26"/>
  <c r="I26"/>
  <c r="G26"/>
  <c r="BC26" s="1"/>
  <c r="BG25"/>
  <c r="BF25"/>
  <c r="BE25"/>
  <c r="BD25"/>
  <c r="K25"/>
  <c r="K31" s="1"/>
  <c r="I25"/>
  <c r="G25"/>
  <c r="B11" i="2"/>
  <c r="A11"/>
  <c r="C31" i="3"/>
  <c r="BG22"/>
  <c r="BF22"/>
  <c r="BE22"/>
  <c r="BD22"/>
  <c r="K22"/>
  <c r="I22"/>
  <c r="G22"/>
  <c r="BC22" s="1"/>
  <c r="BG21"/>
  <c r="BF21"/>
  <c r="BE21"/>
  <c r="BD21"/>
  <c r="K21"/>
  <c r="I21"/>
  <c r="G21"/>
  <c r="BC21" s="1"/>
  <c r="BG20"/>
  <c r="BF20"/>
  <c r="BE20"/>
  <c r="BD20"/>
  <c r="K20"/>
  <c r="I20"/>
  <c r="I23" s="1"/>
  <c r="G20"/>
  <c r="B10" i="2"/>
  <c r="A10"/>
  <c r="C23" i="3"/>
  <c r="BG17"/>
  <c r="BF17"/>
  <c r="BE17"/>
  <c r="BD17"/>
  <c r="K17"/>
  <c r="I17"/>
  <c r="G17"/>
  <c r="BC17" s="1"/>
  <c r="BG16"/>
  <c r="BF16"/>
  <c r="BE16"/>
  <c r="BD16"/>
  <c r="K16"/>
  <c r="I16"/>
  <c r="G16"/>
  <c r="BC16" s="1"/>
  <c r="BG15"/>
  <c r="BF15"/>
  <c r="BE15"/>
  <c r="BD15"/>
  <c r="K15"/>
  <c r="I15"/>
  <c r="G15"/>
  <c r="BC15" s="1"/>
  <c r="BG14"/>
  <c r="BF14"/>
  <c r="BE14"/>
  <c r="BD14"/>
  <c r="K14"/>
  <c r="I14"/>
  <c r="G14"/>
  <c r="B9" i="2"/>
  <c r="A9"/>
  <c r="I18" i="3"/>
  <c r="C18"/>
  <c r="BG11"/>
  <c r="BG12" s="1"/>
  <c r="I8" i="2" s="1"/>
  <c r="BF11" i="3"/>
  <c r="BF12" s="1"/>
  <c r="H8" i="2" s="1"/>
  <c r="BE11" i="3"/>
  <c r="BD11"/>
  <c r="BD12" s="1"/>
  <c r="F8" i="2" s="1"/>
  <c r="K11" i="3"/>
  <c r="K12" s="1"/>
  <c r="I11"/>
  <c r="I12" s="1"/>
  <c r="G11"/>
  <c r="G12" s="1"/>
  <c r="B8" i="2"/>
  <c r="A8"/>
  <c r="BE12" i="3"/>
  <c r="G8" i="2" s="1"/>
  <c r="C12" i="3"/>
  <c r="BG8"/>
  <c r="BG9" s="1"/>
  <c r="I7" i="2" s="1"/>
  <c r="BF8" i="3"/>
  <c r="BF9" s="1"/>
  <c r="H7" i="2" s="1"/>
  <c r="BE8" i="3"/>
  <c r="BD8"/>
  <c r="BD9" s="1"/>
  <c r="F7" i="2" s="1"/>
  <c r="K8" i="3"/>
  <c r="K9" s="1"/>
  <c r="I8"/>
  <c r="I9" s="1"/>
  <c r="G8"/>
  <c r="G9" s="1"/>
  <c r="B7" i="2"/>
  <c r="A7"/>
  <c r="BE9" i="3"/>
  <c r="G7" i="2" s="1"/>
  <c r="C9" i="3"/>
  <c r="E4"/>
  <c r="C4"/>
  <c r="F3"/>
  <c r="C3"/>
  <c r="C2" i="2"/>
  <c r="C1"/>
  <c r="C33" i="1"/>
  <c r="F33" s="1"/>
  <c r="C31"/>
  <c r="G7"/>
  <c r="G135" i="3" l="1"/>
  <c r="BE132"/>
  <c r="G25" i="2" s="1"/>
  <c r="BG132" i="3"/>
  <c r="I25" i="2" s="1"/>
  <c r="BC132" i="3"/>
  <c r="E25" i="2" s="1"/>
  <c r="BE127" i="3"/>
  <c r="G24" i="2" s="1"/>
  <c r="BE118" i="3"/>
  <c r="G23" i="2" s="1"/>
  <c r="BG118" i="3"/>
  <c r="I23" i="2" s="1"/>
  <c r="BE110" i="3"/>
  <c r="G22" i="2" s="1"/>
  <c r="BG110" i="3"/>
  <c r="I22" i="2" s="1"/>
  <c r="BC110" i="3"/>
  <c r="E22" i="2" s="1"/>
  <c r="BE104" i="3"/>
  <c r="G21" i="2" s="1"/>
  <c r="BG104" i="3"/>
  <c r="I21" i="2" s="1"/>
  <c r="BC104" i="3"/>
  <c r="E21" i="2" s="1"/>
  <c r="BE95" i="3"/>
  <c r="G20" i="2" s="1"/>
  <c r="BF90" i="3"/>
  <c r="H19" i="2" s="1"/>
  <c r="BC80" i="3"/>
  <c r="E18" i="2" s="1"/>
  <c r="BD80" i="3"/>
  <c r="F18" i="2" s="1"/>
  <c r="BG80" i="3"/>
  <c r="I18" i="2" s="1"/>
  <c r="BE74" i="3"/>
  <c r="G17" i="2" s="1"/>
  <c r="BG74" i="3"/>
  <c r="I17" i="2" s="1"/>
  <c r="BE55" i="3"/>
  <c r="G16" i="2" s="1"/>
  <c r="BE51" i="3"/>
  <c r="G15" i="2" s="1"/>
  <c r="BF51" i="3"/>
  <c r="H15" i="2" s="1"/>
  <c r="G42" i="3"/>
  <c r="BG42"/>
  <c r="I13" i="2" s="1"/>
  <c r="BG37" i="3"/>
  <c r="I12" i="2" s="1"/>
  <c r="BG31" i="3"/>
  <c r="I11" i="2" s="1"/>
  <c r="BE31" i="3"/>
  <c r="G11" i="2" s="1"/>
  <c r="BG23" i="3"/>
  <c r="I10" i="2" s="1"/>
  <c r="BF23" i="3"/>
  <c r="H10" i="2" s="1"/>
  <c r="BE23" i="3"/>
  <c r="G10" i="2" s="1"/>
  <c r="BD18" i="3"/>
  <c r="F9" i="2" s="1"/>
  <c r="BG18" i="3"/>
  <c r="I9" i="2" s="1"/>
  <c r="BE18" i="3"/>
  <c r="G9" i="2" s="1"/>
  <c r="G18" i="3"/>
  <c r="K23"/>
  <c r="BD31"/>
  <c r="F11" i="2" s="1"/>
  <c r="BD37" i="3"/>
  <c r="F12" i="2" s="1"/>
  <c r="BF42" i="3"/>
  <c r="H13" i="2" s="1"/>
  <c r="K46" i="3"/>
  <c r="K51"/>
  <c r="BD55"/>
  <c r="F16" i="2" s="1"/>
  <c r="BD74" i="3"/>
  <c r="F17" i="2" s="1"/>
  <c r="BF80" i="3"/>
  <c r="H18" i="2" s="1"/>
  <c r="K90" i="3"/>
  <c r="G23"/>
  <c r="BF31"/>
  <c r="H11" i="2" s="1"/>
  <c r="BF37" i="3"/>
  <c r="H12" i="2" s="1"/>
  <c r="BD42" i="3"/>
  <c r="F13" i="2" s="1"/>
  <c r="G51" i="3"/>
  <c r="BF74"/>
  <c r="H17" i="2" s="1"/>
  <c r="BF95" i="3"/>
  <c r="H20" i="2" s="1"/>
  <c r="BF104" i="3"/>
  <c r="H21" i="2" s="1"/>
  <c r="BF110" i="3"/>
  <c r="H22" i="2" s="1"/>
  <c r="K118" i="3"/>
  <c r="BF127"/>
  <c r="H24" i="2" s="1"/>
  <c r="BF132" i="3"/>
  <c r="H25" i="2" s="1"/>
  <c r="K18" i="3"/>
  <c r="BF18"/>
  <c r="H9" i="2" s="1"/>
  <c r="BD23" i="3"/>
  <c r="F10" i="2" s="1"/>
  <c r="G31" i="3"/>
  <c r="G37"/>
  <c r="K42"/>
  <c r="BD46"/>
  <c r="F14" i="2" s="1"/>
  <c r="BD51" i="3"/>
  <c r="F15" i="2" s="1"/>
  <c r="G55" i="3"/>
  <c r="G74"/>
  <c r="K80"/>
  <c r="BF118"/>
  <c r="H23" i="2" s="1"/>
  <c r="BD118" i="3"/>
  <c r="F23" i="2" s="1"/>
  <c r="BD90" i="3"/>
  <c r="F19" i="2" s="1"/>
  <c r="BD95" i="3"/>
  <c r="F20" i="2" s="1"/>
  <c r="BD104" i="3"/>
  <c r="F21" i="2" s="1"/>
  <c r="BD110" i="3"/>
  <c r="F22" i="2" s="1"/>
  <c r="BD127" i="3"/>
  <c r="F24" i="2" s="1"/>
  <c r="BD132" i="3"/>
  <c r="F25" i="2" s="1"/>
  <c r="BC8" i="3"/>
  <c r="BC9" s="1"/>
  <c r="E7" i="2" s="1"/>
  <c r="BC11" i="3"/>
  <c r="BC12" s="1"/>
  <c r="E8" i="2" s="1"/>
  <c r="BC14" i="3"/>
  <c r="BC18" s="1"/>
  <c r="E9" i="2" s="1"/>
  <c r="BC20" i="3"/>
  <c r="BC23" s="1"/>
  <c r="E10" i="2" s="1"/>
  <c r="BC25" i="3"/>
  <c r="BC31" s="1"/>
  <c r="E11" i="2" s="1"/>
  <c r="BC33" i="3"/>
  <c r="BC37" s="1"/>
  <c r="E12" i="2" s="1"/>
  <c r="BC39" i="3"/>
  <c r="BC42" s="1"/>
  <c r="E13" i="2" s="1"/>
  <c r="BC44" i="3"/>
  <c r="BC46" s="1"/>
  <c r="E14" i="2" s="1"/>
  <c r="BC48" i="3"/>
  <c r="BC51" s="1"/>
  <c r="E15" i="2" s="1"/>
  <c r="BC53" i="3"/>
  <c r="BC55" s="1"/>
  <c r="E16" i="2" s="1"/>
  <c r="BC57" i="3"/>
  <c r="BC74" s="1"/>
  <c r="E17" i="2" s="1"/>
  <c r="G80" i="3"/>
  <c r="G90"/>
  <c r="G95"/>
  <c r="G104"/>
  <c r="G110"/>
  <c r="G118"/>
  <c r="G127"/>
  <c r="G132"/>
  <c r="H27" i="2" l="1"/>
  <c r="C17" i="1" s="1"/>
  <c r="I27" i="2"/>
  <c r="C21" i="1" s="1"/>
  <c r="G27" i="2"/>
  <c r="C18" i="1" s="1"/>
  <c r="F27" i="2"/>
  <c r="C16" i="1" s="1"/>
  <c r="E27" i="2"/>
  <c r="G39" l="1"/>
  <c r="I39" s="1"/>
  <c r="G38"/>
  <c r="I38" s="1"/>
  <c r="G21" i="1" s="1"/>
  <c r="G37" i="2"/>
  <c r="I37" s="1"/>
  <c r="G20" i="1" s="1"/>
  <c r="G36" i="2"/>
  <c r="I36" s="1"/>
  <c r="G19" i="1" s="1"/>
  <c r="G35" i="2"/>
  <c r="I35" s="1"/>
  <c r="G18" i="1" s="1"/>
  <c r="G34" i="2"/>
  <c r="I34" s="1"/>
  <c r="G17" i="1" s="1"/>
  <c r="G33" i="2"/>
  <c r="I33" s="1"/>
  <c r="G16" i="1" s="1"/>
  <c r="G32" i="2"/>
  <c r="I32" s="1"/>
  <c r="C15" i="1"/>
  <c r="C19" s="1"/>
  <c r="C22" s="1"/>
  <c r="G15" l="1"/>
  <c r="H40" i="2"/>
  <c r="G23" i="1" s="1"/>
  <c r="G22" l="1"/>
  <c r="C23"/>
  <c r="F30" s="1"/>
  <c r="F31" l="1"/>
  <c r="F34" s="1"/>
</calcChain>
</file>

<file path=xl/sharedStrings.xml><?xml version="1.0" encoding="utf-8"?>
<sst xmlns="http://schemas.openxmlformats.org/spreadsheetml/2006/main" count="465" uniqueCount="307">
  <si>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</si>
  <si>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</si>
  <si>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</si>
  <si>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</si>
  <si>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</si>
  <si>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</si>
  <si>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</si>
  <si>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</si>
  <si>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</si>
  <si>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</si>
  <si>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</si>
  <si>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</si>
  <si>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</si>
  <si>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</si>
  <si>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</si>
  <si>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</si>
  <si>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</si>
  <si>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</si>
  <si>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</si>
  <si>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</si>
  <si>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</si>
  <si>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</si>
  <si>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</si>
  <si>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</si>
  <si>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</si>
  <si>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</si>
  <si>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</si>
  <si>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</si>
  <si>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</si>
  <si>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</si>
  <si>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</si>
  <si>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</si>
  <si>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</si>
  <si>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</si>
  <si>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</si>
  <si>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</si>
  <si>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</si>
  <si>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</si>
  <si>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</si>
  <si>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</si>
  <si>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</si>
  <si>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</si>
  <si>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</si>
  <si>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</si>
  <si>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</si>
  <si>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</si>
  <si>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</si>
  <si>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</si>
  <si>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</si>
  <si>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</si>
  <si>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</si>
  <si>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</si>
  <si>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</si>
  <si>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</si>
  <si>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</si>
  <si>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</si>
  <si>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</si>
  <si>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</si>
  <si>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</si>
  <si>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</si>
  <si>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</si>
  <si>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</si>
  <si>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</si>
  <si>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</si>
  <si>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</si>
  <si>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</si>
  <si>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</si>
  <si>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</si>
  <si>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</si>
  <si>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</si>
  <si>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</si>
  <si>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</si>
  <si>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</si>
  <si>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</si>
  <si>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</si>
  <si>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</si>
  <si>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dem.hmot / MJ</t>
  </si>
  <si>
    <t>dem. hmot. celk.(t)</t>
  </si>
  <si>
    <t>Díl:</t>
  </si>
  <si>
    <t>1</t>
  </si>
  <si>
    <t>Celkem za</t>
  </si>
  <si>
    <t>12</t>
  </si>
  <si>
    <t>Odkopávky a prokopávky</t>
  </si>
  <si>
    <t>122201101R00</t>
  </si>
  <si>
    <t>Odkopávky nezapažené v hor. 3 do 100 m3</t>
  </si>
  <si>
    <t>m3</t>
  </si>
  <si>
    <t>17</t>
  </si>
  <si>
    <t>Konstrukce ze zemin</t>
  </si>
  <si>
    <t>174101102R00</t>
  </si>
  <si>
    <t>Zásyp ruční se zhutněním</t>
  </si>
  <si>
    <t>31</t>
  </si>
  <si>
    <t>Zdi podpěrné a volné</t>
  </si>
  <si>
    <t>311238142R00</t>
  </si>
  <si>
    <t>Zdivo POROTHERM 17,5 Profi P 10 tl. 17,5 cm</t>
  </si>
  <si>
    <t>m2</t>
  </si>
  <si>
    <t>311238219R00</t>
  </si>
  <si>
    <t>Zdivo POROTHERM 44 P+D P 15 na MC 10 tl. 44 cm</t>
  </si>
  <si>
    <t>317121025RT3</t>
  </si>
  <si>
    <t>Osazení překladů keramických sv. do 105 cm překlad Porotherm 125 x 23,8 x 7 cm</t>
  </si>
  <si>
    <t>kus</t>
  </si>
  <si>
    <t>998011002R00</t>
  </si>
  <si>
    <t xml:space="preserve">Přesun hmot pro budovy zděné výšky do 12 m </t>
  </si>
  <si>
    <t>t</t>
  </si>
  <si>
    <t>38</t>
  </si>
  <si>
    <t>Kompletní konstrukce</t>
  </si>
  <si>
    <t>348181112R00</t>
  </si>
  <si>
    <t>Zábradlí dřevěné trvalé s výplní</t>
  </si>
  <si>
    <t>m</t>
  </si>
  <si>
    <t>385953111R00</t>
  </si>
  <si>
    <t>Dřevěné konstrukce schodiště</t>
  </si>
  <si>
    <t>41</t>
  </si>
  <si>
    <t>Stropy a stropní konstrukce</t>
  </si>
  <si>
    <t>411321315R00</t>
  </si>
  <si>
    <t>Stropy deskové ze železobetonu C 20/25  (B 25)</t>
  </si>
  <si>
    <t>411351101RT4</t>
  </si>
  <si>
    <t>Bednění stropů deskových, bednění vlastní -zřízení systémové, včetně podepření, tl. stropu 24 cm</t>
  </si>
  <si>
    <t>411351102R00</t>
  </si>
  <si>
    <t>Bednění stropů deskových, vlastní - odstranění</t>
  </si>
  <si>
    <t>416020121R00</t>
  </si>
  <si>
    <t>Podhledy SDK, kovová kce.HUT 2x deska RB 12,5 mm</t>
  </si>
  <si>
    <t>417388186U00</t>
  </si>
  <si>
    <t>Věnec keram strop do 29 vně zeď 40cm</t>
  </si>
  <si>
    <t>61</t>
  </si>
  <si>
    <t>Upravy povrchů vnitřní</t>
  </si>
  <si>
    <t>601011193R00</t>
  </si>
  <si>
    <t>Kontaktní nátěr pod omítky Cemix bílý</t>
  </si>
  <si>
    <t>602011112RT3</t>
  </si>
  <si>
    <t>Omítka jádrová Cemix 082/18 R ručně tloušťka vrstvy 15 mm</t>
  </si>
  <si>
    <t>602011141RT1</t>
  </si>
  <si>
    <t>Omítka štuková Cemix 033/29 ručně tloušťka vrstvy 2 mm</t>
  </si>
  <si>
    <t>62</t>
  </si>
  <si>
    <t>Úpravy povrchů vnější</t>
  </si>
  <si>
    <t>622311131R00</t>
  </si>
  <si>
    <t>Zateplovací systém Baumit, fasáda, EPS F tl. 80 mm</t>
  </si>
  <si>
    <t>622311132RT1</t>
  </si>
  <si>
    <t>Zateplovací systém Baumit, fasáda, EPS F tl.100 mm s omítkou Granopor 3,1 kg/m2</t>
  </si>
  <si>
    <t>64</t>
  </si>
  <si>
    <t>Výplně otvorů</t>
  </si>
  <si>
    <t>648991111RT4</t>
  </si>
  <si>
    <t>Osazení parapetních desek z plast. hmot š. do 20cm včetně dodávky parapetní desky Lignodur š. 200 mm</t>
  </si>
  <si>
    <t>94</t>
  </si>
  <si>
    <t>Lešení a stavební výtahy</t>
  </si>
  <si>
    <t>941941031R00</t>
  </si>
  <si>
    <t>Montáž lešení leh.řad.s podlahami,š.do 1 m, H 10 m</t>
  </si>
  <si>
    <t>941941831R00</t>
  </si>
  <si>
    <t>Demontáž lešení leh.řad.s podlahami,š.1 m, H 10 m</t>
  </si>
  <si>
    <t>941955001R00</t>
  </si>
  <si>
    <t>Lešení lehké pomocné, výška podlahy do 1,2 m</t>
  </si>
  <si>
    <t>95</t>
  </si>
  <si>
    <t>Dokončovací konstrukce na pozemních stavbách</t>
  </si>
  <si>
    <t>952901114R00</t>
  </si>
  <si>
    <t>Vyčištění budov o výšce podlaží nad 4 m</t>
  </si>
  <si>
    <t>953961116U00</t>
  </si>
  <si>
    <t>Kotva chem tmel M24 hl 21cm Žbvyvrt</t>
  </si>
  <si>
    <t>98</t>
  </si>
  <si>
    <t>Demolice</t>
  </si>
  <si>
    <t>120901103R00</t>
  </si>
  <si>
    <t>Bourání konstrukcí cihelných na maltu cementovou</t>
  </si>
  <si>
    <t>712300832RT3</t>
  </si>
  <si>
    <t>Odstranění živičné krytiny střech do 10° 2vrstvé z ploch jednotlivě nad 20 m2</t>
  </si>
  <si>
    <t>713190818R00</t>
  </si>
  <si>
    <t>Odstranění tepelné izolace tl. do 20 cm</t>
  </si>
  <si>
    <t>713300811R00</t>
  </si>
  <si>
    <t>Odstranění oplechování těles, ploch rovných</t>
  </si>
  <si>
    <t>762331922R00</t>
  </si>
  <si>
    <t>Vyřezání části střešní vazby do 224 cm2,do dl.5 m</t>
  </si>
  <si>
    <t>762811811R00</t>
  </si>
  <si>
    <t>Demontáž záklopů z hrubých prken tl. do 3,2 cm</t>
  </si>
  <si>
    <t>762822810R00</t>
  </si>
  <si>
    <t>Demontáž stropnic z řeziva o pl.do 144 cm2</t>
  </si>
  <si>
    <t>762841812R00</t>
  </si>
  <si>
    <t>Demontáž podbíjení obkladů stropů s omítkou</t>
  </si>
  <si>
    <t>764211495R01</t>
  </si>
  <si>
    <t>Demontáž okapů Ti Zn vč. svodů</t>
  </si>
  <si>
    <t>764323840R00</t>
  </si>
  <si>
    <t>Demont. oplech. okapů, živičná krytina, rš 400 mm</t>
  </si>
  <si>
    <t>765312813R00</t>
  </si>
  <si>
    <t>Demontáž krytiny dvoudrážk., na sucho, pro použití</t>
  </si>
  <si>
    <t>971028661R00</t>
  </si>
  <si>
    <t>Vybourání otvorů zeď smíš. pl. 4 m2, tl. 60 cm</t>
  </si>
  <si>
    <t>979087112R00</t>
  </si>
  <si>
    <t xml:space="preserve">Nakládání suti na dopravní prostředky </t>
  </si>
  <si>
    <t>979089100U00</t>
  </si>
  <si>
    <t xml:space="preserve">Odvoz suti do 1 km </t>
  </si>
  <si>
    <t>979089210U00</t>
  </si>
  <si>
    <t xml:space="preserve">Přípl za další 1 km odvozu suti </t>
  </si>
  <si>
    <t>979093111R00</t>
  </si>
  <si>
    <t xml:space="preserve">Uložení suti na skládku bez zhutnění </t>
  </si>
  <si>
    <t>713</t>
  </si>
  <si>
    <t>Izolace tepelné</t>
  </si>
  <si>
    <t>713111211RK6</t>
  </si>
  <si>
    <t>Montáž parozábrany krovů spodem s přelepením spojů Jutafol N AL170 speciál</t>
  </si>
  <si>
    <t>713151178U00</t>
  </si>
  <si>
    <t>Izol tep střech ši pod krok, nad 45°, nad 200 mm</t>
  </si>
  <si>
    <t>713191411U00</t>
  </si>
  <si>
    <t>Izol tep mtž rošt pod krokve</t>
  </si>
  <si>
    <t>998713102R00</t>
  </si>
  <si>
    <t xml:space="preserve">Přesun hmot pro izolace tepelné, výšky do 12 m </t>
  </si>
  <si>
    <t>762</t>
  </si>
  <si>
    <t>Konstrukce tesařské</t>
  </si>
  <si>
    <t>762332110R00</t>
  </si>
  <si>
    <t>Montáž vázaných krovů pravidelných do 120 cm2</t>
  </si>
  <si>
    <t>60510002</t>
  </si>
  <si>
    <t>Lať střešní profil SM/BO 40/60 mm  dl = 3 - 5 m</t>
  </si>
  <si>
    <t>60512502.A</t>
  </si>
  <si>
    <t>Prkno SM/JD hobl.II.jak.tl.1,8 dl.200-390 š.17-24</t>
  </si>
  <si>
    <t>60515200</t>
  </si>
  <si>
    <t>Hranol SM/JD 1 10x12 délka 300-600 cm</t>
  </si>
  <si>
    <t>60516531</t>
  </si>
  <si>
    <t>Trám SM/JD 140x70 mm x200-499 cm</t>
  </si>
  <si>
    <t>60516542</t>
  </si>
  <si>
    <t>Trám SM/JD 240x150 mm x400-700 cm</t>
  </si>
  <si>
    <t>998762102R00</t>
  </si>
  <si>
    <t xml:space="preserve">Přesun hmot pro tesařské konstrukce, výšky do 12 m </t>
  </si>
  <si>
    <t>7631</t>
  </si>
  <si>
    <t>Konstrukce sádrokartonové</t>
  </si>
  <si>
    <t>763131714U00</t>
  </si>
  <si>
    <t>SDK podhled zákl penetrační nátěr</t>
  </si>
  <si>
    <t>784442021RT2</t>
  </si>
  <si>
    <t>Malba disperzní interiérová HET, výška do 3,8 m Hetline pro SDK 2 x nátěr, 1 x penetrace</t>
  </si>
  <si>
    <t>998763101R00</t>
  </si>
  <si>
    <t xml:space="preserve">Přesun hmot pro dřevostavby, výšky do 12 m </t>
  </si>
  <si>
    <t>764</t>
  </si>
  <si>
    <t>Konstrukce klempířské</t>
  </si>
  <si>
    <t>764211495R00</t>
  </si>
  <si>
    <t>Montáž - zhotovení okapů Ti Zn vč. svodů</t>
  </si>
  <si>
    <t>764261491R00</t>
  </si>
  <si>
    <t>Montáž okna střešního Ti Zn, krytina vlnitá</t>
  </si>
  <si>
    <t>764410250RT2</t>
  </si>
  <si>
    <t>Oplechování parapetů včetně rohů Pz, rš 330 mm lepení Enkolitem</t>
  </si>
  <si>
    <t>766660002U00</t>
  </si>
  <si>
    <t>Mtž dveře 80cm- 1kř oc zárubeň</t>
  </si>
  <si>
    <t>611406440</t>
  </si>
  <si>
    <t>Okno střešní 78 x 160 cm</t>
  </si>
  <si>
    <t>61160192</t>
  </si>
  <si>
    <t>Dveře vnitřní hladké plné 1 kříd. 80x197 lak C</t>
  </si>
  <si>
    <t>998764102R00</t>
  </si>
  <si>
    <t xml:space="preserve">Přesun hmot pro klempířské konstr., výšky do 12 m </t>
  </si>
  <si>
    <t>765</t>
  </si>
  <si>
    <t>Krytiny tvrdé</t>
  </si>
  <si>
    <t>765319212RM3</t>
  </si>
  <si>
    <t>Mont.krytiny drážk.střech jedn.na sucho do 15ks/m2 taškami Stodo 12, posuvná taška, engoba</t>
  </si>
  <si>
    <t>765319231R00</t>
  </si>
  <si>
    <t>Přípl.za sklon pro zastř.dr.krytin přes 45°</t>
  </si>
  <si>
    <t>765799311RN2</t>
  </si>
  <si>
    <t>Montáž fólie na krokve přibitím s přelepením spojů difúzní pojistná hydroizolace Tondach FOL</t>
  </si>
  <si>
    <t>998765102R00</t>
  </si>
  <si>
    <t xml:space="preserve">Přesun hmot pro krytiny tvrdé, výšky do 12 m </t>
  </si>
  <si>
    <t>766</t>
  </si>
  <si>
    <t>Konstrukce truhlářské</t>
  </si>
  <si>
    <t>766421212R00</t>
  </si>
  <si>
    <t>Obložení podhledů jednod. palubkami SM š. do 8 cm</t>
  </si>
  <si>
    <t>766621001U00</t>
  </si>
  <si>
    <t>Mtž prosklené stěny - okna specifikace viz. výkresová část</t>
  </si>
  <si>
    <t>kpl</t>
  </si>
  <si>
    <t>766694114R00</t>
  </si>
  <si>
    <t>Montáž parapetních desek š.do 30 cm,dl.nad 260 cm</t>
  </si>
  <si>
    <t>61187550</t>
  </si>
  <si>
    <t>Deska parapetní dřevěná šířka 20 cm</t>
  </si>
  <si>
    <t>61191671</t>
  </si>
  <si>
    <t>Palubka obkladová SM tloušťka 16 šíře 121 mm</t>
  </si>
  <si>
    <t>998766102R00</t>
  </si>
  <si>
    <t xml:space="preserve">Přesun hmot pro truhlářské konstr., výšky do 12 m </t>
  </si>
  <si>
    <t>776</t>
  </si>
  <si>
    <t>Podlahy povlakové</t>
  </si>
  <si>
    <t>776101121R00</t>
  </si>
  <si>
    <t>Provedení penetrace podkladu</t>
  </si>
  <si>
    <t>776421100R00</t>
  </si>
  <si>
    <t>Lepení podlahových soklíků z měkčeného PVC</t>
  </si>
  <si>
    <t>776511810R00</t>
  </si>
  <si>
    <t>Odstranění PVC podlah lepených bez podložky</t>
  </si>
  <si>
    <t>776521100R00</t>
  </si>
  <si>
    <t>Lepení povlakových podlah z pásů PVC na Chemopren</t>
  </si>
  <si>
    <t>28342400</t>
  </si>
  <si>
    <t>Soklík profil z měkčeného PVC č. h. 1357 lišta</t>
  </si>
  <si>
    <t>28410101</t>
  </si>
  <si>
    <t>Marmoleum Forbo Real tl. 2,0 mm, š. 2 m dl. 32 m</t>
  </si>
  <si>
    <t>998776102R00</t>
  </si>
  <si>
    <t xml:space="preserve">Přesun hmot pro podlahy povlakové, výšky do 12 m </t>
  </si>
  <si>
    <t>784</t>
  </si>
  <si>
    <t>Malby</t>
  </si>
  <si>
    <t>784165512R00</t>
  </si>
  <si>
    <t>Malba tekutá HET Klasik, bílá, bez penetrace, 2 x</t>
  </si>
  <si>
    <t>784414301R00</t>
  </si>
  <si>
    <t>Penetrace podkladu nátěrem HET A-Grund</t>
  </si>
  <si>
    <t>998784102R00</t>
  </si>
  <si>
    <t xml:space="preserve">Přesun hmot pro malby, výšky do 12 m </t>
  </si>
  <si>
    <t>M21</t>
  </si>
  <si>
    <t>Elektromontáže</t>
  </si>
  <si>
    <t>210010000</t>
  </si>
  <si>
    <t>Trubka ohebná pod omítku, typ 23.. 13 mm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</si>
  <si>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</si>
  <si>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</si>
  <si>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</si>
  <si>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</si>
  <si>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</si>
  <si>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</si>
  <si>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</si>
  <si>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</si>
  <si>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017/11</t>
  </si>
  <si>
    <t>Prokama, s.r.o.</t>
  </si>
  <si>
    <t>Ing. Rudolf Mach</t>
  </si>
  <si>
    <t>OÚ Vrskmaň</t>
  </si>
  <si>
    <t>Rekonstrukce budovy OÚ Vrskmaň</t>
  </si>
  <si>
    <t>17/11</t>
  </si>
  <si>
    <t>Stavba:</t>
  </si>
  <si>
    <t>Objekt:</t>
  </si>
</sst>
</file>

<file path=xl/styles.xml><?xml version="1.0" encoding="utf-8"?>
<styleSheet xmlns="http://schemas.openxmlformats.org/spreadsheetml/2006/main">
  <numFmts count="4">
    <numFmt numFmtId="164" formatCode="dd/mm/yy"/>
    <numFmt numFmtId="165" formatCode="0.0"/>
    <numFmt numFmtId="166" formatCode="#,##0\ &quot;Kč&quot;"/>
    <numFmt numFmtId="167" formatCode="#,##0.00000"/>
  </numFmts>
  <fonts count="17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3" fillId="0" borderId="0" xfId="0" applyFont="1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3" fillId="0" borderId="0" xfId="0" applyNumberFormat="1" applyFont="1" applyBorder="1"/>
    <xf numFmtId="0" fontId="3" fillId="0" borderId="0" xfId="0" applyNumberFormat="1" applyFont="1"/>
    <xf numFmtId="0" fontId="5" fillId="0" borderId="16" xfId="0" applyFont="1" applyBorder="1" applyAlignment="1">
      <alignment horizontal="left"/>
    </xf>
    <xf numFmtId="0" fontId="3" fillId="0" borderId="0" xfId="0" applyFont="1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3" fillId="0" borderId="0" xfId="0" applyFont="1" applyFill="1" applyBorder="1" applyAlignment="1"/>
    <xf numFmtId="0" fontId="5" fillId="0" borderId="10" xfId="0" applyFont="1" applyBorder="1" applyAlignment="1"/>
    <xf numFmtId="3" fontId="3" fillId="0" borderId="0" xfId="0" applyNumberFormat="1" applyFon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7" fillId="0" borderId="0" xfId="0" applyFont="1"/>
    <xf numFmtId="0" fontId="3" fillId="0" borderId="0" xfId="0" applyFont="1" applyAlignment="1"/>
    <xf numFmtId="0" fontId="3" fillId="0" borderId="0" xfId="0" applyFont="1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4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5" fillId="0" borderId="0" xfId="0" applyNumberFormat="1" applyFont="1"/>
    <xf numFmtId="4" fontId="5" fillId="0" borderId="0" xfId="0" applyNumberFormat="1" applyFont="1"/>
    <xf numFmtId="4" fontId="3" fillId="0" borderId="0" xfId="0" applyNumberFormat="1" applyFont="1"/>
    <xf numFmtId="0" fontId="3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 wrapText="1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9" xfId="1" applyNumberFormat="1" applyFont="1" applyBorder="1"/>
    <xf numFmtId="0" fontId="8" fillId="0" borderId="9" xfId="1" applyNumberFormat="1" applyFont="1" applyBorder="1"/>
    <xf numFmtId="0" fontId="8" fillId="0" borderId="8" xfId="1" applyNumberFormat="1" applyFont="1" applyBorder="1"/>
    <xf numFmtId="0" fontId="12" fillId="0" borderId="0" xfId="1" applyFont="1"/>
    <xf numFmtId="0" fontId="8" fillId="0" borderId="59" xfId="1" applyFont="1" applyBorder="1" applyAlignment="1">
      <alignment horizontal="center" vertical="top"/>
    </xf>
    <xf numFmtId="49" fontId="8" fillId="0" borderId="59" xfId="1" applyNumberFormat="1" applyFont="1" applyBorder="1" applyAlignment="1">
      <alignment horizontal="left" vertical="top"/>
    </xf>
    <xf numFmtId="0" fontId="8" fillId="0" borderId="59" xfId="1" applyFont="1" applyBorder="1" applyAlignment="1">
      <alignment vertical="top" wrapText="1"/>
    </xf>
    <xf numFmtId="49" fontId="8" fillId="0" borderId="59" xfId="1" applyNumberFormat="1" applyFont="1" applyBorder="1" applyAlignment="1">
      <alignment horizontal="center" shrinkToFit="1"/>
    </xf>
    <xf numFmtId="4" fontId="8" fillId="0" borderId="59" xfId="1" applyNumberFormat="1" applyFont="1" applyBorder="1" applyAlignment="1">
      <alignment horizontal="right"/>
    </xf>
    <xf numFmtId="4" fontId="8" fillId="0" borderId="59" xfId="1" applyNumberFormat="1" applyFont="1" applyBorder="1"/>
    <xf numFmtId="167" fontId="8" fillId="0" borderId="59" xfId="1" applyNumberFormat="1" applyFont="1" applyBorder="1"/>
    <xf numFmtId="0" fontId="3" fillId="0" borderId="0" xfId="1" applyFont="1" applyBorder="1"/>
    <xf numFmtId="0" fontId="3" fillId="2" borderId="10" xfId="1" applyFont="1" applyFill="1" applyBorder="1" applyAlignment="1">
      <alignment horizontal="center"/>
    </xf>
    <xf numFmtId="49" fontId="13" fillId="2" borderId="10" xfId="1" applyNumberFormat="1" applyFont="1" applyFill="1" applyBorder="1" applyAlignment="1">
      <alignment horizontal="left"/>
    </xf>
    <xf numFmtId="0" fontId="13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0" fontId="14" fillId="2" borderId="10" xfId="1" applyFont="1" applyFill="1" applyBorder="1"/>
    <xf numFmtId="167" fontId="14" fillId="2" borderId="10" xfId="1" applyNumberFormat="1" applyFont="1" applyFill="1" applyBorder="1"/>
    <xf numFmtId="3" fontId="3" fillId="0" borderId="0" xfId="1" applyNumberFormat="1" applyFont="1"/>
    <xf numFmtId="0" fontId="15" fillId="0" borderId="0" xfId="1" applyFont="1" applyAlignment="1"/>
    <xf numFmtId="0" fontId="16" fillId="0" borderId="0" xfId="1" applyFont="1" applyBorder="1"/>
    <xf numFmtId="3" fontId="16" fillId="0" borderId="0" xfId="1" applyNumberFormat="1" applyFont="1" applyBorder="1" applyAlignment="1">
      <alignment horizontal="right"/>
    </xf>
    <xf numFmtId="4" fontId="16" fillId="0" borderId="0" xfId="1" applyNumberFormat="1" applyFont="1" applyBorder="1"/>
    <xf numFmtId="0" fontId="15" fillId="0" borderId="0" xfId="1" applyFont="1" applyBorder="1" applyAlignment="1"/>
    <xf numFmtId="0" fontId="3" fillId="0" borderId="0" xfId="1" applyFont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9" fontId="5" fillId="0" borderId="16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view="pageBreakPreview" zoomScaleSheetLayoutView="100" workbookViewId="0">
      <selection activeCell="C31" sqref="C31"/>
    </sheetView>
  </sheetViews>
  <sheetFormatPr defaultRowHeight="12.75"/>
  <cols>
    <col min="1" max="1" width="2" style="3" customWidth="1"/>
    <col min="2" max="2" width="15" style="3" customWidth="1"/>
    <col min="3" max="3" width="15.85546875" style="3" customWidth="1"/>
    <col min="4" max="4" width="14.5703125" style="3" customWidth="1"/>
    <col min="5" max="5" width="13.5703125" style="3" customWidth="1"/>
    <col min="6" max="6" width="16.5703125" style="3" customWidth="1"/>
    <col min="7" max="7" width="15.28515625" style="3" customWidth="1"/>
    <col min="8" max="16384" width="9.140625" style="3"/>
  </cols>
  <sheetData>
    <row r="1" spans="1:57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57" ht="12.75" customHeight="1">
      <c r="A2" s="4" t="s">
        <v>1</v>
      </c>
      <c r="B2" s="5"/>
      <c r="C2" s="6"/>
      <c r="D2" s="6"/>
      <c r="E2" s="5"/>
      <c r="F2" s="7" t="s">
        <v>2</v>
      </c>
      <c r="G2" s="8"/>
    </row>
    <row r="3" spans="1:57" ht="3" hidden="1" customHeight="1">
      <c r="A3" s="9"/>
      <c r="B3" s="10"/>
      <c r="C3" s="11"/>
      <c r="D3" s="11"/>
      <c r="E3" s="10"/>
      <c r="F3" s="12"/>
      <c r="G3" s="13"/>
    </row>
    <row r="4" spans="1:57" ht="12" customHeight="1">
      <c r="A4" s="14" t="s">
        <v>3</v>
      </c>
      <c r="B4" s="10"/>
      <c r="C4" s="11" t="s">
        <v>4</v>
      </c>
      <c r="D4" s="11"/>
      <c r="E4" s="10"/>
      <c r="F4" s="12" t="s">
        <v>5</v>
      </c>
      <c r="G4" s="15"/>
    </row>
    <row r="5" spans="1:57" ht="12.95" customHeight="1">
      <c r="A5" s="16" t="s">
        <v>79</v>
      </c>
      <c r="B5" s="17"/>
      <c r="C5" s="18" t="s">
        <v>302</v>
      </c>
      <c r="D5" s="19"/>
      <c r="E5" s="20"/>
      <c r="F5" s="12" t="s">
        <v>7</v>
      </c>
      <c r="G5" s="13"/>
    </row>
    <row r="6" spans="1:57" ht="12.95" customHeight="1">
      <c r="A6" s="14" t="s">
        <v>8</v>
      </c>
      <c r="B6" s="10"/>
      <c r="C6" s="11" t="s">
        <v>9</v>
      </c>
      <c r="D6" s="11"/>
      <c r="E6" s="10"/>
      <c r="F6" s="21" t="s">
        <v>10</v>
      </c>
      <c r="G6" s="22"/>
      <c r="O6" s="23"/>
    </row>
    <row r="7" spans="1:57" ht="12.95" customHeight="1">
      <c r="A7" s="24" t="s">
        <v>299</v>
      </c>
      <c r="B7" s="25"/>
      <c r="C7" s="26" t="s">
        <v>303</v>
      </c>
      <c r="D7" s="27"/>
      <c r="E7" s="27"/>
      <c r="F7" s="28" t="s">
        <v>11</v>
      </c>
      <c r="G7" s="196">
        <f>IF(PocetMJ=0,,ROUND((F30+F32)/PocetMJ,1))</f>
        <v>0</v>
      </c>
    </row>
    <row r="8" spans="1:57">
      <c r="A8" s="29" t="s">
        <v>12</v>
      </c>
      <c r="B8" s="12"/>
      <c r="C8" s="199" t="s">
        <v>301</v>
      </c>
      <c r="D8" s="199"/>
      <c r="E8" s="200"/>
      <c r="F8" s="30" t="s">
        <v>13</v>
      </c>
      <c r="G8" s="31"/>
      <c r="H8" s="32"/>
      <c r="I8" s="33"/>
    </row>
    <row r="9" spans="1:57">
      <c r="A9" s="29" t="s">
        <v>14</v>
      </c>
      <c r="B9" s="12"/>
      <c r="C9" s="199" t="s">
        <v>300</v>
      </c>
      <c r="D9" s="199"/>
      <c r="E9" s="200"/>
      <c r="F9" s="12"/>
      <c r="G9" s="34"/>
      <c r="H9" s="35"/>
    </row>
    <row r="10" spans="1:57">
      <c r="A10" s="29" t="s">
        <v>15</v>
      </c>
      <c r="B10" s="12"/>
      <c r="C10" s="199" t="s">
        <v>302</v>
      </c>
      <c r="D10" s="199"/>
      <c r="E10" s="199"/>
      <c r="F10" s="36"/>
      <c r="G10" s="37"/>
      <c r="H10" s="38"/>
    </row>
    <row r="11" spans="1:57" ht="13.5" customHeight="1">
      <c r="A11" s="29" t="s">
        <v>16</v>
      </c>
      <c r="B11" s="12"/>
      <c r="C11" s="199"/>
      <c r="D11" s="199"/>
      <c r="E11" s="199"/>
      <c r="F11" s="39" t="s">
        <v>17</v>
      </c>
      <c r="G11" s="195" t="s">
        <v>304</v>
      </c>
      <c r="H11" s="35"/>
      <c r="BA11" s="40"/>
      <c r="BB11" s="40"/>
      <c r="BC11" s="40"/>
      <c r="BD11" s="40"/>
      <c r="BE11" s="40"/>
    </row>
    <row r="12" spans="1:57" ht="12.75" customHeight="1">
      <c r="A12" s="41" t="s">
        <v>18</v>
      </c>
      <c r="B12" s="10"/>
      <c r="C12" s="201"/>
      <c r="D12" s="201"/>
      <c r="E12" s="201"/>
      <c r="F12" s="42" t="s">
        <v>19</v>
      </c>
      <c r="G12" s="43"/>
      <c r="H12" s="35"/>
    </row>
    <row r="13" spans="1:57" ht="28.5" customHeight="1" thickBot="1">
      <c r="A13" s="44" t="s">
        <v>20</v>
      </c>
      <c r="B13" s="45"/>
      <c r="C13" s="45"/>
      <c r="D13" s="45"/>
      <c r="E13" s="46"/>
      <c r="F13" s="46"/>
      <c r="G13" s="47"/>
      <c r="H13" s="35"/>
    </row>
    <row r="14" spans="1:57" ht="17.25" customHeight="1" thickBot="1">
      <c r="A14" s="48" t="s">
        <v>21</v>
      </c>
      <c r="B14" s="49"/>
      <c r="C14" s="50"/>
      <c r="D14" s="51" t="s">
        <v>22</v>
      </c>
      <c r="E14" s="52"/>
      <c r="F14" s="52"/>
      <c r="G14" s="50"/>
    </row>
    <row r="15" spans="1:57" ht="15.95" customHeight="1">
      <c r="A15" s="53"/>
      <c r="B15" s="54" t="s">
        <v>23</v>
      </c>
      <c r="C15" s="55">
        <f>HSV</f>
        <v>0</v>
      </c>
      <c r="D15" s="56" t="str">
        <f>Rekapitulace!A32</f>
        <v>Ztížené výrobní podmínky</v>
      </c>
      <c r="E15" s="57"/>
      <c r="F15" s="58"/>
      <c r="G15" s="55">
        <f>Rekapitulace!I32</f>
        <v>0</v>
      </c>
    </row>
    <row r="16" spans="1:57" ht="15.95" customHeight="1">
      <c r="A16" s="53" t="s">
        <v>24</v>
      </c>
      <c r="B16" s="54" t="s">
        <v>25</v>
      </c>
      <c r="C16" s="55">
        <f>PSV</f>
        <v>0</v>
      </c>
      <c r="D16" s="9" t="str">
        <f>Rekapitulace!A33</f>
        <v>Oborová přirážka</v>
      </c>
      <c r="E16" s="59"/>
      <c r="F16" s="60"/>
      <c r="G16" s="55">
        <f>Rekapitulace!I33</f>
        <v>0</v>
      </c>
    </row>
    <row r="17" spans="1:7" ht="15.95" customHeight="1">
      <c r="A17" s="53" t="s">
        <v>26</v>
      </c>
      <c r="B17" s="54" t="s">
        <v>27</v>
      </c>
      <c r="C17" s="55">
        <f>Mont</f>
        <v>0</v>
      </c>
      <c r="D17" s="9" t="str">
        <f>Rekapitulace!A34</f>
        <v>Přesun stavebních kapacit</v>
      </c>
      <c r="E17" s="59"/>
      <c r="F17" s="60"/>
      <c r="G17" s="55">
        <f>Rekapitulace!I34</f>
        <v>0</v>
      </c>
    </row>
    <row r="18" spans="1:7" ht="15.95" customHeight="1">
      <c r="A18" s="61" t="s">
        <v>28</v>
      </c>
      <c r="B18" s="62" t="s">
        <v>29</v>
      </c>
      <c r="C18" s="55">
        <f>Dodavka</f>
        <v>0</v>
      </c>
      <c r="D18" s="9" t="str">
        <f>Rekapitulace!A35</f>
        <v>Mimostaveništní doprava</v>
      </c>
      <c r="E18" s="59"/>
      <c r="F18" s="60"/>
      <c r="G18" s="55">
        <f>Rekapitulace!I35</f>
        <v>0</v>
      </c>
    </row>
    <row r="19" spans="1:7" ht="15.95" customHeight="1">
      <c r="A19" s="63" t="s">
        <v>30</v>
      </c>
      <c r="B19" s="54"/>
      <c r="C19" s="55">
        <f>SUM(C15:C18)</f>
        <v>0</v>
      </c>
      <c r="D19" s="9" t="str">
        <f>Rekapitulace!A36</f>
        <v>Zařízení staveniště</v>
      </c>
      <c r="E19" s="59"/>
      <c r="F19" s="60"/>
      <c r="G19" s="55">
        <f>Rekapitulace!I36</f>
        <v>0</v>
      </c>
    </row>
    <row r="20" spans="1:7" ht="15.95" customHeight="1">
      <c r="A20" s="63"/>
      <c r="B20" s="54"/>
      <c r="C20" s="55"/>
      <c r="D20" s="9" t="str">
        <f>Rekapitulace!A37</f>
        <v>Provoz investora</v>
      </c>
      <c r="E20" s="59"/>
      <c r="F20" s="60"/>
      <c r="G20" s="55">
        <f>Rekapitulace!I37</f>
        <v>0</v>
      </c>
    </row>
    <row r="21" spans="1:7" ht="15.95" customHeight="1">
      <c r="A21" s="63" t="s">
        <v>31</v>
      </c>
      <c r="B21" s="54"/>
      <c r="C21" s="55">
        <f>HZS</f>
        <v>0</v>
      </c>
      <c r="D21" s="9" t="str">
        <f>Rekapitulace!A38</f>
        <v>Kompletační činnost (IČD)</v>
      </c>
      <c r="E21" s="59"/>
      <c r="F21" s="60"/>
      <c r="G21" s="55">
        <f>Rekapitulace!I38</f>
        <v>0</v>
      </c>
    </row>
    <row r="22" spans="1:7" ht="15.95" customHeight="1">
      <c r="A22" s="64" t="s">
        <v>32</v>
      </c>
      <c r="B22" s="35"/>
      <c r="C22" s="55">
        <f>C19+C21</f>
        <v>0</v>
      </c>
      <c r="D22" s="9" t="s">
        <v>33</v>
      </c>
      <c r="E22" s="59"/>
      <c r="F22" s="60"/>
      <c r="G22" s="55">
        <f>G23-SUM(G15:G21)</f>
        <v>0</v>
      </c>
    </row>
    <row r="23" spans="1:7" ht="15.95" customHeight="1" thickBot="1">
      <c r="A23" s="202" t="s">
        <v>34</v>
      </c>
      <c r="B23" s="203"/>
      <c r="C23" s="65">
        <f>C22+G23</f>
        <v>0</v>
      </c>
      <c r="D23" s="66" t="s">
        <v>35</v>
      </c>
      <c r="E23" s="67"/>
      <c r="F23" s="68"/>
      <c r="G23" s="55">
        <f>VRN</f>
        <v>0</v>
      </c>
    </row>
    <row r="24" spans="1:7">
      <c r="A24" s="69" t="s">
        <v>36</v>
      </c>
      <c r="B24" s="70"/>
      <c r="C24" s="71"/>
      <c r="D24" s="70" t="s">
        <v>37</v>
      </c>
      <c r="E24" s="70"/>
      <c r="F24" s="72" t="s">
        <v>38</v>
      </c>
      <c r="G24" s="73"/>
    </row>
    <row r="25" spans="1:7">
      <c r="A25" s="64" t="s">
        <v>39</v>
      </c>
      <c r="B25" s="35"/>
      <c r="C25" s="74"/>
      <c r="D25" s="35" t="s">
        <v>39</v>
      </c>
      <c r="F25" s="75" t="s">
        <v>39</v>
      </c>
      <c r="G25" s="76"/>
    </row>
    <row r="26" spans="1:7" ht="37.5" customHeight="1">
      <c r="A26" s="64" t="s">
        <v>40</v>
      </c>
      <c r="B26" s="77"/>
      <c r="C26" s="74"/>
      <c r="D26" s="35" t="s">
        <v>40</v>
      </c>
      <c r="F26" s="75" t="s">
        <v>40</v>
      </c>
      <c r="G26" s="76"/>
    </row>
    <row r="27" spans="1:7">
      <c r="A27" s="64"/>
      <c r="B27" s="78"/>
      <c r="C27" s="74"/>
      <c r="D27" s="35"/>
      <c r="F27" s="75"/>
      <c r="G27" s="76"/>
    </row>
    <row r="28" spans="1:7">
      <c r="A28" s="64" t="s">
        <v>41</v>
      </c>
      <c r="B28" s="35"/>
      <c r="C28" s="74"/>
      <c r="D28" s="75" t="s">
        <v>42</v>
      </c>
      <c r="E28" s="74"/>
      <c r="F28" s="79" t="s">
        <v>42</v>
      </c>
      <c r="G28" s="76"/>
    </row>
    <row r="29" spans="1:7" ht="69" customHeight="1">
      <c r="A29" s="64"/>
      <c r="B29" s="35"/>
      <c r="C29" s="80"/>
      <c r="D29" s="81"/>
      <c r="E29" s="80"/>
      <c r="F29" s="35"/>
      <c r="G29" s="76"/>
    </row>
    <row r="30" spans="1:7">
      <c r="A30" s="82" t="s">
        <v>43</v>
      </c>
      <c r="B30" s="83"/>
      <c r="C30" s="84">
        <v>10</v>
      </c>
      <c r="D30" s="83" t="s">
        <v>44</v>
      </c>
      <c r="E30" s="85"/>
      <c r="F30" s="204">
        <f>ROUND(C23-F32,0)</f>
        <v>0</v>
      </c>
      <c r="G30" s="205"/>
    </row>
    <row r="31" spans="1:7">
      <c r="A31" s="82" t="s">
        <v>45</v>
      </c>
      <c r="B31" s="83"/>
      <c r="C31" s="84">
        <f>SazbaDPH1</f>
        <v>10</v>
      </c>
      <c r="D31" s="83" t="s">
        <v>46</v>
      </c>
      <c r="E31" s="85"/>
      <c r="F31" s="204">
        <f>ROUND(PRODUCT(F30,C31/100),1)</f>
        <v>0</v>
      </c>
      <c r="G31" s="205"/>
    </row>
    <row r="32" spans="1:7">
      <c r="A32" s="82" t="s">
        <v>43</v>
      </c>
      <c r="B32" s="83"/>
      <c r="C32" s="84">
        <v>0</v>
      </c>
      <c r="D32" s="83" t="s">
        <v>46</v>
      </c>
      <c r="E32" s="85"/>
      <c r="F32" s="204">
        <v>0</v>
      </c>
      <c r="G32" s="205"/>
    </row>
    <row r="33" spans="1:8">
      <c r="A33" s="82" t="s">
        <v>45</v>
      </c>
      <c r="B33" s="86"/>
      <c r="C33" s="87">
        <f>SazbaDPH2</f>
        <v>0</v>
      </c>
      <c r="D33" s="83" t="s">
        <v>46</v>
      </c>
      <c r="E33" s="60"/>
      <c r="F33" s="204">
        <f>ROUND(PRODUCT(F32,C33/100),1)</f>
        <v>0</v>
      </c>
      <c r="G33" s="205"/>
    </row>
    <row r="34" spans="1:8" s="91" customFormat="1" ht="19.5" customHeight="1" thickBot="1">
      <c r="A34" s="88" t="s">
        <v>47</v>
      </c>
      <c r="B34" s="89"/>
      <c r="C34" s="89"/>
      <c r="D34" s="89"/>
      <c r="E34" s="90"/>
      <c r="F34" s="206">
        <f>CEILING(SUM(F30:F33),IF(SUM(F30:F33)&gt;=0,1,-1))</f>
        <v>0</v>
      </c>
      <c r="G34" s="207"/>
    </row>
    <row r="36" spans="1:8">
      <c r="A36" s="92" t="s">
        <v>48</v>
      </c>
      <c r="B36" s="92"/>
      <c r="C36" s="92"/>
      <c r="D36" s="92"/>
      <c r="E36" s="92"/>
      <c r="F36" s="92"/>
      <c r="G36" s="92"/>
      <c r="H36" s="3" t="s">
        <v>6</v>
      </c>
    </row>
    <row r="37" spans="1:8" ht="14.25" customHeight="1">
      <c r="A37" s="92"/>
      <c r="B37" s="198"/>
      <c r="C37" s="198"/>
      <c r="D37" s="198"/>
      <c r="E37" s="198"/>
      <c r="F37" s="198"/>
      <c r="G37" s="198"/>
      <c r="H37" s="3" t="s">
        <v>6</v>
      </c>
    </row>
    <row r="38" spans="1:8" ht="12.75" customHeight="1">
      <c r="A38" s="93"/>
      <c r="B38" s="198"/>
      <c r="C38" s="198"/>
      <c r="D38" s="198"/>
      <c r="E38" s="198"/>
      <c r="F38" s="198"/>
      <c r="G38" s="198"/>
      <c r="H38" s="3" t="s">
        <v>6</v>
      </c>
    </row>
    <row r="39" spans="1:8">
      <c r="A39" s="93"/>
      <c r="B39" s="198"/>
      <c r="C39" s="198"/>
      <c r="D39" s="198"/>
      <c r="E39" s="198"/>
      <c r="F39" s="198"/>
      <c r="G39" s="198"/>
      <c r="H39" s="3" t="s">
        <v>6</v>
      </c>
    </row>
    <row r="40" spans="1:8">
      <c r="A40" s="93"/>
      <c r="B40" s="198"/>
      <c r="C40" s="198"/>
      <c r="D40" s="198"/>
      <c r="E40" s="198"/>
      <c r="F40" s="198"/>
      <c r="G40" s="198"/>
      <c r="H40" s="3" t="s">
        <v>6</v>
      </c>
    </row>
    <row r="41" spans="1:8">
      <c r="A41" s="93"/>
      <c r="B41" s="198"/>
      <c r="C41" s="198"/>
      <c r="D41" s="198"/>
      <c r="E41" s="198"/>
      <c r="F41" s="198"/>
      <c r="G41" s="198"/>
      <c r="H41" s="3" t="s">
        <v>6</v>
      </c>
    </row>
    <row r="42" spans="1:8">
      <c r="A42" s="93"/>
      <c r="B42" s="198"/>
      <c r="C42" s="198"/>
      <c r="D42" s="198"/>
      <c r="E42" s="198"/>
      <c r="F42" s="198"/>
      <c r="G42" s="198"/>
      <c r="H42" s="3" t="s">
        <v>6</v>
      </c>
    </row>
    <row r="43" spans="1:8">
      <c r="A43" s="93"/>
      <c r="B43" s="198"/>
      <c r="C43" s="198"/>
      <c r="D43" s="198"/>
      <c r="E43" s="198"/>
      <c r="F43" s="198"/>
      <c r="G43" s="198"/>
      <c r="H43" s="3" t="s">
        <v>6</v>
      </c>
    </row>
    <row r="44" spans="1:8">
      <c r="A44" s="93"/>
      <c r="B44" s="198"/>
      <c r="C44" s="198"/>
      <c r="D44" s="198"/>
      <c r="E44" s="198"/>
      <c r="F44" s="198"/>
      <c r="G44" s="198"/>
      <c r="H44" s="3" t="s">
        <v>6</v>
      </c>
    </row>
    <row r="45" spans="1:8" ht="0.75" customHeight="1">
      <c r="A45" s="93"/>
      <c r="B45" s="198"/>
      <c r="C45" s="198"/>
      <c r="D45" s="198"/>
      <c r="E45" s="198"/>
      <c r="F45" s="198"/>
      <c r="G45" s="198"/>
      <c r="H45" s="3" t="s">
        <v>6</v>
      </c>
    </row>
    <row r="46" spans="1:8">
      <c r="B46" s="197"/>
      <c r="C46" s="197"/>
      <c r="D46" s="197"/>
      <c r="E46" s="197"/>
      <c r="F46" s="197"/>
      <c r="G46" s="197"/>
    </row>
    <row r="47" spans="1:8">
      <c r="B47" s="197"/>
      <c r="C47" s="197"/>
      <c r="D47" s="197"/>
      <c r="E47" s="197"/>
      <c r="F47" s="197"/>
      <c r="G47" s="197"/>
    </row>
    <row r="48" spans="1:8">
      <c r="B48" s="197"/>
      <c r="C48" s="197"/>
      <c r="D48" s="197"/>
      <c r="E48" s="197"/>
      <c r="F48" s="197"/>
      <c r="G48" s="197"/>
    </row>
    <row r="49" spans="2:7">
      <c r="B49" s="197"/>
      <c r="C49" s="197"/>
      <c r="D49" s="197"/>
      <c r="E49" s="197"/>
      <c r="F49" s="197"/>
      <c r="G49" s="197"/>
    </row>
    <row r="50" spans="2:7">
      <c r="B50" s="197"/>
      <c r="C50" s="197"/>
      <c r="D50" s="197"/>
      <c r="E50" s="197"/>
      <c r="F50" s="197"/>
      <c r="G50" s="197"/>
    </row>
    <row r="51" spans="2:7">
      <c r="B51" s="197"/>
      <c r="C51" s="197"/>
      <c r="D51" s="197"/>
      <c r="E51" s="197"/>
      <c r="F51" s="197"/>
      <c r="G51" s="197"/>
    </row>
    <row r="52" spans="2:7">
      <c r="B52" s="197"/>
      <c r="C52" s="197"/>
      <c r="D52" s="197"/>
      <c r="E52" s="197"/>
      <c r="F52" s="197"/>
      <c r="G52" s="197"/>
    </row>
    <row r="53" spans="2:7">
      <c r="B53" s="197"/>
      <c r="C53" s="197"/>
      <c r="D53" s="197"/>
      <c r="E53" s="197"/>
      <c r="F53" s="197"/>
      <c r="G53" s="197"/>
    </row>
    <row r="54" spans="2:7">
      <c r="B54" s="197"/>
      <c r="C54" s="197"/>
      <c r="D54" s="197"/>
      <c r="E54" s="197"/>
      <c r="F54" s="197"/>
      <c r="G54" s="197"/>
    </row>
    <row r="55" spans="2:7">
      <c r="B55" s="197"/>
      <c r="C55" s="197"/>
      <c r="D55" s="197"/>
      <c r="E55" s="197"/>
      <c r="F55" s="197"/>
      <c r="G55" s="197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91"/>
  <sheetViews>
    <sheetView view="pageBreakPreview" zoomScaleSheetLayoutView="100" workbookViewId="0">
      <selection sqref="A1:B1"/>
    </sheetView>
  </sheetViews>
  <sheetFormatPr defaultRowHeight="12.75"/>
  <cols>
    <col min="1" max="1" width="5.85546875" style="3" customWidth="1"/>
    <col min="2" max="2" width="6.140625" style="3" customWidth="1"/>
    <col min="3" max="3" width="11.42578125" style="3" customWidth="1"/>
    <col min="4" max="4" width="15.85546875" style="3" customWidth="1"/>
    <col min="5" max="5" width="11.28515625" style="3" customWidth="1"/>
    <col min="6" max="6" width="10.85546875" style="3" customWidth="1"/>
    <col min="7" max="7" width="11" style="3" customWidth="1"/>
    <col min="8" max="8" width="11.140625" style="3" customWidth="1"/>
    <col min="9" max="9" width="10.7109375" style="3" customWidth="1"/>
    <col min="10" max="16384" width="9.140625" style="3"/>
  </cols>
  <sheetData>
    <row r="1" spans="1:9" ht="13.5" thickTop="1">
      <c r="A1" s="208" t="s">
        <v>305</v>
      </c>
      <c r="B1" s="209"/>
      <c r="C1" s="94" t="str">
        <f>CONCATENATE(cislostavby," ",nazevstavby)</f>
        <v>017/11 Rekonstrukce budovy OÚ Vrskmaň</v>
      </c>
      <c r="D1" s="95"/>
      <c r="E1" s="96"/>
      <c r="F1" s="95"/>
      <c r="G1" s="97" t="s">
        <v>50</v>
      </c>
      <c r="H1" s="98">
        <v>1</v>
      </c>
      <c r="I1" s="99"/>
    </row>
    <row r="2" spans="1:9" ht="13.5" thickBot="1">
      <c r="A2" s="210" t="s">
        <v>306</v>
      </c>
      <c r="B2" s="211"/>
      <c r="C2" s="100" t="str">
        <f>CONCATENATE(cisloobjektu," ",nazevobjektu)</f>
        <v>1 OÚ Vrskmaň</v>
      </c>
      <c r="D2" s="101"/>
      <c r="E2" s="102"/>
      <c r="F2" s="101"/>
      <c r="G2" s="212" t="s">
        <v>302</v>
      </c>
      <c r="H2" s="213"/>
      <c r="I2" s="214"/>
    </row>
    <row r="3" spans="1:9" ht="13.5" thickTop="1">
      <c r="F3" s="35"/>
    </row>
    <row r="4" spans="1:9" ht="19.5" customHeight="1">
      <c r="A4" s="103" t="s">
        <v>52</v>
      </c>
      <c r="B4" s="104"/>
      <c r="C4" s="104"/>
      <c r="D4" s="104"/>
      <c r="E4" s="105"/>
      <c r="F4" s="104"/>
      <c r="G4" s="104"/>
      <c r="H4" s="104"/>
      <c r="I4" s="104"/>
    </row>
    <row r="5" spans="1:9" ht="13.5" thickBot="1"/>
    <row r="6" spans="1:9" s="35" customFormat="1" ht="13.5" thickBot="1">
      <c r="A6" s="106"/>
      <c r="B6" s="107" t="s">
        <v>53</v>
      </c>
      <c r="C6" s="107"/>
      <c r="D6" s="108"/>
      <c r="E6" s="109" t="s">
        <v>54</v>
      </c>
      <c r="F6" s="110" t="s">
        <v>55</v>
      </c>
      <c r="G6" s="110" t="s">
        <v>56</v>
      </c>
      <c r="H6" s="110" t="s">
        <v>57</v>
      </c>
      <c r="I6" s="111" t="s">
        <v>31</v>
      </c>
    </row>
    <row r="7" spans="1:9" s="35" customFormat="1">
      <c r="A7" s="191" t="str">
        <f>Položky!B7</f>
        <v>12</v>
      </c>
      <c r="B7" s="112" t="str">
        <f>Položky!C7</f>
        <v>Odkopávky a prokopávky</v>
      </c>
      <c r="D7" s="113"/>
      <c r="E7" s="192">
        <f>Položky!BC9</f>
        <v>0</v>
      </c>
      <c r="F7" s="193">
        <f>Položky!BD9</f>
        <v>0</v>
      </c>
      <c r="G7" s="193">
        <f>Položky!BE9</f>
        <v>0</v>
      </c>
      <c r="H7" s="193">
        <f>Položky!BF9</f>
        <v>0</v>
      </c>
      <c r="I7" s="194">
        <f>Položky!BG9</f>
        <v>0</v>
      </c>
    </row>
    <row r="8" spans="1:9" s="35" customFormat="1">
      <c r="A8" s="191" t="str">
        <f>Položky!B10</f>
        <v>17</v>
      </c>
      <c r="B8" s="112" t="str">
        <f>Položky!C10</f>
        <v>Konstrukce ze zemin</v>
      </c>
      <c r="D8" s="113"/>
      <c r="E8" s="192">
        <f>Položky!BC12</f>
        <v>0</v>
      </c>
      <c r="F8" s="193">
        <f>Položky!BD12</f>
        <v>0</v>
      </c>
      <c r="G8" s="193">
        <f>Položky!BE12</f>
        <v>0</v>
      </c>
      <c r="H8" s="193">
        <f>Položky!BF12</f>
        <v>0</v>
      </c>
      <c r="I8" s="194">
        <f>Položky!BG12</f>
        <v>0</v>
      </c>
    </row>
    <row r="9" spans="1:9" s="35" customFormat="1">
      <c r="A9" s="191" t="str">
        <f>Položky!B13</f>
        <v>31</v>
      </c>
      <c r="B9" s="112" t="str">
        <f>Položky!C13</f>
        <v>Zdi podpěrné a volné</v>
      </c>
      <c r="D9" s="113"/>
      <c r="E9" s="192">
        <f>Položky!BC18</f>
        <v>0</v>
      </c>
      <c r="F9" s="193">
        <f>Položky!BD18</f>
        <v>0</v>
      </c>
      <c r="G9" s="193">
        <f>Položky!BE18</f>
        <v>0</v>
      </c>
      <c r="H9" s="193">
        <f>Položky!BF18</f>
        <v>0</v>
      </c>
      <c r="I9" s="194">
        <f>Položky!BG18</f>
        <v>0</v>
      </c>
    </row>
    <row r="10" spans="1:9" s="35" customFormat="1">
      <c r="A10" s="191" t="str">
        <f>Položky!B19</f>
        <v>38</v>
      </c>
      <c r="B10" s="112" t="str">
        <f>Položky!C19</f>
        <v>Kompletní konstrukce</v>
      </c>
      <c r="D10" s="113"/>
      <c r="E10" s="192">
        <f>Položky!BC23</f>
        <v>0</v>
      </c>
      <c r="F10" s="193">
        <f>Položky!BD23</f>
        <v>0</v>
      </c>
      <c r="G10" s="193">
        <f>Položky!BE23</f>
        <v>0</v>
      </c>
      <c r="H10" s="193">
        <f>Položky!BF23</f>
        <v>0</v>
      </c>
      <c r="I10" s="194">
        <f>Položky!BG23</f>
        <v>0</v>
      </c>
    </row>
    <row r="11" spans="1:9" s="35" customFormat="1">
      <c r="A11" s="191" t="str">
        <f>Položky!B24</f>
        <v>41</v>
      </c>
      <c r="B11" s="112" t="str">
        <f>Položky!C24</f>
        <v>Stropy a stropní konstrukce</v>
      </c>
      <c r="D11" s="113"/>
      <c r="E11" s="192">
        <f>Položky!BC31</f>
        <v>0</v>
      </c>
      <c r="F11" s="193">
        <f>Položky!BD31</f>
        <v>0</v>
      </c>
      <c r="G11" s="193">
        <f>Položky!BE31</f>
        <v>0</v>
      </c>
      <c r="H11" s="193">
        <f>Položky!BF31</f>
        <v>0</v>
      </c>
      <c r="I11" s="194">
        <f>Položky!BG31</f>
        <v>0</v>
      </c>
    </row>
    <row r="12" spans="1:9" s="35" customFormat="1">
      <c r="A12" s="191" t="str">
        <f>Položky!B32</f>
        <v>61</v>
      </c>
      <c r="B12" s="112" t="str">
        <f>Položky!C32</f>
        <v>Upravy povrchů vnitřní</v>
      </c>
      <c r="D12" s="113"/>
      <c r="E12" s="192">
        <f>Položky!BC37</f>
        <v>0</v>
      </c>
      <c r="F12" s="193">
        <f>Položky!BD37</f>
        <v>0</v>
      </c>
      <c r="G12" s="193">
        <f>Položky!BE37</f>
        <v>0</v>
      </c>
      <c r="H12" s="193">
        <f>Položky!BF37</f>
        <v>0</v>
      </c>
      <c r="I12" s="194">
        <f>Položky!BG37</f>
        <v>0</v>
      </c>
    </row>
    <row r="13" spans="1:9" s="35" customFormat="1">
      <c r="A13" s="191" t="str">
        <f>Položky!B38</f>
        <v>62</v>
      </c>
      <c r="B13" s="112" t="str">
        <f>Položky!C38</f>
        <v>Úpravy povrchů vnější</v>
      </c>
      <c r="D13" s="113"/>
      <c r="E13" s="192">
        <f>Položky!BC42</f>
        <v>0</v>
      </c>
      <c r="F13" s="193">
        <f>Položky!BD42</f>
        <v>0</v>
      </c>
      <c r="G13" s="193">
        <f>Položky!BE42</f>
        <v>0</v>
      </c>
      <c r="H13" s="193">
        <f>Položky!BF42</f>
        <v>0</v>
      </c>
      <c r="I13" s="194">
        <f>Položky!BG42</f>
        <v>0</v>
      </c>
    </row>
    <row r="14" spans="1:9" s="35" customFormat="1">
      <c r="A14" s="191" t="str">
        <f>Položky!B43</f>
        <v>64</v>
      </c>
      <c r="B14" s="112" t="str">
        <f>Položky!C43</f>
        <v>Výplně otvorů</v>
      </c>
      <c r="D14" s="113"/>
      <c r="E14" s="192">
        <f>Položky!BC46</f>
        <v>0</v>
      </c>
      <c r="F14" s="193">
        <f>Položky!BD46</f>
        <v>0</v>
      </c>
      <c r="G14" s="193">
        <f>Položky!BE46</f>
        <v>0</v>
      </c>
      <c r="H14" s="193">
        <f>Položky!BF46</f>
        <v>0</v>
      </c>
      <c r="I14" s="194">
        <f>Položky!BG46</f>
        <v>0</v>
      </c>
    </row>
    <row r="15" spans="1:9" s="35" customFormat="1">
      <c r="A15" s="191" t="str">
        <f>Položky!B47</f>
        <v>94</v>
      </c>
      <c r="B15" s="112" t="str">
        <f>Položky!C47</f>
        <v>Lešení a stavební výtahy</v>
      </c>
      <c r="D15" s="113"/>
      <c r="E15" s="192">
        <f>Položky!BC51</f>
        <v>0</v>
      </c>
      <c r="F15" s="193">
        <f>Položky!BD51</f>
        <v>0</v>
      </c>
      <c r="G15" s="193">
        <f>Položky!BE51</f>
        <v>0</v>
      </c>
      <c r="H15" s="193">
        <f>Položky!BF51</f>
        <v>0</v>
      </c>
      <c r="I15" s="194">
        <f>Položky!BG51</f>
        <v>0</v>
      </c>
    </row>
    <row r="16" spans="1:9" s="35" customFormat="1">
      <c r="A16" s="191" t="str">
        <f>Položky!B52</f>
        <v>95</v>
      </c>
      <c r="B16" s="112" t="str">
        <f>Položky!C52</f>
        <v>Dokončovací konstrukce na pozemních stavbách</v>
      </c>
      <c r="D16" s="113"/>
      <c r="E16" s="192">
        <f>Položky!BC55</f>
        <v>0</v>
      </c>
      <c r="F16" s="193">
        <f>Položky!BD55</f>
        <v>0</v>
      </c>
      <c r="G16" s="193">
        <f>Položky!BE55</f>
        <v>0</v>
      </c>
      <c r="H16" s="193">
        <f>Položky!BF55</f>
        <v>0</v>
      </c>
      <c r="I16" s="194">
        <f>Položky!BG55</f>
        <v>0</v>
      </c>
    </row>
    <row r="17" spans="1:57" s="35" customFormat="1">
      <c r="A17" s="191" t="str">
        <f>Položky!B56</f>
        <v>98</v>
      </c>
      <c r="B17" s="112" t="str">
        <f>Položky!C56</f>
        <v>Demolice</v>
      </c>
      <c r="D17" s="113"/>
      <c r="E17" s="192">
        <f>Položky!BC74</f>
        <v>0</v>
      </c>
      <c r="F17" s="193">
        <f>Položky!BD74</f>
        <v>0</v>
      </c>
      <c r="G17" s="193">
        <f>Položky!BE74</f>
        <v>0</v>
      </c>
      <c r="H17" s="193">
        <f>Položky!BF74</f>
        <v>0</v>
      </c>
      <c r="I17" s="194">
        <f>Položky!BG74</f>
        <v>0</v>
      </c>
    </row>
    <row r="18" spans="1:57" s="35" customFormat="1">
      <c r="A18" s="191" t="str">
        <f>Položky!B75</f>
        <v>713</v>
      </c>
      <c r="B18" s="112" t="str">
        <f>Položky!C75</f>
        <v>Izolace tepelné</v>
      </c>
      <c r="D18" s="113"/>
      <c r="E18" s="192">
        <f>Položky!BC80</f>
        <v>0</v>
      </c>
      <c r="F18" s="193">
        <f>Položky!BD80</f>
        <v>0</v>
      </c>
      <c r="G18" s="193">
        <f>Položky!BE80</f>
        <v>0</v>
      </c>
      <c r="H18" s="193">
        <f>Položky!BF80</f>
        <v>0</v>
      </c>
      <c r="I18" s="194">
        <f>Položky!BG80</f>
        <v>0</v>
      </c>
    </row>
    <row r="19" spans="1:57" s="35" customFormat="1">
      <c r="A19" s="191" t="str">
        <f>Položky!B81</f>
        <v>762</v>
      </c>
      <c r="B19" s="112" t="str">
        <f>Položky!C81</f>
        <v>Konstrukce tesařské</v>
      </c>
      <c r="D19" s="113"/>
      <c r="E19" s="192">
        <f>Položky!BC90</f>
        <v>0</v>
      </c>
      <c r="F19" s="193">
        <f>Položky!BD90</f>
        <v>0</v>
      </c>
      <c r="G19" s="193">
        <f>Položky!BE90</f>
        <v>0</v>
      </c>
      <c r="H19" s="193">
        <f>Položky!BF90</f>
        <v>0</v>
      </c>
      <c r="I19" s="194">
        <f>Položky!BG90</f>
        <v>0</v>
      </c>
    </row>
    <row r="20" spans="1:57" s="35" customFormat="1">
      <c r="A20" s="191" t="str">
        <f>Položky!B91</f>
        <v>7631</v>
      </c>
      <c r="B20" s="112" t="str">
        <f>Položky!C91</f>
        <v>Konstrukce sádrokartonové</v>
      </c>
      <c r="D20" s="113"/>
      <c r="E20" s="192">
        <f>Položky!BC95</f>
        <v>0</v>
      </c>
      <c r="F20" s="193">
        <f>Položky!BD95</f>
        <v>0</v>
      </c>
      <c r="G20" s="193">
        <f>Položky!BE95</f>
        <v>0</v>
      </c>
      <c r="H20" s="193">
        <f>Položky!BF95</f>
        <v>0</v>
      </c>
      <c r="I20" s="194">
        <f>Položky!BG95</f>
        <v>0</v>
      </c>
    </row>
    <row r="21" spans="1:57" s="35" customFormat="1">
      <c r="A21" s="191" t="str">
        <f>Položky!B96</f>
        <v>764</v>
      </c>
      <c r="B21" s="112" t="str">
        <f>Položky!C96</f>
        <v>Konstrukce klempířské</v>
      </c>
      <c r="D21" s="113"/>
      <c r="E21" s="192">
        <f>Položky!BC104</f>
        <v>0</v>
      </c>
      <c r="F21" s="193">
        <f>Položky!BD104</f>
        <v>0</v>
      </c>
      <c r="G21" s="193">
        <f>Položky!BE104</f>
        <v>0</v>
      </c>
      <c r="H21" s="193">
        <f>Položky!BF104</f>
        <v>0</v>
      </c>
      <c r="I21" s="194">
        <f>Položky!BG104</f>
        <v>0</v>
      </c>
    </row>
    <row r="22" spans="1:57" s="35" customFormat="1">
      <c r="A22" s="191" t="str">
        <f>Položky!B105</f>
        <v>765</v>
      </c>
      <c r="B22" s="112" t="str">
        <f>Položky!C105</f>
        <v>Krytiny tvrdé</v>
      </c>
      <c r="D22" s="113"/>
      <c r="E22" s="192">
        <f>Položky!BC110</f>
        <v>0</v>
      </c>
      <c r="F22" s="193">
        <f>Položky!BD110</f>
        <v>0</v>
      </c>
      <c r="G22" s="193">
        <f>Položky!BE110</f>
        <v>0</v>
      </c>
      <c r="H22" s="193">
        <f>Položky!BF110</f>
        <v>0</v>
      </c>
      <c r="I22" s="194">
        <f>Položky!BG110</f>
        <v>0</v>
      </c>
    </row>
    <row r="23" spans="1:57" s="35" customFormat="1">
      <c r="A23" s="191" t="str">
        <f>Položky!B111</f>
        <v>766</v>
      </c>
      <c r="B23" s="112" t="str">
        <f>Položky!C111</f>
        <v>Konstrukce truhlářské</v>
      </c>
      <c r="D23" s="113"/>
      <c r="E23" s="192">
        <f>Položky!BC118</f>
        <v>0</v>
      </c>
      <c r="F23" s="193">
        <f>Položky!BD118</f>
        <v>0</v>
      </c>
      <c r="G23" s="193">
        <f>Položky!BE118</f>
        <v>0</v>
      </c>
      <c r="H23" s="193">
        <f>Položky!BF118</f>
        <v>0</v>
      </c>
      <c r="I23" s="194">
        <f>Položky!BG118</f>
        <v>0</v>
      </c>
    </row>
    <row r="24" spans="1:57" s="35" customFormat="1">
      <c r="A24" s="191" t="str">
        <f>Položky!B119</f>
        <v>776</v>
      </c>
      <c r="B24" s="112" t="str">
        <f>Položky!C119</f>
        <v>Podlahy povlakové</v>
      </c>
      <c r="D24" s="113"/>
      <c r="E24" s="192">
        <f>Položky!BC127</f>
        <v>0</v>
      </c>
      <c r="F24" s="193">
        <f>Položky!BD127</f>
        <v>0</v>
      </c>
      <c r="G24" s="193">
        <f>Položky!BE127</f>
        <v>0</v>
      </c>
      <c r="H24" s="193">
        <f>Položky!BF127</f>
        <v>0</v>
      </c>
      <c r="I24" s="194">
        <f>Položky!BG127</f>
        <v>0</v>
      </c>
    </row>
    <row r="25" spans="1:57" s="35" customFormat="1">
      <c r="A25" s="191" t="str">
        <f>Položky!B128</f>
        <v>784</v>
      </c>
      <c r="B25" s="112" t="str">
        <f>Položky!C128</f>
        <v>Malby</v>
      </c>
      <c r="D25" s="113"/>
      <c r="E25" s="192">
        <f>Položky!BC132</f>
        <v>0</v>
      </c>
      <c r="F25" s="193">
        <f>Položky!BD132</f>
        <v>0</v>
      </c>
      <c r="G25" s="193">
        <f>Položky!BE132</f>
        <v>0</v>
      </c>
      <c r="H25" s="193">
        <f>Položky!BF132</f>
        <v>0</v>
      </c>
      <c r="I25" s="194">
        <f>Položky!BG132</f>
        <v>0</v>
      </c>
    </row>
    <row r="26" spans="1:57" s="35" customFormat="1" ht="13.5" thickBot="1">
      <c r="A26" s="191" t="str">
        <f>Položky!B133</f>
        <v>M21</v>
      </c>
      <c r="B26" s="112" t="str">
        <f>Položky!C133</f>
        <v>Elektromontáže</v>
      </c>
      <c r="D26" s="113"/>
      <c r="E26" s="192">
        <f>Položky!BC135</f>
        <v>0</v>
      </c>
      <c r="F26" s="193">
        <f>Položky!BD135</f>
        <v>0</v>
      </c>
      <c r="G26" s="193">
        <f>Položky!BE135</f>
        <v>0</v>
      </c>
      <c r="H26" s="193">
        <f>Položky!BF135</f>
        <v>0</v>
      </c>
      <c r="I26" s="194">
        <f>Položky!BG135</f>
        <v>0</v>
      </c>
    </row>
    <row r="27" spans="1:57" s="120" customFormat="1" ht="13.5" thickBot="1">
      <c r="A27" s="114"/>
      <c r="B27" s="115" t="s">
        <v>58</v>
      </c>
      <c r="C27" s="115"/>
      <c r="D27" s="116"/>
      <c r="E27" s="117">
        <f>SUM(E7:E26)</f>
        <v>0</v>
      </c>
      <c r="F27" s="118">
        <f>SUM(F7:F26)</f>
        <v>0</v>
      </c>
      <c r="G27" s="118">
        <f>SUM(G7:G26)</f>
        <v>0</v>
      </c>
      <c r="H27" s="118">
        <f>SUM(H7:H26)</f>
        <v>0</v>
      </c>
      <c r="I27" s="119">
        <f>SUM(I7:I26)</f>
        <v>0</v>
      </c>
    </row>
    <row r="28" spans="1:57">
      <c r="A28" s="35"/>
      <c r="B28" s="35"/>
      <c r="C28" s="35"/>
      <c r="D28" s="35"/>
      <c r="E28" s="35"/>
      <c r="F28" s="35"/>
      <c r="G28" s="35"/>
      <c r="H28" s="35"/>
      <c r="I28" s="35"/>
    </row>
    <row r="29" spans="1:57" ht="19.5" customHeight="1">
      <c r="A29" s="104" t="s">
        <v>59</v>
      </c>
      <c r="B29" s="104"/>
      <c r="C29" s="104"/>
      <c r="D29" s="104"/>
      <c r="E29" s="104"/>
      <c r="F29" s="104"/>
      <c r="G29" s="121"/>
      <c r="H29" s="104"/>
      <c r="I29" s="104"/>
      <c r="BA29" s="40"/>
      <c r="BB29" s="40"/>
      <c r="BC29" s="40"/>
      <c r="BD29" s="40"/>
      <c r="BE29" s="40"/>
    </row>
    <row r="30" spans="1:57" ht="13.5" thickBot="1"/>
    <row r="31" spans="1:57">
      <c r="A31" s="69" t="s">
        <v>60</v>
      </c>
      <c r="B31" s="70"/>
      <c r="C31" s="70"/>
      <c r="D31" s="122"/>
      <c r="E31" s="123" t="s">
        <v>61</v>
      </c>
      <c r="F31" s="124" t="s">
        <v>62</v>
      </c>
      <c r="G31" s="125" t="s">
        <v>63</v>
      </c>
      <c r="H31" s="126"/>
      <c r="I31" s="127" t="s">
        <v>61</v>
      </c>
    </row>
    <row r="32" spans="1:57">
      <c r="A32" s="63" t="s">
        <v>291</v>
      </c>
      <c r="B32" s="54"/>
      <c r="C32" s="54"/>
      <c r="D32" s="128"/>
      <c r="E32" s="129">
        <v>0</v>
      </c>
      <c r="F32" s="130">
        <v>0</v>
      </c>
      <c r="G32" s="131">
        <f t="shared" ref="G32:G39" si="0">CHOOSE(BA32+1,HSV+PSV,HSV+PSV+Mont,HSV+PSV+Dodavka+Mont,HSV,PSV,Mont,Dodavka,Mont+Dodavka,0)</f>
        <v>0</v>
      </c>
      <c r="H32" s="132"/>
      <c r="I32" s="133">
        <f t="shared" ref="I32:I39" si="1">E32+F32*G32/100</f>
        <v>0</v>
      </c>
      <c r="BA32" s="3">
        <v>0</v>
      </c>
    </row>
    <row r="33" spans="1:53">
      <c r="A33" s="63" t="s">
        <v>292</v>
      </c>
      <c r="B33" s="54"/>
      <c r="C33" s="54"/>
      <c r="D33" s="128"/>
      <c r="E33" s="129">
        <v>0</v>
      </c>
      <c r="F33" s="130">
        <v>0</v>
      </c>
      <c r="G33" s="131">
        <f t="shared" si="0"/>
        <v>0</v>
      </c>
      <c r="H33" s="132"/>
      <c r="I33" s="133">
        <f t="shared" si="1"/>
        <v>0</v>
      </c>
      <c r="BA33" s="3">
        <v>0</v>
      </c>
    </row>
    <row r="34" spans="1:53">
      <c r="A34" s="63" t="s">
        <v>293</v>
      </c>
      <c r="B34" s="54"/>
      <c r="C34" s="54"/>
      <c r="D34" s="128"/>
      <c r="E34" s="129">
        <v>0</v>
      </c>
      <c r="F34" s="130">
        <v>0</v>
      </c>
      <c r="G34" s="131">
        <f t="shared" si="0"/>
        <v>0</v>
      </c>
      <c r="H34" s="132"/>
      <c r="I34" s="133">
        <f t="shared" si="1"/>
        <v>0</v>
      </c>
      <c r="BA34" s="3">
        <v>0</v>
      </c>
    </row>
    <row r="35" spans="1:53">
      <c r="A35" s="63" t="s">
        <v>294</v>
      </c>
      <c r="B35" s="54"/>
      <c r="C35" s="54"/>
      <c r="D35" s="128"/>
      <c r="E35" s="129">
        <v>0</v>
      </c>
      <c r="F35" s="130">
        <v>0</v>
      </c>
      <c r="G35" s="131">
        <f t="shared" si="0"/>
        <v>0</v>
      </c>
      <c r="H35" s="132"/>
      <c r="I35" s="133">
        <f t="shared" si="1"/>
        <v>0</v>
      </c>
      <c r="BA35" s="3">
        <v>0</v>
      </c>
    </row>
    <row r="36" spans="1:53">
      <c r="A36" s="63" t="s">
        <v>295</v>
      </c>
      <c r="B36" s="54"/>
      <c r="C36" s="54"/>
      <c r="D36" s="128"/>
      <c r="E36" s="129">
        <v>0</v>
      </c>
      <c r="F36" s="130">
        <v>1</v>
      </c>
      <c r="G36" s="131">
        <f t="shared" si="0"/>
        <v>0</v>
      </c>
      <c r="H36" s="132"/>
      <c r="I36" s="133">
        <f t="shared" si="1"/>
        <v>0</v>
      </c>
      <c r="BA36" s="3">
        <v>1</v>
      </c>
    </row>
    <row r="37" spans="1:53">
      <c r="A37" s="63" t="s">
        <v>296</v>
      </c>
      <c r="B37" s="54"/>
      <c r="C37" s="54"/>
      <c r="D37" s="128"/>
      <c r="E37" s="129">
        <v>0</v>
      </c>
      <c r="F37" s="130">
        <v>1</v>
      </c>
      <c r="G37" s="131">
        <f t="shared" si="0"/>
        <v>0</v>
      </c>
      <c r="H37" s="132"/>
      <c r="I37" s="133">
        <f t="shared" si="1"/>
        <v>0</v>
      </c>
      <c r="BA37" s="3">
        <v>1</v>
      </c>
    </row>
    <row r="38" spans="1:53">
      <c r="A38" s="63" t="s">
        <v>297</v>
      </c>
      <c r="B38" s="54"/>
      <c r="C38" s="54"/>
      <c r="D38" s="128"/>
      <c r="E38" s="129">
        <v>0</v>
      </c>
      <c r="F38" s="130">
        <v>0</v>
      </c>
      <c r="G38" s="131">
        <f t="shared" si="0"/>
        <v>0</v>
      </c>
      <c r="H38" s="132"/>
      <c r="I38" s="133">
        <f t="shared" si="1"/>
        <v>0</v>
      </c>
      <c r="BA38" s="3">
        <v>2</v>
      </c>
    </row>
    <row r="39" spans="1:53">
      <c r="A39" s="63" t="s">
        <v>298</v>
      </c>
      <c r="B39" s="54"/>
      <c r="C39" s="54"/>
      <c r="D39" s="128"/>
      <c r="E39" s="129">
        <v>0</v>
      </c>
      <c r="F39" s="130">
        <v>5</v>
      </c>
      <c r="G39" s="131">
        <f t="shared" si="0"/>
        <v>0</v>
      </c>
      <c r="H39" s="132"/>
      <c r="I39" s="133">
        <f t="shared" si="1"/>
        <v>0</v>
      </c>
      <c r="BA39" s="3">
        <v>2</v>
      </c>
    </row>
    <row r="40" spans="1:53" ht="13.5" thickBot="1">
      <c r="A40" s="134"/>
      <c r="B40" s="135" t="s">
        <v>64</v>
      </c>
      <c r="C40" s="136"/>
      <c r="D40" s="137"/>
      <c r="E40" s="138"/>
      <c r="F40" s="139"/>
      <c r="G40" s="139"/>
      <c r="H40" s="215">
        <f>SUM(I32:I39)</f>
        <v>0</v>
      </c>
      <c r="I40" s="216"/>
    </row>
    <row r="42" spans="1:53">
      <c r="B42" s="120"/>
      <c r="F42" s="140"/>
      <c r="G42" s="141"/>
      <c r="H42" s="141"/>
      <c r="I42" s="142"/>
    </row>
    <row r="43" spans="1:53">
      <c r="F43" s="140"/>
      <c r="G43" s="141"/>
      <c r="H43" s="141"/>
      <c r="I43" s="142"/>
    </row>
    <row r="44" spans="1:53">
      <c r="F44" s="140"/>
      <c r="G44" s="141"/>
      <c r="H44" s="141"/>
      <c r="I44" s="142"/>
    </row>
    <row r="45" spans="1:53">
      <c r="F45" s="140"/>
      <c r="G45" s="141"/>
      <c r="H45" s="141"/>
      <c r="I45" s="142"/>
    </row>
    <row r="46" spans="1:53">
      <c r="F46" s="140"/>
      <c r="G46" s="141"/>
      <c r="H46" s="141"/>
      <c r="I46" s="142"/>
    </row>
    <row r="47" spans="1:53">
      <c r="F47" s="140"/>
      <c r="G47" s="141"/>
      <c r="H47" s="141"/>
      <c r="I47" s="142"/>
    </row>
    <row r="48" spans="1:53">
      <c r="F48" s="140"/>
      <c r="G48" s="141"/>
      <c r="H48" s="141"/>
      <c r="I48" s="142"/>
    </row>
    <row r="49" spans="6:9">
      <c r="F49" s="140"/>
      <c r="G49" s="141"/>
      <c r="H49" s="141"/>
      <c r="I49" s="142"/>
    </row>
    <row r="50" spans="6:9">
      <c r="F50" s="140"/>
      <c r="G50" s="141"/>
      <c r="H50" s="141"/>
      <c r="I50" s="142"/>
    </row>
    <row r="51" spans="6:9">
      <c r="F51" s="140"/>
      <c r="G51" s="141"/>
      <c r="H51" s="141"/>
      <c r="I51" s="142"/>
    </row>
    <row r="52" spans="6:9">
      <c r="F52" s="140"/>
      <c r="G52" s="141"/>
      <c r="H52" s="141"/>
      <c r="I52" s="142"/>
    </row>
    <row r="53" spans="6:9">
      <c r="F53" s="140"/>
      <c r="G53" s="141"/>
      <c r="H53" s="141"/>
      <c r="I53" s="142"/>
    </row>
    <row r="54" spans="6:9">
      <c r="F54" s="140"/>
      <c r="G54" s="141"/>
      <c r="H54" s="141"/>
      <c r="I54" s="142"/>
    </row>
    <row r="55" spans="6:9">
      <c r="F55" s="140"/>
      <c r="G55" s="141"/>
      <c r="H55" s="141"/>
      <c r="I55" s="142"/>
    </row>
    <row r="56" spans="6:9">
      <c r="F56" s="140"/>
      <c r="G56" s="141"/>
      <c r="H56" s="141"/>
      <c r="I56" s="142"/>
    </row>
    <row r="57" spans="6:9">
      <c r="F57" s="140"/>
      <c r="G57" s="141"/>
      <c r="H57" s="141"/>
      <c r="I57" s="142"/>
    </row>
    <row r="58" spans="6:9">
      <c r="F58" s="140"/>
      <c r="G58" s="141"/>
      <c r="H58" s="141"/>
      <c r="I58" s="142"/>
    </row>
    <row r="59" spans="6:9">
      <c r="F59" s="140"/>
      <c r="G59" s="141"/>
      <c r="H59" s="141"/>
      <c r="I59" s="142"/>
    </row>
    <row r="60" spans="6:9">
      <c r="F60" s="140"/>
      <c r="G60" s="141"/>
      <c r="H60" s="141"/>
      <c r="I60" s="142"/>
    </row>
    <row r="61" spans="6:9">
      <c r="F61" s="140"/>
      <c r="G61" s="141"/>
      <c r="H61" s="141"/>
      <c r="I61" s="142"/>
    </row>
    <row r="62" spans="6:9">
      <c r="F62" s="140"/>
      <c r="G62" s="141"/>
      <c r="H62" s="141"/>
      <c r="I62" s="142"/>
    </row>
    <row r="63" spans="6:9">
      <c r="F63" s="140"/>
      <c r="G63" s="141"/>
      <c r="H63" s="141"/>
      <c r="I63" s="142"/>
    </row>
    <row r="64" spans="6:9">
      <c r="F64" s="140"/>
      <c r="G64" s="141"/>
      <c r="H64" s="141"/>
      <c r="I64" s="142"/>
    </row>
    <row r="65" spans="6:9">
      <c r="F65" s="140"/>
      <c r="G65" s="141"/>
      <c r="H65" s="141"/>
      <c r="I65" s="142"/>
    </row>
    <row r="66" spans="6:9">
      <c r="F66" s="140"/>
      <c r="G66" s="141"/>
      <c r="H66" s="141"/>
      <c r="I66" s="142"/>
    </row>
    <row r="67" spans="6:9">
      <c r="F67" s="140"/>
      <c r="G67" s="141"/>
      <c r="H67" s="141"/>
      <c r="I67" s="142"/>
    </row>
    <row r="68" spans="6:9">
      <c r="F68" s="140"/>
      <c r="G68" s="141"/>
      <c r="H68" s="141"/>
      <c r="I68" s="142"/>
    </row>
    <row r="69" spans="6:9">
      <c r="F69" s="140"/>
      <c r="G69" s="141"/>
      <c r="H69" s="141"/>
      <c r="I69" s="142"/>
    </row>
    <row r="70" spans="6:9">
      <c r="F70" s="140"/>
      <c r="G70" s="141"/>
      <c r="H70" s="141"/>
      <c r="I70" s="142"/>
    </row>
    <row r="71" spans="6:9">
      <c r="F71" s="140"/>
      <c r="G71" s="141"/>
      <c r="H71" s="141"/>
      <c r="I71" s="142"/>
    </row>
    <row r="72" spans="6:9">
      <c r="F72" s="140"/>
      <c r="G72" s="141"/>
      <c r="H72" s="141"/>
      <c r="I72" s="142"/>
    </row>
    <row r="73" spans="6:9">
      <c r="F73" s="140"/>
      <c r="G73" s="141"/>
      <c r="H73" s="141"/>
      <c r="I73" s="142"/>
    </row>
    <row r="74" spans="6:9">
      <c r="F74" s="140"/>
      <c r="G74" s="141"/>
      <c r="H74" s="141"/>
      <c r="I74" s="142"/>
    </row>
    <row r="75" spans="6:9">
      <c r="F75" s="140"/>
      <c r="G75" s="141"/>
      <c r="H75" s="141"/>
      <c r="I75" s="142"/>
    </row>
    <row r="76" spans="6:9">
      <c r="F76" s="140"/>
      <c r="G76" s="141"/>
      <c r="H76" s="141"/>
      <c r="I76" s="142"/>
    </row>
    <row r="77" spans="6:9">
      <c r="F77" s="140"/>
      <c r="G77" s="141"/>
      <c r="H77" s="141"/>
      <c r="I77" s="142"/>
    </row>
    <row r="78" spans="6:9">
      <c r="F78" s="140"/>
      <c r="G78" s="141"/>
      <c r="H78" s="141"/>
      <c r="I78" s="142"/>
    </row>
    <row r="79" spans="6:9">
      <c r="F79" s="140"/>
      <c r="G79" s="141"/>
      <c r="H79" s="141"/>
      <c r="I79" s="142"/>
    </row>
    <row r="80" spans="6:9">
      <c r="F80" s="140"/>
      <c r="G80" s="141"/>
      <c r="H80" s="141"/>
      <c r="I80" s="142"/>
    </row>
    <row r="81" spans="6:9">
      <c r="F81" s="140"/>
      <c r="G81" s="141"/>
      <c r="H81" s="141"/>
      <c r="I81" s="142"/>
    </row>
    <row r="82" spans="6:9">
      <c r="F82" s="140"/>
      <c r="G82" s="141"/>
      <c r="H82" s="141"/>
      <c r="I82" s="142"/>
    </row>
    <row r="83" spans="6:9">
      <c r="F83" s="140"/>
      <c r="G83" s="141"/>
      <c r="H83" s="141"/>
      <c r="I83" s="142"/>
    </row>
    <row r="84" spans="6:9">
      <c r="F84" s="140"/>
      <c r="G84" s="141"/>
      <c r="H84" s="141"/>
      <c r="I84" s="142"/>
    </row>
    <row r="85" spans="6:9">
      <c r="F85" s="140"/>
      <c r="G85" s="141"/>
      <c r="H85" s="141"/>
      <c r="I85" s="142"/>
    </row>
    <row r="86" spans="6:9">
      <c r="F86" s="140"/>
      <c r="G86" s="141"/>
      <c r="H86" s="141"/>
      <c r="I86" s="142"/>
    </row>
    <row r="87" spans="6:9">
      <c r="F87" s="140"/>
      <c r="G87" s="141"/>
      <c r="H87" s="141"/>
      <c r="I87" s="142"/>
    </row>
    <row r="88" spans="6:9">
      <c r="F88" s="140"/>
      <c r="G88" s="141"/>
      <c r="H88" s="141"/>
      <c r="I88" s="142"/>
    </row>
    <row r="89" spans="6:9">
      <c r="F89" s="140"/>
      <c r="G89" s="141"/>
      <c r="H89" s="141"/>
      <c r="I89" s="142"/>
    </row>
    <row r="90" spans="6:9">
      <c r="F90" s="140"/>
      <c r="G90" s="141"/>
      <c r="H90" s="141"/>
      <c r="I90" s="142"/>
    </row>
    <row r="91" spans="6:9">
      <c r="F91" s="140"/>
      <c r="G91" s="141"/>
      <c r="H91" s="141"/>
      <c r="I91" s="142"/>
    </row>
  </sheetData>
  <mergeCells count="4">
    <mergeCell ref="A1:B1"/>
    <mergeCell ref="A2:B2"/>
    <mergeCell ref="G2:I2"/>
    <mergeCell ref="H40:I40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D208"/>
  <sheetViews>
    <sheetView showGridLines="0" showZeros="0" view="pageBreakPreview" zoomScaleSheetLayoutView="100" workbookViewId="0">
      <selection sqref="A1:G1"/>
    </sheetView>
  </sheetViews>
  <sheetFormatPr defaultRowHeight="12.75"/>
  <cols>
    <col min="1" max="1" width="4.42578125" style="143" customWidth="1"/>
    <col min="2" max="2" width="11.5703125" style="143" customWidth="1"/>
    <col min="3" max="3" width="40.42578125" style="143" customWidth="1"/>
    <col min="4" max="4" width="5.5703125" style="143" customWidth="1"/>
    <col min="5" max="5" width="8.5703125" style="151" customWidth="1"/>
    <col min="6" max="6" width="9.85546875" style="143" customWidth="1"/>
    <col min="7" max="7" width="13.85546875" style="143" customWidth="1"/>
    <col min="8" max="11" width="11.140625" style="143" customWidth="1"/>
    <col min="12" max="12" width="75.42578125" style="143" customWidth="1"/>
    <col min="13" max="13" width="45.28515625" style="143" customWidth="1"/>
    <col min="14" max="14" width="75.42578125" style="143" customWidth="1"/>
    <col min="15" max="15" width="45.28515625" style="143" customWidth="1"/>
    <col min="16" max="16384" width="9.140625" style="143"/>
  </cols>
  <sheetData>
    <row r="1" spans="1:82" ht="15.75">
      <c r="A1" s="217" t="s">
        <v>65</v>
      </c>
      <c r="B1" s="217"/>
      <c r="C1" s="217"/>
      <c r="D1" s="217"/>
      <c r="E1" s="217"/>
      <c r="F1" s="217"/>
      <c r="G1" s="217"/>
    </row>
    <row r="2" spans="1:82" ht="14.25" customHeight="1" thickBot="1">
      <c r="B2" s="144"/>
      <c r="C2" s="145"/>
      <c r="D2" s="145"/>
      <c r="E2" s="146"/>
      <c r="F2" s="145"/>
      <c r="G2" s="145"/>
    </row>
    <row r="3" spans="1:82" ht="13.5" thickTop="1">
      <c r="A3" s="208" t="s">
        <v>49</v>
      </c>
      <c r="B3" s="209"/>
      <c r="C3" s="94" t="str">
        <f>CONCATENATE(cislostavby," ",nazevstavby)</f>
        <v>017/11 Rekonstrukce budovy OÚ Vrskmaň</v>
      </c>
      <c r="D3" s="95"/>
      <c r="E3" s="147" t="s">
        <v>66</v>
      </c>
      <c r="F3" s="148">
        <f>Rekapitulace!H1</f>
        <v>1</v>
      </c>
      <c r="G3" s="149"/>
    </row>
    <row r="4" spans="1:82" ht="13.5" thickBot="1">
      <c r="A4" s="218" t="s">
        <v>51</v>
      </c>
      <c r="B4" s="211"/>
      <c r="C4" s="100" t="str">
        <f>CONCATENATE(cisloobjektu," ",nazevobjektu)</f>
        <v>1 OÚ Vrskmaň</v>
      </c>
      <c r="D4" s="101"/>
      <c r="E4" s="219" t="str">
        <f>Rekapitulace!G2</f>
        <v>OÚ Vrskmaň</v>
      </c>
      <c r="F4" s="220"/>
      <c r="G4" s="221"/>
    </row>
    <row r="5" spans="1:82" ht="13.5" thickTop="1">
      <c r="A5" s="150"/>
      <c r="G5" s="152"/>
    </row>
    <row r="6" spans="1:82" ht="22.5">
      <c r="A6" s="153" t="s">
        <v>67</v>
      </c>
      <c r="B6" s="154" t="s">
        <v>68</v>
      </c>
      <c r="C6" s="154" t="s">
        <v>69</v>
      </c>
      <c r="D6" s="154" t="s">
        <v>70</v>
      </c>
      <c r="E6" s="155" t="s">
        <v>71</v>
      </c>
      <c r="F6" s="154" t="s">
        <v>72</v>
      </c>
      <c r="G6" s="156" t="s">
        <v>73</v>
      </c>
      <c r="H6" s="157" t="s">
        <v>74</v>
      </c>
      <c r="I6" s="157" t="s">
        <v>75</v>
      </c>
      <c r="J6" s="157" t="s">
        <v>76</v>
      </c>
      <c r="K6" s="157" t="s">
        <v>77</v>
      </c>
    </row>
    <row r="7" spans="1:82">
      <c r="A7" s="158" t="s">
        <v>78</v>
      </c>
      <c r="B7" s="159" t="s">
        <v>81</v>
      </c>
      <c r="C7" s="160" t="s">
        <v>82</v>
      </c>
      <c r="D7" s="161"/>
      <c r="E7" s="162"/>
      <c r="F7" s="162"/>
      <c r="G7" s="163"/>
      <c r="H7" s="164"/>
      <c r="I7" s="165"/>
      <c r="J7" s="164"/>
      <c r="K7" s="165"/>
      <c r="Q7" s="166">
        <v>1</v>
      </c>
    </row>
    <row r="8" spans="1:82">
      <c r="A8" s="167">
        <v>1</v>
      </c>
      <c r="B8" s="168" t="s">
        <v>83</v>
      </c>
      <c r="C8" s="169" t="s">
        <v>84</v>
      </c>
      <c r="D8" s="170" t="s">
        <v>85</v>
      </c>
      <c r="E8" s="171">
        <v>24.8</v>
      </c>
      <c r="F8" s="171"/>
      <c r="G8" s="172">
        <f>E8*F8</f>
        <v>0</v>
      </c>
      <c r="H8" s="173">
        <v>0</v>
      </c>
      <c r="I8" s="173">
        <f>E8*H8</f>
        <v>0</v>
      </c>
      <c r="J8" s="173">
        <v>0</v>
      </c>
      <c r="K8" s="173">
        <f>E8*J8</f>
        <v>0</v>
      </c>
      <c r="Q8" s="166">
        <v>2</v>
      </c>
      <c r="AA8" s="143">
        <v>1</v>
      </c>
      <c r="AB8" s="143">
        <v>1</v>
      </c>
      <c r="AC8" s="143">
        <v>1</v>
      </c>
      <c r="BB8" s="143">
        <v>1</v>
      </c>
      <c r="BC8" s="143">
        <f>IF(BB8=1,G8,0)</f>
        <v>0</v>
      </c>
      <c r="BD8" s="143">
        <f>IF(BB8=2,G8,0)</f>
        <v>0</v>
      </c>
      <c r="BE8" s="143">
        <f>IF(BB8=3,G8,0)</f>
        <v>0</v>
      </c>
      <c r="BF8" s="143">
        <f>IF(BB8=4,G8,0)</f>
        <v>0</v>
      </c>
      <c r="BG8" s="143">
        <f>IF(BB8=5,G8,0)</f>
        <v>0</v>
      </c>
      <c r="CA8" s="143">
        <v>1</v>
      </c>
      <c r="CB8" s="143">
        <v>1</v>
      </c>
      <c r="CC8" s="166"/>
      <c r="CD8" s="166"/>
    </row>
    <row r="9" spans="1:82">
      <c r="A9" s="175"/>
      <c r="B9" s="176" t="s">
        <v>80</v>
      </c>
      <c r="C9" s="177" t="str">
        <f>CONCATENATE(B7," ",C7)</f>
        <v>12 Odkopávky a prokopávky</v>
      </c>
      <c r="D9" s="178"/>
      <c r="E9" s="179"/>
      <c r="F9" s="180"/>
      <c r="G9" s="181">
        <f>SUM(G7:G8)</f>
        <v>0</v>
      </c>
      <c r="H9" s="182"/>
      <c r="I9" s="183">
        <f>SUM(I7:I8)</f>
        <v>0</v>
      </c>
      <c r="J9" s="182"/>
      <c r="K9" s="183">
        <f>SUM(K7:K8)</f>
        <v>0</v>
      </c>
      <c r="Q9" s="166">
        <v>4</v>
      </c>
      <c r="BC9" s="184">
        <f>SUM(BC7:BC8)</f>
        <v>0</v>
      </c>
      <c r="BD9" s="184">
        <f>SUM(BD7:BD8)</f>
        <v>0</v>
      </c>
      <c r="BE9" s="184">
        <f>SUM(BE7:BE8)</f>
        <v>0</v>
      </c>
      <c r="BF9" s="184">
        <f>SUM(BF7:BF8)</f>
        <v>0</v>
      </c>
      <c r="BG9" s="184">
        <f>SUM(BG7:BG8)</f>
        <v>0</v>
      </c>
    </row>
    <row r="10" spans="1:82">
      <c r="A10" s="158" t="s">
        <v>78</v>
      </c>
      <c r="B10" s="159" t="s">
        <v>86</v>
      </c>
      <c r="C10" s="160" t="s">
        <v>87</v>
      </c>
      <c r="D10" s="161"/>
      <c r="E10" s="162"/>
      <c r="F10" s="162"/>
      <c r="G10" s="163"/>
      <c r="H10" s="164"/>
      <c r="I10" s="165"/>
      <c r="J10" s="164"/>
      <c r="K10" s="165"/>
      <c r="Q10" s="166">
        <v>1</v>
      </c>
    </row>
    <row r="11" spans="1:82">
      <c r="A11" s="167">
        <v>2</v>
      </c>
      <c r="B11" s="168" t="s">
        <v>88</v>
      </c>
      <c r="C11" s="169" t="s">
        <v>89</v>
      </c>
      <c r="D11" s="170" t="s">
        <v>85</v>
      </c>
      <c r="E11" s="171">
        <v>24.8</v>
      </c>
      <c r="F11" s="171"/>
      <c r="G11" s="172">
        <f>E11*F11</f>
        <v>0</v>
      </c>
      <c r="H11" s="173">
        <v>0</v>
      </c>
      <c r="I11" s="173">
        <f>E11*H11</f>
        <v>0</v>
      </c>
      <c r="J11" s="173">
        <v>0</v>
      </c>
      <c r="K11" s="173">
        <f>E11*J11</f>
        <v>0</v>
      </c>
      <c r="Q11" s="166">
        <v>2</v>
      </c>
      <c r="AA11" s="143">
        <v>1</v>
      </c>
      <c r="AB11" s="143">
        <v>1</v>
      </c>
      <c r="AC11" s="143">
        <v>1</v>
      </c>
      <c r="BB11" s="143">
        <v>1</v>
      </c>
      <c r="BC11" s="143">
        <f>IF(BB11=1,G11,0)</f>
        <v>0</v>
      </c>
      <c r="BD11" s="143">
        <f>IF(BB11=2,G11,0)</f>
        <v>0</v>
      </c>
      <c r="BE11" s="143">
        <f>IF(BB11=3,G11,0)</f>
        <v>0</v>
      </c>
      <c r="BF11" s="143">
        <f>IF(BB11=4,G11,0)</f>
        <v>0</v>
      </c>
      <c r="BG11" s="143">
        <f>IF(BB11=5,G11,0)</f>
        <v>0</v>
      </c>
      <c r="CA11" s="143">
        <v>1</v>
      </c>
      <c r="CB11" s="143">
        <v>1</v>
      </c>
      <c r="CC11" s="166"/>
      <c r="CD11" s="166"/>
    </row>
    <row r="12" spans="1:82">
      <c r="A12" s="175"/>
      <c r="B12" s="176" t="s">
        <v>80</v>
      </c>
      <c r="C12" s="177" t="str">
        <f>CONCATENATE(B10," ",C10)</f>
        <v>17 Konstrukce ze zemin</v>
      </c>
      <c r="D12" s="178"/>
      <c r="E12" s="179"/>
      <c r="F12" s="180"/>
      <c r="G12" s="181">
        <f>SUM(G10:G11)</f>
        <v>0</v>
      </c>
      <c r="H12" s="182"/>
      <c r="I12" s="183">
        <f>SUM(I10:I11)</f>
        <v>0</v>
      </c>
      <c r="J12" s="182"/>
      <c r="K12" s="183">
        <f>SUM(K10:K11)</f>
        <v>0</v>
      </c>
      <c r="Q12" s="166">
        <v>4</v>
      </c>
      <c r="BC12" s="184">
        <f>SUM(BC10:BC11)</f>
        <v>0</v>
      </c>
      <c r="BD12" s="184">
        <f>SUM(BD10:BD11)</f>
        <v>0</v>
      </c>
      <c r="BE12" s="184">
        <f>SUM(BE10:BE11)</f>
        <v>0</v>
      </c>
      <c r="BF12" s="184">
        <f>SUM(BF10:BF11)</f>
        <v>0</v>
      </c>
      <c r="BG12" s="184">
        <f>SUM(BG10:BG11)</f>
        <v>0</v>
      </c>
    </row>
    <row r="13" spans="1:82">
      <c r="A13" s="158" t="s">
        <v>78</v>
      </c>
      <c r="B13" s="159" t="s">
        <v>90</v>
      </c>
      <c r="C13" s="160" t="s">
        <v>91</v>
      </c>
      <c r="D13" s="161"/>
      <c r="E13" s="162"/>
      <c r="F13" s="162"/>
      <c r="G13" s="163"/>
      <c r="H13" s="164"/>
      <c r="I13" s="165"/>
      <c r="J13" s="164"/>
      <c r="K13" s="165"/>
      <c r="Q13" s="166">
        <v>1</v>
      </c>
    </row>
    <row r="14" spans="1:82">
      <c r="A14" s="167">
        <v>3</v>
      </c>
      <c r="B14" s="168" t="s">
        <v>92</v>
      </c>
      <c r="C14" s="169" t="s">
        <v>93</v>
      </c>
      <c r="D14" s="170" t="s">
        <v>94</v>
      </c>
      <c r="E14" s="171">
        <v>2.1</v>
      </c>
      <c r="F14" s="171"/>
      <c r="G14" s="172">
        <f>E14*F14</f>
        <v>0</v>
      </c>
      <c r="H14" s="173">
        <v>0.14381000000003</v>
      </c>
      <c r="I14" s="173">
        <f>E14*H14</f>
        <v>0.30200100000006302</v>
      </c>
      <c r="J14" s="173">
        <v>0</v>
      </c>
      <c r="K14" s="173">
        <f>E14*J14</f>
        <v>0</v>
      </c>
      <c r="Q14" s="166">
        <v>2</v>
      </c>
      <c r="AA14" s="143">
        <v>1</v>
      </c>
      <c r="AB14" s="143">
        <v>1</v>
      </c>
      <c r="AC14" s="143">
        <v>1</v>
      </c>
      <c r="BB14" s="143">
        <v>1</v>
      </c>
      <c r="BC14" s="143">
        <f>IF(BB14=1,G14,0)</f>
        <v>0</v>
      </c>
      <c r="BD14" s="143">
        <f>IF(BB14=2,G14,0)</f>
        <v>0</v>
      </c>
      <c r="BE14" s="143">
        <f>IF(BB14=3,G14,0)</f>
        <v>0</v>
      </c>
      <c r="BF14" s="143">
        <f>IF(BB14=4,G14,0)</f>
        <v>0</v>
      </c>
      <c r="BG14" s="143">
        <f>IF(BB14=5,G14,0)</f>
        <v>0</v>
      </c>
      <c r="CA14" s="143">
        <v>1</v>
      </c>
      <c r="CB14" s="143">
        <v>1</v>
      </c>
      <c r="CC14" s="166"/>
      <c r="CD14" s="166"/>
    </row>
    <row r="15" spans="1:82">
      <c r="A15" s="167">
        <v>4</v>
      </c>
      <c r="B15" s="168" t="s">
        <v>95</v>
      </c>
      <c r="C15" s="169" t="s">
        <v>96</v>
      </c>
      <c r="D15" s="170" t="s">
        <v>94</v>
      </c>
      <c r="E15" s="171">
        <v>27.8</v>
      </c>
      <c r="F15" s="171"/>
      <c r="G15" s="172">
        <f>E15*F15</f>
        <v>0</v>
      </c>
      <c r="H15" s="173">
        <v>0.37924999999995601</v>
      </c>
      <c r="I15" s="173">
        <f>E15*H15</f>
        <v>10.543149999998777</v>
      </c>
      <c r="J15" s="173">
        <v>0</v>
      </c>
      <c r="K15" s="173">
        <f>E15*J15</f>
        <v>0</v>
      </c>
      <c r="Q15" s="166">
        <v>2</v>
      </c>
      <c r="AA15" s="143">
        <v>1</v>
      </c>
      <c r="AB15" s="143">
        <v>1</v>
      </c>
      <c r="AC15" s="143">
        <v>1</v>
      </c>
      <c r="BB15" s="143">
        <v>1</v>
      </c>
      <c r="BC15" s="143">
        <f>IF(BB15=1,G15,0)</f>
        <v>0</v>
      </c>
      <c r="BD15" s="143">
        <f>IF(BB15=2,G15,0)</f>
        <v>0</v>
      </c>
      <c r="BE15" s="143">
        <f>IF(BB15=3,G15,0)</f>
        <v>0</v>
      </c>
      <c r="BF15" s="143">
        <f>IF(BB15=4,G15,0)</f>
        <v>0</v>
      </c>
      <c r="BG15" s="143">
        <f>IF(BB15=5,G15,0)</f>
        <v>0</v>
      </c>
      <c r="CA15" s="143">
        <v>1</v>
      </c>
      <c r="CB15" s="143">
        <v>1</v>
      </c>
      <c r="CC15" s="166"/>
      <c r="CD15" s="166"/>
    </row>
    <row r="16" spans="1:82" ht="22.5">
      <c r="A16" s="167">
        <v>5</v>
      </c>
      <c r="B16" s="168" t="s">
        <v>97</v>
      </c>
      <c r="C16" s="169" t="s">
        <v>98</v>
      </c>
      <c r="D16" s="170" t="s">
        <v>99</v>
      </c>
      <c r="E16" s="171">
        <v>8</v>
      </c>
      <c r="F16" s="171"/>
      <c r="G16" s="172">
        <f>E16*F16</f>
        <v>0</v>
      </c>
      <c r="H16" s="173">
        <v>4.7829999999976301E-2</v>
      </c>
      <c r="I16" s="173">
        <f>E16*H16</f>
        <v>0.38263999999981041</v>
      </c>
      <c r="J16" s="173">
        <v>0</v>
      </c>
      <c r="K16" s="173">
        <f>E16*J16</f>
        <v>0</v>
      </c>
      <c r="Q16" s="166">
        <v>2</v>
      </c>
      <c r="AA16" s="143">
        <v>1</v>
      </c>
      <c r="AB16" s="143">
        <v>1</v>
      </c>
      <c r="AC16" s="143">
        <v>1</v>
      </c>
      <c r="BB16" s="143">
        <v>1</v>
      </c>
      <c r="BC16" s="143">
        <f>IF(BB16=1,G16,0)</f>
        <v>0</v>
      </c>
      <c r="BD16" s="143">
        <f>IF(BB16=2,G16,0)</f>
        <v>0</v>
      </c>
      <c r="BE16" s="143">
        <f>IF(BB16=3,G16,0)</f>
        <v>0</v>
      </c>
      <c r="BF16" s="143">
        <f>IF(BB16=4,G16,0)</f>
        <v>0</v>
      </c>
      <c r="BG16" s="143">
        <f>IF(BB16=5,G16,0)</f>
        <v>0</v>
      </c>
      <c r="CA16" s="143">
        <v>1</v>
      </c>
      <c r="CB16" s="143">
        <v>1</v>
      </c>
      <c r="CC16" s="166"/>
      <c r="CD16" s="166"/>
    </row>
    <row r="17" spans="1:82">
      <c r="A17" s="167">
        <v>6</v>
      </c>
      <c r="B17" s="168" t="s">
        <v>100</v>
      </c>
      <c r="C17" s="169" t="s">
        <v>101</v>
      </c>
      <c r="D17" s="170" t="s">
        <v>102</v>
      </c>
      <c r="E17" s="171">
        <v>11.2277909999987</v>
      </c>
      <c r="F17" s="171"/>
      <c r="G17" s="172">
        <f>E17*F17</f>
        <v>0</v>
      </c>
      <c r="H17" s="173">
        <v>0</v>
      </c>
      <c r="I17" s="173">
        <f>E17*H17</f>
        <v>0</v>
      </c>
      <c r="J17" s="173">
        <v>0</v>
      </c>
      <c r="K17" s="173">
        <f>E17*J17</f>
        <v>0</v>
      </c>
      <c r="Q17" s="166">
        <v>2</v>
      </c>
      <c r="AA17" s="143">
        <v>7</v>
      </c>
      <c r="AB17" s="143">
        <v>1</v>
      </c>
      <c r="AC17" s="143">
        <v>2</v>
      </c>
      <c r="BB17" s="143">
        <v>1</v>
      </c>
      <c r="BC17" s="143">
        <f>IF(BB17=1,G17,0)</f>
        <v>0</v>
      </c>
      <c r="BD17" s="143">
        <f>IF(BB17=2,G17,0)</f>
        <v>0</v>
      </c>
      <c r="BE17" s="143">
        <f>IF(BB17=3,G17,0)</f>
        <v>0</v>
      </c>
      <c r="BF17" s="143">
        <f>IF(BB17=4,G17,0)</f>
        <v>0</v>
      </c>
      <c r="BG17" s="143">
        <f>IF(BB17=5,G17,0)</f>
        <v>0</v>
      </c>
      <c r="CA17" s="143">
        <v>7</v>
      </c>
      <c r="CB17" s="143">
        <v>1</v>
      </c>
      <c r="CC17" s="166"/>
      <c r="CD17" s="166"/>
    </row>
    <row r="18" spans="1:82">
      <c r="A18" s="175"/>
      <c r="B18" s="176" t="s">
        <v>80</v>
      </c>
      <c r="C18" s="177" t="str">
        <f>CONCATENATE(B13," ",C13)</f>
        <v>31 Zdi podpěrné a volné</v>
      </c>
      <c r="D18" s="178"/>
      <c r="E18" s="179"/>
      <c r="F18" s="180"/>
      <c r="G18" s="181">
        <f>SUM(G13:G17)</f>
        <v>0</v>
      </c>
      <c r="H18" s="182"/>
      <c r="I18" s="183">
        <f>SUM(I13:I17)</f>
        <v>11.22779099999865</v>
      </c>
      <c r="J18" s="182"/>
      <c r="K18" s="183">
        <f>SUM(K13:K17)</f>
        <v>0</v>
      </c>
      <c r="Q18" s="166">
        <v>4</v>
      </c>
      <c r="BC18" s="184">
        <f>SUM(BC13:BC17)</f>
        <v>0</v>
      </c>
      <c r="BD18" s="184">
        <f>SUM(BD13:BD17)</f>
        <v>0</v>
      </c>
      <c r="BE18" s="184">
        <f>SUM(BE13:BE17)</f>
        <v>0</v>
      </c>
      <c r="BF18" s="184">
        <f>SUM(BF13:BF17)</f>
        <v>0</v>
      </c>
      <c r="BG18" s="184">
        <f>SUM(BG13:BG17)</f>
        <v>0</v>
      </c>
    </row>
    <row r="19" spans="1:82">
      <c r="A19" s="158" t="s">
        <v>78</v>
      </c>
      <c r="B19" s="159" t="s">
        <v>103</v>
      </c>
      <c r="C19" s="160" t="s">
        <v>104</v>
      </c>
      <c r="D19" s="161"/>
      <c r="E19" s="162"/>
      <c r="F19" s="162"/>
      <c r="G19" s="163"/>
      <c r="H19" s="164"/>
      <c r="I19" s="165"/>
      <c r="J19" s="164"/>
      <c r="K19" s="165"/>
      <c r="Q19" s="166">
        <v>1</v>
      </c>
    </row>
    <row r="20" spans="1:82">
      <c r="A20" s="167">
        <v>7</v>
      </c>
      <c r="B20" s="168" t="s">
        <v>105</v>
      </c>
      <c r="C20" s="169" t="s">
        <v>106</v>
      </c>
      <c r="D20" s="170" t="s">
        <v>107</v>
      </c>
      <c r="E20" s="171">
        <v>13.5</v>
      </c>
      <c r="F20" s="171"/>
      <c r="G20" s="172">
        <f>E20*F20</f>
        <v>0</v>
      </c>
      <c r="H20" s="173">
        <v>0.158429999999953</v>
      </c>
      <c r="I20" s="173">
        <f>E20*H20</f>
        <v>2.1388049999993655</v>
      </c>
      <c r="J20" s="173">
        <v>0</v>
      </c>
      <c r="K20" s="173">
        <f>E20*J20</f>
        <v>0</v>
      </c>
      <c r="Q20" s="166">
        <v>2</v>
      </c>
      <c r="AA20" s="143">
        <v>1</v>
      </c>
      <c r="AB20" s="143">
        <v>1</v>
      </c>
      <c r="AC20" s="143">
        <v>1</v>
      </c>
      <c r="BB20" s="143">
        <v>1</v>
      </c>
      <c r="BC20" s="143">
        <f>IF(BB20=1,G20,0)</f>
        <v>0</v>
      </c>
      <c r="BD20" s="143">
        <f>IF(BB20=2,G20,0)</f>
        <v>0</v>
      </c>
      <c r="BE20" s="143">
        <f>IF(BB20=3,G20,0)</f>
        <v>0</v>
      </c>
      <c r="BF20" s="143">
        <f>IF(BB20=4,G20,0)</f>
        <v>0</v>
      </c>
      <c r="BG20" s="143">
        <f>IF(BB20=5,G20,0)</f>
        <v>0</v>
      </c>
      <c r="CA20" s="143">
        <v>1</v>
      </c>
      <c r="CB20" s="143">
        <v>1</v>
      </c>
      <c r="CC20" s="166"/>
      <c r="CD20" s="166"/>
    </row>
    <row r="21" spans="1:82">
      <c r="A21" s="167">
        <v>8</v>
      </c>
      <c r="B21" s="168" t="s">
        <v>108</v>
      </c>
      <c r="C21" s="169" t="s">
        <v>109</v>
      </c>
      <c r="D21" s="170" t="s">
        <v>85</v>
      </c>
      <c r="E21" s="171">
        <v>1</v>
      </c>
      <c r="F21" s="171"/>
      <c r="G21" s="172">
        <f>E21*F21</f>
        <v>0</v>
      </c>
      <c r="H21" s="173">
        <v>0.61195000000043398</v>
      </c>
      <c r="I21" s="173">
        <f>E21*H21</f>
        <v>0.61195000000043398</v>
      </c>
      <c r="J21" s="173">
        <v>0</v>
      </c>
      <c r="K21" s="173">
        <f>E21*J21</f>
        <v>0</v>
      </c>
      <c r="Q21" s="166">
        <v>2</v>
      </c>
      <c r="AA21" s="143">
        <v>1</v>
      </c>
      <c r="AB21" s="143">
        <v>1</v>
      </c>
      <c r="AC21" s="143">
        <v>1</v>
      </c>
      <c r="BB21" s="143">
        <v>1</v>
      </c>
      <c r="BC21" s="143">
        <f>IF(BB21=1,G21,0)</f>
        <v>0</v>
      </c>
      <c r="BD21" s="143">
        <f>IF(BB21=2,G21,0)</f>
        <v>0</v>
      </c>
      <c r="BE21" s="143">
        <f>IF(BB21=3,G21,0)</f>
        <v>0</v>
      </c>
      <c r="BF21" s="143">
        <f>IF(BB21=4,G21,0)</f>
        <v>0</v>
      </c>
      <c r="BG21" s="143">
        <f>IF(BB21=5,G21,0)</f>
        <v>0</v>
      </c>
      <c r="CA21" s="143">
        <v>1</v>
      </c>
      <c r="CB21" s="143">
        <v>1</v>
      </c>
      <c r="CC21" s="166"/>
      <c r="CD21" s="166"/>
    </row>
    <row r="22" spans="1:82">
      <c r="A22" s="167">
        <v>9</v>
      </c>
      <c r="B22" s="168" t="s">
        <v>100</v>
      </c>
      <c r="C22" s="169" t="s">
        <v>101</v>
      </c>
      <c r="D22" s="170" t="s">
        <v>102</v>
      </c>
      <c r="E22" s="171">
        <v>2.7507549999998</v>
      </c>
      <c r="F22" s="171"/>
      <c r="G22" s="172">
        <f>E22*F22</f>
        <v>0</v>
      </c>
      <c r="H22" s="173">
        <v>0</v>
      </c>
      <c r="I22" s="173">
        <f>E22*H22</f>
        <v>0</v>
      </c>
      <c r="J22" s="173">
        <v>0</v>
      </c>
      <c r="K22" s="173">
        <f>E22*J22</f>
        <v>0</v>
      </c>
      <c r="Q22" s="166">
        <v>2</v>
      </c>
      <c r="AA22" s="143">
        <v>7</v>
      </c>
      <c r="AB22" s="143">
        <v>1</v>
      </c>
      <c r="AC22" s="143">
        <v>2</v>
      </c>
      <c r="BB22" s="143">
        <v>1</v>
      </c>
      <c r="BC22" s="143">
        <f>IF(BB22=1,G22,0)</f>
        <v>0</v>
      </c>
      <c r="BD22" s="143">
        <f>IF(BB22=2,G22,0)</f>
        <v>0</v>
      </c>
      <c r="BE22" s="143">
        <f>IF(BB22=3,G22,0)</f>
        <v>0</v>
      </c>
      <c r="BF22" s="143">
        <f>IF(BB22=4,G22,0)</f>
        <v>0</v>
      </c>
      <c r="BG22" s="143">
        <f>IF(BB22=5,G22,0)</f>
        <v>0</v>
      </c>
      <c r="CA22" s="143">
        <v>7</v>
      </c>
      <c r="CB22" s="143">
        <v>1</v>
      </c>
      <c r="CC22" s="166"/>
      <c r="CD22" s="166"/>
    </row>
    <row r="23" spans="1:82">
      <c r="A23" s="175"/>
      <c r="B23" s="176" t="s">
        <v>80</v>
      </c>
      <c r="C23" s="177" t="str">
        <f>CONCATENATE(B19," ",C19)</f>
        <v>38 Kompletní konstrukce</v>
      </c>
      <c r="D23" s="178"/>
      <c r="E23" s="179"/>
      <c r="F23" s="180"/>
      <c r="G23" s="181">
        <f>SUM(G19:G22)</f>
        <v>0</v>
      </c>
      <c r="H23" s="182"/>
      <c r="I23" s="183">
        <f>SUM(I19:I22)</f>
        <v>2.7507549999997996</v>
      </c>
      <c r="J23" s="182"/>
      <c r="K23" s="183">
        <f>SUM(K19:K22)</f>
        <v>0</v>
      </c>
      <c r="Q23" s="166">
        <v>4</v>
      </c>
      <c r="BC23" s="184">
        <f>SUM(BC19:BC22)</f>
        <v>0</v>
      </c>
      <c r="BD23" s="184">
        <f>SUM(BD19:BD22)</f>
        <v>0</v>
      </c>
      <c r="BE23" s="184">
        <f>SUM(BE19:BE22)</f>
        <v>0</v>
      </c>
      <c r="BF23" s="184">
        <f>SUM(BF19:BF22)</f>
        <v>0</v>
      </c>
      <c r="BG23" s="184">
        <f>SUM(BG19:BG22)</f>
        <v>0</v>
      </c>
    </row>
    <row r="24" spans="1:82">
      <c r="A24" s="158" t="s">
        <v>78</v>
      </c>
      <c r="B24" s="159" t="s">
        <v>110</v>
      </c>
      <c r="C24" s="160" t="s">
        <v>111</v>
      </c>
      <c r="D24" s="161"/>
      <c r="E24" s="162"/>
      <c r="F24" s="162"/>
      <c r="G24" s="163"/>
      <c r="H24" s="164"/>
      <c r="I24" s="165"/>
      <c r="J24" s="164"/>
      <c r="K24" s="165"/>
      <c r="Q24" s="166">
        <v>1</v>
      </c>
    </row>
    <row r="25" spans="1:82">
      <c r="A25" s="167">
        <v>10</v>
      </c>
      <c r="B25" s="168" t="s">
        <v>112</v>
      </c>
      <c r="C25" s="169" t="s">
        <v>113</v>
      </c>
      <c r="D25" s="170" t="s">
        <v>85</v>
      </c>
      <c r="E25" s="171">
        <v>7.33</v>
      </c>
      <c r="F25" s="171"/>
      <c r="G25" s="172">
        <f t="shared" ref="G25:G30" si="0">E25*F25</f>
        <v>0</v>
      </c>
      <c r="H25" s="173">
        <v>2.4171500000011301</v>
      </c>
      <c r="I25" s="173">
        <f t="shared" ref="I25:I30" si="1">E25*H25</f>
        <v>17.717709500008283</v>
      </c>
      <c r="J25" s="173">
        <v>0</v>
      </c>
      <c r="K25" s="173">
        <f t="shared" ref="K25:K30" si="2">E25*J25</f>
        <v>0</v>
      </c>
      <c r="Q25" s="166">
        <v>2</v>
      </c>
      <c r="AA25" s="143">
        <v>1</v>
      </c>
      <c r="AB25" s="143">
        <v>1</v>
      </c>
      <c r="AC25" s="143">
        <v>1</v>
      </c>
      <c r="BB25" s="143">
        <v>1</v>
      </c>
      <c r="BC25" s="143">
        <f t="shared" ref="BC25:BC30" si="3">IF(BB25=1,G25,0)</f>
        <v>0</v>
      </c>
      <c r="BD25" s="143">
        <f t="shared" ref="BD25:BD30" si="4">IF(BB25=2,G25,0)</f>
        <v>0</v>
      </c>
      <c r="BE25" s="143">
        <f t="shared" ref="BE25:BE30" si="5">IF(BB25=3,G25,0)</f>
        <v>0</v>
      </c>
      <c r="BF25" s="143">
        <f t="shared" ref="BF25:BF30" si="6">IF(BB25=4,G25,0)</f>
        <v>0</v>
      </c>
      <c r="BG25" s="143">
        <f t="shared" ref="BG25:BG30" si="7">IF(BB25=5,G25,0)</f>
        <v>0</v>
      </c>
      <c r="CA25" s="143">
        <v>1</v>
      </c>
      <c r="CB25" s="143">
        <v>1</v>
      </c>
      <c r="CC25" s="166"/>
      <c r="CD25" s="166"/>
    </row>
    <row r="26" spans="1:82" ht="22.5">
      <c r="A26" s="167">
        <v>11</v>
      </c>
      <c r="B26" s="168" t="s">
        <v>114</v>
      </c>
      <c r="C26" s="169" t="s">
        <v>115</v>
      </c>
      <c r="D26" s="170" t="s">
        <v>94</v>
      </c>
      <c r="E26" s="171">
        <v>29.31</v>
      </c>
      <c r="F26" s="171"/>
      <c r="G26" s="172">
        <f t="shared" si="0"/>
        <v>0</v>
      </c>
      <c r="H26" s="173">
        <v>0.19580999999993801</v>
      </c>
      <c r="I26" s="173">
        <f t="shared" si="1"/>
        <v>5.739191099998183</v>
      </c>
      <c r="J26" s="173">
        <v>0</v>
      </c>
      <c r="K26" s="173">
        <f t="shared" si="2"/>
        <v>0</v>
      </c>
      <c r="Q26" s="166">
        <v>2</v>
      </c>
      <c r="AA26" s="143">
        <v>1</v>
      </c>
      <c r="AB26" s="143">
        <v>1</v>
      </c>
      <c r="AC26" s="143">
        <v>1</v>
      </c>
      <c r="BB26" s="143">
        <v>1</v>
      </c>
      <c r="BC26" s="143">
        <f t="shared" si="3"/>
        <v>0</v>
      </c>
      <c r="BD26" s="143">
        <f t="shared" si="4"/>
        <v>0</v>
      </c>
      <c r="BE26" s="143">
        <f t="shared" si="5"/>
        <v>0</v>
      </c>
      <c r="BF26" s="143">
        <f t="shared" si="6"/>
        <v>0</v>
      </c>
      <c r="BG26" s="143">
        <f t="shared" si="7"/>
        <v>0</v>
      </c>
      <c r="CA26" s="143">
        <v>1</v>
      </c>
      <c r="CB26" s="143">
        <v>1</v>
      </c>
      <c r="CC26" s="166"/>
      <c r="CD26" s="166"/>
    </row>
    <row r="27" spans="1:82">
      <c r="A27" s="167">
        <v>12</v>
      </c>
      <c r="B27" s="168" t="s">
        <v>116</v>
      </c>
      <c r="C27" s="169" t="s">
        <v>117</v>
      </c>
      <c r="D27" s="170" t="s">
        <v>94</v>
      </c>
      <c r="E27" s="171">
        <v>29.31</v>
      </c>
      <c r="F27" s="171"/>
      <c r="G27" s="172">
        <f t="shared" si="0"/>
        <v>0</v>
      </c>
      <c r="H27" s="173">
        <v>0</v>
      </c>
      <c r="I27" s="173">
        <f t="shared" si="1"/>
        <v>0</v>
      </c>
      <c r="J27" s="173">
        <v>0</v>
      </c>
      <c r="K27" s="173">
        <f t="shared" si="2"/>
        <v>0</v>
      </c>
      <c r="Q27" s="166">
        <v>2</v>
      </c>
      <c r="AA27" s="143">
        <v>1</v>
      </c>
      <c r="AB27" s="143">
        <v>1</v>
      </c>
      <c r="AC27" s="143">
        <v>1</v>
      </c>
      <c r="BB27" s="143">
        <v>1</v>
      </c>
      <c r="BC27" s="143">
        <f t="shared" si="3"/>
        <v>0</v>
      </c>
      <c r="BD27" s="143">
        <f t="shared" si="4"/>
        <v>0</v>
      </c>
      <c r="BE27" s="143">
        <f t="shared" si="5"/>
        <v>0</v>
      </c>
      <c r="BF27" s="143">
        <f t="shared" si="6"/>
        <v>0</v>
      </c>
      <c r="BG27" s="143">
        <f t="shared" si="7"/>
        <v>0</v>
      </c>
      <c r="CA27" s="143">
        <v>1</v>
      </c>
      <c r="CB27" s="143">
        <v>1</v>
      </c>
      <c r="CC27" s="166"/>
      <c r="CD27" s="166"/>
    </row>
    <row r="28" spans="1:82">
      <c r="A28" s="167">
        <v>13</v>
      </c>
      <c r="B28" s="168" t="s">
        <v>118</v>
      </c>
      <c r="C28" s="169" t="s">
        <v>119</v>
      </c>
      <c r="D28" s="170" t="s">
        <v>94</v>
      </c>
      <c r="E28" s="171">
        <v>64.819999999999993</v>
      </c>
      <c r="F28" s="171"/>
      <c r="G28" s="172">
        <f t="shared" si="0"/>
        <v>0</v>
      </c>
      <c r="H28" s="173">
        <v>2.1189999999990099E-2</v>
      </c>
      <c r="I28" s="173">
        <f t="shared" si="1"/>
        <v>1.373535799999358</v>
      </c>
      <c r="J28" s="173">
        <v>0</v>
      </c>
      <c r="K28" s="173">
        <f t="shared" si="2"/>
        <v>0</v>
      </c>
      <c r="Q28" s="166">
        <v>2</v>
      </c>
      <c r="AA28" s="143">
        <v>1</v>
      </c>
      <c r="AB28" s="143">
        <v>1</v>
      </c>
      <c r="AC28" s="143">
        <v>1</v>
      </c>
      <c r="BB28" s="143">
        <v>1</v>
      </c>
      <c r="BC28" s="143">
        <f t="shared" si="3"/>
        <v>0</v>
      </c>
      <c r="BD28" s="143">
        <f t="shared" si="4"/>
        <v>0</v>
      </c>
      <c r="BE28" s="143">
        <f t="shared" si="5"/>
        <v>0</v>
      </c>
      <c r="BF28" s="143">
        <f t="shared" si="6"/>
        <v>0</v>
      </c>
      <c r="BG28" s="143">
        <f t="shared" si="7"/>
        <v>0</v>
      </c>
      <c r="CA28" s="143">
        <v>1</v>
      </c>
      <c r="CB28" s="143">
        <v>1</v>
      </c>
      <c r="CC28" s="166"/>
      <c r="CD28" s="166"/>
    </row>
    <row r="29" spans="1:82">
      <c r="A29" s="167">
        <v>14</v>
      </c>
      <c r="B29" s="168" t="s">
        <v>120</v>
      </c>
      <c r="C29" s="169" t="s">
        <v>121</v>
      </c>
      <c r="D29" s="170" t="s">
        <v>107</v>
      </c>
      <c r="E29" s="171">
        <v>26.1</v>
      </c>
      <c r="F29" s="171"/>
      <c r="G29" s="172">
        <f t="shared" si="0"/>
        <v>0</v>
      </c>
      <c r="H29" s="173">
        <v>0.28179000000000098</v>
      </c>
      <c r="I29" s="173">
        <f t="shared" si="1"/>
        <v>7.354719000000026</v>
      </c>
      <c r="J29" s="173">
        <v>0</v>
      </c>
      <c r="K29" s="173">
        <f t="shared" si="2"/>
        <v>0</v>
      </c>
      <c r="Q29" s="166">
        <v>2</v>
      </c>
      <c r="AA29" s="143">
        <v>1</v>
      </c>
      <c r="AB29" s="143">
        <v>1</v>
      </c>
      <c r="AC29" s="143">
        <v>1</v>
      </c>
      <c r="BB29" s="143">
        <v>1</v>
      </c>
      <c r="BC29" s="143">
        <f t="shared" si="3"/>
        <v>0</v>
      </c>
      <c r="BD29" s="143">
        <f t="shared" si="4"/>
        <v>0</v>
      </c>
      <c r="BE29" s="143">
        <f t="shared" si="5"/>
        <v>0</v>
      </c>
      <c r="BF29" s="143">
        <f t="shared" si="6"/>
        <v>0</v>
      </c>
      <c r="BG29" s="143">
        <f t="shared" si="7"/>
        <v>0</v>
      </c>
      <c r="CA29" s="143">
        <v>1</v>
      </c>
      <c r="CB29" s="143">
        <v>1</v>
      </c>
      <c r="CC29" s="166"/>
      <c r="CD29" s="166"/>
    </row>
    <row r="30" spans="1:82">
      <c r="A30" s="167">
        <v>15</v>
      </c>
      <c r="B30" s="168" t="s">
        <v>100</v>
      </c>
      <c r="C30" s="169" t="s">
        <v>101</v>
      </c>
      <c r="D30" s="170" t="s">
        <v>102</v>
      </c>
      <c r="E30" s="171">
        <v>32.185155400005797</v>
      </c>
      <c r="F30" s="171"/>
      <c r="G30" s="172">
        <f t="shared" si="0"/>
        <v>0</v>
      </c>
      <c r="H30" s="173">
        <v>0</v>
      </c>
      <c r="I30" s="173">
        <f t="shared" si="1"/>
        <v>0</v>
      </c>
      <c r="J30" s="173">
        <v>0</v>
      </c>
      <c r="K30" s="173">
        <f t="shared" si="2"/>
        <v>0</v>
      </c>
      <c r="Q30" s="166">
        <v>2</v>
      </c>
      <c r="AA30" s="143">
        <v>7</v>
      </c>
      <c r="AB30" s="143">
        <v>1</v>
      </c>
      <c r="AC30" s="143">
        <v>2</v>
      </c>
      <c r="BB30" s="143">
        <v>1</v>
      </c>
      <c r="BC30" s="143">
        <f t="shared" si="3"/>
        <v>0</v>
      </c>
      <c r="BD30" s="143">
        <f t="shared" si="4"/>
        <v>0</v>
      </c>
      <c r="BE30" s="143">
        <f t="shared" si="5"/>
        <v>0</v>
      </c>
      <c r="BF30" s="143">
        <f t="shared" si="6"/>
        <v>0</v>
      </c>
      <c r="BG30" s="143">
        <f t="shared" si="7"/>
        <v>0</v>
      </c>
      <c r="CA30" s="143">
        <v>7</v>
      </c>
      <c r="CB30" s="143">
        <v>1</v>
      </c>
      <c r="CC30" s="166"/>
      <c r="CD30" s="166"/>
    </row>
    <row r="31" spans="1:82">
      <c r="A31" s="175"/>
      <c r="B31" s="176" t="s">
        <v>80</v>
      </c>
      <c r="C31" s="177" t="str">
        <f>CONCATENATE(B24," ",C24)</f>
        <v>41 Stropy a stropní konstrukce</v>
      </c>
      <c r="D31" s="178"/>
      <c r="E31" s="179"/>
      <c r="F31" s="180"/>
      <c r="G31" s="181">
        <f>SUM(G24:G30)</f>
        <v>0</v>
      </c>
      <c r="H31" s="182"/>
      <c r="I31" s="183">
        <f>SUM(I24:I30)</f>
        <v>32.185155400005854</v>
      </c>
      <c r="J31" s="182"/>
      <c r="K31" s="183">
        <f>SUM(K24:K30)</f>
        <v>0</v>
      </c>
      <c r="Q31" s="166">
        <v>4</v>
      </c>
      <c r="BC31" s="184">
        <f>SUM(BC24:BC30)</f>
        <v>0</v>
      </c>
      <c r="BD31" s="184">
        <f>SUM(BD24:BD30)</f>
        <v>0</v>
      </c>
      <c r="BE31" s="184">
        <f>SUM(BE24:BE30)</f>
        <v>0</v>
      </c>
      <c r="BF31" s="184">
        <f>SUM(BF24:BF30)</f>
        <v>0</v>
      </c>
      <c r="BG31" s="184">
        <f>SUM(BG24:BG30)</f>
        <v>0</v>
      </c>
    </row>
    <row r="32" spans="1:82">
      <c r="A32" s="158" t="s">
        <v>78</v>
      </c>
      <c r="B32" s="159" t="s">
        <v>122</v>
      </c>
      <c r="C32" s="160" t="s">
        <v>123</v>
      </c>
      <c r="D32" s="161"/>
      <c r="E32" s="162"/>
      <c r="F32" s="162"/>
      <c r="G32" s="163"/>
      <c r="H32" s="164"/>
      <c r="I32" s="165"/>
      <c r="J32" s="164"/>
      <c r="K32" s="165"/>
      <c r="Q32" s="166">
        <v>1</v>
      </c>
    </row>
    <row r="33" spans="1:82">
      <c r="A33" s="167">
        <v>16</v>
      </c>
      <c r="B33" s="168" t="s">
        <v>124</v>
      </c>
      <c r="C33" s="169" t="s">
        <v>125</v>
      </c>
      <c r="D33" s="170" t="s">
        <v>94</v>
      </c>
      <c r="E33" s="171">
        <v>153.41999999999999</v>
      </c>
      <c r="F33" s="171"/>
      <c r="G33" s="172">
        <f>E33*F33</f>
        <v>0</v>
      </c>
      <c r="H33" s="173">
        <v>3.7999999999982498E-4</v>
      </c>
      <c r="I33" s="173">
        <f>E33*H33</f>
        <v>5.8299599999973147E-2</v>
      </c>
      <c r="J33" s="173">
        <v>0</v>
      </c>
      <c r="K33" s="173">
        <f>E33*J33</f>
        <v>0</v>
      </c>
      <c r="Q33" s="166">
        <v>2</v>
      </c>
      <c r="AA33" s="143">
        <v>1</v>
      </c>
      <c r="AB33" s="143">
        <v>1</v>
      </c>
      <c r="AC33" s="143">
        <v>1</v>
      </c>
      <c r="BB33" s="143">
        <v>1</v>
      </c>
      <c r="BC33" s="143">
        <f>IF(BB33=1,G33,0)</f>
        <v>0</v>
      </c>
      <c r="BD33" s="143">
        <f>IF(BB33=2,G33,0)</f>
        <v>0</v>
      </c>
      <c r="BE33" s="143">
        <f>IF(BB33=3,G33,0)</f>
        <v>0</v>
      </c>
      <c r="BF33" s="143">
        <f>IF(BB33=4,G33,0)</f>
        <v>0</v>
      </c>
      <c r="BG33" s="143">
        <f>IF(BB33=5,G33,0)</f>
        <v>0</v>
      </c>
      <c r="CA33" s="143">
        <v>1</v>
      </c>
      <c r="CB33" s="143">
        <v>1</v>
      </c>
      <c r="CC33" s="166"/>
      <c r="CD33" s="166"/>
    </row>
    <row r="34" spans="1:82" ht="22.5">
      <c r="A34" s="167">
        <v>17</v>
      </c>
      <c r="B34" s="168" t="s">
        <v>126</v>
      </c>
      <c r="C34" s="169" t="s">
        <v>127</v>
      </c>
      <c r="D34" s="170" t="s">
        <v>94</v>
      </c>
      <c r="E34" s="171">
        <v>153.41999999999999</v>
      </c>
      <c r="F34" s="171"/>
      <c r="G34" s="172">
        <f>E34*F34</f>
        <v>0</v>
      </c>
      <c r="H34" s="173">
        <v>2.6000000000010501E-2</v>
      </c>
      <c r="I34" s="173">
        <f>E34*H34</f>
        <v>3.9889200000016105</v>
      </c>
      <c r="J34" s="173">
        <v>0</v>
      </c>
      <c r="K34" s="173">
        <f>E34*J34</f>
        <v>0</v>
      </c>
      <c r="Q34" s="166">
        <v>2</v>
      </c>
      <c r="AA34" s="143">
        <v>1</v>
      </c>
      <c r="AB34" s="143">
        <v>1</v>
      </c>
      <c r="AC34" s="143">
        <v>1</v>
      </c>
      <c r="BB34" s="143">
        <v>1</v>
      </c>
      <c r="BC34" s="143">
        <f>IF(BB34=1,G34,0)</f>
        <v>0</v>
      </c>
      <c r="BD34" s="143">
        <f>IF(BB34=2,G34,0)</f>
        <v>0</v>
      </c>
      <c r="BE34" s="143">
        <f>IF(BB34=3,G34,0)</f>
        <v>0</v>
      </c>
      <c r="BF34" s="143">
        <f>IF(BB34=4,G34,0)</f>
        <v>0</v>
      </c>
      <c r="BG34" s="143">
        <f>IF(BB34=5,G34,0)</f>
        <v>0</v>
      </c>
      <c r="CA34" s="143">
        <v>1</v>
      </c>
      <c r="CB34" s="143">
        <v>1</v>
      </c>
      <c r="CC34" s="166"/>
      <c r="CD34" s="166"/>
    </row>
    <row r="35" spans="1:82" ht="22.5">
      <c r="A35" s="167">
        <v>18</v>
      </c>
      <c r="B35" s="168" t="s">
        <v>128</v>
      </c>
      <c r="C35" s="169" t="s">
        <v>129</v>
      </c>
      <c r="D35" s="170" t="s">
        <v>94</v>
      </c>
      <c r="E35" s="171">
        <v>153.41999999999999</v>
      </c>
      <c r="F35" s="171"/>
      <c r="G35" s="172">
        <f>E35*F35</f>
        <v>0</v>
      </c>
      <c r="H35" s="173">
        <v>2.5000000000012798E-3</v>
      </c>
      <c r="I35" s="173">
        <f>E35*H35</f>
        <v>0.38355000000019634</v>
      </c>
      <c r="J35" s="173">
        <v>0</v>
      </c>
      <c r="K35" s="173">
        <f>E35*J35</f>
        <v>0</v>
      </c>
      <c r="Q35" s="166">
        <v>2</v>
      </c>
      <c r="AA35" s="143">
        <v>1</v>
      </c>
      <c r="AB35" s="143">
        <v>1</v>
      </c>
      <c r="AC35" s="143">
        <v>1</v>
      </c>
      <c r="BB35" s="143">
        <v>1</v>
      </c>
      <c r="BC35" s="143">
        <f>IF(BB35=1,G35,0)</f>
        <v>0</v>
      </c>
      <c r="BD35" s="143">
        <f>IF(BB35=2,G35,0)</f>
        <v>0</v>
      </c>
      <c r="BE35" s="143">
        <f>IF(BB35=3,G35,0)</f>
        <v>0</v>
      </c>
      <c r="BF35" s="143">
        <f>IF(BB35=4,G35,0)</f>
        <v>0</v>
      </c>
      <c r="BG35" s="143">
        <f>IF(BB35=5,G35,0)</f>
        <v>0</v>
      </c>
      <c r="CA35" s="143">
        <v>1</v>
      </c>
      <c r="CB35" s="143">
        <v>1</v>
      </c>
      <c r="CC35" s="166"/>
      <c r="CD35" s="166"/>
    </row>
    <row r="36" spans="1:82">
      <c r="A36" s="167">
        <v>19</v>
      </c>
      <c r="B36" s="168" t="s">
        <v>100</v>
      </c>
      <c r="C36" s="169" t="s">
        <v>101</v>
      </c>
      <c r="D36" s="170" t="s">
        <v>102</v>
      </c>
      <c r="E36" s="171">
        <v>4.4307696000017698</v>
      </c>
      <c r="F36" s="171"/>
      <c r="G36" s="172">
        <f>E36*F36</f>
        <v>0</v>
      </c>
      <c r="H36" s="173">
        <v>0</v>
      </c>
      <c r="I36" s="173">
        <f>E36*H36</f>
        <v>0</v>
      </c>
      <c r="J36" s="173">
        <v>0</v>
      </c>
      <c r="K36" s="173">
        <f>E36*J36</f>
        <v>0</v>
      </c>
      <c r="Q36" s="166">
        <v>2</v>
      </c>
      <c r="AA36" s="143">
        <v>7</v>
      </c>
      <c r="AB36" s="143">
        <v>1</v>
      </c>
      <c r="AC36" s="143">
        <v>2</v>
      </c>
      <c r="BB36" s="143">
        <v>1</v>
      </c>
      <c r="BC36" s="143">
        <f>IF(BB36=1,G36,0)</f>
        <v>0</v>
      </c>
      <c r="BD36" s="143">
        <f>IF(BB36=2,G36,0)</f>
        <v>0</v>
      </c>
      <c r="BE36" s="143">
        <f>IF(BB36=3,G36,0)</f>
        <v>0</v>
      </c>
      <c r="BF36" s="143">
        <f>IF(BB36=4,G36,0)</f>
        <v>0</v>
      </c>
      <c r="BG36" s="143">
        <f>IF(BB36=5,G36,0)</f>
        <v>0</v>
      </c>
      <c r="CA36" s="143">
        <v>7</v>
      </c>
      <c r="CB36" s="143">
        <v>1</v>
      </c>
      <c r="CC36" s="166"/>
      <c r="CD36" s="166"/>
    </row>
    <row r="37" spans="1:82">
      <c r="A37" s="175"/>
      <c r="B37" s="176" t="s">
        <v>80</v>
      </c>
      <c r="C37" s="177" t="str">
        <f>CONCATENATE(B32," ",C32)</f>
        <v>61 Upravy povrchů vnitřní</v>
      </c>
      <c r="D37" s="178"/>
      <c r="E37" s="179"/>
      <c r="F37" s="180"/>
      <c r="G37" s="181">
        <f>SUM(G32:G36)</f>
        <v>0</v>
      </c>
      <c r="H37" s="182"/>
      <c r="I37" s="183">
        <f>SUM(I32:I36)</f>
        <v>4.4307696000017796</v>
      </c>
      <c r="J37" s="182"/>
      <c r="K37" s="183">
        <f>SUM(K32:K36)</f>
        <v>0</v>
      </c>
      <c r="Q37" s="166">
        <v>4</v>
      </c>
      <c r="BC37" s="184">
        <f>SUM(BC32:BC36)</f>
        <v>0</v>
      </c>
      <c r="BD37" s="184">
        <f>SUM(BD32:BD36)</f>
        <v>0</v>
      </c>
      <c r="BE37" s="184">
        <f>SUM(BE32:BE36)</f>
        <v>0</v>
      </c>
      <c r="BF37" s="184">
        <f>SUM(BF32:BF36)</f>
        <v>0</v>
      </c>
      <c r="BG37" s="184">
        <f>SUM(BG32:BG36)</f>
        <v>0</v>
      </c>
    </row>
    <row r="38" spans="1:82">
      <c r="A38" s="158" t="s">
        <v>78</v>
      </c>
      <c r="B38" s="159" t="s">
        <v>130</v>
      </c>
      <c r="C38" s="160" t="s">
        <v>131</v>
      </c>
      <c r="D38" s="161"/>
      <c r="E38" s="162"/>
      <c r="F38" s="162"/>
      <c r="G38" s="163"/>
      <c r="H38" s="164"/>
      <c r="I38" s="165"/>
      <c r="J38" s="164"/>
      <c r="K38" s="165"/>
      <c r="Q38" s="166">
        <v>1</v>
      </c>
    </row>
    <row r="39" spans="1:82">
      <c r="A39" s="167">
        <v>20</v>
      </c>
      <c r="B39" s="168" t="s">
        <v>132</v>
      </c>
      <c r="C39" s="169" t="s">
        <v>133</v>
      </c>
      <c r="D39" s="170" t="s">
        <v>94</v>
      </c>
      <c r="E39" s="171">
        <v>116</v>
      </c>
      <c r="F39" s="171"/>
      <c r="G39" s="172">
        <f>E39*F39</f>
        <v>0</v>
      </c>
      <c r="H39" s="173">
        <v>1.2510000000006001E-2</v>
      </c>
      <c r="I39" s="173">
        <f>E39*H39</f>
        <v>1.4511600000006961</v>
      </c>
      <c r="J39" s="173">
        <v>0</v>
      </c>
      <c r="K39" s="173">
        <f>E39*J39</f>
        <v>0</v>
      </c>
      <c r="Q39" s="166">
        <v>2</v>
      </c>
      <c r="AA39" s="143">
        <v>1</v>
      </c>
      <c r="AB39" s="143">
        <v>1</v>
      </c>
      <c r="AC39" s="143">
        <v>1</v>
      </c>
      <c r="BB39" s="143">
        <v>1</v>
      </c>
      <c r="BC39" s="143">
        <f>IF(BB39=1,G39,0)</f>
        <v>0</v>
      </c>
      <c r="BD39" s="143">
        <f>IF(BB39=2,G39,0)</f>
        <v>0</v>
      </c>
      <c r="BE39" s="143">
        <f>IF(BB39=3,G39,0)</f>
        <v>0</v>
      </c>
      <c r="BF39" s="143">
        <f>IF(BB39=4,G39,0)</f>
        <v>0</v>
      </c>
      <c r="BG39" s="143">
        <f>IF(BB39=5,G39,0)</f>
        <v>0</v>
      </c>
      <c r="CA39" s="143">
        <v>1</v>
      </c>
      <c r="CB39" s="143">
        <v>1</v>
      </c>
      <c r="CC39" s="166"/>
      <c r="CD39" s="166"/>
    </row>
    <row r="40" spans="1:82" ht="22.5">
      <c r="A40" s="167">
        <v>21</v>
      </c>
      <c r="B40" s="168" t="s">
        <v>134</v>
      </c>
      <c r="C40" s="169" t="s">
        <v>135</v>
      </c>
      <c r="D40" s="170" t="s">
        <v>94</v>
      </c>
      <c r="E40" s="171">
        <v>417.51</v>
      </c>
      <c r="F40" s="171"/>
      <c r="G40" s="172">
        <f>E40*F40</f>
        <v>0</v>
      </c>
      <c r="H40" s="173">
        <v>1.28799999999956E-2</v>
      </c>
      <c r="I40" s="173">
        <f>E40*H40</f>
        <v>5.3775287999981627</v>
      </c>
      <c r="J40" s="173">
        <v>0</v>
      </c>
      <c r="K40" s="173">
        <f>E40*J40</f>
        <v>0</v>
      </c>
      <c r="Q40" s="166">
        <v>2</v>
      </c>
      <c r="AA40" s="143">
        <v>1</v>
      </c>
      <c r="AB40" s="143">
        <v>1</v>
      </c>
      <c r="AC40" s="143">
        <v>1</v>
      </c>
      <c r="BB40" s="143">
        <v>1</v>
      </c>
      <c r="BC40" s="143">
        <f>IF(BB40=1,G40,0)</f>
        <v>0</v>
      </c>
      <c r="BD40" s="143">
        <f>IF(BB40=2,G40,0)</f>
        <v>0</v>
      </c>
      <c r="BE40" s="143">
        <f>IF(BB40=3,G40,0)</f>
        <v>0</v>
      </c>
      <c r="BF40" s="143">
        <f>IF(BB40=4,G40,0)</f>
        <v>0</v>
      </c>
      <c r="BG40" s="143">
        <f>IF(BB40=5,G40,0)</f>
        <v>0</v>
      </c>
      <c r="CA40" s="143">
        <v>1</v>
      </c>
      <c r="CB40" s="143">
        <v>1</v>
      </c>
      <c r="CC40" s="166"/>
      <c r="CD40" s="166"/>
    </row>
    <row r="41" spans="1:82">
      <c r="A41" s="167">
        <v>22</v>
      </c>
      <c r="B41" s="168" t="s">
        <v>100</v>
      </c>
      <c r="C41" s="169" t="s">
        <v>101</v>
      </c>
      <c r="D41" s="170" t="s">
        <v>102</v>
      </c>
      <c r="E41" s="171">
        <v>6.8286887999988402</v>
      </c>
      <c r="F41" s="171"/>
      <c r="G41" s="172">
        <f>E41*F41</f>
        <v>0</v>
      </c>
      <c r="H41" s="173">
        <v>0</v>
      </c>
      <c r="I41" s="173">
        <f>E41*H41</f>
        <v>0</v>
      </c>
      <c r="J41" s="173">
        <v>0</v>
      </c>
      <c r="K41" s="173">
        <f>E41*J41</f>
        <v>0</v>
      </c>
      <c r="Q41" s="166">
        <v>2</v>
      </c>
      <c r="AA41" s="143">
        <v>7</v>
      </c>
      <c r="AB41" s="143">
        <v>1</v>
      </c>
      <c r="AC41" s="143">
        <v>2</v>
      </c>
      <c r="BB41" s="143">
        <v>1</v>
      </c>
      <c r="BC41" s="143">
        <f>IF(BB41=1,G41,0)</f>
        <v>0</v>
      </c>
      <c r="BD41" s="143">
        <f>IF(BB41=2,G41,0)</f>
        <v>0</v>
      </c>
      <c r="BE41" s="143">
        <f>IF(BB41=3,G41,0)</f>
        <v>0</v>
      </c>
      <c r="BF41" s="143">
        <f>IF(BB41=4,G41,0)</f>
        <v>0</v>
      </c>
      <c r="BG41" s="143">
        <f>IF(BB41=5,G41,0)</f>
        <v>0</v>
      </c>
      <c r="CA41" s="143">
        <v>7</v>
      </c>
      <c r="CB41" s="143">
        <v>1</v>
      </c>
      <c r="CC41" s="166"/>
      <c r="CD41" s="166"/>
    </row>
    <row r="42" spans="1:82">
      <c r="A42" s="175"/>
      <c r="B42" s="176" t="s">
        <v>80</v>
      </c>
      <c r="C42" s="177" t="str">
        <f>CONCATENATE(B38," ",C38)</f>
        <v>62 Úpravy povrchů vnější</v>
      </c>
      <c r="D42" s="178"/>
      <c r="E42" s="179"/>
      <c r="F42" s="180"/>
      <c r="G42" s="181">
        <f>SUM(G38:G41)</f>
        <v>0</v>
      </c>
      <c r="H42" s="182"/>
      <c r="I42" s="183">
        <f>SUM(I38:I41)</f>
        <v>6.8286887999988588</v>
      </c>
      <c r="J42" s="182"/>
      <c r="K42" s="183">
        <f>SUM(K38:K41)</f>
        <v>0</v>
      </c>
      <c r="Q42" s="166">
        <v>4</v>
      </c>
      <c r="BC42" s="184">
        <f>SUM(BC38:BC41)</f>
        <v>0</v>
      </c>
      <c r="BD42" s="184">
        <f>SUM(BD38:BD41)</f>
        <v>0</v>
      </c>
      <c r="BE42" s="184">
        <f>SUM(BE38:BE41)</f>
        <v>0</v>
      </c>
      <c r="BF42" s="184">
        <f>SUM(BF38:BF41)</f>
        <v>0</v>
      </c>
      <c r="BG42" s="184">
        <f>SUM(BG38:BG41)</f>
        <v>0</v>
      </c>
    </row>
    <row r="43" spans="1:82">
      <c r="A43" s="158" t="s">
        <v>78</v>
      </c>
      <c r="B43" s="159" t="s">
        <v>136</v>
      </c>
      <c r="C43" s="160" t="s">
        <v>137</v>
      </c>
      <c r="D43" s="161"/>
      <c r="E43" s="162"/>
      <c r="F43" s="162"/>
      <c r="G43" s="163"/>
      <c r="H43" s="164"/>
      <c r="I43" s="165"/>
      <c r="J43" s="164"/>
      <c r="K43" s="165"/>
      <c r="Q43" s="166">
        <v>1</v>
      </c>
    </row>
    <row r="44" spans="1:82" ht="22.5">
      <c r="A44" s="167">
        <v>23</v>
      </c>
      <c r="B44" s="168" t="s">
        <v>138</v>
      </c>
      <c r="C44" s="169" t="s">
        <v>139</v>
      </c>
      <c r="D44" s="170" t="s">
        <v>107</v>
      </c>
      <c r="E44" s="171">
        <v>22.7</v>
      </c>
      <c r="F44" s="171"/>
      <c r="G44" s="172">
        <f>E44*F44</f>
        <v>0</v>
      </c>
      <c r="H44" s="173">
        <v>1.1880000000004999E-2</v>
      </c>
      <c r="I44" s="173">
        <f>E44*H44</f>
        <v>0.26967600000011349</v>
      </c>
      <c r="J44" s="173">
        <v>0</v>
      </c>
      <c r="K44" s="173">
        <f>E44*J44</f>
        <v>0</v>
      </c>
      <c r="Q44" s="166">
        <v>2</v>
      </c>
      <c r="AA44" s="143">
        <v>1</v>
      </c>
      <c r="AB44" s="143">
        <v>1</v>
      </c>
      <c r="AC44" s="143">
        <v>1</v>
      </c>
      <c r="BB44" s="143">
        <v>1</v>
      </c>
      <c r="BC44" s="143">
        <f>IF(BB44=1,G44,0)</f>
        <v>0</v>
      </c>
      <c r="BD44" s="143">
        <f>IF(BB44=2,G44,0)</f>
        <v>0</v>
      </c>
      <c r="BE44" s="143">
        <f>IF(BB44=3,G44,0)</f>
        <v>0</v>
      </c>
      <c r="BF44" s="143">
        <f>IF(BB44=4,G44,0)</f>
        <v>0</v>
      </c>
      <c r="BG44" s="143">
        <f>IF(BB44=5,G44,0)</f>
        <v>0</v>
      </c>
      <c r="CA44" s="143">
        <v>1</v>
      </c>
      <c r="CB44" s="143">
        <v>1</v>
      </c>
      <c r="CC44" s="166"/>
      <c r="CD44" s="166"/>
    </row>
    <row r="45" spans="1:82">
      <c r="A45" s="167">
        <v>24</v>
      </c>
      <c r="B45" s="168" t="s">
        <v>100</v>
      </c>
      <c r="C45" s="169" t="s">
        <v>101</v>
      </c>
      <c r="D45" s="170" t="s">
        <v>102</v>
      </c>
      <c r="E45" s="171">
        <v>0.26967600000011299</v>
      </c>
      <c r="F45" s="171"/>
      <c r="G45" s="172">
        <f>E45*F45</f>
        <v>0</v>
      </c>
      <c r="H45" s="173">
        <v>0</v>
      </c>
      <c r="I45" s="173">
        <f>E45*H45</f>
        <v>0</v>
      </c>
      <c r="J45" s="173">
        <v>0</v>
      </c>
      <c r="K45" s="173">
        <f>E45*J45</f>
        <v>0</v>
      </c>
      <c r="Q45" s="166">
        <v>2</v>
      </c>
      <c r="AA45" s="143">
        <v>7</v>
      </c>
      <c r="AB45" s="143">
        <v>1</v>
      </c>
      <c r="AC45" s="143">
        <v>2</v>
      </c>
      <c r="BB45" s="143">
        <v>1</v>
      </c>
      <c r="BC45" s="143">
        <f>IF(BB45=1,G45,0)</f>
        <v>0</v>
      </c>
      <c r="BD45" s="143">
        <f>IF(BB45=2,G45,0)</f>
        <v>0</v>
      </c>
      <c r="BE45" s="143">
        <f>IF(BB45=3,G45,0)</f>
        <v>0</v>
      </c>
      <c r="BF45" s="143">
        <f>IF(BB45=4,G45,0)</f>
        <v>0</v>
      </c>
      <c r="BG45" s="143">
        <f>IF(BB45=5,G45,0)</f>
        <v>0</v>
      </c>
      <c r="CA45" s="143">
        <v>7</v>
      </c>
      <c r="CB45" s="143">
        <v>1</v>
      </c>
      <c r="CC45" s="166"/>
      <c r="CD45" s="166"/>
    </row>
    <row r="46" spans="1:82">
      <c r="A46" s="175"/>
      <c r="B46" s="176" t="s">
        <v>80</v>
      </c>
      <c r="C46" s="177" t="str">
        <f>CONCATENATE(B43," ",C43)</f>
        <v>64 Výplně otvorů</v>
      </c>
      <c r="D46" s="178"/>
      <c r="E46" s="179"/>
      <c r="F46" s="180"/>
      <c r="G46" s="181">
        <f>SUM(G43:G45)</f>
        <v>0</v>
      </c>
      <c r="H46" s="182"/>
      <c r="I46" s="183">
        <f>SUM(I43:I45)</f>
        <v>0.26967600000011349</v>
      </c>
      <c r="J46" s="182"/>
      <c r="K46" s="183">
        <f>SUM(K43:K45)</f>
        <v>0</v>
      </c>
      <c r="Q46" s="166">
        <v>4</v>
      </c>
      <c r="BC46" s="184">
        <f>SUM(BC43:BC45)</f>
        <v>0</v>
      </c>
      <c r="BD46" s="184">
        <f>SUM(BD43:BD45)</f>
        <v>0</v>
      </c>
      <c r="BE46" s="184">
        <f>SUM(BE43:BE45)</f>
        <v>0</v>
      </c>
      <c r="BF46" s="184">
        <f>SUM(BF43:BF45)</f>
        <v>0</v>
      </c>
      <c r="BG46" s="184">
        <f>SUM(BG43:BG45)</f>
        <v>0</v>
      </c>
    </row>
    <row r="47" spans="1:82">
      <c r="A47" s="158" t="s">
        <v>78</v>
      </c>
      <c r="B47" s="159" t="s">
        <v>140</v>
      </c>
      <c r="C47" s="160" t="s">
        <v>141</v>
      </c>
      <c r="D47" s="161"/>
      <c r="E47" s="162"/>
      <c r="F47" s="162"/>
      <c r="G47" s="163"/>
      <c r="H47" s="164"/>
      <c r="I47" s="165"/>
      <c r="J47" s="164"/>
      <c r="K47" s="165"/>
      <c r="Q47" s="166">
        <v>1</v>
      </c>
    </row>
    <row r="48" spans="1:82">
      <c r="A48" s="167">
        <v>25</v>
      </c>
      <c r="B48" s="168" t="s">
        <v>142</v>
      </c>
      <c r="C48" s="169" t="s">
        <v>143</v>
      </c>
      <c r="D48" s="170" t="s">
        <v>94</v>
      </c>
      <c r="E48" s="171">
        <v>448.86</v>
      </c>
      <c r="F48" s="171"/>
      <c r="G48" s="172">
        <f>E48*F48</f>
        <v>0</v>
      </c>
      <c r="H48" s="173">
        <v>3.3380000000022399E-2</v>
      </c>
      <c r="I48" s="173">
        <f>E48*H48</f>
        <v>14.982946800010055</v>
      </c>
      <c r="J48" s="173">
        <v>0</v>
      </c>
      <c r="K48" s="173">
        <f>E48*J48</f>
        <v>0</v>
      </c>
      <c r="Q48" s="166">
        <v>2</v>
      </c>
      <c r="AA48" s="143">
        <v>1</v>
      </c>
      <c r="AB48" s="143">
        <v>1</v>
      </c>
      <c r="AC48" s="143">
        <v>1</v>
      </c>
      <c r="BB48" s="143">
        <v>1</v>
      </c>
      <c r="BC48" s="143">
        <f>IF(BB48=1,G48,0)</f>
        <v>0</v>
      </c>
      <c r="BD48" s="143">
        <f>IF(BB48=2,G48,0)</f>
        <v>0</v>
      </c>
      <c r="BE48" s="143">
        <f>IF(BB48=3,G48,0)</f>
        <v>0</v>
      </c>
      <c r="BF48" s="143">
        <f>IF(BB48=4,G48,0)</f>
        <v>0</v>
      </c>
      <c r="BG48" s="143">
        <f>IF(BB48=5,G48,0)</f>
        <v>0</v>
      </c>
      <c r="CA48" s="143">
        <v>1</v>
      </c>
      <c r="CB48" s="143">
        <v>1</v>
      </c>
      <c r="CC48" s="166"/>
      <c r="CD48" s="166"/>
    </row>
    <row r="49" spans="1:82">
      <c r="A49" s="167">
        <v>26</v>
      </c>
      <c r="B49" s="168" t="s">
        <v>144</v>
      </c>
      <c r="C49" s="169" t="s">
        <v>145</v>
      </c>
      <c r="D49" s="170" t="s">
        <v>94</v>
      </c>
      <c r="E49" s="171">
        <v>448.86</v>
      </c>
      <c r="F49" s="171"/>
      <c r="G49" s="172">
        <f>E49*F49</f>
        <v>0</v>
      </c>
      <c r="H49" s="173">
        <v>0</v>
      </c>
      <c r="I49" s="173">
        <f>E49*H49</f>
        <v>0</v>
      </c>
      <c r="J49" s="173">
        <v>0</v>
      </c>
      <c r="K49" s="173">
        <f>E49*J49</f>
        <v>0</v>
      </c>
      <c r="Q49" s="166">
        <v>2</v>
      </c>
      <c r="AA49" s="143">
        <v>1</v>
      </c>
      <c r="AB49" s="143">
        <v>1</v>
      </c>
      <c r="AC49" s="143">
        <v>1</v>
      </c>
      <c r="BB49" s="143">
        <v>1</v>
      </c>
      <c r="BC49" s="143">
        <f>IF(BB49=1,G49,0)</f>
        <v>0</v>
      </c>
      <c r="BD49" s="143">
        <f>IF(BB49=2,G49,0)</f>
        <v>0</v>
      </c>
      <c r="BE49" s="143">
        <f>IF(BB49=3,G49,0)</f>
        <v>0</v>
      </c>
      <c r="BF49" s="143">
        <f>IF(BB49=4,G49,0)</f>
        <v>0</v>
      </c>
      <c r="BG49" s="143">
        <f>IF(BB49=5,G49,0)</f>
        <v>0</v>
      </c>
      <c r="CA49" s="143">
        <v>1</v>
      </c>
      <c r="CB49" s="143">
        <v>1</v>
      </c>
      <c r="CC49" s="166"/>
      <c r="CD49" s="166"/>
    </row>
    <row r="50" spans="1:82">
      <c r="A50" s="167">
        <v>27</v>
      </c>
      <c r="B50" s="168" t="s">
        <v>146</v>
      </c>
      <c r="C50" s="169" t="s">
        <v>147</v>
      </c>
      <c r="D50" s="170" t="s">
        <v>94</v>
      </c>
      <c r="E50" s="171">
        <v>69.5</v>
      </c>
      <c r="F50" s="171"/>
      <c r="G50" s="172">
        <f>E50*F50</f>
        <v>0</v>
      </c>
      <c r="H50" s="173">
        <v>3.4589999999980102E-2</v>
      </c>
      <c r="I50" s="173">
        <f>E50*H50</f>
        <v>2.4040049999986173</v>
      </c>
      <c r="J50" s="173">
        <v>0</v>
      </c>
      <c r="K50" s="173">
        <f>E50*J50</f>
        <v>0</v>
      </c>
      <c r="Q50" s="166">
        <v>2</v>
      </c>
      <c r="AA50" s="143">
        <v>1</v>
      </c>
      <c r="AB50" s="143">
        <v>0</v>
      </c>
      <c r="AC50" s="143">
        <v>0</v>
      </c>
      <c r="BB50" s="143">
        <v>1</v>
      </c>
      <c r="BC50" s="143">
        <f>IF(BB50=1,G50,0)</f>
        <v>0</v>
      </c>
      <c r="BD50" s="143">
        <f>IF(BB50=2,G50,0)</f>
        <v>0</v>
      </c>
      <c r="BE50" s="143">
        <f>IF(BB50=3,G50,0)</f>
        <v>0</v>
      </c>
      <c r="BF50" s="143">
        <f>IF(BB50=4,G50,0)</f>
        <v>0</v>
      </c>
      <c r="BG50" s="143">
        <f>IF(BB50=5,G50,0)</f>
        <v>0</v>
      </c>
      <c r="CA50" s="143">
        <v>1</v>
      </c>
      <c r="CB50" s="143">
        <v>0</v>
      </c>
      <c r="CC50" s="166"/>
      <c r="CD50" s="166"/>
    </row>
    <row r="51" spans="1:82">
      <c r="A51" s="175"/>
      <c r="B51" s="176" t="s">
        <v>80</v>
      </c>
      <c r="C51" s="177" t="str">
        <f>CONCATENATE(B47," ",C47)</f>
        <v>94 Lešení a stavební výtahy</v>
      </c>
      <c r="D51" s="178"/>
      <c r="E51" s="179"/>
      <c r="F51" s="180"/>
      <c r="G51" s="181">
        <f>SUM(G47:G50)</f>
        <v>0</v>
      </c>
      <c r="H51" s="182"/>
      <c r="I51" s="183">
        <f>SUM(I47:I50)</f>
        <v>17.386951800008671</v>
      </c>
      <c r="J51" s="182"/>
      <c r="K51" s="183">
        <f>SUM(K47:K50)</f>
        <v>0</v>
      </c>
      <c r="Q51" s="166">
        <v>4</v>
      </c>
      <c r="BC51" s="184">
        <f>SUM(BC47:BC50)</f>
        <v>0</v>
      </c>
      <c r="BD51" s="184">
        <f>SUM(BD47:BD50)</f>
        <v>0</v>
      </c>
      <c r="BE51" s="184">
        <f>SUM(BE47:BE50)</f>
        <v>0</v>
      </c>
      <c r="BF51" s="184">
        <f>SUM(BF47:BF50)</f>
        <v>0</v>
      </c>
      <c r="BG51" s="184">
        <f>SUM(BG47:BG50)</f>
        <v>0</v>
      </c>
    </row>
    <row r="52" spans="1:82">
      <c r="A52" s="158" t="s">
        <v>78</v>
      </c>
      <c r="B52" s="159" t="s">
        <v>148</v>
      </c>
      <c r="C52" s="160" t="s">
        <v>149</v>
      </c>
      <c r="D52" s="161"/>
      <c r="E52" s="162"/>
      <c r="F52" s="162"/>
      <c r="G52" s="163"/>
      <c r="H52" s="164"/>
      <c r="I52" s="165"/>
      <c r="J52" s="164"/>
      <c r="K52" s="165"/>
      <c r="Q52" s="166">
        <v>1</v>
      </c>
    </row>
    <row r="53" spans="1:82">
      <c r="A53" s="167">
        <v>28</v>
      </c>
      <c r="B53" s="168" t="s">
        <v>150</v>
      </c>
      <c r="C53" s="169" t="s">
        <v>151</v>
      </c>
      <c r="D53" s="170" t="s">
        <v>94</v>
      </c>
      <c r="E53" s="171">
        <v>69.37</v>
      </c>
      <c r="F53" s="171"/>
      <c r="G53" s="172">
        <f>E53*F53</f>
        <v>0</v>
      </c>
      <c r="H53" s="173">
        <v>3.9999999999984499E-5</v>
      </c>
      <c r="I53" s="173">
        <f>E53*H53</f>
        <v>2.7747999999989249E-3</v>
      </c>
      <c r="J53" s="173">
        <v>0</v>
      </c>
      <c r="K53" s="173">
        <f>E53*J53</f>
        <v>0</v>
      </c>
      <c r="Q53" s="166">
        <v>2</v>
      </c>
      <c r="AA53" s="143">
        <v>1</v>
      </c>
      <c r="AB53" s="143">
        <v>1</v>
      </c>
      <c r="AC53" s="143">
        <v>1</v>
      </c>
      <c r="BB53" s="143">
        <v>1</v>
      </c>
      <c r="BC53" s="143">
        <f>IF(BB53=1,G53,0)</f>
        <v>0</v>
      </c>
      <c r="BD53" s="143">
        <f>IF(BB53=2,G53,0)</f>
        <v>0</v>
      </c>
      <c r="BE53" s="143">
        <f>IF(BB53=3,G53,0)</f>
        <v>0</v>
      </c>
      <c r="BF53" s="143">
        <f>IF(BB53=4,G53,0)</f>
        <v>0</v>
      </c>
      <c r="BG53" s="143">
        <f>IF(BB53=5,G53,0)</f>
        <v>0</v>
      </c>
      <c r="CA53" s="143">
        <v>1</v>
      </c>
      <c r="CB53" s="143">
        <v>1</v>
      </c>
      <c r="CC53" s="166"/>
      <c r="CD53" s="166"/>
    </row>
    <row r="54" spans="1:82">
      <c r="A54" s="167">
        <v>29</v>
      </c>
      <c r="B54" s="168" t="s">
        <v>152</v>
      </c>
      <c r="C54" s="169" t="s">
        <v>153</v>
      </c>
      <c r="D54" s="170" t="s">
        <v>99</v>
      </c>
      <c r="E54" s="171">
        <v>8</v>
      </c>
      <c r="F54" s="171"/>
      <c r="G54" s="172">
        <f>E54*F54</f>
        <v>0</v>
      </c>
      <c r="H54" s="173">
        <v>7.9999999999968998E-5</v>
      </c>
      <c r="I54" s="173">
        <f>E54*H54</f>
        <v>6.3999999999975199E-4</v>
      </c>
      <c r="J54" s="173">
        <v>0</v>
      </c>
      <c r="K54" s="173">
        <f>E54*J54</f>
        <v>0</v>
      </c>
      <c r="Q54" s="166">
        <v>2</v>
      </c>
      <c r="AA54" s="143">
        <v>1</v>
      </c>
      <c r="AB54" s="143">
        <v>1</v>
      </c>
      <c r="AC54" s="143">
        <v>1</v>
      </c>
      <c r="BB54" s="143">
        <v>1</v>
      </c>
      <c r="BC54" s="143">
        <f>IF(BB54=1,G54,0)</f>
        <v>0</v>
      </c>
      <c r="BD54" s="143">
        <f>IF(BB54=2,G54,0)</f>
        <v>0</v>
      </c>
      <c r="BE54" s="143">
        <f>IF(BB54=3,G54,0)</f>
        <v>0</v>
      </c>
      <c r="BF54" s="143">
        <f>IF(BB54=4,G54,0)</f>
        <v>0</v>
      </c>
      <c r="BG54" s="143">
        <f>IF(BB54=5,G54,0)</f>
        <v>0</v>
      </c>
      <c r="CA54" s="143">
        <v>1</v>
      </c>
      <c r="CB54" s="143">
        <v>1</v>
      </c>
      <c r="CC54" s="166"/>
      <c r="CD54" s="166"/>
    </row>
    <row r="55" spans="1:82">
      <c r="A55" s="175"/>
      <c r="B55" s="176" t="s">
        <v>80</v>
      </c>
      <c r="C55" s="177" t="str">
        <f>CONCATENATE(B52," ",C52)</f>
        <v>95 Dokončovací konstrukce na pozemních stavbách</v>
      </c>
      <c r="D55" s="178"/>
      <c r="E55" s="179"/>
      <c r="F55" s="180"/>
      <c r="G55" s="181">
        <f>SUM(G52:G54)</f>
        <v>0</v>
      </c>
      <c r="H55" s="182"/>
      <c r="I55" s="183">
        <f>SUM(I52:I54)</f>
        <v>3.4147999999986768E-3</v>
      </c>
      <c r="J55" s="182"/>
      <c r="K55" s="183">
        <f>SUM(K52:K54)</f>
        <v>0</v>
      </c>
      <c r="Q55" s="166">
        <v>4</v>
      </c>
      <c r="BC55" s="184">
        <f>SUM(BC52:BC54)</f>
        <v>0</v>
      </c>
      <c r="BD55" s="184">
        <f>SUM(BD52:BD54)</f>
        <v>0</v>
      </c>
      <c r="BE55" s="184">
        <f>SUM(BE52:BE54)</f>
        <v>0</v>
      </c>
      <c r="BF55" s="184">
        <f>SUM(BF52:BF54)</f>
        <v>0</v>
      </c>
      <c r="BG55" s="184">
        <f>SUM(BG52:BG54)</f>
        <v>0</v>
      </c>
    </row>
    <row r="56" spans="1:82">
      <c r="A56" s="158" t="s">
        <v>78</v>
      </c>
      <c r="B56" s="159" t="s">
        <v>154</v>
      </c>
      <c r="C56" s="160" t="s">
        <v>155</v>
      </c>
      <c r="D56" s="161"/>
      <c r="E56" s="162"/>
      <c r="F56" s="162"/>
      <c r="G56" s="163"/>
      <c r="H56" s="164"/>
      <c r="I56" s="165"/>
      <c r="J56" s="164"/>
      <c r="K56" s="165"/>
      <c r="Q56" s="166">
        <v>1</v>
      </c>
    </row>
    <row r="57" spans="1:82">
      <c r="A57" s="167">
        <v>30</v>
      </c>
      <c r="B57" s="168" t="s">
        <v>156</v>
      </c>
      <c r="C57" s="169" t="s">
        <v>157</v>
      </c>
      <c r="D57" s="170" t="s">
        <v>85</v>
      </c>
      <c r="E57" s="171">
        <v>10.483000000000001</v>
      </c>
      <c r="F57" s="171"/>
      <c r="G57" s="172">
        <f t="shared" ref="G57:G73" si="8">E57*F57</f>
        <v>0</v>
      </c>
      <c r="H57" s="173">
        <v>0</v>
      </c>
      <c r="I57" s="173">
        <f t="shared" ref="I57:I73" si="9">E57*H57</f>
        <v>0</v>
      </c>
      <c r="J57" s="173">
        <v>0</v>
      </c>
      <c r="K57" s="173">
        <f t="shared" ref="K57:K73" si="10">E57*J57</f>
        <v>0</v>
      </c>
      <c r="Q57" s="166">
        <v>2</v>
      </c>
      <c r="AA57" s="143">
        <v>1</v>
      </c>
      <c r="AB57" s="143">
        <v>1</v>
      </c>
      <c r="AC57" s="143">
        <v>1</v>
      </c>
      <c r="BB57" s="143">
        <v>1</v>
      </c>
      <c r="BC57" s="143">
        <f t="shared" ref="BC57:BC73" si="11">IF(BB57=1,G57,0)</f>
        <v>0</v>
      </c>
      <c r="BD57" s="143">
        <f t="shared" ref="BD57:BD73" si="12">IF(BB57=2,G57,0)</f>
        <v>0</v>
      </c>
      <c r="BE57" s="143">
        <f t="shared" ref="BE57:BE73" si="13">IF(BB57=3,G57,0)</f>
        <v>0</v>
      </c>
      <c r="BF57" s="143">
        <f t="shared" ref="BF57:BF73" si="14">IF(BB57=4,G57,0)</f>
        <v>0</v>
      </c>
      <c r="BG57" s="143">
        <f t="shared" ref="BG57:BG73" si="15">IF(BB57=5,G57,0)</f>
        <v>0</v>
      </c>
      <c r="CA57" s="143">
        <v>1</v>
      </c>
      <c r="CB57" s="143">
        <v>1</v>
      </c>
      <c r="CC57" s="166"/>
      <c r="CD57" s="166"/>
    </row>
    <row r="58" spans="1:82" ht="22.5">
      <c r="A58" s="167">
        <v>31</v>
      </c>
      <c r="B58" s="168" t="s">
        <v>158</v>
      </c>
      <c r="C58" s="169" t="s">
        <v>159</v>
      </c>
      <c r="D58" s="170" t="s">
        <v>94</v>
      </c>
      <c r="E58" s="171">
        <v>52</v>
      </c>
      <c r="F58" s="171"/>
      <c r="G58" s="172">
        <f t="shared" si="8"/>
        <v>0</v>
      </c>
      <c r="H58" s="173">
        <v>0</v>
      </c>
      <c r="I58" s="173">
        <f t="shared" si="9"/>
        <v>0</v>
      </c>
      <c r="J58" s="173">
        <v>-1.00000000000051E-2</v>
      </c>
      <c r="K58" s="173">
        <f t="shared" si="10"/>
        <v>-0.52000000000026525</v>
      </c>
      <c r="Q58" s="166">
        <v>2</v>
      </c>
      <c r="AA58" s="143">
        <v>1</v>
      </c>
      <c r="AB58" s="143">
        <v>7</v>
      </c>
      <c r="AC58" s="143">
        <v>7</v>
      </c>
      <c r="BB58" s="143">
        <v>1</v>
      </c>
      <c r="BC58" s="143">
        <f t="shared" si="11"/>
        <v>0</v>
      </c>
      <c r="BD58" s="143">
        <f t="shared" si="12"/>
        <v>0</v>
      </c>
      <c r="BE58" s="143">
        <f t="shared" si="13"/>
        <v>0</v>
      </c>
      <c r="BF58" s="143">
        <f t="shared" si="14"/>
        <v>0</v>
      </c>
      <c r="BG58" s="143">
        <f t="shared" si="15"/>
        <v>0</v>
      </c>
      <c r="CA58" s="143">
        <v>1</v>
      </c>
      <c r="CB58" s="143">
        <v>7</v>
      </c>
      <c r="CC58" s="166"/>
      <c r="CD58" s="166"/>
    </row>
    <row r="59" spans="1:82">
      <c r="A59" s="167">
        <v>32</v>
      </c>
      <c r="B59" s="168" t="s">
        <v>160</v>
      </c>
      <c r="C59" s="169" t="s">
        <v>161</v>
      </c>
      <c r="D59" s="170" t="s">
        <v>94</v>
      </c>
      <c r="E59" s="171">
        <v>52</v>
      </c>
      <c r="F59" s="171"/>
      <c r="G59" s="172">
        <f t="shared" si="8"/>
        <v>0</v>
      </c>
      <c r="H59" s="173">
        <v>0</v>
      </c>
      <c r="I59" s="173">
        <f t="shared" si="9"/>
        <v>0</v>
      </c>
      <c r="J59" s="173">
        <v>-4.0399999999976899E-2</v>
      </c>
      <c r="K59" s="173">
        <f t="shared" si="10"/>
        <v>-2.1007999999987987</v>
      </c>
      <c r="Q59" s="166">
        <v>2</v>
      </c>
      <c r="AA59" s="143">
        <v>1</v>
      </c>
      <c r="AB59" s="143">
        <v>7</v>
      </c>
      <c r="AC59" s="143">
        <v>7</v>
      </c>
      <c r="BB59" s="143">
        <v>1</v>
      </c>
      <c r="BC59" s="143">
        <f t="shared" si="11"/>
        <v>0</v>
      </c>
      <c r="BD59" s="143">
        <f t="shared" si="12"/>
        <v>0</v>
      </c>
      <c r="BE59" s="143">
        <f t="shared" si="13"/>
        <v>0</v>
      </c>
      <c r="BF59" s="143">
        <f t="shared" si="14"/>
        <v>0</v>
      </c>
      <c r="BG59" s="143">
        <f t="shared" si="15"/>
        <v>0</v>
      </c>
      <c r="CA59" s="143">
        <v>1</v>
      </c>
      <c r="CB59" s="143">
        <v>7</v>
      </c>
      <c r="CC59" s="166"/>
      <c r="CD59" s="166"/>
    </row>
    <row r="60" spans="1:82">
      <c r="A60" s="167">
        <v>33</v>
      </c>
      <c r="B60" s="168" t="s">
        <v>162</v>
      </c>
      <c r="C60" s="169" t="s">
        <v>163</v>
      </c>
      <c r="D60" s="170" t="s">
        <v>94</v>
      </c>
      <c r="E60" s="171">
        <v>7.8</v>
      </c>
      <c r="F60" s="171"/>
      <c r="G60" s="172">
        <f t="shared" si="8"/>
        <v>0</v>
      </c>
      <c r="H60" s="173">
        <v>0</v>
      </c>
      <c r="I60" s="173">
        <f t="shared" si="9"/>
        <v>0</v>
      </c>
      <c r="J60" s="173">
        <v>-6.9999999999979003E-3</v>
      </c>
      <c r="K60" s="173">
        <f t="shared" si="10"/>
        <v>-5.459999999998362E-2</v>
      </c>
      <c r="Q60" s="166">
        <v>2</v>
      </c>
      <c r="AA60" s="143">
        <v>1</v>
      </c>
      <c r="AB60" s="143">
        <v>7</v>
      </c>
      <c r="AC60" s="143">
        <v>7</v>
      </c>
      <c r="BB60" s="143">
        <v>1</v>
      </c>
      <c r="BC60" s="143">
        <f t="shared" si="11"/>
        <v>0</v>
      </c>
      <c r="BD60" s="143">
        <f t="shared" si="12"/>
        <v>0</v>
      </c>
      <c r="BE60" s="143">
        <f t="shared" si="13"/>
        <v>0</v>
      </c>
      <c r="BF60" s="143">
        <f t="shared" si="14"/>
        <v>0</v>
      </c>
      <c r="BG60" s="143">
        <f t="shared" si="15"/>
        <v>0</v>
      </c>
      <c r="CA60" s="143">
        <v>1</v>
      </c>
      <c r="CB60" s="143">
        <v>7</v>
      </c>
      <c r="CC60" s="166"/>
      <c r="CD60" s="166"/>
    </row>
    <row r="61" spans="1:82">
      <c r="A61" s="167">
        <v>34</v>
      </c>
      <c r="B61" s="168" t="s">
        <v>164</v>
      </c>
      <c r="C61" s="169" t="s">
        <v>165</v>
      </c>
      <c r="D61" s="170" t="s">
        <v>107</v>
      </c>
      <c r="E61" s="171">
        <v>15</v>
      </c>
      <c r="F61" s="171"/>
      <c r="G61" s="172">
        <f t="shared" si="8"/>
        <v>0</v>
      </c>
      <c r="H61" s="173">
        <v>1.59999999999938E-4</v>
      </c>
      <c r="I61" s="173">
        <f t="shared" si="9"/>
        <v>2.39999999999907E-3</v>
      </c>
      <c r="J61" s="173">
        <v>0</v>
      </c>
      <c r="K61" s="173">
        <f t="shared" si="10"/>
        <v>0</v>
      </c>
      <c r="Q61" s="166">
        <v>2</v>
      </c>
      <c r="AA61" s="143">
        <v>1</v>
      </c>
      <c r="AB61" s="143">
        <v>7</v>
      </c>
      <c r="AC61" s="143">
        <v>7</v>
      </c>
      <c r="BB61" s="143">
        <v>1</v>
      </c>
      <c r="BC61" s="143">
        <f t="shared" si="11"/>
        <v>0</v>
      </c>
      <c r="BD61" s="143">
        <f t="shared" si="12"/>
        <v>0</v>
      </c>
      <c r="BE61" s="143">
        <f t="shared" si="13"/>
        <v>0</v>
      </c>
      <c r="BF61" s="143">
        <f t="shared" si="14"/>
        <v>0</v>
      </c>
      <c r="BG61" s="143">
        <f t="shared" si="15"/>
        <v>0</v>
      </c>
      <c r="CA61" s="143">
        <v>1</v>
      </c>
      <c r="CB61" s="143">
        <v>7</v>
      </c>
      <c r="CC61" s="166"/>
      <c r="CD61" s="166"/>
    </row>
    <row r="62" spans="1:82">
      <c r="A62" s="167">
        <v>35</v>
      </c>
      <c r="B62" s="168" t="s">
        <v>166</v>
      </c>
      <c r="C62" s="169" t="s">
        <v>167</v>
      </c>
      <c r="D62" s="170" t="s">
        <v>94</v>
      </c>
      <c r="E62" s="171">
        <v>52</v>
      </c>
      <c r="F62" s="171"/>
      <c r="G62" s="172">
        <f t="shared" si="8"/>
        <v>0</v>
      </c>
      <c r="H62" s="173">
        <v>0</v>
      </c>
      <c r="I62" s="173">
        <f t="shared" si="9"/>
        <v>0</v>
      </c>
      <c r="J62" s="173">
        <v>-1.3999999999995801E-2</v>
      </c>
      <c r="K62" s="173">
        <f t="shared" si="10"/>
        <v>-0.7279999999997816</v>
      </c>
      <c r="Q62" s="166">
        <v>2</v>
      </c>
      <c r="AA62" s="143">
        <v>1</v>
      </c>
      <c r="AB62" s="143">
        <v>7</v>
      </c>
      <c r="AC62" s="143">
        <v>7</v>
      </c>
      <c r="BB62" s="143">
        <v>1</v>
      </c>
      <c r="BC62" s="143">
        <f t="shared" si="11"/>
        <v>0</v>
      </c>
      <c r="BD62" s="143">
        <f t="shared" si="12"/>
        <v>0</v>
      </c>
      <c r="BE62" s="143">
        <f t="shared" si="13"/>
        <v>0</v>
      </c>
      <c r="BF62" s="143">
        <f t="shared" si="14"/>
        <v>0</v>
      </c>
      <c r="BG62" s="143">
        <f t="shared" si="15"/>
        <v>0</v>
      </c>
      <c r="CA62" s="143">
        <v>1</v>
      </c>
      <c r="CB62" s="143">
        <v>7</v>
      </c>
      <c r="CC62" s="166"/>
      <c r="CD62" s="166"/>
    </row>
    <row r="63" spans="1:82">
      <c r="A63" s="167">
        <v>36</v>
      </c>
      <c r="B63" s="168" t="s">
        <v>168</v>
      </c>
      <c r="C63" s="169" t="s">
        <v>169</v>
      </c>
      <c r="D63" s="170" t="s">
        <v>107</v>
      </c>
      <c r="E63" s="171">
        <v>66.3</v>
      </c>
      <c r="F63" s="171"/>
      <c r="G63" s="172">
        <f t="shared" si="8"/>
        <v>0</v>
      </c>
      <c r="H63" s="173">
        <v>1.59999999999938E-4</v>
      </c>
      <c r="I63" s="173">
        <f t="shared" si="9"/>
        <v>1.0607999999995888E-2</v>
      </c>
      <c r="J63" s="173">
        <v>-7.9999999999955697E-3</v>
      </c>
      <c r="K63" s="173">
        <f t="shared" si="10"/>
        <v>-0.53039999999970622</v>
      </c>
      <c r="Q63" s="166">
        <v>2</v>
      </c>
      <c r="AA63" s="143">
        <v>1</v>
      </c>
      <c r="AB63" s="143">
        <v>7</v>
      </c>
      <c r="AC63" s="143">
        <v>7</v>
      </c>
      <c r="BB63" s="143">
        <v>1</v>
      </c>
      <c r="BC63" s="143">
        <f t="shared" si="11"/>
        <v>0</v>
      </c>
      <c r="BD63" s="143">
        <f t="shared" si="12"/>
        <v>0</v>
      </c>
      <c r="BE63" s="143">
        <f t="shared" si="13"/>
        <v>0</v>
      </c>
      <c r="BF63" s="143">
        <f t="shared" si="14"/>
        <v>0</v>
      </c>
      <c r="BG63" s="143">
        <f t="shared" si="15"/>
        <v>0</v>
      </c>
      <c r="CA63" s="143">
        <v>1</v>
      </c>
      <c r="CB63" s="143">
        <v>7</v>
      </c>
      <c r="CC63" s="166"/>
      <c r="CD63" s="166"/>
    </row>
    <row r="64" spans="1:82">
      <c r="A64" s="167">
        <v>37</v>
      </c>
      <c r="B64" s="168" t="s">
        <v>170</v>
      </c>
      <c r="C64" s="169" t="s">
        <v>171</v>
      </c>
      <c r="D64" s="170" t="s">
        <v>94</v>
      </c>
      <c r="E64" s="171">
        <v>52</v>
      </c>
      <c r="F64" s="171"/>
      <c r="G64" s="172">
        <f t="shared" si="8"/>
        <v>0</v>
      </c>
      <c r="H64" s="173">
        <v>1.59999999999938E-4</v>
      </c>
      <c r="I64" s="173">
        <f t="shared" si="9"/>
        <v>8.3199999999967762E-3</v>
      </c>
      <c r="J64" s="173">
        <v>-4.0000000000020498E-2</v>
      </c>
      <c r="K64" s="173">
        <f t="shared" si="10"/>
        <v>-2.0800000000010659</v>
      </c>
      <c r="Q64" s="166">
        <v>2</v>
      </c>
      <c r="AA64" s="143">
        <v>1</v>
      </c>
      <c r="AB64" s="143">
        <v>7</v>
      </c>
      <c r="AC64" s="143">
        <v>7</v>
      </c>
      <c r="BB64" s="143">
        <v>1</v>
      </c>
      <c r="BC64" s="143">
        <f t="shared" si="11"/>
        <v>0</v>
      </c>
      <c r="BD64" s="143">
        <f t="shared" si="12"/>
        <v>0</v>
      </c>
      <c r="BE64" s="143">
        <f t="shared" si="13"/>
        <v>0</v>
      </c>
      <c r="BF64" s="143">
        <f t="shared" si="14"/>
        <v>0</v>
      </c>
      <c r="BG64" s="143">
        <f t="shared" si="15"/>
        <v>0</v>
      </c>
      <c r="CA64" s="143">
        <v>1</v>
      </c>
      <c r="CB64" s="143">
        <v>7</v>
      </c>
      <c r="CC64" s="166"/>
      <c r="CD64" s="166"/>
    </row>
    <row r="65" spans="1:82">
      <c r="A65" s="167">
        <v>38</v>
      </c>
      <c r="B65" s="168" t="s">
        <v>172</v>
      </c>
      <c r="C65" s="169" t="s">
        <v>173</v>
      </c>
      <c r="D65" s="170" t="s">
        <v>107</v>
      </c>
      <c r="E65" s="171">
        <v>25.5</v>
      </c>
      <c r="F65" s="171"/>
      <c r="G65" s="172">
        <f t="shared" si="8"/>
        <v>0</v>
      </c>
      <c r="H65" s="173">
        <v>0</v>
      </c>
      <c r="I65" s="173">
        <f t="shared" si="9"/>
        <v>0</v>
      </c>
      <c r="J65" s="173">
        <v>0</v>
      </c>
      <c r="K65" s="173">
        <f t="shared" si="10"/>
        <v>0</v>
      </c>
      <c r="Q65" s="166">
        <v>2</v>
      </c>
      <c r="AA65" s="143">
        <v>1</v>
      </c>
      <c r="AB65" s="143">
        <v>7</v>
      </c>
      <c r="AC65" s="143">
        <v>7</v>
      </c>
      <c r="BB65" s="143">
        <v>1</v>
      </c>
      <c r="BC65" s="143">
        <f t="shared" si="11"/>
        <v>0</v>
      </c>
      <c r="BD65" s="143">
        <f t="shared" si="12"/>
        <v>0</v>
      </c>
      <c r="BE65" s="143">
        <f t="shared" si="13"/>
        <v>0</v>
      </c>
      <c r="BF65" s="143">
        <f t="shared" si="14"/>
        <v>0</v>
      </c>
      <c r="BG65" s="143">
        <f t="shared" si="15"/>
        <v>0</v>
      </c>
      <c r="CA65" s="143">
        <v>1</v>
      </c>
      <c r="CB65" s="143">
        <v>7</v>
      </c>
      <c r="CC65" s="166"/>
      <c r="CD65" s="166"/>
    </row>
    <row r="66" spans="1:82">
      <c r="A66" s="167">
        <v>39</v>
      </c>
      <c r="B66" s="168" t="s">
        <v>174</v>
      </c>
      <c r="C66" s="169" t="s">
        <v>175</v>
      </c>
      <c r="D66" s="170" t="s">
        <v>107</v>
      </c>
      <c r="E66" s="171">
        <v>10.199999999999999</v>
      </c>
      <c r="F66" s="171"/>
      <c r="G66" s="172">
        <f t="shared" si="8"/>
        <v>0</v>
      </c>
      <c r="H66" s="173">
        <v>0</v>
      </c>
      <c r="I66" s="173">
        <f t="shared" si="9"/>
        <v>0</v>
      </c>
      <c r="J66" s="173">
        <v>-3.58999999999909E-3</v>
      </c>
      <c r="K66" s="173">
        <f t="shared" si="10"/>
        <v>-3.6617999999990714E-2</v>
      </c>
      <c r="Q66" s="166">
        <v>2</v>
      </c>
      <c r="AA66" s="143">
        <v>1</v>
      </c>
      <c r="AB66" s="143">
        <v>7</v>
      </c>
      <c r="AC66" s="143">
        <v>7</v>
      </c>
      <c r="BB66" s="143">
        <v>1</v>
      </c>
      <c r="BC66" s="143">
        <f t="shared" si="11"/>
        <v>0</v>
      </c>
      <c r="BD66" s="143">
        <f t="shared" si="12"/>
        <v>0</v>
      </c>
      <c r="BE66" s="143">
        <f t="shared" si="13"/>
        <v>0</v>
      </c>
      <c r="BF66" s="143">
        <f t="shared" si="14"/>
        <v>0</v>
      </c>
      <c r="BG66" s="143">
        <f t="shared" si="15"/>
        <v>0</v>
      </c>
      <c r="CA66" s="143">
        <v>1</v>
      </c>
      <c r="CB66" s="143">
        <v>7</v>
      </c>
      <c r="CC66" s="166"/>
      <c r="CD66" s="166"/>
    </row>
    <row r="67" spans="1:82">
      <c r="A67" s="167">
        <v>40</v>
      </c>
      <c r="B67" s="168" t="s">
        <v>176</v>
      </c>
      <c r="C67" s="169" t="s">
        <v>177</v>
      </c>
      <c r="D67" s="170" t="s">
        <v>94</v>
      </c>
      <c r="E67" s="171">
        <v>15</v>
      </c>
      <c r="F67" s="171"/>
      <c r="G67" s="172">
        <f t="shared" si="8"/>
        <v>0</v>
      </c>
      <c r="H67" s="173">
        <v>0</v>
      </c>
      <c r="I67" s="173">
        <f t="shared" si="9"/>
        <v>0</v>
      </c>
      <c r="J67" s="173">
        <v>-2.0999999999986599E-2</v>
      </c>
      <c r="K67" s="173">
        <f t="shared" si="10"/>
        <v>-0.314999999999799</v>
      </c>
      <c r="Q67" s="166">
        <v>2</v>
      </c>
      <c r="AA67" s="143">
        <v>1</v>
      </c>
      <c r="AB67" s="143">
        <v>7</v>
      </c>
      <c r="AC67" s="143">
        <v>7</v>
      </c>
      <c r="BB67" s="143">
        <v>1</v>
      </c>
      <c r="BC67" s="143">
        <f t="shared" si="11"/>
        <v>0</v>
      </c>
      <c r="BD67" s="143">
        <f t="shared" si="12"/>
        <v>0</v>
      </c>
      <c r="BE67" s="143">
        <f t="shared" si="13"/>
        <v>0</v>
      </c>
      <c r="BF67" s="143">
        <f t="shared" si="14"/>
        <v>0</v>
      </c>
      <c r="BG67" s="143">
        <f t="shared" si="15"/>
        <v>0</v>
      </c>
      <c r="CA67" s="143">
        <v>1</v>
      </c>
      <c r="CB67" s="143">
        <v>7</v>
      </c>
      <c r="CC67" s="166"/>
      <c r="CD67" s="166"/>
    </row>
    <row r="68" spans="1:82">
      <c r="A68" s="167">
        <v>41</v>
      </c>
      <c r="B68" s="168" t="s">
        <v>178</v>
      </c>
      <c r="C68" s="169" t="s">
        <v>179</v>
      </c>
      <c r="D68" s="170" t="s">
        <v>85</v>
      </c>
      <c r="E68" s="171">
        <v>0.9</v>
      </c>
      <c r="F68" s="171"/>
      <c r="G68" s="172">
        <f t="shared" si="8"/>
        <v>0</v>
      </c>
      <c r="H68" s="173">
        <v>1.32999999999939E-3</v>
      </c>
      <c r="I68" s="173">
        <f t="shared" si="9"/>
        <v>1.1969999999994511E-3</v>
      </c>
      <c r="J68" s="173">
        <v>-2</v>
      </c>
      <c r="K68" s="173">
        <f t="shared" si="10"/>
        <v>-1.8</v>
      </c>
      <c r="Q68" s="166">
        <v>2</v>
      </c>
      <c r="AA68" s="143">
        <v>1</v>
      </c>
      <c r="AB68" s="143">
        <v>1</v>
      </c>
      <c r="AC68" s="143">
        <v>1</v>
      </c>
      <c r="BB68" s="143">
        <v>1</v>
      </c>
      <c r="BC68" s="143">
        <f t="shared" si="11"/>
        <v>0</v>
      </c>
      <c r="BD68" s="143">
        <f t="shared" si="12"/>
        <v>0</v>
      </c>
      <c r="BE68" s="143">
        <f t="shared" si="13"/>
        <v>0</v>
      </c>
      <c r="BF68" s="143">
        <f t="shared" si="14"/>
        <v>0</v>
      </c>
      <c r="BG68" s="143">
        <f t="shared" si="15"/>
        <v>0</v>
      </c>
      <c r="CA68" s="143">
        <v>1</v>
      </c>
      <c r="CB68" s="143">
        <v>1</v>
      </c>
      <c r="CC68" s="166"/>
      <c r="CD68" s="166"/>
    </row>
    <row r="69" spans="1:82">
      <c r="A69" s="167">
        <v>42</v>
      </c>
      <c r="B69" s="168" t="s">
        <v>100</v>
      </c>
      <c r="C69" s="169" t="s">
        <v>101</v>
      </c>
      <c r="D69" s="170" t="s">
        <v>102</v>
      </c>
      <c r="E69" s="171">
        <v>17.412891600008699</v>
      </c>
      <c r="F69" s="171"/>
      <c r="G69" s="172">
        <f t="shared" si="8"/>
        <v>0</v>
      </c>
      <c r="H69" s="173">
        <v>0</v>
      </c>
      <c r="I69" s="173">
        <f t="shared" si="9"/>
        <v>0</v>
      </c>
      <c r="J69" s="173">
        <v>0</v>
      </c>
      <c r="K69" s="173">
        <f t="shared" si="10"/>
        <v>0</v>
      </c>
      <c r="Q69" s="166">
        <v>2</v>
      </c>
      <c r="AA69" s="143">
        <v>7</v>
      </c>
      <c r="AB69" s="143">
        <v>1</v>
      </c>
      <c r="AC69" s="143">
        <v>2</v>
      </c>
      <c r="BB69" s="143">
        <v>1</v>
      </c>
      <c r="BC69" s="143">
        <f t="shared" si="11"/>
        <v>0</v>
      </c>
      <c r="BD69" s="143">
        <f t="shared" si="12"/>
        <v>0</v>
      </c>
      <c r="BE69" s="143">
        <f t="shared" si="13"/>
        <v>0</v>
      </c>
      <c r="BF69" s="143">
        <f t="shared" si="14"/>
        <v>0</v>
      </c>
      <c r="BG69" s="143">
        <f t="shared" si="15"/>
        <v>0</v>
      </c>
      <c r="CA69" s="143">
        <v>7</v>
      </c>
      <c r="CB69" s="143">
        <v>1</v>
      </c>
      <c r="CC69" s="166"/>
      <c r="CD69" s="166"/>
    </row>
    <row r="70" spans="1:82">
      <c r="A70" s="167">
        <v>43</v>
      </c>
      <c r="B70" s="168" t="s">
        <v>180</v>
      </c>
      <c r="C70" s="169" t="s">
        <v>181</v>
      </c>
      <c r="D70" s="170" t="s">
        <v>102</v>
      </c>
      <c r="E70" s="171">
        <v>8.1654179999993897</v>
      </c>
      <c r="F70" s="171"/>
      <c r="G70" s="172">
        <f t="shared" si="8"/>
        <v>0</v>
      </c>
      <c r="H70" s="173">
        <v>0</v>
      </c>
      <c r="I70" s="173">
        <f t="shared" si="9"/>
        <v>0</v>
      </c>
      <c r="J70" s="173">
        <v>0</v>
      </c>
      <c r="K70" s="173">
        <f t="shared" si="10"/>
        <v>0</v>
      </c>
      <c r="Q70" s="166">
        <v>2</v>
      </c>
      <c r="AA70" s="143">
        <v>8</v>
      </c>
      <c r="AB70" s="143">
        <v>0</v>
      </c>
      <c r="AC70" s="143">
        <v>3</v>
      </c>
      <c r="BB70" s="143">
        <v>1</v>
      </c>
      <c r="BC70" s="143">
        <f t="shared" si="11"/>
        <v>0</v>
      </c>
      <c r="BD70" s="143">
        <f t="shared" si="12"/>
        <v>0</v>
      </c>
      <c r="BE70" s="143">
        <f t="shared" si="13"/>
        <v>0</v>
      </c>
      <c r="BF70" s="143">
        <f t="shared" si="14"/>
        <v>0</v>
      </c>
      <c r="BG70" s="143">
        <f t="shared" si="15"/>
        <v>0</v>
      </c>
      <c r="CA70" s="143">
        <v>8</v>
      </c>
      <c r="CB70" s="143">
        <v>0</v>
      </c>
      <c r="CC70" s="166"/>
      <c r="CD70" s="166"/>
    </row>
    <row r="71" spans="1:82">
      <c r="A71" s="167">
        <v>44</v>
      </c>
      <c r="B71" s="168" t="s">
        <v>182</v>
      </c>
      <c r="C71" s="169" t="s">
        <v>183</v>
      </c>
      <c r="D71" s="170" t="s">
        <v>102</v>
      </c>
      <c r="E71" s="171">
        <v>8.1654179999993897</v>
      </c>
      <c r="F71" s="171"/>
      <c r="G71" s="172">
        <f t="shared" si="8"/>
        <v>0</v>
      </c>
      <c r="H71" s="173">
        <v>0</v>
      </c>
      <c r="I71" s="173">
        <f t="shared" si="9"/>
        <v>0</v>
      </c>
      <c r="J71" s="173">
        <v>0</v>
      </c>
      <c r="K71" s="173">
        <f t="shared" si="10"/>
        <v>0</v>
      </c>
      <c r="Q71" s="166">
        <v>2</v>
      </c>
      <c r="AA71" s="143">
        <v>8</v>
      </c>
      <c r="AB71" s="143">
        <v>0</v>
      </c>
      <c r="AC71" s="143">
        <v>3</v>
      </c>
      <c r="BB71" s="143">
        <v>1</v>
      </c>
      <c r="BC71" s="143">
        <f t="shared" si="11"/>
        <v>0</v>
      </c>
      <c r="BD71" s="143">
        <f t="shared" si="12"/>
        <v>0</v>
      </c>
      <c r="BE71" s="143">
        <f t="shared" si="13"/>
        <v>0</v>
      </c>
      <c r="BF71" s="143">
        <f t="shared" si="14"/>
        <v>0</v>
      </c>
      <c r="BG71" s="143">
        <f t="shared" si="15"/>
        <v>0</v>
      </c>
      <c r="CA71" s="143">
        <v>8</v>
      </c>
      <c r="CB71" s="143">
        <v>0</v>
      </c>
      <c r="CC71" s="166"/>
      <c r="CD71" s="166"/>
    </row>
    <row r="72" spans="1:82">
      <c r="A72" s="167">
        <v>45</v>
      </c>
      <c r="B72" s="168" t="s">
        <v>184</v>
      </c>
      <c r="C72" s="169" t="s">
        <v>185</v>
      </c>
      <c r="D72" s="170" t="s">
        <v>102</v>
      </c>
      <c r="E72" s="171">
        <v>8.1654179999993897</v>
      </c>
      <c r="F72" s="171"/>
      <c r="G72" s="172">
        <f t="shared" si="8"/>
        <v>0</v>
      </c>
      <c r="H72" s="173">
        <v>0</v>
      </c>
      <c r="I72" s="173">
        <f t="shared" si="9"/>
        <v>0</v>
      </c>
      <c r="J72" s="173">
        <v>0</v>
      </c>
      <c r="K72" s="173">
        <f t="shared" si="10"/>
        <v>0</v>
      </c>
      <c r="Q72" s="166">
        <v>2</v>
      </c>
      <c r="AA72" s="143">
        <v>8</v>
      </c>
      <c r="AB72" s="143">
        <v>0</v>
      </c>
      <c r="AC72" s="143">
        <v>3</v>
      </c>
      <c r="BB72" s="143">
        <v>1</v>
      </c>
      <c r="BC72" s="143">
        <f t="shared" si="11"/>
        <v>0</v>
      </c>
      <c r="BD72" s="143">
        <f t="shared" si="12"/>
        <v>0</v>
      </c>
      <c r="BE72" s="143">
        <f t="shared" si="13"/>
        <v>0</v>
      </c>
      <c r="BF72" s="143">
        <f t="shared" si="14"/>
        <v>0</v>
      </c>
      <c r="BG72" s="143">
        <f t="shared" si="15"/>
        <v>0</v>
      </c>
      <c r="CA72" s="143">
        <v>8</v>
      </c>
      <c r="CB72" s="143">
        <v>0</v>
      </c>
      <c r="CC72" s="166"/>
      <c r="CD72" s="166"/>
    </row>
    <row r="73" spans="1:82">
      <c r="A73" s="167">
        <v>46</v>
      </c>
      <c r="B73" s="168" t="s">
        <v>186</v>
      </c>
      <c r="C73" s="169" t="s">
        <v>187</v>
      </c>
      <c r="D73" s="170" t="s">
        <v>102</v>
      </c>
      <c r="E73" s="171">
        <v>8.1654179999993897</v>
      </c>
      <c r="F73" s="171"/>
      <c r="G73" s="172">
        <f t="shared" si="8"/>
        <v>0</v>
      </c>
      <c r="H73" s="173">
        <v>0</v>
      </c>
      <c r="I73" s="173">
        <f t="shared" si="9"/>
        <v>0</v>
      </c>
      <c r="J73" s="173">
        <v>0</v>
      </c>
      <c r="K73" s="173">
        <f t="shared" si="10"/>
        <v>0</v>
      </c>
      <c r="Q73" s="166">
        <v>2</v>
      </c>
      <c r="AA73" s="143">
        <v>8</v>
      </c>
      <c r="AB73" s="143">
        <v>0</v>
      </c>
      <c r="AC73" s="143">
        <v>3</v>
      </c>
      <c r="BB73" s="143">
        <v>1</v>
      </c>
      <c r="BC73" s="143">
        <f t="shared" si="11"/>
        <v>0</v>
      </c>
      <c r="BD73" s="143">
        <f t="shared" si="12"/>
        <v>0</v>
      </c>
      <c r="BE73" s="143">
        <f t="shared" si="13"/>
        <v>0</v>
      </c>
      <c r="BF73" s="143">
        <f t="shared" si="14"/>
        <v>0</v>
      </c>
      <c r="BG73" s="143">
        <f t="shared" si="15"/>
        <v>0</v>
      </c>
      <c r="CA73" s="143">
        <v>8</v>
      </c>
      <c r="CB73" s="143">
        <v>0</v>
      </c>
      <c r="CC73" s="166"/>
      <c r="CD73" s="166"/>
    </row>
    <row r="74" spans="1:82">
      <c r="A74" s="175"/>
      <c r="B74" s="176" t="s">
        <v>80</v>
      </c>
      <c r="C74" s="177" t="str">
        <f>CONCATENATE(B56," ",C56)</f>
        <v>98 Demolice</v>
      </c>
      <c r="D74" s="178"/>
      <c r="E74" s="179"/>
      <c r="F74" s="180"/>
      <c r="G74" s="181">
        <f>SUM(G56:G73)</f>
        <v>0</v>
      </c>
      <c r="H74" s="182"/>
      <c r="I74" s="183">
        <f>SUM(I56:I73)</f>
        <v>2.2524999999991187E-2</v>
      </c>
      <c r="J74" s="182"/>
      <c r="K74" s="183">
        <f>SUM(K56:K73)</f>
        <v>-8.1654179999993914</v>
      </c>
      <c r="Q74" s="166">
        <v>4</v>
      </c>
      <c r="BC74" s="184">
        <f>SUM(BC56:BC73)</f>
        <v>0</v>
      </c>
      <c r="BD74" s="184">
        <f>SUM(BD56:BD73)</f>
        <v>0</v>
      </c>
      <c r="BE74" s="184">
        <f>SUM(BE56:BE73)</f>
        <v>0</v>
      </c>
      <c r="BF74" s="184">
        <f>SUM(BF56:BF73)</f>
        <v>0</v>
      </c>
      <c r="BG74" s="184">
        <f>SUM(BG56:BG73)</f>
        <v>0</v>
      </c>
    </row>
    <row r="75" spans="1:82">
      <c r="A75" s="158" t="s">
        <v>78</v>
      </c>
      <c r="B75" s="159" t="s">
        <v>188</v>
      </c>
      <c r="C75" s="160" t="s">
        <v>189</v>
      </c>
      <c r="D75" s="161"/>
      <c r="E75" s="162"/>
      <c r="F75" s="162"/>
      <c r="G75" s="163"/>
      <c r="H75" s="164"/>
      <c r="I75" s="165"/>
      <c r="J75" s="164"/>
      <c r="K75" s="165"/>
      <c r="Q75" s="166">
        <v>1</v>
      </c>
    </row>
    <row r="76" spans="1:82" ht="22.5">
      <c r="A76" s="167">
        <v>47</v>
      </c>
      <c r="B76" s="168" t="s">
        <v>190</v>
      </c>
      <c r="C76" s="169" t="s">
        <v>191</v>
      </c>
      <c r="D76" s="170" t="s">
        <v>94</v>
      </c>
      <c r="E76" s="171">
        <v>64.819999999999993</v>
      </c>
      <c r="F76" s="171"/>
      <c r="G76" s="172">
        <f>E76*F76</f>
        <v>0</v>
      </c>
      <c r="H76" s="173">
        <v>1.99999999999978E-4</v>
      </c>
      <c r="I76" s="173">
        <f>E76*H76</f>
        <v>1.2963999999998572E-2</v>
      </c>
      <c r="J76" s="173">
        <v>0</v>
      </c>
      <c r="K76" s="173">
        <f>E76*J76</f>
        <v>0</v>
      </c>
      <c r="Q76" s="166">
        <v>2</v>
      </c>
      <c r="AA76" s="143">
        <v>1</v>
      </c>
      <c r="AB76" s="143">
        <v>7</v>
      </c>
      <c r="AC76" s="143">
        <v>7</v>
      </c>
      <c r="BB76" s="143">
        <v>2</v>
      </c>
      <c r="BC76" s="143">
        <f>IF(BB76=1,G76,0)</f>
        <v>0</v>
      </c>
      <c r="BD76" s="143">
        <f>IF(BB76=2,G76,0)</f>
        <v>0</v>
      </c>
      <c r="BE76" s="143">
        <f>IF(BB76=3,G76,0)</f>
        <v>0</v>
      </c>
      <c r="BF76" s="143">
        <f>IF(BB76=4,G76,0)</f>
        <v>0</v>
      </c>
      <c r="BG76" s="143">
        <f>IF(BB76=5,G76,0)</f>
        <v>0</v>
      </c>
      <c r="CA76" s="143">
        <v>1</v>
      </c>
      <c r="CB76" s="143">
        <v>7</v>
      </c>
      <c r="CC76" s="166"/>
      <c r="CD76" s="166"/>
    </row>
    <row r="77" spans="1:82">
      <c r="A77" s="167">
        <v>48</v>
      </c>
      <c r="B77" s="168" t="s">
        <v>192</v>
      </c>
      <c r="C77" s="169" t="s">
        <v>193</v>
      </c>
      <c r="D77" s="170" t="s">
        <v>94</v>
      </c>
      <c r="E77" s="171">
        <v>64.819999999999993</v>
      </c>
      <c r="F77" s="171"/>
      <c r="G77" s="172">
        <f>E77*F77</f>
        <v>0</v>
      </c>
      <c r="H77" s="173">
        <v>1.99999999999978E-4</v>
      </c>
      <c r="I77" s="173">
        <f>E77*H77</f>
        <v>1.2963999999998572E-2</v>
      </c>
      <c r="J77" s="173">
        <v>0</v>
      </c>
      <c r="K77" s="173">
        <f>E77*J77</f>
        <v>0</v>
      </c>
      <c r="Q77" s="166">
        <v>2</v>
      </c>
      <c r="AA77" s="143">
        <v>1</v>
      </c>
      <c r="AB77" s="143">
        <v>7</v>
      </c>
      <c r="AC77" s="143">
        <v>7</v>
      </c>
      <c r="BB77" s="143">
        <v>2</v>
      </c>
      <c r="BC77" s="143">
        <f>IF(BB77=1,G77,0)</f>
        <v>0</v>
      </c>
      <c r="BD77" s="143">
        <f>IF(BB77=2,G77,0)</f>
        <v>0</v>
      </c>
      <c r="BE77" s="143">
        <f>IF(BB77=3,G77,0)</f>
        <v>0</v>
      </c>
      <c r="BF77" s="143">
        <f>IF(BB77=4,G77,0)</f>
        <v>0</v>
      </c>
      <c r="BG77" s="143">
        <f>IF(BB77=5,G77,0)</f>
        <v>0</v>
      </c>
      <c r="CA77" s="143">
        <v>1</v>
      </c>
      <c r="CB77" s="143">
        <v>7</v>
      </c>
      <c r="CC77" s="166"/>
      <c r="CD77" s="166"/>
    </row>
    <row r="78" spans="1:82">
      <c r="A78" s="167">
        <v>49</v>
      </c>
      <c r="B78" s="168" t="s">
        <v>194</v>
      </c>
      <c r="C78" s="169" t="s">
        <v>195</v>
      </c>
      <c r="D78" s="170" t="s">
        <v>94</v>
      </c>
      <c r="E78" s="171">
        <v>64.819999999999993</v>
      </c>
      <c r="F78" s="171"/>
      <c r="G78" s="172">
        <f>E78*F78</f>
        <v>0</v>
      </c>
      <c r="H78" s="173">
        <v>2.10000000000043E-4</v>
      </c>
      <c r="I78" s="173">
        <f>E78*H78</f>
        <v>1.3612200000002786E-2</v>
      </c>
      <c r="J78" s="173">
        <v>0</v>
      </c>
      <c r="K78" s="173">
        <f>E78*J78</f>
        <v>0</v>
      </c>
      <c r="Q78" s="166">
        <v>2</v>
      </c>
      <c r="AA78" s="143">
        <v>1</v>
      </c>
      <c r="AB78" s="143">
        <v>7</v>
      </c>
      <c r="AC78" s="143">
        <v>7</v>
      </c>
      <c r="BB78" s="143">
        <v>2</v>
      </c>
      <c r="BC78" s="143">
        <f>IF(BB78=1,G78,0)</f>
        <v>0</v>
      </c>
      <c r="BD78" s="143">
        <f>IF(BB78=2,G78,0)</f>
        <v>0</v>
      </c>
      <c r="BE78" s="143">
        <f>IF(BB78=3,G78,0)</f>
        <v>0</v>
      </c>
      <c r="BF78" s="143">
        <f>IF(BB78=4,G78,0)</f>
        <v>0</v>
      </c>
      <c r="BG78" s="143">
        <f>IF(BB78=5,G78,0)</f>
        <v>0</v>
      </c>
      <c r="CA78" s="143">
        <v>1</v>
      </c>
      <c r="CB78" s="143">
        <v>7</v>
      </c>
      <c r="CC78" s="166"/>
      <c r="CD78" s="166"/>
    </row>
    <row r="79" spans="1:82">
      <c r="A79" s="167">
        <v>50</v>
      </c>
      <c r="B79" s="168" t="s">
        <v>196</v>
      </c>
      <c r="C79" s="169" t="s">
        <v>197</v>
      </c>
      <c r="D79" s="170" t="s">
        <v>102</v>
      </c>
      <c r="E79" s="171">
        <v>3.9540199999999998E-2</v>
      </c>
      <c r="F79" s="171"/>
      <c r="G79" s="172">
        <f>E79*F79</f>
        <v>0</v>
      </c>
      <c r="H79" s="173">
        <v>0</v>
      </c>
      <c r="I79" s="173">
        <f>E79*H79</f>
        <v>0</v>
      </c>
      <c r="J79" s="173">
        <v>0</v>
      </c>
      <c r="K79" s="173">
        <f>E79*J79</f>
        <v>0</v>
      </c>
      <c r="Q79" s="166">
        <v>2</v>
      </c>
      <c r="AA79" s="143">
        <v>7</v>
      </c>
      <c r="AB79" s="143">
        <v>1001</v>
      </c>
      <c r="AC79" s="143">
        <v>5</v>
      </c>
      <c r="BB79" s="143">
        <v>2</v>
      </c>
      <c r="BC79" s="143">
        <f>IF(BB79=1,G79,0)</f>
        <v>0</v>
      </c>
      <c r="BD79" s="143">
        <f>IF(BB79=2,G79,0)</f>
        <v>0</v>
      </c>
      <c r="BE79" s="143">
        <f>IF(BB79=3,G79,0)</f>
        <v>0</v>
      </c>
      <c r="BF79" s="143">
        <f>IF(BB79=4,G79,0)</f>
        <v>0</v>
      </c>
      <c r="BG79" s="143">
        <f>IF(BB79=5,G79,0)</f>
        <v>0</v>
      </c>
      <c r="CA79" s="143">
        <v>7</v>
      </c>
      <c r="CB79" s="143">
        <v>1001</v>
      </c>
      <c r="CC79" s="166"/>
      <c r="CD79" s="166"/>
    </row>
    <row r="80" spans="1:82">
      <c r="A80" s="175"/>
      <c r="B80" s="176" t="s">
        <v>80</v>
      </c>
      <c r="C80" s="177" t="str">
        <f>CONCATENATE(B75," ",C75)</f>
        <v>713 Izolace tepelné</v>
      </c>
      <c r="D80" s="178"/>
      <c r="E80" s="179"/>
      <c r="F80" s="180"/>
      <c r="G80" s="181">
        <f>SUM(G75:G79)</f>
        <v>0</v>
      </c>
      <c r="H80" s="182"/>
      <c r="I80" s="183">
        <f>SUM(I75:I79)</f>
        <v>3.9540199999999928E-2</v>
      </c>
      <c r="J80" s="182"/>
      <c r="K80" s="183">
        <f>SUM(K75:K79)</f>
        <v>0</v>
      </c>
      <c r="Q80" s="166">
        <v>4</v>
      </c>
      <c r="BC80" s="184">
        <f>SUM(BC75:BC79)</f>
        <v>0</v>
      </c>
      <c r="BD80" s="184">
        <f>SUM(BD75:BD79)</f>
        <v>0</v>
      </c>
      <c r="BE80" s="184">
        <f>SUM(BE75:BE79)</f>
        <v>0</v>
      </c>
      <c r="BF80" s="184">
        <f>SUM(BF75:BF79)</f>
        <v>0</v>
      </c>
      <c r="BG80" s="184">
        <f>SUM(BG75:BG79)</f>
        <v>0</v>
      </c>
    </row>
    <row r="81" spans="1:82">
      <c r="A81" s="158" t="s">
        <v>78</v>
      </c>
      <c r="B81" s="159" t="s">
        <v>198</v>
      </c>
      <c r="C81" s="160" t="s">
        <v>199</v>
      </c>
      <c r="D81" s="161"/>
      <c r="E81" s="162"/>
      <c r="F81" s="162"/>
      <c r="G81" s="163"/>
      <c r="H81" s="164"/>
      <c r="I81" s="165"/>
      <c r="J81" s="164"/>
      <c r="K81" s="165"/>
      <c r="Q81" s="166">
        <v>1</v>
      </c>
    </row>
    <row r="82" spans="1:82">
      <c r="A82" s="167">
        <v>51</v>
      </c>
      <c r="B82" s="168" t="s">
        <v>200</v>
      </c>
      <c r="C82" s="169" t="s">
        <v>201</v>
      </c>
      <c r="D82" s="170" t="s">
        <v>107</v>
      </c>
      <c r="E82" s="171">
        <v>1</v>
      </c>
      <c r="F82" s="171"/>
      <c r="G82" s="172">
        <f t="shared" ref="G82:G89" si="16">E82*F82</f>
        <v>0</v>
      </c>
      <c r="H82" s="173">
        <v>9.8999999999982392E-4</v>
      </c>
      <c r="I82" s="173">
        <f t="shared" ref="I82:I89" si="17">E82*H82</f>
        <v>9.8999999999982392E-4</v>
      </c>
      <c r="J82" s="173">
        <v>0</v>
      </c>
      <c r="K82" s="173">
        <f t="shared" ref="K82:K89" si="18">E82*J82</f>
        <v>0</v>
      </c>
      <c r="Q82" s="166">
        <v>2</v>
      </c>
      <c r="AA82" s="143">
        <v>1</v>
      </c>
      <c r="AB82" s="143">
        <v>7</v>
      </c>
      <c r="AC82" s="143">
        <v>7</v>
      </c>
      <c r="BB82" s="143">
        <v>2</v>
      </c>
      <c r="BC82" s="143">
        <f t="shared" ref="BC82:BC89" si="19">IF(BB82=1,G82,0)</f>
        <v>0</v>
      </c>
      <c r="BD82" s="143">
        <f t="shared" ref="BD82:BD89" si="20">IF(BB82=2,G82,0)</f>
        <v>0</v>
      </c>
      <c r="BE82" s="143">
        <f t="shared" ref="BE82:BE89" si="21">IF(BB82=3,G82,0)</f>
        <v>0</v>
      </c>
      <c r="BF82" s="143">
        <f t="shared" ref="BF82:BF89" si="22">IF(BB82=4,G82,0)</f>
        <v>0</v>
      </c>
      <c r="BG82" s="143">
        <f t="shared" ref="BG82:BG89" si="23">IF(BB82=5,G82,0)</f>
        <v>0</v>
      </c>
      <c r="CA82" s="143">
        <v>1</v>
      </c>
      <c r="CB82" s="143">
        <v>7</v>
      </c>
      <c r="CC82" s="166"/>
      <c r="CD82" s="166"/>
    </row>
    <row r="83" spans="1:82">
      <c r="A83" s="167">
        <v>52</v>
      </c>
      <c r="B83" s="168" t="s">
        <v>202</v>
      </c>
      <c r="C83" s="169" t="s">
        <v>203</v>
      </c>
      <c r="D83" s="170" t="s">
        <v>107</v>
      </c>
      <c r="E83" s="171">
        <v>370</v>
      </c>
      <c r="F83" s="171"/>
      <c r="G83" s="172">
        <f t="shared" si="16"/>
        <v>0</v>
      </c>
      <c r="H83" s="173">
        <v>1.3199999999997699E-3</v>
      </c>
      <c r="I83" s="173">
        <f t="shared" si="17"/>
        <v>0.48839999999991485</v>
      </c>
      <c r="J83" s="173">
        <v>0</v>
      </c>
      <c r="K83" s="173">
        <f t="shared" si="18"/>
        <v>0</v>
      </c>
      <c r="Q83" s="166">
        <v>2</v>
      </c>
      <c r="AA83" s="143">
        <v>3</v>
      </c>
      <c r="AB83" s="143">
        <v>7</v>
      </c>
      <c r="AC83" s="143">
        <v>60510002</v>
      </c>
      <c r="BB83" s="143">
        <v>2</v>
      </c>
      <c r="BC83" s="143">
        <f t="shared" si="19"/>
        <v>0</v>
      </c>
      <c r="BD83" s="143">
        <f t="shared" si="20"/>
        <v>0</v>
      </c>
      <c r="BE83" s="143">
        <f t="shared" si="21"/>
        <v>0</v>
      </c>
      <c r="BF83" s="143">
        <f t="shared" si="22"/>
        <v>0</v>
      </c>
      <c r="BG83" s="143">
        <f t="shared" si="23"/>
        <v>0</v>
      </c>
      <c r="CA83" s="143">
        <v>3</v>
      </c>
      <c r="CB83" s="143">
        <v>7</v>
      </c>
      <c r="CC83" s="166"/>
      <c r="CD83" s="166"/>
    </row>
    <row r="84" spans="1:82">
      <c r="A84" s="167">
        <v>53</v>
      </c>
      <c r="B84" s="168" t="s">
        <v>204</v>
      </c>
      <c r="C84" s="169" t="s">
        <v>205</v>
      </c>
      <c r="D84" s="170" t="s">
        <v>85</v>
      </c>
      <c r="E84" s="171">
        <v>0.18</v>
      </c>
      <c r="F84" s="171"/>
      <c r="G84" s="172">
        <f t="shared" si="16"/>
        <v>0</v>
      </c>
      <c r="H84" s="173">
        <v>0.55000000000018201</v>
      </c>
      <c r="I84" s="173">
        <f t="shared" si="17"/>
        <v>9.9000000000032756E-2</v>
      </c>
      <c r="J84" s="173">
        <v>0</v>
      </c>
      <c r="K84" s="173">
        <f t="shared" si="18"/>
        <v>0</v>
      </c>
      <c r="Q84" s="166">
        <v>2</v>
      </c>
      <c r="AA84" s="143">
        <v>3</v>
      </c>
      <c r="AB84" s="143">
        <v>7</v>
      </c>
      <c r="AC84" s="143" t="s">
        <v>204</v>
      </c>
      <c r="BB84" s="143">
        <v>2</v>
      </c>
      <c r="BC84" s="143">
        <f t="shared" si="19"/>
        <v>0</v>
      </c>
      <c r="BD84" s="143">
        <f t="shared" si="20"/>
        <v>0</v>
      </c>
      <c r="BE84" s="143">
        <f t="shared" si="21"/>
        <v>0</v>
      </c>
      <c r="BF84" s="143">
        <f t="shared" si="22"/>
        <v>0</v>
      </c>
      <c r="BG84" s="143">
        <f t="shared" si="23"/>
        <v>0</v>
      </c>
      <c r="CA84" s="143">
        <v>3</v>
      </c>
      <c r="CB84" s="143">
        <v>7</v>
      </c>
      <c r="CC84" s="166"/>
      <c r="CD84" s="166"/>
    </row>
    <row r="85" spans="1:82">
      <c r="A85" s="167">
        <v>54</v>
      </c>
      <c r="B85" s="168" t="s">
        <v>206</v>
      </c>
      <c r="C85" s="169" t="s">
        <v>207</v>
      </c>
      <c r="D85" s="170" t="s">
        <v>85</v>
      </c>
      <c r="E85" s="171">
        <v>0.32400000000000001</v>
      </c>
      <c r="F85" s="171"/>
      <c r="G85" s="172">
        <f t="shared" si="16"/>
        <v>0</v>
      </c>
      <c r="H85" s="173">
        <v>0.55000000000018201</v>
      </c>
      <c r="I85" s="173">
        <f t="shared" si="17"/>
        <v>0.17820000000005898</v>
      </c>
      <c r="J85" s="173">
        <v>0</v>
      </c>
      <c r="K85" s="173">
        <f t="shared" si="18"/>
        <v>0</v>
      </c>
      <c r="Q85" s="166">
        <v>2</v>
      </c>
      <c r="AA85" s="143">
        <v>3</v>
      </c>
      <c r="AB85" s="143">
        <v>7</v>
      </c>
      <c r="AC85" s="143">
        <v>60515200</v>
      </c>
      <c r="BB85" s="143">
        <v>2</v>
      </c>
      <c r="BC85" s="143">
        <f t="shared" si="19"/>
        <v>0</v>
      </c>
      <c r="BD85" s="143">
        <f t="shared" si="20"/>
        <v>0</v>
      </c>
      <c r="BE85" s="143">
        <f t="shared" si="21"/>
        <v>0</v>
      </c>
      <c r="BF85" s="143">
        <f t="shared" si="22"/>
        <v>0</v>
      </c>
      <c r="BG85" s="143">
        <f t="shared" si="23"/>
        <v>0</v>
      </c>
      <c r="CA85" s="143">
        <v>3</v>
      </c>
      <c r="CB85" s="143">
        <v>7</v>
      </c>
      <c r="CC85" s="166"/>
      <c r="CD85" s="166"/>
    </row>
    <row r="86" spans="1:82">
      <c r="A86" s="167">
        <v>55</v>
      </c>
      <c r="B86" s="168" t="s">
        <v>208</v>
      </c>
      <c r="C86" s="169" t="s">
        <v>209</v>
      </c>
      <c r="D86" s="170" t="s">
        <v>85</v>
      </c>
      <c r="E86" s="171">
        <v>0.72</v>
      </c>
      <c r="F86" s="171"/>
      <c r="G86" s="172">
        <f t="shared" si="16"/>
        <v>0</v>
      </c>
      <c r="H86" s="173">
        <v>0.55000000000018201</v>
      </c>
      <c r="I86" s="173">
        <f t="shared" si="17"/>
        <v>0.39600000000013102</v>
      </c>
      <c r="J86" s="173">
        <v>0</v>
      </c>
      <c r="K86" s="173">
        <f t="shared" si="18"/>
        <v>0</v>
      </c>
      <c r="Q86" s="166">
        <v>2</v>
      </c>
      <c r="AA86" s="143">
        <v>3</v>
      </c>
      <c r="AB86" s="143">
        <v>7</v>
      </c>
      <c r="AC86" s="143">
        <v>60516531</v>
      </c>
      <c r="BB86" s="143">
        <v>2</v>
      </c>
      <c r="BC86" s="143">
        <f t="shared" si="19"/>
        <v>0</v>
      </c>
      <c r="BD86" s="143">
        <f t="shared" si="20"/>
        <v>0</v>
      </c>
      <c r="BE86" s="143">
        <f t="shared" si="21"/>
        <v>0</v>
      </c>
      <c r="BF86" s="143">
        <f t="shared" si="22"/>
        <v>0</v>
      </c>
      <c r="BG86" s="143">
        <f t="shared" si="23"/>
        <v>0</v>
      </c>
      <c r="CA86" s="143">
        <v>3</v>
      </c>
      <c r="CB86" s="143">
        <v>7</v>
      </c>
      <c r="CC86" s="166"/>
      <c r="CD86" s="166"/>
    </row>
    <row r="87" spans="1:82">
      <c r="A87" s="167">
        <v>56</v>
      </c>
      <c r="B87" s="168" t="s">
        <v>208</v>
      </c>
      <c r="C87" s="169" t="s">
        <v>209</v>
      </c>
      <c r="D87" s="170" t="s">
        <v>85</v>
      </c>
      <c r="E87" s="171">
        <v>1.36</v>
      </c>
      <c r="F87" s="171"/>
      <c r="G87" s="172">
        <f t="shared" si="16"/>
        <v>0</v>
      </c>
      <c r="H87" s="173">
        <v>0.55000000000018201</v>
      </c>
      <c r="I87" s="173">
        <f t="shared" si="17"/>
        <v>0.74800000000024758</v>
      </c>
      <c r="J87" s="173">
        <v>0</v>
      </c>
      <c r="K87" s="173">
        <f t="shared" si="18"/>
        <v>0</v>
      </c>
      <c r="Q87" s="166">
        <v>2</v>
      </c>
      <c r="AA87" s="143">
        <v>3</v>
      </c>
      <c r="AB87" s="143">
        <v>7</v>
      </c>
      <c r="AC87" s="143">
        <v>60516531</v>
      </c>
      <c r="BB87" s="143">
        <v>2</v>
      </c>
      <c r="BC87" s="143">
        <f t="shared" si="19"/>
        <v>0</v>
      </c>
      <c r="BD87" s="143">
        <f t="shared" si="20"/>
        <v>0</v>
      </c>
      <c r="BE87" s="143">
        <f t="shared" si="21"/>
        <v>0</v>
      </c>
      <c r="BF87" s="143">
        <f t="shared" si="22"/>
        <v>0</v>
      </c>
      <c r="BG87" s="143">
        <f t="shared" si="23"/>
        <v>0</v>
      </c>
      <c r="CA87" s="143">
        <v>3</v>
      </c>
      <c r="CB87" s="143">
        <v>7</v>
      </c>
      <c r="CC87" s="166"/>
      <c r="CD87" s="166"/>
    </row>
    <row r="88" spans="1:82">
      <c r="A88" s="167">
        <v>57</v>
      </c>
      <c r="B88" s="168" t="s">
        <v>210</v>
      </c>
      <c r="C88" s="169" t="s">
        <v>211</v>
      </c>
      <c r="D88" s="170" t="s">
        <v>85</v>
      </c>
      <c r="E88" s="171">
        <v>0.5</v>
      </c>
      <c r="F88" s="171"/>
      <c r="G88" s="172">
        <f t="shared" si="16"/>
        <v>0</v>
      </c>
      <c r="H88" s="173">
        <v>0.55000000000018201</v>
      </c>
      <c r="I88" s="173">
        <f t="shared" si="17"/>
        <v>0.275000000000091</v>
      </c>
      <c r="J88" s="173">
        <v>0</v>
      </c>
      <c r="K88" s="173">
        <f t="shared" si="18"/>
        <v>0</v>
      </c>
      <c r="Q88" s="166">
        <v>2</v>
      </c>
      <c r="AA88" s="143">
        <v>3</v>
      </c>
      <c r="AB88" s="143">
        <v>7</v>
      </c>
      <c r="AC88" s="143">
        <v>60516542</v>
      </c>
      <c r="BB88" s="143">
        <v>2</v>
      </c>
      <c r="BC88" s="143">
        <f t="shared" si="19"/>
        <v>0</v>
      </c>
      <c r="BD88" s="143">
        <f t="shared" si="20"/>
        <v>0</v>
      </c>
      <c r="BE88" s="143">
        <f t="shared" si="21"/>
        <v>0</v>
      </c>
      <c r="BF88" s="143">
        <f t="shared" si="22"/>
        <v>0</v>
      </c>
      <c r="BG88" s="143">
        <f t="shared" si="23"/>
        <v>0</v>
      </c>
      <c r="CA88" s="143">
        <v>3</v>
      </c>
      <c r="CB88" s="143">
        <v>7</v>
      </c>
      <c r="CC88" s="166"/>
      <c r="CD88" s="166"/>
    </row>
    <row r="89" spans="1:82">
      <c r="A89" s="167">
        <v>58</v>
      </c>
      <c r="B89" s="168" t="s">
        <v>212</v>
      </c>
      <c r="C89" s="169" t="s">
        <v>213</v>
      </c>
      <c r="D89" s="170" t="s">
        <v>102</v>
      </c>
      <c r="E89" s="171">
        <v>2.1855900000004702</v>
      </c>
      <c r="F89" s="171"/>
      <c r="G89" s="172">
        <f t="shared" si="16"/>
        <v>0</v>
      </c>
      <c r="H89" s="173">
        <v>0</v>
      </c>
      <c r="I89" s="173">
        <f t="shared" si="17"/>
        <v>0</v>
      </c>
      <c r="J89" s="173">
        <v>0</v>
      </c>
      <c r="K89" s="173">
        <f t="shared" si="18"/>
        <v>0</v>
      </c>
      <c r="Q89" s="166">
        <v>2</v>
      </c>
      <c r="AA89" s="143">
        <v>7</v>
      </c>
      <c r="AB89" s="143">
        <v>1001</v>
      </c>
      <c r="AC89" s="143">
        <v>5</v>
      </c>
      <c r="BB89" s="143">
        <v>2</v>
      </c>
      <c r="BC89" s="143">
        <f t="shared" si="19"/>
        <v>0</v>
      </c>
      <c r="BD89" s="143">
        <f t="shared" si="20"/>
        <v>0</v>
      </c>
      <c r="BE89" s="143">
        <f t="shared" si="21"/>
        <v>0</v>
      </c>
      <c r="BF89" s="143">
        <f t="shared" si="22"/>
        <v>0</v>
      </c>
      <c r="BG89" s="143">
        <f t="shared" si="23"/>
        <v>0</v>
      </c>
      <c r="CA89" s="143">
        <v>7</v>
      </c>
      <c r="CB89" s="143">
        <v>1001</v>
      </c>
      <c r="CC89" s="166"/>
      <c r="CD89" s="166"/>
    </row>
    <row r="90" spans="1:82">
      <c r="A90" s="175"/>
      <c r="B90" s="176" t="s">
        <v>80</v>
      </c>
      <c r="C90" s="177" t="str">
        <f>CONCATENATE(B81," ",C81)</f>
        <v>762 Konstrukce tesařské</v>
      </c>
      <c r="D90" s="178"/>
      <c r="E90" s="179"/>
      <c r="F90" s="180"/>
      <c r="G90" s="181">
        <f>SUM(G81:G89)</f>
        <v>0</v>
      </c>
      <c r="H90" s="182"/>
      <c r="I90" s="183">
        <f>SUM(I81:I89)</f>
        <v>2.185590000000476</v>
      </c>
      <c r="J90" s="182"/>
      <c r="K90" s="183">
        <f>SUM(K81:K89)</f>
        <v>0</v>
      </c>
      <c r="Q90" s="166">
        <v>4</v>
      </c>
      <c r="BC90" s="184">
        <f>SUM(BC81:BC89)</f>
        <v>0</v>
      </c>
      <c r="BD90" s="184">
        <f>SUM(BD81:BD89)</f>
        <v>0</v>
      </c>
      <c r="BE90" s="184">
        <f>SUM(BE81:BE89)</f>
        <v>0</v>
      </c>
      <c r="BF90" s="184">
        <f>SUM(BF81:BF89)</f>
        <v>0</v>
      </c>
      <c r="BG90" s="184">
        <f>SUM(BG81:BG89)</f>
        <v>0</v>
      </c>
    </row>
    <row r="91" spans="1:82">
      <c r="A91" s="158" t="s">
        <v>78</v>
      </c>
      <c r="B91" s="159" t="s">
        <v>214</v>
      </c>
      <c r="C91" s="160" t="s">
        <v>215</v>
      </c>
      <c r="D91" s="161"/>
      <c r="E91" s="162"/>
      <c r="F91" s="162"/>
      <c r="G91" s="163"/>
      <c r="H91" s="164"/>
      <c r="I91" s="165"/>
      <c r="J91" s="164"/>
      <c r="K91" s="165"/>
      <c r="Q91" s="166">
        <v>1</v>
      </c>
    </row>
    <row r="92" spans="1:82">
      <c r="A92" s="167">
        <v>59</v>
      </c>
      <c r="B92" s="168" t="s">
        <v>216</v>
      </c>
      <c r="C92" s="169" t="s">
        <v>217</v>
      </c>
      <c r="D92" s="170" t="s">
        <v>94</v>
      </c>
      <c r="E92" s="171">
        <v>64.819999999999993</v>
      </c>
      <c r="F92" s="171"/>
      <c r="G92" s="172">
        <f>E92*F92</f>
        <v>0</v>
      </c>
      <c r="H92" s="173">
        <v>9.9999999999989E-5</v>
      </c>
      <c r="I92" s="173">
        <f>E92*H92</f>
        <v>6.4819999999992861E-3</v>
      </c>
      <c r="J92" s="173">
        <v>0</v>
      </c>
      <c r="K92" s="173">
        <f>E92*J92</f>
        <v>0</v>
      </c>
      <c r="Q92" s="166">
        <v>2</v>
      </c>
      <c r="AA92" s="143">
        <v>1</v>
      </c>
      <c r="AB92" s="143">
        <v>7</v>
      </c>
      <c r="AC92" s="143">
        <v>7</v>
      </c>
      <c r="BB92" s="143">
        <v>2</v>
      </c>
      <c r="BC92" s="143">
        <f>IF(BB92=1,G92,0)</f>
        <v>0</v>
      </c>
      <c r="BD92" s="143">
        <f>IF(BB92=2,G92,0)</f>
        <v>0</v>
      </c>
      <c r="BE92" s="143">
        <f>IF(BB92=3,G92,0)</f>
        <v>0</v>
      </c>
      <c r="BF92" s="143">
        <f>IF(BB92=4,G92,0)</f>
        <v>0</v>
      </c>
      <c r="BG92" s="143">
        <f>IF(BB92=5,G92,0)</f>
        <v>0</v>
      </c>
      <c r="CA92" s="143">
        <v>1</v>
      </c>
      <c r="CB92" s="143">
        <v>7</v>
      </c>
      <c r="CC92" s="166"/>
      <c r="CD92" s="166"/>
    </row>
    <row r="93" spans="1:82" ht="22.5">
      <c r="A93" s="167">
        <v>60</v>
      </c>
      <c r="B93" s="168" t="s">
        <v>218</v>
      </c>
      <c r="C93" s="169" t="s">
        <v>219</v>
      </c>
      <c r="D93" s="170" t="s">
        <v>94</v>
      </c>
      <c r="E93" s="171">
        <v>64.819999999999993</v>
      </c>
      <c r="F93" s="171"/>
      <c r="G93" s="172">
        <f>E93*F93</f>
        <v>0</v>
      </c>
      <c r="H93" s="173">
        <v>3.1999999999987599E-4</v>
      </c>
      <c r="I93" s="173">
        <f>E93*H93</f>
        <v>2.0742399999991959E-2</v>
      </c>
      <c r="J93" s="173">
        <v>0</v>
      </c>
      <c r="K93" s="173">
        <f>E93*J93</f>
        <v>0</v>
      </c>
      <c r="Q93" s="166">
        <v>2</v>
      </c>
      <c r="AA93" s="143">
        <v>1</v>
      </c>
      <c r="AB93" s="143">
        <v>7</v>
      </c>
      <c r="AC93" s="143">
        <v>7</v>
      </c>
      <c r="BB93" s="143">
        <v>2</v>
      </c>
      <c r="BC93" s="143">
        <f>IF(BB93=1,G93,0)</f>
        <v>0</v>
      </c>
      <c r="BD93" s="143">
        <f>IF(BB93=2,G93,0)</f>
        <v>0</v>
      </c>
      <c r="BE93" s="143">
        <f>IF(BB93=3,G93,0)</f>
        <v>0</v>
      </c>
      <c r="BF93" s="143">
        <f>IF(BB93=4,G93,0)</f>
        <v>0</v>
      </c>
      <c r="BG93" s="143">
        <f>IF(BB93=5,G93,0)</f>
        <v>0</v>
      </c>
      <c r="CA93" s="143">
        <v>1</v>
      </c>
      <c r="CB93" s="143">
        <v>7</v>
      </c>
      <c r="CC93" s="166"/>
      <c r="CD93" s="166"/>
    </row>
    <row r="94" spans="1:82">
      <c r="A94" s="167">
        <v>61</v>
      </c>
      <c r="B94" s="168" t="s">
        <v>220</v>
      </c>
      <c r="C94" s="169" t="s">
        <v>221</v>
      </c>
      <c r="D94" s="170" t="s">
        <v>102</v>
      </c>
      <c r="E94" s="171">
        <v>2.7224399999991201E-2</v>
      </c>
      <c r="F94" s="171"/>
      <c r="G94" s="172">
        <f>E94*F94</f>
        <v>0</v>
      </c>
      <c r="H94" s="173">
        <v>0</v>
      </c>
      <c r="I94" s="173">
        <f>E94*H94</f>
        <v>0</v>
      </c>
      <c r="J94" s="173">
        <v>0</v>
      </c>
      <c r="K94" s="173">
        <f>E94*J94</f>
        <v>0</v>
      </c>
      <c r="Q94" s="166">
        <v>2</v>
      </c>
      <c r="AA94" s="143">
        <v>7</v>
      </c>
      <c r="AB94" s="143">
        <v>1001</v>
      </c>
      <c r="AC94" s="143">
        <v>5</v>
      </c>
      <c r="BB94" s="143">
        <v>2</v>
      </c>
      <c r="BC94" s="143">
        <f>IF(BB94=1,G94,0)</f>
        <v>0</v>
      </c>
      <c r="BD94" s="143">
        <f>IF(BB94=2,G94,0)</f>
        <v>0</v>
      </c>
      <c r="BE94" s="143">
        <f>IF(BB94=3,G94,0)</f>
        <v>0</v>
      </c>
      <c r="BF94" s="143">
        <f>IF(BB94=4,G94,0)</f>
        <v>0</v>
      </c>
      <c r="BG94" s="143">
        <f>IF(BB94=5,G94,0)</f>
        <v>0</v>
      </c>
      <c r="CA94" s="143">
        <v>7</v>
      </c>
      <c r="CB94" s="143">
        <v>1001</v>
      </c>
      <c r="CC94" s="166"/>
      <c r="CD94" s="166"/>
    </row>
    <row r="95" spans="1:82">
      <c r="A95" s="175"/>
      <c r="B95" s="176" t="s">
        <v>80</v>
      </c>
      <c r="C95" s="177" t="str">
        <f>CONCATENATE(B91," ",C91)</f>
        <v>7631 Konstrukce sádrokartonové</v>
      </c>
      <c r="D95" s="178"/>
      <c r="E95" s="179"/>
      <c r="F95" s="180"/>
      <c r="G95" s="181">
        <f>SUM(G91:G94)</f>
        <v>0</v>
      </c>
      <c r="H95" s="182"/>
      <c r="I95" s="183">
        <f>SUM(I91:I94)</f>
        <v>2.7224399999991246E-2</v>
      </c>
      <c r="J95" s="182"/>
      <c r="K95" s="183">
        <f>SUM(K91:K94)</f>
        <v>0</v>
      </c>
      <c r="Q95" s="166">
        <v>4</v>
      </c>
      <c r="BC95" s="184">
        <f>SUM(BC91:BC94)</f>
        <v>0</v>
      </c>
      <c r="BD95" s="184">
        <f>SUM(BD91:BD94)</f>
        <v>0</v>
      </c>
      <c r="BE95" s="184">
        <f>SUM(BE91:BE94)</f>
        <v>0</v>
      </c>
      <c r="BF95" s="184">
        <f>SUM(BF91:BF94)</f>
        <v>0</v>
      </c>
      <c r="BG95" s="184">
        <f>SUM(BG91:BG94)</f>
        <v>0</v>
      </c>
    </row>
    <row r="96" spans="1:82">
      <c r="A96" s="158" t="s">
        <v>78</v>
      </c>
      <c r="B96" s="159" t="s">
        <v>222</v>
      </c>
      <c r="C96" s="160" t="s">
        <v>223</v>
      </c>
      <c r="D96" s="161"/>
      <c r="E96" s="162"/>
      <c r="F96" s="162"/>
      <c r="G96" s="163"/>
      <c r="H96" s="164"/>
      <c r="I96" s="165"/>
      <c r="J96" s="164"/>
      <c r="K96" s="165"/>
      <c r="Q96" s="166">
        <v>1</v>
      </c>
    </row>
    <row r="97" spans="1:82">
      <c r="A97" s="167">
        <v>62</v>
      </c>
      <c r="B97" s="168" t="s">
        <v>224</v>
      </c>
      <c r="C97" s="169" t="s">
        <v>225</v>
      </c>
      <c r="D97" s="170" t="s">
        <v>107</v>
      </c>
      <c r="E97" s="171">
        <v>41</v>
      </c>
      <c r="F97" s="171"/>
      <c r="G97" s="172">
        <f t="shared" ref="G97:G103" si="24">E97*F97</f>
        <v>0</v>
      </c>
      <c r="H97" s="173">
        <v>0</v>
      </c>
      <c r="I97" s="173">
        <f t="shared" ref="I97:I103" si="25">E97*H97</f>
        <v>0</v>
      </c>
      <c r="J97" s="173">
        <v>0</v>
      </c>
      <c r="K97" s="173">
        <f t="shared" ref="K97:K103" si="26">E97*J97</f>
        <v>0</v>
      </c>
      <c r="Q97" s="166">
        <v>2</v>
      </c>
      <c r="AA97" s="143">
        <v>1</v>
      </c>
      <c r="AB97" s="143">
        <v>7</v>
      </c>
      <c r="AC97" s="143">
        <v>7</v>
      </c>
      <c r="BB97" s="143">
        <v>2</v>
      </c>
      <c r="BC97" s="143">
        <f t="shared" ref="BC97:BC103" si="27">IF(BB97=1,G97,0)</f>
        <v>0</v>
      </c>
      <c r="BD97" s="143">
        <f t="shared" ref="BD97:BD103" si="28">IF(BB97=2,G97,0)</f>
        <v>0</v>
      </c>
      <c r="BE97" s="143">
        <f t="shared" ref="BE97:BE103" si="29">IF(BB97=3,G97,0)</f>
        <v>0</v>
      </c>
      <c r="BF97" s="143">
        <f t="shared" ref="BF97:BF103" si="30">IF(BB97=4,G97,0)</f>
        <v>0</v>
      </c>
      <c r="BG97" s="143">
        <f t="shared" ref="BG97:BG103" si="31">IF(BB97=5,G97,0)</f>
        <v>0</v>
      </c>
      <c r="CA97" s="143">
        <v>1</v>
      </c>
      <c r="CB97" s="143">
        <v>7</v>
      </c>
      <c r="CC97" s="166"/>
      <c r="CD97" s="166"/>
    </row>
    <row r="98" spans="1:82">
      <c r="A98" s="167">
        <v>63</v>
      </c>
      <c r="B98" s="168" t="s">
        <v>226</v>
      </c>
      <c r="C98" s="169" t="s">
        <v>227</v>
      </c>
      <c r="D98" s="170" t="s">
        <v>99</v>
      </c>
      <c r="E98" s="171">
        <v>10</v>
      </c>
      <c r="F98" s="171"/>
      <c r="G98" s="172">
        <f t="shared" si="24"/>
        <v>0</v>
      </c>
      <c r="H98" s="173">
        <v>8.6000000000030496E-4</v>
      </c>
      <c r="I98" s="173">
        <f t="shared" si="25"/>
        <v>8.6000000000030496E-3</v>
      </c>
      <c r="J98" s="173">
        <v>0</v>
      </c>
      <c r="K98" s="173">
        <f t="shared" si="26"/>
        <v>0</v>
      </c>
      <c r="Q98" s="166">
        <v>2</v>
      </c>
      <c r="AA98" s="143">
        <v>1</v>
      </c>
      <c r="AB98" s="143">
        <v>7</v>
      </c>
      <c r="AC98" s="143">
        <v>7</v>
      </c>
      <c r="BB98" s="143">
        <v>2</v>
      </c>
      <c r="BC98" s="143">
        <f t="shared" si="27"/>
        <v>0</v>
      </c>
      <c r="BD98" s="143">
        <f t="shared" si="28"/>
        <v>0</v>
      </c>
      <c r="BE98" s="143">
        <f t="shared" si="29"/>
        <v>0</v>
      </c>
      <c r="BF98" s="143">
        <f t="shared" si="30"/>
        <v>0</v>
      </c>
      <c r="BG98" s="143">
        <f t="shared" si="31"/>
        <v>0</v>
      </c>
      <c r="CA98" s="143">
        <v>1</v>
      </c>
      <c r="CB98" s="143">
        <v>7</v>
      </c>
      <c r="CC98" s="166"/>
      <c r="CD98" s="166"/>
    </row>
    <row r="99" spans="1:82" ht="22.5">
      <c r="A99" s="167">
        <v>64</v>
      </c>
      <c r="B99" s="168" t="s">
        <v>228</v>
      </c>
      <c r="C99" s="169" t="s">
        <v>229</v>
      </c>
      <c r="D99" s="170" t="s">
        <v>107</v>
      </c>
      <c r="E99" s="171">
        <v>4.2</v>
      </c>
      <c r="F99" s="171"/>
      <c r="G99" s="172">
        <f t="shared" si="24"/>
        <v>0</v>
      </c>
      <c r="H99" s="173">
        <v>2.8399999999990698E-3</v>
      </c>
      <c r="I99" s="173">
        <f t="shared" si="25"/>
        <v>1.1927999999996095E-2</v>
      </c>
      <c r="J99" s="173">
        <v>0</v>
      </c>
      <c r="K99" s="173">
        <f t="shared" si="26"/>
        <v>0</v>
      </c>
      <c r="Q99" s="166">
        <v>2</v>
      </c>
      <c r="AA99" s="143">
        <v>1</v>
      </c>
      <c r="AB99" s="143">
        <v>7</v>
      </c>
      <c r="AC99" s="143">
        <v>7</v>
      </c>
      <c r="BB99" s="143">
        <v>2</v>
      </c>
      <c r="BC99" s="143">
        <f t="shared" si="27"/>
        <v>0</v>
      </c>
      <c r="BD99" s="143">
        <f t="shared" si="28"/>
        <v>0</v>
      </c>
      <c r="BE99" s="143">
        <f t="shared" si="29"/>
        <v>0</v>
      </c>
      <c r="BF99" s="143">
        <f t="shared" si="30"/>
        <v>0</v>
      </c>
      <c r="BG99" s="143">
        <f t="shared" si="31"/>
        <v>0</v>
      </c>
      <c r="CA99" s="143">
        <v>1</v>
      </c>
      <c r="CB99" s="143">
        <v>7</v>
      </c>
      <c r="CC99" s="166"/>
      <c r="CD99" s="166"/>
    </row>
    <row r="100" spans="1:82">
      <c r="A100" s="167">
        <v>65</v>
      </c>
      <c r="B100" s="168" t="s">
        <v>230</v>
      </c>
      <c r="C100" s="169" t="s">
        <v>231</v>
      </c>
      <c r="D100" s="170" t="s">
        <v>99</v>
      </c>
      <c r="E100" s="171">
        <v>1</v>
      </c>
      <c r="F100" s="171"/>
      <c r="G100" s="172">
        <f t="shared" si="24"/>
        <v>0</v>
      </c>
      <c r="H100" s="173">
        <v>0</v>
      </c>
      <c r="I100" s="173">
        <f t="shared" si="25"/>
        <v>0</v>
      </c>
      <c r="J100" s="173">
        <v>0</v>
      </c>
      <c r="K100" s="173">
        <f t="shared" si="26"/>
        <v>0</v>
      </c>
      <c r="Q100" s="166">
        <v>2</v>
      </c>
      <c r="AA100" s="143">
        <v>1</v>
      </c>
      <c r="AB100" s="143">
        <v>7</v>
      </c>
      <c r="AC100" s="143">
        <v>7</v>
      </c>
      <c r="BB100" s="143">
        <v>2</v>
      </c>
      <c r="BC100" s="143">
        <f t="shared" si="27"/>
        <v>0</v>
      </c>
      <c r="BD100" s="143">
        <f t="shared" si="28"/>
        <v>0</v>
      </c>
      <c r="BE100" s="143">
        <f t="shared" si="29"/>
        <v>0</v>
      </c>
      <c r="BF100" s="143">
        <f t="shared" si="30"/>
        <v>0</v>
      </c>
      <c r="BG100" s="143">
        <f t="shared" si="31"/>
        <v>0</v>
      </c>
      <c r="CA100" s="143">
        <v>1</v>
      </c>
      <c r="CB100" s="143">
        <v>7</v>
      </c>
      <c r="CC100" s="166"/>
      <c r="CD100" s="166"/>
    </row>
    <row r="101" spans="1:82">
      <c r="A101" s="167">
        <v>66</v>
      </c>
      <c r="B101" s="168" t="s">
        <v>232</v>
      </c>
      <c r="C101" s="169" t="s">
        <v>233</v>
      </c>
      <c r="D101" s="170" t="s">
        <v>99</v>
      </c>
      <c r="E101" s="171">
        <v>10</v>
      </c>
      <c r="F101" s="171"/>
      <c r="G101" s="172">
        <f t="shared" si="24"/>
        <v>0</v>
      </c>
      <c r="H101" s="173">
        <v>3.8999999999987302E-2</v>
      </c>
      <c r="I101" s="173">
        <f t="shared" si="25"/>
        <v>0.389999999999873</v>
      </c>
      <c r="J101" s="173">
        <v>0</v>
      </c>
      <c r="K101" s="173">
        <f t="shared" si="26"/>
        <v>0</v>
      </c>
      <c r="Q101" s="166">
        <v>2</v>
      </c>
      <c r="AA101" s="143">
        <v>3</v>
      </c>
      <c r="AB101" s="143">
        <v>7</v>
      </c>
      <c r="AC101" s="143">
        <v>611406440</v>
      </c>
      <c r="BB101" s="143">
        <v>2</v>
      </c>
      <c r="BC101" s="143">
        <f t="shared" si="27"/>
        <v>0</v>
      </c>
      <c r="BD101" s="143">
        <f t="shared" si="28"/>
        <v>0</v>
      </c>
      <c r="BE101" s="143">
        <f t="shared" si="29"/>
        <v>0</v>
      </c>
      <c r="BF101" s="143">
        <f t="shared" si="30"/>
        <v>0</v>
      </c>
      <c r="BG101" s="143">
        <f t="shared" si="31"/>
        <v>0</v>
      </c>
      <c r="CA101" s="143">
        <v>3</v>
      </c>
      <c r="CB101" s="143">
        <v>7</v>
      </c>
      <c r="CC101" s="166"/>
      <c r="CD101" s="166"/>
    </row>
    <row r="102" spans="1:82">
      <c r="A102" s="167">
        <v>67</v>
      </c>
      <c r="B102" s="168" t="s">
        <v>234</v>
      </c>
      <c r="C102" s="169" t="s">
        <v>235</v>
      </c>
      <c r="D102" s="170" t="s">
        <v>99</v>
      </c>
      <c r="E102" s="171">
        <v>1</v>
      </c>
      <c r="F102" s="171"/>
      <c r="G102" s="172">
        <f t="shared" si="24"/>
        <v>0</v>
      </c>
      <c r="H102" s="173">
        <v>1.5999999999991101E-2</v>
      </c>
      <c r="I102" s="173">
        <f t="shared" si="25"/>
        <v>1.5999999999991101E-2</v>
      </c>
      <c r="J102" s="173">
        <v>0</v>
      </c>
      <c r="K102" s="173">
        <f t="shared" si="26"/>
        <v>0</v>
      </c>
      <c r="Q102" s="166">
        <v>2</v>
      </c>
      <c r="AA102" s="143">
        <v>3</v>
      </c>
      <c r="AB102" s="143">
        <v>7</v>
      </c>
      <c r="AC102" s="143">
        <v>61160192</v>
      </c>
      <c r="BB102" s="143">
        <v>2</v>
      </c>
      <c r="BC102" s="143">
        <f t="shared" si="27"/>
        <v>0</v>
      </c>
      <c r="BD102" s="143">
        <f t="shared" si="28"/>
        <v>0</v>
      </c>
      <c r="BE102" s="143">
        <f t="shared" si="29"/>
        <v>0</v>
      </c>
      <c r="BF102" s="143">
        <f t="shared" si="30"/>
        <v>0</v>
      </c>
      <c r="BG102" s="143">
        <f t="shared" si="31"/>
        <v>0</v>
      </c>
      <c r="CA102" s="143">
        <v>3</v>
      </c>
      <c r="CB102" s="143">
        <v>7</v>
      </c>
      <c r="CC102" s="166"/>
      <c r="CD102" s="166"/>
    </row>
    <row r="103" spans="1:82">
      <c r="A103" s="167">
        <v>68</v>
      </c>
      <c r="B103" s="168" t="s">
        <v>236</v>
      </c>
      <c r="C103" s="169" t="s">
        <v>237</v>
      </c>
      <c r="D103" s="170" t="s">
        <v>102</v>
      </c>
      <c r="E103" s="171">
        <v>0.42652799999986302</v>
      </c>
      <c r="F103" s="171"/>
      <c r="G103" s="172">
        <f t="shared" si="24"/>
        <v>0</v>
      </c>
      <c r="H103" s="173">
        <v>0</v>
      </c>
      <c r="I103" s="173">
        <f t="shared" si="25"/>
        <v>0</v>
      </c>
      <c r="J103" s="173">
        <v>0</v>
      </c>
      <c r="K103" s="173">
        <f t="shared" si="26"/>
        <v>0</v>
      </c>
      <c r="Q103" s="166">
        <v>2</v>
      </c>
      <c r="AA103" s="143">
        <v>7</v>
      </c>
      <c r="AB103" s="143">
        <v>1001</v>
      </c>
      <c r="AC103" s="143">
        <v>5</v>
      </c>
      <c r="BB103" s="143">
        <v>2</v>
      </c>
      <c r="BC103" s="143">
        <f t="shared" si="27"/>
        <v>0</v>
      </c>
      <c r="BD103" s="143">
        <f t="shared" si="28"/>
        <v>0</v>
      </c>
      <c r="BE103" s="143">
        <f t="shared" si="29"/>
        <v>0</v>
      </c>
      <c r="BF103" s="143">
        <f t="shared" si="30"/>
        <v>0</v>
      </c>
      <c r="BG103" s="143">
        <f t="shared" si="31"/>
        <v>0</v>
      </c>
      <c r="CA103" s="143">
        <v>7</v>
      </c>
      <c r="CB103" s="143">
        <v>1001</v>
      </c>
      <c r="CC103" s="166"/>
      <c r="CD103" s="166"/>
    </row>
    <row r="104" spans="1:82">
      <c r="A104" s="175"/>
      <c r="B104" s="176" t="s">
        <v>80</v>
      </c>
      <c r="C104" s="177" t="str">
        <f>CONCATENATE(B96," ",C96)</f>
        <v>764 Konstrukce klempířské</v>
      </c>
      <c r="D104" s="178"/>
      <c r="E104" s="179"/>
      <c r="F104" s="180"/>
      <c r="G104" s="181">
        <f>SUM(G96:G103)</f>
        <v>0</v>
      </c>
      <c r="H104" s="182"/>
      <c r="I104" s="183">
        <f>SUM(I96:I103)</f>
        <v>0.42652799999986324</v>
      </c>
      <c r="J104" s="182"/>
      <c r="K104" s="183">
        <f>SUM(K96:K103)</f>
        <v>0</v>
      </c>
      <c r="Q104" s="166">
        <v>4</v>
      </c>
      <c r="BC104" s="184">
        <f>SUM(BC96:BC103)</f>
        <v>0</v>
      </c>
      <c r="BD104" s="184">
        <f>SUM(BD96:BD103)</f>
        <v>0</v>
      </c>
      <c r="BE104" s="184">
        <f>SUM(BE96:BE103)</f>
        <v>0</v>
      </c>
      <c r="BF104" s="184">
        <f>SUM(BF96:BF103)</f>
        <v>0</v>
      </c>
      <c r="BG104" s="184">
        <f>SUM(BG96:BG103)</f>
        <v>0</v>
      </c>
    </row>
    <row r="105" spans="1:82">
      <c r="A105" s="158" t="s">
        <v>78</v>
      </c>
      <c r="B105" s="159" t="s">
        <v>238</v>
      </c>
      <c r="C105" s="160" t="s">
        <v>239</v>
      </c>
      <c r="D105" s="161"/>
      <c r="E105" s="162"/>
      <c r="F105" s="162"/>
      <c r="G105" s="163"/>
      <c r="H105" s="164"/>
      <c r="I105" s="165"/>
      <c r="J105" s="164"/>
      <c r="K105" s="165"/>
      <c r="Q105" s="166">
        <v>1</v>
      </c>
    </row>
    <row r="106" spans="1:82" ht="22.5">
      <c r="A106" s="167">
        <v>69</v>
      </c>
      <c r="B106" s="168" t="s">
        <v>240</v>
      </c>
      <c r="C106" s="169" t="s">
        <v>241</v>
      </c>
      <c r="D106" s="170" t="s">
        <v>94</v>
      </c>
      <c r="E106" s="171">
        <v>109.17</v>
      </c>
      <c r="F106" s="171"/>
      <c r="G106" s="172">
        <f>E106*F106</f>
        <v>0</v>
      </c>
      <c r="H106" s="173">
        <v>4.6269999999992699E-2</v>
      </c>
      <c r="I106" s="173">
        <f>E106*H106</f>
        <v>5.0512958999992028</v>
      </c>
      <c r="J106" s="173">
        <v>0</v>
      </c>
      <c r="K106" s="173">
        <f>E106*J106</f>
        <v>0</v>
      </c>
      <c r="Q106" s="166">
        <v>2</v>
      </c>
      <c r="AA106" s="143">
        <v>1</v>
      </c>
      <c r="AB106" s="143">
        <v>7</v>
      </c>
      <c r="AC106" s="143">
        <v>7</v>
      </c>
      <c r="BB106" s="143">
        <v>2</v>
      </c>
      <c r="BC106" s="143">
        <f>IF(BB106=1,G106,0)</f>
        <v>0</v>
      </c>
      <c r="BD106" s="143">
        <f>IF(BB106=2,G106,0)</f>
        <v>0</v>
      </c>
      <c r="BE106" s="143">
        <f>IF(BB106=3,G106,0)</f>
        <v>0</v>
      </c>
      <c r="BF106" s="143">
        <f>IF(BB106=4,G106,0)</f>
        <v>0</v>
      </c>
      <c r="BG106" s="143">
        <f>IF(BB106=5,G106,0)</f>
        <v>0</v>
      </c>
      <c r="CA106" s="143">
        <v>1</v>
      </c>
      <c r="CB106" s="143">
        <v>7</v>
      </c>
      <c r="CC106" s="166"/>
      <c r="CD106" s="166"/>
    </row>
    <row r="107" spans="1:82">
      <c r="A107" s="167">
        <v>70</v>
      </c>
      <c r="B107" s="168" t="s">
        <v>242</v>
      </c>
      <c r="C107" s="169" t="s">
        <v>243</v>
      </c>
      <c r="D107" s="170" t="s">
        <v>94</v>
      </c>
      <c r="E107" s="171">
        <v>109.17</v>
      </c>
      <c r="F107" s="171"/>
      <c r="G107" s="172">
        <f>E107*F107</f>
        <v>0</v>
      </c>
      <c r="H107" s="173">
        <v>0</v>
      </c>
      <c r="I107" s="173">
        <f>E107*H107</f>
        <v>0</v>
      </c>
      <c r="J107" s="173">
        <v>0</v>
      </c>
      <c r="K107" s="173">
        <f>E107*J107</f>
        <v>0</v>
      </c>
      <c r="Q107" s="166">
        <v>2</v>
      </c>
      <c r="AA107" s="143">
        <v>1</v>
      </c>
      <c r="AB107" s="143">
        <v>7</v>
      </c>
      <c r="AC107" s="143">
        <v>7</v>
      </c>
      <c r="BB107" s="143">
        <v>2</v>
      </c>
      <c r="BC107" s="143">
        <f>IF(BB107=1,G107,0)</f>
        <v>0</v>
      </c>
      <c r="BD107" s="143">
        <f>IF(BB107=2,G107,0)</f>
        <v>0</v>
      </c>
      <c r="BE107" s="143">
        <f>IF(BB107=3,G107,0)</f>
        <v>0</v>
      </c>
      <c r="BF107" s="143">
        <f>IF(BB107=4,G107,0)</f>
        <v>0</v>
      </c>
      <c r="BG107" s="143">
        <f>IF(BB107=5,G107,0)</f>
        <v>0</v>
      </c>
      <c r="CA107" s="143">
        <v>1</v>
      </c>
      <c r="CB107" s="143">
        <v>7</v>
      </c>
      <c r="CC107" s="166"/>
      <c r="CD107" s="166"/>
    </row>
    <row r="108" spans="1:82" ht="22.5">
      <c r="A108" s="167">
        <v>71</v>
      </c>
      <c r="B108" s="168" t="s">
        <v>244</v>
      </c>
      <c r="C108" s="169" t="s">
        <v>245</v>
      </c>
      <c r="D108" s="170" t="s">
        <v>94</v>
      </c>
      <c r="E108" s="171">
        <v>121.13</v>
      </c>
      <c r="F108" s="171"/>
      <c r="G108" s="172">
        <f>E108*F108</f>
        <v>0</v>
      </c>
      <c r="H108" s="173">
        <v>1.6499999999997101E-3</v>
      </c>
      <c r="I108" s="173">
        <f>E108*H108</f>
        <v>0.19986449999996486</v>
      </c>
      <c r="J108" s="173">
        <v>0</v>
      </c>
      <c r="K108" s="173">
        <f>E108*J108</f>
        <v>0</v>
      </c>
      <c r="Q108" s="166">
        <v>2</v>
      </c>
      <c r="AA108" s="143">
        <v>1</v>
      </c>
      <c r="AB108" s="143">
        <v>7</v>
      </c>
      <c r="AC108" s="143">
        <v>7</v>
      </c>
      <c r="BB108" s="143">
        <v>2</v>
      </c>
      <c r="BC108" s="143">
        <f>IF(BB108=1,G108,0)</f>
        <v>0</v>
      </c>
      <c r="BD108" s="143">
        <f>IF(BB108=2,G108,0)</f>
        <v>0</v>
      </c>
      <c r="BE108" s="143">
        <f>IF(BB108=3,G108,0)</f>
        <v>0</v>
      </c>
      <c r="BF108" s="143">
        <f>IF(BB108=4,G108,0)</f>
        <v>0</v>
      </c>
      <c r="BG108" s="143">
        <f>IF(BB108=5,G108,0)</f>
        <v>0</v>
      </c>
      <c r="CA108" s="143">
        <v>1</v>
      </c>
      <c r="CB108" s="143">
        <v>7</v>
      </c>
      <c r="CC108" s="166"/>
      <c r="CD108" s="166"/>
    </row>
    <row r="109" spans="1:82">
      <c r="A109" s="167">
        <v>72</v>
      </c>
      <c r="B109" s="168" t="s">
        <v>246</v>
      </c>
      <c r="C109" s="169" t="s">
        <v>247</v>
      </c>
      <c r="D109" s="170" t="s">
        <v>102</v>
      </c>
      <c r="E109" s="171">
        <v>5.2511603999991703</v>
      </c>
      <c r="F109" s="171"/>
      <c r="G109" s="172">
        <f>E109*F109</f>
        <v>0</v>
      </c>
      <c r="H109" s="173">
        <v>0</v>
      </c>
      <c r="I109" s="173">
        <f>E109*H109</f>
        <v>0</v>
      </c>
      <c r="J109" s="173">
        <v>0</v>
      </c>
      <c r="K109" s="173">
        <f>E109*J109</f>
        <v>0</v>
      </c>
      <c r="Q109" s="166">
        <v>2</v>
      </c>
      <c r="AA109" s="143">
        <v>7</v>
      </c>
      <c r="AB109" s="143">
        <v>1001</v>
      </c>
      <c r="AC109" s="143">
        <v>5</v>
      </c>
      <c r="BB109" s="143">
        <v>2</v>
      </c>
      <c r="BC109" s="143">
        <f>IF(BB109=1,G109,0)</f>
        <v>0</v>
      </c>
      <c r="BD109" s="143">
        <f>IF(BB109=2,G109,0)</f>
        <v>0</v>
      </c>
      <c r="BE109" s="143">
        <f>IF(BB109=3,G109,0)</f>
        <v>0</v>
      </c>
      <c r="BF109" s="143">
        <f>IF(BB109=4,G109,0)</f>
        <v>0</v>
      </c>
      <c r="BG109" s="143">
        <f>IF(BB109=5,G109,0)</f>
        <v>0</v>
      </c>
      <c r="CA109" s="143">
        <v>7</v>
      </c>
      <c r="CB109" s="143">
        <v>1001</v>
      </c>
      <c r="CC109" s="166"/>
      <c r="CD109" s="166"/>
    </row>
    <row r="110" spans="1:82">
      <c r="A110" s="175"/>
      <c r="B110" s="176" t="s">
        <v>80</v>
      </c>
      <c r="C110" s="177" t="str">
        <f>CONCATENATE(B105," ",C105)</f>
        <v>765 Krytiny tvrdé</v>
      </c>
      <c r="D110" s="178"/>
      <c r="E110" s="179"/>
      <c r="F110" s="180"/>
      <c r="G110" s="181">
        <f>SUM(G105:G109)</f>
        <v>0</v>
      </c>
      <c r="H110" s="182"/>
      <c r="I110" s="183">
        <f>SUM(I105:I109)</f>
        <v>5.2511603999991676</v>
      </c>
      <c r="J110" s="182"/>
      <c r="K110" s="183">
        <f>SUM(K105:K109)</f>
        <v>0</v>
      </c>
      <c r="Q110" s="166">
        <v>4</v>
      </c>
      <c r="BC110" s="184">
        <f>SUM(BC105:BC109)</f>
        <v>0</v>
      </c>
      <c r="BD110" s="184">
        <f>SUM(BD105:BD109)</f>
        <v>0</v>
      </c>
      <c r="BE110" s="184">
        <f>SUM(BE105:BE109)</f>
        <v>0</v>
      </c>
      <c r="BF110" s="184">
        <f>SUM(BF105:BF109)</f>
        <v>0</v>
      </c>
      <c r="BG110" s="184">
        <f>SUM(BG105:BG109)</f>
        <v>0</v>
      </c>
    </row>
    <row r="111" spans="1:82">
      <c r="A111" s="158" t="s">
        <v>78</v>
      </c>
      <c r="B111" s="159" t="s">
        <v>248</v>
      </c>
      <c r="C111" s="160" t="s">
        <v>249</v>
      </c>
      <c r="D111" s="161"/>
      <c r="E111" s="162"/>
      <c r="F111" s="162"/>
      <c r="G111" s="163"/>
      <c r="H111" s="164"/>
      <c r="I111" s="165"/>
      <c r="J111" s="164"/>
      <c r="K111" s="165"/>
      <c r="Q111" s="166">
        <v>1</v>
      </c>
    </row>
    <row r="112" spans="1:82">
      <c r="A112" s="167">
        <v>73</v>
      </c>
      <c r="B112" s="168" t="s">
        <v>250</v>
      </c>
      <c r="C112" s="169" t="s">
        <v>251</v>
      </c>
      <c r="D112" s="170" t="s">
        <v>94</v>
      </c>
      <c r="E112" s="171">
        <v>29.31</v>
      </c>
      <c r="F112" s="171"/>
      <c r="G112" s="172">
        <f t="shared" ref="G112:G117" si="32">E112*F112</f>
        <v>0</v>
      </c>
      <c r="H112" s="173">
        <v>3.0999999999980999E-4</v>
      </c>
      <c r="I112" s="173">
        <f t="shared" ref="I112:I117" si="33">E112*H112</f>
        <v>9.0860999999944313E-3</v>
      </c>
      <c r="J112" s="173">
        <v>0</v>
      </c>
      <c r="K112" s="173">
        <f t="shared" ref="K112:K117" si="34">E112*J112</f>
        <v>0</v>
      </c>
      <c r="Q112" s="166">
        <v>2</v>
      </c>
      <c r="AA112" s="143">
        <v>1</v>
      </c>
      <c r="AB112" s="143">
        <v>7</v>
      </c>
      <c r="AC112" s="143">
        <v>7</v>
      </c>
      <c r="BB112" s="143">
        <v>2</v>
      </c>
      <c r="BC112" s="143">
        <f t="shared" ref="BC112:BC117" si="35">IF(BB112=1,G112,0)</f>
        <v>0</v>
      </c>
      <c r="BD112" s="143">
        <f t="shared" ref="BD112:BD117" si="36">IF(BB112=2,G112,0)</f>
        <v>0</v>
      </c>
      <c r="BE112" s="143">
        <f t="shared" ref="BE112:BE117" si="37">IF(BB112=3,G112,0)</f>
        <v>0</v>
      </c>
      <c r="BF112" s="143">
        <f t="shared" ref="BF112:BF117" si="38">IF(BB112=4,G112,0)</f>
        <v>0</v>
      </c>
      <c r="BG112" s="143">
        <f t="shared" ref="BG112:BG117" si="39">IF(BB112=5,G112,0)</f>
        <v>0</v>
      </c>
      <c r="CA112" s="143">
        <v>1</v>
      </c>
      <c r="CB112" s="143">
        <v>7</v>
      </c>
      <c r="CC112" s="166"/>
      <c r="CD112" s="166"/>
    </row>
    <row r="113" spans="1:82" ht="22.5">
      <c r="A113" s="167">
        <v>74</v>
      </c>
      <c r="B113" s="168" t="s">
        <v>252</v>
      </c>
      <c r="C113" s="169" t="s">
        <v>253</v>
      </c>
      <c r="D113" s="170" t="s">
        <v>254</v>
      </c>
      <c r="E113" s="171">
        <v>1</v>
      </c>
      <c r="F113" s="171"/>
      <c r="G113" s="172">
        <f t="shared" si="32"/>
        <v>0</v>
      </c>
      <c r="H113" s="173">
        <v>2.4999999999986101E-4</v>
      </c>
      <c r="I113" s="173">
        <f t="shared" si="33"/>
        <v>2.4999999999986101E-4</v>
      </c>
      <c r="J113" s="173">
        <v>0</v>
      </c>
      <c r="K113" s="173">
        <f t="shared" si="34"/>
        <v>0</v>
      </c>
      <c r="Q113" s="166">
        <v>2</v>
      </c>
      <c r="AA113" s="143">
        <v>1</v>
      </c>
      <c r="AB113" s="143">
        <v>7</v>
      </c>
      <c r="AC113" s="143">
        <v>7</v>
      </c>
      <c r="BB113" s="143">
        <v>2</v>
      </c>
      <c r="BC113" s="143">
        <f t="shared" si="35"/>
        <v>0</v>
      </c>
      <c r="BD113" s="143">
        <f t="shared" si="36"/>
        <v>0</v>
      </c>
      <c r="BE113" s="143">
        <f t="shared" si="37"/>
        <v>0</v>
      </c>
      <c r="BF113" s="143">
        <f t="shared" si="38"/>
        <v>0</v>
      </c>
      <c r="BG113" s="143">
        <f t="shared" si="39"/>
        <v>0</v>
      </c>
      <c r="CA113" s="143">
        <v>1</v>
      </c>
      <c r="CB113" s="143">
        <v>7</v>
      </c>
      <c r="CC113" s="166"/>
      <c r="CD113" s="166"/>
    </row>
    <row r="114" spans="1:82">
      <c r="A114" s="167">
        <v>75</v>
      </c>
      <c r="B114" s="168" t="s">
        <v>255</v>
      </c>
      <c r="C114" s="169" t="s">
        <v>256</v>
      </c>
      <c r="D114" s="170" t="s">
        <v>99</v>
      </c>
      <c r="E114" s="171">
        <v>1</v>
      </c>
      <c r="F114" s="171"/>
      <c r="G114" s="172">
        <f t="shared" si="32"/>
        <v>0</v>
      </c>
      <c r="H114" s="173">
        <v>1.9999999999992199E-5</v>
      </c>
      <c r="I114" s="173">
        <f t="shared" si="33"/>
        <v>1.9999999999992199E-5</v>
      </c>
      <c r="J114" s="173">
        <v>0</v>
      </c>
      <c r="K114" s="173">
        <f t="shared" si="34"/>
        <v>0</v>
      </c>
      <c r="Q114" s="166">
        <v>2</v>
      </c>
      <c r="AA114" s="143">
        <v>1</v>
      </c>
      <c r="AB114" s="143">
        <v>7</v>
      </c>
      <c r="AC114" s="143">
        <v>7</v>
      </c>
      <c r="BB114" s="143">
        <v>2</v>
      </c>
      <c r="BC114" s="143">
        <f t="shared" si="35"/>
        <v>0</v>
      </c>
      <c r="BD114" s="143">
        <f t="shared" si="36"/>
        <v>0</v>
      </c>
      <c r="BE114" s="143">
        <f t="shared" si="37"/>
        <v>0</v>
      </c>
      <c r="BF114" s="143">
        <f t="shared" si="38"/>
        <v>0</v>
      </c>
      <c r="BG114" s="143">
        <f t="shared" si="39"/>
        <v>0</v>
      </c>
      <c r="CA114" s="143">
        <v>1</v>
      </c>
      <c r="CB114" s="143">
        <v>7</v>
      </c>
      <c r="CC114" s="166"/>
      <c r="CD114" s="166"/>
    </row>
    <row r="115" spans="1:82">
      <c r="A115" s="167">
        <v>76</v>
      </c>
      <c r="B115" s="168" t="s">
        <v>257</v>
      </c>
      <c r="C115" s="169" t="s">
        <v>258</v>
      </c>
      <c r="D115" s="170" t="s">
        <v>107</v>
      </c>
      <c r="E115" s="171">
        <v>4.2</v>
      </c>
      <c r="F115" s="171"/>
      <c r="G115" s="172">
        <f t="shared" si="32"/>
        <v>0</v>
      </c>
      <c r="H115" s="173">
        <v>3.2999999999994102E-3</v>
      </c>
      <c r="I115" s="173">
        <f t="shared" si="33"/>
        <v>1.3859999999997524E-2</v>
      </c>
      <c r="J115" s="173">
        <v>0</v>
      </c>
      <c r="K115" s="173">
        <f t="shared" si="34"/>
        <v>0</v>
      </c>
      <c r="Q115" s="166">
        <v>2</v>
      </c>
      <c r="AA115" s="143">
        <v>3</v>
      </c>
      <c r="AB115" s="143">
        <v>7</v>
      </c>
      <c r="AC115" s="143">
        <v>61187550</v>
      </c>
      <c r="BB115" s="143">
        <v>2</v>
      </c>
      <c r="BC115" s="143">
        <f t="shared" si="35"/>
        <v>0</v>
      </c>
      <c r="BD115" s="143">
        <f t="shared" si="36"/>
        <v>0</v>
      </c>
      <c r="BE115" s="143">
        <f t="shared" si="37"/>
        <v>0</v>
      </c>
      <c r="BF115" s="143">
        <f t="shared" si="38"/>
        <v>0</v>
      </c>
      <c r="BG115" s="143">
        <f t="shared" si="39"/>
        <v>0</v>
      </c>
      <c r="CA115" s="143">
        <v>3</v>
      </c>
      <c r="CB115" s="143">
        <v>7</v>
      </c>
      <c r="CC115" s="166"/>
      <c r="CD115" s="166"/>
    </row>
    <row r="116" spans="1:82">
      <c r="A116" s="167">
        <v>77</v>
      </c>
      <c r="B116" s="168" t="s">
        <v>259</v>
      </c>
      <c r="C116" s="169" t="s">
        <v>260</v>
      </c>
      <c r="D116" s="170" t="s">
        <v>94</v>
      </c>
      <c r="E116" s="171">
        <v>29.31</v>
      </c>
      <c r="F116" s="171"/>
      <c r="G116" s="172">
        <f t="shared" si="32"/>
        <v>0</v>
      </c>
      <c r="H116" s="173">
        <v>7.3500000000024102E-3</v>
      </c>
      <c r="I116" s="173">
        <f t="shared" si="33"/>
        <v>0.21542850000007063</v>
      </c>
      <c r="J116" s="173">
        <v>0</v>
      </c>
      <c r="K116" s="173">
        <f t="shared" si="34"/>
        <v>0</v>
      </c>
      <c r="Q116" s="166">
        <v>2</v>
      </c>
      <c r="AA116" s="143">
        <v>3</v>
      </c>
      <c r="AB116" s="143">
        <v>7</v>
      </c>
      <c r="AC116" s="143">
        <v>61191671</v>
      </c>
      <c r="BB116" s="143">
        <v>2</v>
      </c>
      <c r="BC116" s="143">
        <f t="shared" si="35"/>
        <v>0</v>
      </c>
      <c r="BD116" s="143">
        <f t="shared" si="36"/>
        <v>0</v>
      </c>
      <c r="BE116" s="143">
        <f t="shared" si="37"/>
        <v>0</v>
      </c>
      <c r="BF116" s="143">
        <f t="shared" si="38"/>
        <v>0</v>
      </c>
      <c r="BG116" s="143">
        <f t="shared" si="39"/>
        <v>0</v>
      </c>
      <c r="CA116" s="143">
        <v>3</v>
      </c>
      <c r="CB116" s="143">
        <v>7</v>
      </c>
      <c r="CC116" s="166"/>
      <c r="CD116" s="166"/>
    </row>
    <row r="117" spans="1:82">
      <c r="A117" s="167">
        <v>78</v>
      </c>
      <c r="B117" s="168" t="s">
        <v>261</v>
      </c>
      <c r="C117" s="169" t="s">
        <v>262</v>
      </c>
      <c r="D117" s="170" t="s">
        <v>102</v>
      </c>
      <c r="E117" s="171">
        <v>0.23864460000006199</v>
      </c>
      <c r="F117" s="171"/>
      <c r="G117" s="172">
        <f t="shared" si="32"/>
        <v>0</v>
      </c>
      <c r="H117" s="173">
        <v>0</v>
      </c>
      <c r="I117" s="173">
        <f t="shared" si="33"/>
        <v>0</v>
      </c>
      <c r="J117" s="173">
        <v>0</v>
      </c>
      <c r="K117" s="173">
        <f t="shared" si="34"/>
        <v>0</v>
      </c>
      <c r="Q117" s="166">
        <v>2</v>
      </c>
      <c r="AA117" s="143">
        <v>7</v>
      </c>
      <c r="AB117" s="143">
        <v>1001</v>
      </c>
      <c r="AC117" s="143">
        <v>5</v>
      </c>
      <c r="BB117" s="143">
        <v>2</v>
      </c>
      <c r="BC117" s="143">
        <f t="shared" si="35"/>
        <v>0</v>
      </c>
      <c r="BD117" s="143">
        <f t="shared" si="36"/>
        <v>0</v>
      </c>
      <c r="BE117" s="143">
        <f t="shared" si="37"/>
        <v>0</v>
      </c>
      <c r="BF117" s="143">
        <f t="shared" si="38"/>
        <v>0</v>
      </c>
      <c r="BG117" s="143">
        <f t="shared" si="39"/>
        <v>0</v>
      </c>
      <c r="CA117" s="143">
        <v>7</v>
      </c>
      <c r="CB117" s="143">
        <v>1001</v>
      </c>
      <c r="CC117" s="166"/>
      <c r="CD117" s="166"/>
    </row>
    <row r="118" spans="1:82">
      <c r="A118" s="175"/>
      <c r="B118" s="176" t="s">
        <v>80</v>
      </c>
      <c r="C118" s="177" t="str">
        <f>CONCATENATE(B111," ",C111)</f>
        <v>766 Konstrukce truhlářské</v>
      </c>
      <c r="D118" s="178"/>
      <c r="E118" s="179"/>
      <c r="F118" s="180"/>
      <c r="G118" s="181">
        <f>SUM(G111:G117)</f>
        <v>0</v>
      </c>
      <c r="H118" s="182"/>
      <c r="I118" s="183">
        <f>SUM(I111:I117)</f>
        <v>0.23864460000006243</v>
      </c>
      <c r="J118" s="182"/>
      <c r="K118" s="183">
        <f>SUM(K111:K117)</f>
        <v>0</v>
      </c>
      <c r="Q118" s="166">
        <v>4</v>
      </c>
      <c r="BC118" s="184">
        <f>SUM(BC111:BC117)</f>
        <v>0</v>
      </c>
      <c r="BD118" s="184">
        <f>SUM(BD111:BD117)</f>
        <v>0</v>
      </c>
      <c r="BE118" s="184">
        <f>SUM(BE111:BE117)</f>
        <v>0</v>
      </c>
      <c r="BF118" s="184">
        <f>SUM(BF111:BF117)</f>
        <v>0</v>
      </c>
      <c r="BG118" s="184">
        <f>SUM(BG111:BG117)</f>
        <v>0</v>
      </c>
    </row>
    <row r="119" spans="1:82">
      <c r="A119" s="158" t="s">
        <v>78</v>
      </c>
      <c r="B119" s="159" t="s">
        <v>263</v>
      </c>
      <c r="C119" s="160" t="s">
        <v>264</v>
      </c>
      <c r="D119" s="161"/>
      <c r="E119" s="162"/>
      <c r="F119" s="162"/>
      <c r="G119" s="163"/>
      <c r="H119" s="164"/>
      <c r="I119" s="165"/>
      <c r="J119" s="164"/>
      <c r="K119" s="165"/>
      <c r="Q119" s="166">
        <v>1</v>
      </c>
    </row>
    <row r="120" spans="1:82">
      <c r="A120" s="167">
        <v>79</v>
      </c>
      <c r="B120" s="168" t="s">
        <v>265</v>
      </c>
      <c r="C120" s="169" t="s">
        <v>266</v>
      </c>
      <c r="D120" s="170" t="s">
        <v>94</v>
      </c>
      <c r="E120" s="171">
        <v>59.44</v>
      </c>
      <c r="F120" s="171"/>
      <c r="G120" s="172">
        <f t="shared" ref="G120:G126" si="40">E120*F120</f>
        <v>0</v>
      </c>
      <c r="H120" s="173">
        <v>0</v>
      </c>
      <c r="I120" s="173">
        <f t="shared" ref="I120:I126" si="41">E120*H120</f>
        <v>0</v>
      </c>
      <c r="J120" s="173">
        <v>0</v>
      </c>
      <c r="K120" s="173">
        <f t="shared" ref="K120:K126" si="42">E120*J120</f>
        <v>0</v>
      </c>
      <c r="Q120" s="166">
        <v>2</v>
      </c>
      <c r="AA120" s="143">
        <v>1</v>
      </c>
      <c r="AB120" s="143">
        <v>7</v>
      </c>
      <c r="AC120" s="143">
        <v>7</v>
      </c>
      <c r="BB120" s="143">
        <v>2</v>
      </c>
      <c r="BC120" s="143">
        <f t="shared" ref="BC120:BC126" si="43">IF(BB120=1,G120,0)</f>
        <v>0</v>
      </c>
      <c r="BD120" s="143">
        <f t="shared" ref="BD120:BD126" si="44">IF(BB120=2,G120,0)</f>
        <v>0</v>
      </c>
      <c r="BE120" s="143">
        <f t="shared" ref="BE120:BE126" si="45">IF(BB120=3,G120,0)</f>
        <v>0</v>
      </c>
      <c r="BF120" s="143">
        <f t="shared" ref="BF120:BF126" si="46">IF(BB120=4,G120,0)</f>
        <v>0</v>
      </c>
      <c r="BG120" s="143">
        <f t="shared" ref="BG120:BG126" si="47">IF(BB120=5,G120,0)</f>
        <v>0</v>
      </c>
      <c r="CA120" s="143">
        <v>1</v>
      </c>
      <c r="CB120" s="143">
        <v>7</v>
      </c>
      <c r="CC120" s="166"/>
      <c r="CD120" s="166"/>
    </row>
    <row r="121" spans="1:82">
      <c r="A121" s="167">
        <v>80</v>
      </c>
      <c r="B121" s="168" t="s">
        <v>267</v>
      </c>
      <c r="C121" s="169" t="s">
        <v>268</v>
      </c>
      <c r="D121" s="170" t="s">
        <v>107</v>
      </c>
      <c r="E121" s="171">
        <v>44.9</v>
      </c>
      <c r="F121" s="171"/>
      <c r="G121" s="172">
        <f t="shared" si="40"/>
        <v>0</v>
      </c>
      <c r="H121" s="173">
        <v>3.00000000000022E-5</v>
      </c>
      <c r="I121" s="173">
        <f t="shared" si="41"/>
        <v>1.3470000000000988E-3</v>
      </c>
      <c r="J121" s="173">
        <v>0</v>
      </c>
      <c r="K121" s="173">
        <f t="shared" si="42"/>
        <v>0</v>
      </c>
      <c r="Q121" s="166">
        <v>2</v>
      </c>
      <c r="AA121" s="143">
        <v>1</v>
      </c>
      <c r="AB121" s="143">
        <v>7</v>
      </c>
      <c r="AC121" s="143">
        <v>7</v>
      </c>
      <c r="BB121" s="143">
        <v>2</v>
      </c>
      <c r="BC121" s="143">
        <f t="shared" si="43"/>
        <v>0</v>
      </c>
      <c r="BD121" s="143">
        <f t="shared" si="44"/>
        <v>0</v>
      </c>
      <c r="BE121" s="143">
        <f t="shared" si="45"/>
        <v>0</v>
      </c>
      <c r="BF121" s="143">
        <f t="shared" si="46"/>
        <v>0</v>
      </c>
      <c r="BG121" s="143">
        <f t="shared" si="47"/>
        <v>0</v>
      </c>
      <c r="CA121" s="143">
        <v>1</v>
      </c>
      <c r="CB121" s="143">
        <v>7</v>
      </c>
      <c r="CC121" s="166"/>
      <c r="CD121" s="166"/>
    </row>
    <row r="122" spans="1:82">
      <c r="A122" s="167">
        <v>81</v>
      </c>
      <c r="B122" s="168" t="s">
        <v>269</v>
      </c>
      <c r="C122" s="169" t="s">
        <v>270</v>
      </c>
      <c r="D122" s="170" t="s">
        <v>94</v>
      </c>
      <c r="E122" s="171">
        <v>30.66</v>
      </c>
      <c r="F122" s="171"/>
      <c r="G122" s="172">
        <f t="shared" si="40"/>
        <v>0</v>
      </c>
      <c r="H122" s="173">
        <v>0</v>
      </c>
      <c r="I122" s="173">
        <f t="shared" si="41"/>
        <v>0</v>
      </c>
      <c r="J122" s="173">
        <v>-9.9999999999944599E-4</v>
      </c>
      <c r="K122" s="173">
        <f t="shared" si="42"/>
        <v>-3.0659999999983013E-2</v>
      </c>
      <c r="Q122" s="166">
        <v>2</v>
      </c>
      <c r="AA122" s="143">
        <v>1</v>
      </c>
      <c r="AB122" s="143">
        <v>7</v>
      </c>
      <c r="AC122" s="143">
        <v>7</v>
      </c>
      <c r="BB122" s="143">
        <v>2</v>
      </c>
      <c r="BC122" s="143">
        <f t="shared" si="43"/>
        <v>0</v>
      </c>
      <c r="BD122" s="143">
        <f t="shared" si="44"/>
        <v>0</v>
      </c>
      <c r="BE122" s="143">
        <f t="shared" si="45"/>
        <v>0</v>
      </c>
      <c r="BF122" s="143">
        <f t="shared" si="46"/>
        <v>0</v>
      </c>
      <c r="BG122" s="143">
        <f t="shared" si="47"/>
        <v>0</v>
      </c>
      <c r="CA122" s="143">
        <v>1</v>
      </c>
      <c r="CB122" s="143">
        <v>7</v>
      </c>
      <c r="CC122" s="166"/>
      <c r="CD122" s="166"/>
    </row>
    <row r="123" spans="1:82">
      <c r="A123" s="167">
        <v>82</v>
      </c>
      <c r="B123" s="168" t="s">
        <v>271</v>
      </c>
      <c r="C123" s="169" t="s">
        <v>272</v>
      </c>
      <c r="D123" s="170" t="s">
        <v>94</v>
      </c>
      <c r="E123" s="171">
        <v>59.44</v>
      </c>
      <c r="F123" s="171"/>
      <c r="G123" s="172">
        <f t="shared" si="40"/>
        <v>0</v>
      </c>
      <c r="H123" s="173">
        <v>3.6000000000013799E-4</v>
      </c>
      <c r="I123" s="173">
        <f t="shared" si="41"/>
        <v>2.13984000000082E-2</v>
      </c>
      <c r="J123" s="173">
        <v>0</v>
      </c>
      <c r="K123" s="173">
        <f t="shared" si="42"/>
        <v>0</v>
      </c>
      <c r="Q123" s="166">
        <v>2</v>
      </c>
      <c r="AA123" s="143">
        <v>1</v>
      </c>
      <c r="AB123" s="143">
        <v>7</v>
      </c>
      <c r="AC123" s="143">
        <v>7</v>
      </c>
      <c r="BB123" s="143">
        <v>2</v>
      </c>
      <c r="BC123" s="143">
        <f t="shared" si="43"/>
        <v>0</v>
      </c>
      <c r="BD123" s="143">
        <f t="shared" si="44"/>
        <v>0</v>
      </c>
      <c r="BE123" s="143">
        <f t="shared" si="45"/>
        <v>0</v>
      </c>
      <c r="BF123" s="143">
        <f t="shared" si="46"/>
        <v>0</v>
      </c>
      <c r="BG123" s="143">
        <f t="shared" si="47"/>
        <v>0</v>
      </c>
      <c r="CA123" s="143">
        <v>1</v>
      </c>
      <c r="CB123" s="143">
        <v>7</v>
      </c>
      <c r="CC123" s="166"/>
      <c r="CD123" s="166"/>
    </row>
    <row r="124" spans="1:82">
      <c r="A124" s="167">
        <v>83</v>
      </c>
      <c r="B124" s="168" t="s">
        <v>273</v>
      </c>
      <c r="C124" s="169" t="s">
        <v>274</v>
      </c>
      <c r="D124" s="170" t="s">
        <v>107</v>
      </c>
      <c r="E124" s="171">
        <v>44.9</v>
      </c>
      <c r="F124" s="171"/>
      <c r="G124" s="172">
        <f t="shared" si="40"/>
        <v>0</v>
      </c>
      <c r="H124" s="173">
        <v>1.5000000000009499E-4</v>
      </c>
      <c r="I124" s="173">
        <f t="shared" si="41"/>
        <v>6.7350000000042645E-3</v>
      </c>
      <c r="J124" s="173">
        <v>0</v>
      </c>
      <c r="K124" s="173">
        <f t="shared" si="42"/>
        <v>0</v>
      </c>
      <c r="Q124" s="166">
        <v>2</v>
      </c>
      <c r="AA124" s="143">
        <v>3</v>
      </c>
      <c r="AB124" s="143">
        <v>7</v>
      </c>
      <c r="AC124" s="143">
        <v>28342400</v>
      </c>
      <c r="BB124" s="143">
        <v>2</v>
      </c>
      <c r="BC124" s="143">
        <f t="shared" si="43"/>
        <v>0</v>
      </c>
      <c r="BD124" s="143">
        <f t="shared" si="44"/>
        <v>0</v>
      </c>
      <c r="BE124" s="143">
        <f t="shared" si="45"/>
        <v>0</v>
      </c>
      <c r="BF124" s="143">
        <f t="shared" si="46"/>
        <v>0</v>
      </c>
      <c r="BG124" s="143">
        <f t="shared" si="47"/>
        <v>0</v>
      </c>
      <c r="CA124" s="143">
        <v>3</v>
      </c>
      <c r="CB124" s="143">
        <v>7</v>
      </c>
      <c r="CC124" s="166"/>
      <c r="CD124" s="166"/>
    </row>
    <row r="125" spans="1:82">
      <c r="A125" s="167">
        <v>84</v>
      </c>
      <c r="B125" s="168" t="s">
        <v>275</v>
      </c>
      <c r="C125" s="169" t="s">
        <v>276</v>
      </c>
      <c r="D125" s="170" t="s">
        <v>94</v>
      </c>
      <c r="E125" s="171">
        <v>59.44</v>
      </c>
      <c r="F125" s="171"/>
      <c r="G125" s="172">
        <f t="shared" si="40"/>
        <v>0</v>
      </c>
      <c r="H125" s="173">
        <v>2.5000000000012798E-3</v>
      </c>
      <c r="I125" s="173">
        <f t="shared" si="41"/>
        <v>0.14860000000007606</v>
      </c>
      <c r="J125" s="173">
        <v>0</v>
      </c>
      <c r="K125" s="173">
        <f t="shared" si="42"/>
        <v>0</v>
      </c>
      <c r="Q125" s="166">
        <v>2</v>
      </c>
      <c r="AA125" s="143">
        <v>3</v>
      </c>
      <c r="AB125" s="143">
        <v>7</v>
      </c>
      <c r="AC125" s="143">
        <v>28410101</v>
      </c>
      <c r="BB125" s="143">
        <v>2</v>
      </c>
      <c r="BC125" s="143">
        <f t="shared" si="43"/>
        <v>0</v>
      </c>
      <c r="BD125" s="143">
        <f t="shared" si="44"/>
        <v>0</v>
      </c>
      <c r="BE125" s="143">
        <f t="shared" si="45"/>
        <v>0</v>
      </c>
      <c r="BF125" s="143">
        <f t="shared" si="46"/>
        <v>0</v>
      </c>
      <c r="BG125" s="143">
        <f t="shared" si="47"/>
        <v>0</v>
      </c>
      <c r="CA125" s="143">
        <v>3</v>
      </c>
      <c r="CB125" s="143">
        <v>7</v>
      </c>
      <c r="CC125" s="166"/>
      <c r="CD125" s="166"/>
    </row>
    <row r="126" spans="1:82">
      <c r="A126" s="167">
        <v>85</v>
      </c>
      <c r="B126" s="168" t="s">
        <v>277</v>
      </c>
      <c r="C126" s="169" t="s">
        <v>278</v>
      </c>
      <c r="D126" s="170" t="s">
        <v>102</v>
      </c>
      <c r="E126" s="171">
        <v>0.17808040000008901</v>
      </c>
      <c r="F126" s="171"/>
      <c r="G126" s="172">
        <f t="shared" si="40"/>
        <v>0</v>
      </c>
      <c r="H126" s="173">
        <v>0</v>
      </c>
      <c r="I126" s="173">
        <f t="shared" si="41"/>
        <v>0</v>
      </c>
      <c r="J126" s="173">
        <v>0</v>
      </c>
      <c r="K126" s="173">
        <f t="shared" si="42"/>
        <v>0</v>
      </c>
      <c r="Q126" s="166">
        <v>2</v>
      </c>
      <c r="AA126" s="143">
        <v>7</v>
      </c>
      <c r="AB126" s="143">
        <v>1001</v>
      </c>
      <c r="AC126" s="143">
        <v>5</v>
      </c>
      <c r="BB126" s="143">
        <v>2</v>
      </c>
      <c r="BC126" s="143">
        <f t="shared" si="43"/>
        <v>0</v>
      </c>
      <c r="BD126" s="143">
        <f t="shared" si="44"/>
        <v>0</v>
      </c>
      <c r="BE126" s="143">
        <f t="shared" si="45"/>
        <v>0</v>
      </c>
      <c r="BF126" s="143">
        <f t="shared" si="46"/>
        <v>0</v>
      </c>
      <c r="BG126" s="143">
        <f t="shared" si="47"/>
        <v>0</v>
      </c>
      <c r="CA126" s="143">
        <v>7</v>
      </c>
      <c r="CB126" s="143">
        <v>1001</v>
      </c>
      <c r="CC126" s="166"/>
      <c r="CD126" s="166"/>
    </row>
    <row r="127" spans="1:82">
      <c r="A127" s="175"/>
      <c r="B127" s="176" t="s">
        <v>80</v>
      </c>
      <c r="C127" s="177" t="str">
        <f>CONCATENATE(B119," ",C119)</f>
        <v>776 Podlahy povlakové</v>
      </c>
      <c r="D127" s="178"/>
      <c r="E127" s="179"/>
      <c r="F127" s="180"/>
      <c r="G127" s="181">
        <f>SUM(G119:G126)</f>
        <v>0</v>
      </c>
      <c r="H127" s="182"/>
      <c r="I127" s="183">
        <f>SUM(I119:I126)</f>
        <v>0.17808040000008862</v>
      </c>
      <c r="J127" s="182"/>
      <c r="K127" s="183">
        <f>SUM(K119:K126)</f>
        <v>-3.0659999999983013E-2</v>
      </c>
      <c r="Q127" s="166">
        <v>4</v>
      </c>
      <c r="BC127" s="184">
        <f>SUM(BC119:BC126)</f>
        <v>0</v>
      </c>
      <c r="BD127" s="184">
        <f>SUM(BD119:BD126)</f>
        <v>0</v>
      </c>
      <c r="BE127" s="184">
        <f>SUM(BE119:BE126)</f>
        <v>0</v>
      </c>
      <c r="BF127" s="184">
        <f>SUM(BF119:BF126)</f>
        <v>0</v>
      </c>
      <c r="BG127" s="184">
        <f>SUM(BG119:BG126)</f>
        <v>0</v>
      </c>
    </row>
    <row r="128" spans="1:82">
      <c r="A128" s="158" t="s">
        <v>78</v>
      </c>
      <c r="B128" s="159" t="s">
        <v>279</v>
      </c>
      <c r="C128" s="160" t="s">
        <v>280</v>
      </c>
      <c r="D128" s="161"/>
      <c r="E128" s="162"/>
      <c r="F128" s="162"/>
      <c r="G128" s="163"/>
      <c r="H128" s="164"/>
      <c r="I128" s="165"/>
      <c r="J128" s="164"/>
      <c r="K128" s="165"/>
      <c r="Q128" s="166">
        <v>1</v>
      </c>
    </row>
    <row r="129" spans="1:82">
      <c r="A129" s="167">
        <v>86</v>
      </c>
      <c r="B129" s="168" t="s">
        <v>281</v>
      </c>
      <c r="C129" s="169" t="s">
        <v>282</v>
      </c>
      <c r="D129" s="170" t="s">
        <v>94</v>
      </c>
      <c r="E129" s="171">
        <v>153.41999999999999</v>
      </c>
      <c r="F129" s="171"/>
      <c r="G129" s="172">
        <f>E129*F129</f>
        <v>0</v>
      </c>
      <c r="H129" s="173">
        <v>4.5999999999990498E-4</v>
      </c>
      <c r="I129" s="173">
        <f>E129*H129</f>
        <v>7.0573199999985417E-2</v>
      </c>
      <c r="J129" s="173">
        <v>0</v>
      </c>
      <c r="K129" s="173">
        <f>E129*J129</f>
        <v>0</v>
      </c>
      <c r="Q129" s="166">
        <v>2</v>
      </c>
      <c r="AA129" s="143">
        <v>1</v>
      </c>
      <c r="AB129" s="143">
        <v>7</v>
      </c>
      <c r="AC129" s="143">
        <v>7</v>
      </c>
      <c r="BB129" s="143">
        <v>2</v>
      </c>
      <c r="BC129" s="143">
        <f>IF(BB129=1,G129,0)</f>
        <v>0</v>
      </c>
      <c r="BD129" s="143">
        <f>IF(BB129=2,G129,0)</f>
        <v>0</v>
      </c>
      <c r="BE129" s="143">
        <f>IF(BB129=3,G129,0)</f>
        <v>0</v>
      </c>
      <c r="BF129" s="143">
        <f>IF(BB129=4,G129,0)</f>
        <v>0</v>
      </c>
      <c r="BG129" s="143">
        <f>IF(BB129=5,G129,0)</f>
        <v>0</v>
      </c>
      <c r="CA129" s="143">
        <v>1</v>
      </c>
      <c r="CB129" s="143">
        <v>7</v>
      </c>
      <c r="CC129" s="166"/>
      <c r="CD129" s="166"/>
    </row>
    <row r="130" spans="1:82">
      <c r="A130" s="167">
        <v>87</v>
      </c>
      <c r="B130" s="168" t="s">
        <v>283</v>
      </c>
      <c r="C130" s="169" t="s">
        <v>284</v>
      </c>
      <c r="D130" s="170" t="s">
        <v>94</v>
      </c>
      <c r="E130" s="171">
        <v>153.41999999999999</v>
      </c>
      <c r="F130" s="171"/>
      <c r="G130" s="172">
        <f>E130*F130</f>
        <v>0</v>
      </c>
      <c r="H130" s="173">
        <v>1.5000000000009499E-4</v>
      </c>
      <c r="I130" s="173">
        <f>E130*H130</f>
        <v>2.301300000001457E-2</v>
      </c>
      <c r="J130" s="173">
        <v>0</v>
      </c>
      <c r="K130" s="173">
        <f>E130*J130</f>
        <v>0</v>
      </c>
      <c r="Q130" s="166">
        <v>2</v>
      </c>
      <c r="AA130" s="143">
        <v>1</v>
      </c>
      <c r="AB130" s="143">
        <v>7</v>
      </c>
      <c r="AC130" s="143">
        <v>7</v>
      </c>
      <c r="BB130" s="143">
        <v>2</v>
      </c>
      <c r="BC130" s="143">
        <f>IF(BB130=1,G130,0)</f>
        <v>0</v>
      </c>
      <c r="BD130" s="143">
        <f>IF(BB130=2,G130,0)</f>
        <v>0</v>
      </c>
      <c r="BE130" s="143">
        <f>IF(BB130=3,G130,0)</f>
        <v>0</v>
      </c>
      <c r="BF130" s="143">
        <f>IF(BB130=4,G130,0)</f>
        <v>0</v>
      </c>
      <c r="BG130" s="143">
        <f>IF(BB130=5,G130,0)</f>
        <v>0</v>
      </c>
      <c r="CA130" s="143">
        <v>1</v>
      </c>
      <c r="CB130" s="143">
        <v>7</v>
      </c>
      <c r="CC130" s="166"/>
      <c r="CD130" s="166"/>
    </row>
    <row r="131" spans="1:82">
      <c r="A131" s="167">
        <v>88</v>
      </c>
      <c r="B131" s="168" t="s">
        <v>285</v>
      </c>
      <c r="C131" s="169" t="s">
        <v>286</v>
      </c>
      <c r="D131" s="170" t="s">
        <v>102</v>
      </c>
      <c r="E131" s="171">
        <v>9.3586199999999897E-2</v>
      </c>
      <c r="F131" s="171"/>
      <c r="G131" s="172">
        <f>E131*F131</f>
        <v>0</v>
      </c>
      <c r="H131" s="173">
        <v>0</v>
      </c>
      <c r="I131" s="173">
        <f>E131*H131</f>
        <v>0</v>
      </c>
      <c r="J131" s="173">
        <v>0</v>
      </c>
      <c r="K131" s="173">
        <f>E131*J131</f>
        <v>0</v>
      </c>
      <c r="Q131" s="166">
        <v>2</v>
      </c>
      <c r="AA131" s="143">
        <v>7</v>
      </c>
      <c r="AB131" s="143">
        <v>1001</v>
      </c>
      <c r="AC131" s="143">
        <v>5</v>
      </c>
      <c r="BB131" s="143">
        <v>2</v>
      </c>
      <c r="BC131" s="143">
        <f>IF(BB131=1,G131,0)</f>
        <v>0</v>
      </c>
      <c r="BD131" s="143">
        <f>IF(BB131=2,G131,0)</f>
        <v>0</v>
      </c>
      <c r="BE131" s="143">
        <f>IF(BB131=3,G131,0)</f>
        <v>0</v>
      </c>
      <c r="BF131" s="143">
        <f>IF(BB131=4,G131,0)</f>
        <v>0</v>
      </c>
      <c r="BG131" s="143">
        <f>IF(BB131=5,G131,0)</f>
        <v>0</v>
      </c>
      <c r="CA131" s="143">
        <v>7</v>
      </c>
      <c r="CB131" s="143">
        <v>1001</v>
      </c>
      <c r="CC131" s="166"/>
      <c r="CD131" s="166"/>
    </row>
    <row r="132" spans="1:82">
      <c r="A132" s="175"/>
      <c r="B132" s="176" t="s">
        <v>80</v>
      </c>
      <c r="C132" s="177" t="str">
        <f>CONCATENATE(B128," ",C128)</f>
        <v>784 Malby</v>
      </c>
      <c r="D132" s="178"/>
      <c r="E132" s="179"/>
      <c r="F132" s="180"/>
      <c r="G132" s="181">
        <f>SUM(G128:G131)</f>
        <v>0</v>
      </c>
      <c r="H132" s="182"/>
      <c r="I132" s="183">
        <f>SUM(I128:I131)</f>
        <v>9.3586199999999981E-2</v>
      </c>
      <c r="J132" s="182"/>
      <c r="K132" s="183">
        <f>SUM(K128:K131)</f>
        <v>0</v>
      </c>
      <c r="Q132" s="166">
        <v>4</v>
      </c>
      <c r="BC132" s="184">
        <f>SUM(BC128:BC131)</f>
        <v>0</v>
      </c>
      <c r="BD132" s="184">
        <f>SUM(BD128:BD131)</f>
        <v>0</v>
      </c>
      <c r="BE132" s="184">
        <f>SUM(BE128:BE131)</f>
        <v>0</v>
      </c>
      <c r="BF132" s="184">
        <f>SUM(BF128:BF131)</f>
        <v>0</v>
      </c>
      <c r="BG132" s="184">
        <f>SUM(BG128:BG131)</f>
        <v>0</v>
      </c>
    </row>
    <row r="133" spans="1:82">
      <c r="A133" s="158" t="s">
        <v>78</v>
      </c>
      <c r="B133" s="159" t="s">
        <v>287</v>
      </c>
      <c r="C133" s="160" t="s">
        <v>288</v>
      </c>
      <c r="D133" s="161"/>
      <c r="E133" s="162"/>
      <c r="F133" s="162"/>
      <c r="G133" s="163"/>
      <c r="H133" s="164"/>
      <c r="I133" s="165"/>
      <c r="J133" s="164"/>
      <c r="K133" s="165"/>
      <c r="Q133" s="166">
        <v>1</v>
      </c>
    </row>
    <row r="134" spans="1:82">
      <c r="A134" s="167">
        <v>89</v>
      </c>
      <c r="B134" s="168" t="s">
        <v>289</v>
      </c>
      <c r="C134" s="169" t="s">
        <v>290</v>
      </c>
      <c r="D134" s="170" t="s">
        <v>254</v>
      </c>
      <c r="E134" s="171">
        <v>1</v>
      </c>
      <c r="F134" s="171"/>
      <c r="G134" s="172">
        <f>E134*F134</f>
        <v>0</v>
      </c>
      <c r="H134" s="173">
        <v>0</v>
      </c>
      <c r="I134" s="173">
        <f>E134*H134</f>
        <v>0</v>
      </c>
      <c r="J134" s="173">
        <v>0</v>
      </c>
      <c r="K134" s="173">
        <f>E134*J134</f>
        <v>0</v>
      </c>
      <c r="Q134" s="166">
        <v>2</v>
      </c>
      <c r="AA134" s="143">
        <v>1</v>
      </c>
      <c r="AB134" s="143">
        <v>9</v>
      </c>
      <c r="AC134" s="143">
        <v>9</v>
      </c>
      <c r="BB134" s="143">
        <v>4</v>
      </c>
      <c r="BC134" s="143">
        <f>IF(BB134=1,G134,0)</f>
        <v>0</v>
      </c>
      <c r="BD134" s="143">
        <f>IF(BB134=2,G134,0)</f>
        <v>0</v>
      </c>
      <c r="BE134" s="143">
        <f>IF(BB134=3,G134,0)</f>
        <v>0</v>
      </c>
      <c r="BF134" s="143">
        <f>IF(BB134=4,G134,0)</f>
        <v>0</v>
      </c>
      <c r="BG134" s="143">
        <f>IF(BB134=5,G134,0)</f>
        <v>0</v>
      </c>
      <c r="CA134" s="143">
        <v>1</v>
      </c>
      <c r="CB134" s="143">
        <v>9</v>
      </c>
      <c r="CC134" s="166"/>
      <c r="CD134" s="166"/>
    </row>
    <row r="135" spans="1:82">
      <c r="A135" s="175"/>
      <c r="B135" s="176" t="s">
        <v>80</v>
      </c>
      <c r="C135" s="177" t="str">
        <f>CONCATENATE(B133," ",C133)</f>
        <v>M21 Elektromontáže</v>
      </c>
      <c r="D135" s="178"/>
      <c r="E135" s="179"/>
      <c r="F135" s="180"/>
      <c r="G135" s="181">
        <f>SUM(G133:G134)</f>
        <v>0</v>
      </c>
      <c r="H135" s="182"/>
      <c r="I135" s="183">
        <f>SUM(I133:I134)</f>
        <v>0</v>
      </c>
      <c r="J135" s="182"/>
      <c r="K135" s="183">
        <f>SUM(K133:K134)</f>
        <v>0</v>
      </c>
      <c r="Q135" s="166">
        <v>4</v>
      </c>
      <c r="BC135" s="184">
        <f>SUM(BC133:BC134)</f>
        <v>0</v>
      </c>
      <c r="BD135" s="184">
        <f>SUM(BD133:BD134)</f>
        <v>0</v>
      </c>
      <c r="BE135" s="184">
        <f>SUM(BE133:BE134)</f>
        <v>0</v>
      </c>
      <c r="BF135" s="184">
        <f>SUM(BF133:BF134)</f>
        <v>0</v>
      </c>
      <c r="BG135" s="184">
        <f>SUM(BG133:BG134)</f>
        <v>0</v>
      </c>
    </row>
    <row r="136" spans="1:82">
      <c r="E136" s="143"/>
    </row>
    <row r="137" spans="1:82">
      <c r="E137" s="143"/>
    </row>
    <row r="138" spans="1:82">
      <c r="E138" s="143"/>
    </row>
    <row r="139" spans="1:82">
      <c r="E139" s="143"/>
    </row>
    <row r="140" spans="1:82">
      <c r="E140" s="143"/>
    </row>
    <row r="141" spans="1:82">
      <c r="E141" s="143"/>
    </row>
    <row r="142" spans="1:82">
      <c r="E142" s="143"/>
    </row>
    <row r="143" spans="1:82">
      <c r="E143" s="143"/>
    </row>
    <row r="144" spans="1:82">
      <c r="E144" s="143"/>
    </row>
    <row r="145" spans="1:7">
      <c r="E145" s="143"/>
    </row>
    <row r="146" spans="1:7">
      <c r="E146" s="143"/>
    </row>
    <row r="147" spans="1:7">
      <c r="E147" s="143"/>
    </row>
    <row r="148" spans="1:7">
      <c r="E148" s="143"/>
    </row>
    <row r="149" spans="1:7">
      <c r="E149" s="143"/>
    </row>
    <row r="150" spans="1:7">
      <c r="E150" s="143"/>
    </row>
    <row r="151" spans="1:7">
      <c r="E151" s="143"/>
    </row>
    <row r="152" spans="1:7">
      <c r="E152" s="143"/>
    </row>
    <row r="153" spans="1:7">
      <c r="E153" s="143"/>
    </row>
    <row r="154" spans="1:7">
      <c r="E154" s="143"/>
    </row>
    <row r="155" spans="1:7">
      <c r="E155" s="143"/>
    </row>
    <row r="156" spans="1:7">
      <c r="E156" s="143"/>
    </row>
    <row r="157" spans="1:7">
      <c r="E157" s="143"/>
    </row>
    <row r="158" spans="1:7">
      <c r="E158" s="143"/>
    </row>
    <row r="159" spans="1:7">
      <c r="A159" s="174"/>
      <c r="B159" s="174"/>
      <c r="C159" s="174"/>
      <c r="D159" s="174"/>
      <c r="E159" s="174"/>
      <c r="F159" s="174"/>
      <c r="G159" s="174"/>
    </row>
    <row r="160" spans="1:7">
      <c r="A160" s="174"/>
      <c r="B160" s="174"/>
      <c r="C160" s="174"/>
      <c r="D160" s="174"/>
      <c r="E160" s="174"/>
      <c r="F160" s="174"/>
      <c r="G160" s="174"/>
    </row>
    <row r="161" spans="1:7">
      <c r="A161" s="174"/>
      <c r="B161" s="174"/>
      <c r="C161" s="174"/>
      <c r="D161" s="174"/>
      <c r="E161" s="174"/>
      <c r="F161" s="174"/>
      <c r="G161" s="174"/>
    </row>
    <row r="162" spans="1:7">
      <c r="A162" s="174"/>
      <c r="B162" s="174"/>
      <c r="C162" s="174"/>
      <c r="D162" s="174"/>
      <c r="E162" s="174"/>
      <c r="F162" s="174"/>
      <c r="G162" s="174"/>
    </row>
    <row r="163" spans="1:7">
      <c r="E163" s="143"/>
    </row>
    <row r="164" spans="1:7">
      <c r="E164" s="143"/>
    </row>
    <row r="165" spans="1:7">
      <c r="E165" s="143"/>
    </row>
    <row r="166" spans="1:7">
      <c r="E166" s="143"/>
    </row>
    <row r="167" spans="1:7">
      <c r="E167" s="143"/>
    </row>
    <row r="168" spans="1:7">
      <c r="E168" s="143"/>
    </row>
    <row r="169" spans="1:7">
      <c r="E169" s="143"/>
    </row>
    <row r="170" spans="1:7">
      <c r="E170" s="143"/>
    </row>
    <row r="171" spans="1:7">
      <c r="E171" s="143"/>
    </row>
    <row r="172" spans="1:7">
      <c r="E172" s="143"/>
    </row>
    <row r="173" spans="1:7">
      <c r="E173" s="143"/>
    </row>
    <row r="174" spans="1:7">
      <c r="E174" s="143"/>
    </row>
    <row r="175" spans="1:7">
      <c r="E175" s="143"/>
    </row>
    <row r="176" spans="1:7">
      <c r="E176" s="143"/>
    </row>
    <row r="177" spans="5:5">
      <c r="E177" s="143"/>
    </row>
    <row r="178" spans="5:5">
      <c r="E178" s="143"/>
    </row>
    <row r="179" spans="5:5">
      <c r="E179" s="143"/>
    </row>
    <row r="180" spans="5:5">
      <c r="E180" s="143"/>
    </row>
    <row r="181" spans="5:5">
      <c r="E181" s="143"/>
    </row>
    <row r="182" spans="5:5">
      <c r="E182" s="143"/>
    </row>
    <row r="183" spans="5:5">
      <c r="E183" s="143"/>
    </row>
    <row r="184" spans="5:5">
      <c r="E184" s="143"/>
    </row>
    <row r="185" spans="5:5">
      <c r="E185" s="143"/>
    </row>
    <row r="186" spans="5:5">
      <c r="E186" s="143"/>
    </row>
    <row r="187" spans="5:5">
      <c r="E187" s="143"/>
    </row>
    <row r="188" spans="5:5">
      <c r="E188" s="143"/>
    </row>
    <row r="189" spans="5:5">
      <c r="E189" s="143"/>
    </row>
    <row r="190" spans="5:5">
      <c r="E190" s="143"/>
    </row>
    <row r="191" spans="5:5">
      <c r="E191" s="143"/>
    </row>
    <row r="192" spans="5:5">
      <c r="E192" s="143"/>
    </row>
    <row r="193" spans="1:7">
      <c r="E193" s="143"/>
    </row>
    <row r="194" spans="1:7">
      <c r="A194" s="185"/>
      <c r="B194" s="185"/>
    </row>
    <row r="195" spans="1:7">
      <c r="A195" s="174"/>
      <c r="B195" s="174"/>
      <c r="C195" s="186"/>
      <c r="D195" s="186"/>
      <c r="E195" s="187"/>
      <c r="F195" s="186"/>
      <c r="G195" s="188"/>
    </row>
    <row r="196" spans="1:7">
      <c r="A196" s="189"/>
      <c r="B196" s="189"/>
      <c r="C196" s="174"/>
      <c r="D196" s="174"/>
      <c r="E196" s="190"/>
      <c r="F196" s="174"/>
      <c r="G196" s="174"/>
    </row>
    <row r="197" spans="1:7">
      <c r="A197" s="174"/>
      <c r="B197" s="174"/>
      <c r="C197" s="174"/>
      <c r="D197" s="174"/>
      <c r="E197" s="190"/>
      <c r="F197" s="174"/>
      <c r="G197" s="174"/>
    </row>
    <row r="198" spans="1:7">
      <c r="A198" s="174"/>
      <c r="B198" s="174"/>
      <c r="C198" s="174"/>
      <c r="D198" s="174"/>
      <c r="E198" s="190"/>
      <c r="F198" s="174"/>
      <c r="G198" s="174"/>
    </row>
    <row r="199" spans="1:7">
      <c r="A199" s="174"/>
      <c r="B199" s="174"/>
      <c r="C199" s="174"/>
      <c r="D199" s="174"/>
      <c r="E199" s="190"/>
      <c r="F199" s="174"/>
      <c r="G199" s="174"/>
    </row>
    <row r="200" spans="1:7">
      <c r="A200" s="174"/>
      <c r="B200" s="174"/>
      <c r="C200" s="174"/>
      <c r="D200" s="174"/>
      <c r="E200" s="190"/>
      <c r="F200" s="174"/>
      <c r="G200" s="174"/>
    </row>
    <row r="201" spans="1:7">
      <c r="A201" s="174"/>
      <c r="B201" s="174"/>
      <c r="C201" s="174"/>
      <c r="D201" s="174"/>
      <c r="E201" s="190"/>
      <c r="F201" s="174"/>
      <c r="G201" s="174"/>
    </row>
    <row r="202" spans="1:7">
      <c r="A202" s="174"/>
      <c r="B202" s="174"/>
      <c r="C202" s="174"/>
      <c r="D202" s="174"/>
      <c r="E202" s="190"/>
      <c r="F202" s="174"/>
      <c r="G202" s="174"/>
    </row>
    <row r="203" spans="1:7">
      <c r="A203" s="174"/>
      <c r="B203" s="174"/>
      <c r="C203" s="174"/>
      <c r="D203" s="174"/>
      <c r="E203" s="190"/>
      <c r="F203" s="174"/>
      <c r="G203" s="174"/>
    </row>
    <row r="204" spans="1:7">
      <c r="A204" s="174"/>
      <c r="B204" s="174"/>
      <c r="C204" s="174"/>
      <c r="D204" s="174"/>
      <c r="E204" s="190"/>
      <c r="F204" s="174"/>
      <c r="G204" s="174"/>
    </row>
    <row r="205" spans="1:7">
      <c r="A205" s="174"/>
      <c r="B205" s="174"/>
      <c r="C205" s="174"/>
      <c r="D205" s="174"/>
      <c r="E205" s="190"/>
      <c r="F205" s="174"/>
      <c r="G205" s="174"/>
    </row>
    <row r="206" spans="1:7">
      <c r="A206" s="174"/>
      <c r="B206" s="174"/>
      <c r="C206" s="174"/>
      <c r="D206" s="174"/>
      <c r="E206" s="190"/>
      <c r="F206" s="174"/>
      <c r="G206" s="174"/>
    </row>
    <row r="207" spans="1:7">
      <c r="A207" s="174"/>
      <c r="B207" s="174"/>
      <c r="C207" s="174"/>
      <c r="D207" s="174"/>
      <c r="E207" s="190"/>
      <c r="F207" s="174"/>
      <c r="G207" s="174"/>
    </row>
    <row r="208" spans="1:7">
      <c r="A208" s="174"/>
      <c r="B208" s="174"/>
      <c r="C208" s="174"/>
      <c r="D208" s="174"/>
      <c r="E208" s="190"/>
      <c r="F208" s="174"/>
      <c r="G208" s="174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59055118110236227" header="0.19685039370078741" footer="0.19685039370078741"/>
  <pageSetup paperSize="9" orientation="landscape" horizontalDpi="300" r:id="rId1"/>
  <headerFooter alignWithMargins="0">
    <oddFooter>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Kubicek</dc:creator>
  <cp:lastModifiedBy>Kubicek</cp:lastModifiedBy>
  <dcterms:created xsi:type="dcterms:W3CDTF">2012-09-14T21:52:04Z</dcterms:created>
  <dcterms:modified xsi:type="dcterms:W3CDTF">2012-09-16T11:43:26Z</dcterms:modified>
</cp:coreProperties>
</file>