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Rozpočty\Rozpočty 2017\Obec Olšany\"/>
    </mc:Choice>
  </mc:AlternateContent>
  <bookViews>
    <workbookView xWindow="480" yWindow="420" windowWidth="20835" windowHeight="9495" tabRatio="675" activeTab="1"/>
  </bookViews>
  <sheets>
    <sheet name="Pokyny pro vyplnění" sheetId="15" r:id="rId1"/>
    <sheet name="souhrn" sheetId="6" r:id="rId2"/>
    <sheet name="01" sheetId="11" r:id="rId3"/>
    <sheet name="01-" sheetId="12" r:id="rId4"/>
    <sheet name="02" sheetId="13" r:id="rId5"/>
    <sheet name="02-" sheetId="14" r:id="rId6"/>
  </sheets>
  <externalReferences>
    <externalReference r:id="rId7"/>
    <externalReference r:id="rId8"/>
  </externalReferences>
  <definedNames>
    <definedName name="CelkemDPHVypocet" localSheetId="2">'01'!$H$40</definedName>
    <definedName name="CelkemDPHVypocet" localSheetId="4">'02'!$H$40</definedName>
    <definedName name="CenaCelkem" localSheetId="2">'01'!$G$29</definedName>
    <definedName name="CenaCelkem" localSheetId="3">'01'!$G$29</definedName>
    <definedName name="CenaCelkem" localSheetId="4">'02'!$G$29</definedName>
    <definedName name="CenaCelkem" localSheetId="5">'02'!$G$29</definedName>
    <definedName name="CenaCelkem">#REF!</definedName>
    <definedName name="CenaCelkemBezDPH" localSheetId="2">'01'!$G$28</definedName>
    <definedName name="CenaCelkemBezDPH" localSheetId="3">'01'!$G$28</definedName>
    <definedName name="CenaCelkemBezDPH" localSheetId="4">'02'!$G$28</definedName>
    <definedName name="CenaCelkemBezDPH" localSheetId="5">'02'!$G$28</definedName>
    <definedName name="CenaCelkemBezDPH">#REF!</definedName>
    <definedName name="CenaCelkemVypocet" localSheetId="2">'01'!$I$40</definedName>
    <definedName name="CenaCelkemVypocet" localSheetId="4">'02'!$I$40</definedName>
    <definedName name="cisloobjektu" localSheetId="2">'01'!$C$3</definedName>
    <definedName name="cisloobjektu" localSheetId="3">'01'!$C$3</definedName>
    <definedName name="cisloobjektu" localSheetId="4">'02'!$C$3</definedName>
    <definedName name="cisloobjektu" localSheetId="5">'02'!$C$3</definedName>
    <definedName name="cisloobjektu">#REF!</definedName>
    <definedName name="CisloRozpoctu">'[1]Krycí list'!$C$2</definedName>
    <definedName name="CisloStavby" localSheetId="2">'01'!$C$2</definedName>
    <definedName name="cislostavby" localSheetId="3">'[1]Krycí list'!$A$7</definedName>
    <definedName name="CisloStavby" localSheetId="4">'02'!$C$2</definedName>
    <definedName name="cislostavby" localSheetId="5">'[1]Krycí list'!$A$7</definedName>
    <definedName name="cislostavby" localSheetId="0">'[1]Krycí list'!$A$7</definedName>
    <definedName name="cislostavby">#REF!</definedName>
    <definedName name="CisloStavebnihoRozpoctu" localSheetId="2">'01'!$D$4</definedName>
    <definedName name="CisloStavebnihoRozpoctu" localSheetId="3">'01'!$D$4</definedName>
    <definedName name="CisloStavebnihoRozpoctu" localSheetId="4">'02'!$D$4</definedName>
    <definedName name="CisloStavebnihoRozpoctu" localSheetId="5">'02'!$D$4</definedName>
    <definedName name="CisloStavebnihoRozpoctu">#REF!</definedName>
    <definedName name="dadresa" localSheetId="2">'01'!$D$12:$G$12</definedName>
    <definedName name="dadresa" localSheetId="3">'01'!$D$12:$G$12</definedName>
    <definedName name="dadresa" localSheetId="4">'02'!$D$12:$G$12</definedName>
    <definedName name="dadresa" localSheetId="5">'02'!$D$12:$G$12</definedName>
    <definedName name="dadresa">#REF!</definedName>
    <definedName name="Datum">#REF!</definedName>
    <definedName name="DIČ" localSheetId="2">'01'!$I$12</definedName>
    <definedName name="DIČ" localSheetId="4">'02'!$I$12</definedName>
    <definedName name="Dil">#REF!</definedName>
    <definedName name="dmisto" localSheetId="2">'01'!$D$13:$G$13</definedName>
    <definedName name="dmisto" localSheetId="3">'01'!$D$13:$G$13</definedName>
    <definedName name="dmisto" localSheetId="4">'02'!$D$13:$G$13</definedName>
    <definedName name="dmisto" localSheetId="5">'02'!$D$13:$G$13</definedName>
    <definedName name="dmisto">#REF!</definedName>
    <definedName name="Dodavka">#REF!</definedName>
    <definedName name="Dodavka0">#REF!</definedName>
    <definedName name="DPHSni" localSheetId="2">'01'!$G$24</definedName>
    <definedName name="DPHSni" localSheetId="3">'01'!$G$24</definedName>
    <definedName name="DPHSni" localSheetId="4">'02'!$G$24</definedName>
    <definedName name="DPHSni" localSheetId="5">'02'!$G$24</definedName>
    <definedName name="DPHSni" localSheetId="0">[2]Stavba!$G$24</definedName>
    <definedName name="DPHSni">#REF!</definedName>
    <definedName name="DPHZakl" localSheetId="2">'01'!$G$26</definedName>
    <definedName name="DPHZakl" localSheetId="3">'01'!$G$26</definedName>
    <definedName name="DPHZakl" localSheetId="4">'02'!$G$26</definedName>
    <definedName name="DPHZakl" localSheetId="5">'02'!$G$26</definedName>
    <definedName name="DPHZakl" localSheetId="0">[2]Stavba!$G$26</definedName>
    <definedName name="DPHZakl">#REF!</definedName>
    <definedName name="dpsc" localSheetId="2">'01'!$C$13</definedName>
    <definedName name="dpsc" localSheetId="4">'02'!$C$13</definedName>
    <definedName name="Excel_BuiltIn_Print_Area_1">#REF!</definedName>
    <definedName name="Excel_BuiltIn_Print_Area_1_1">"$#REF!.$#REF!$#REF!"</definedName>
    <definedName name="Excel_BuiltIn_Print_Area_1_1_1">"$#REF!.$#REF!$#REF!"</definedName>
    <definedName name="Excel_BuiltIn_Print_Area_1_1_1_1">"$#REF!.$#REF!$#REF!"</definedName>
    <definedName name="HSV">#REF!</definedName>
    <definedName name="HSV0">#REF!</definedName>
    <definedName name="HZS">#REF!</definedName>
    <definedName name="HZS0">#REF!</definedName>
    <definedName name="IČO" localSheetId="2">'01'!$I$11</definedName>
    <definedName name="IČO" localSheetId="4">'02'!$I$11</definedName>
    <definedName name="JKSO">#REF!</definedName>
    <definedName name="Mena" localSheetId="2">'01'!$J$29</definedName>
    <definedName name="Mena" localSheetId="3">'01'!$J$29</definedName>
    <definedName name="Mena" localSheetId="4">'02'!$J$29</definedName>
    <definedName name="Mena" localSheetId="5">'02'!$J$29</definedName>
    <definedName name="Mena" localSheetId="0">[2]Stavba!$J$29</definedName>
    <definedName name="Mena">#REF!</definedName>
    <definedName name="MistoStavby" localSheetId="2">'01'!$D$4</definedName>
    <definedName name="MistoStavby" localSheetId="3">'01'!$D$4</definedName>
    <definedName name="MistoStavby" localSheetId="4">'02'!$D$4</definedName>
    <definedName name="MistoStavby" localSheetId="5">'02'!$D$4</definedName>
    <definedName name="MistoStavby">#REF!</definedName>
    <definedName name="MJ">#REF!</definedName>
    <definedName name="Mont">#REF!</definedName>
    <definedName name="Montaz0">#REF!</definedName>
    <definedName name="NazevDilu">#REF!</definedName>
    <definedName name="nazevobjektu" localSheetId="2">'01'!$D$3</definedName>
    <definedName name="nazevobjektu" localSheetId="3">'01'!$D$3</definedName>
    <definedName name="nazevobjektu" localSheetId="4">'02'!$D$3</definedName>
    <definedName name="nazevobjektu" localSheetId="5">'02'!$D$3</definedName>
    <definedName name="nazevobjektu">#REF!</definedName>
    <definedName name="NazevRozpoctu">'[1]Krycí list'!$D$2</definedName>
    <definedName name="NazevStavby" localSheetId="2">'01'!$D$2</definedName>
    <definedName name="nazevstavby" localSheetId="3">'[1]Krycí list'!$C$7</definedName>
    <definedName name="NazevStavby" localSheetId="4">'02'!$D$2</definedName>
    <definedName name="nazevstavby" localSheetId="5">'[1]Krycí list'!$C$7</definedName>
    <definedName name="nazevstavby" localSheetId="0">'[1]Krycí list'!$C$7</definedName>
    <definedName name="nazevstavby">#REF!</definedName>
    <definedName name="NazevStavebnihoRozpoctu" localSheetId="2">'01'!$E$4</definedName>
    <definedName name="NazevStavebnihoRozpoctu" localSheetId="3">'01'!$E$4</definedName>
    <definedName name="NazevStavebnihoRozpoctu" localSheetId="4">'02'!$E$4</definedName>
    <definedName name="NazevStavebnihoRozpoctu" localSheetId="5">'02'!$E$4</definedName>
    <definedName name="NazevStavebnihoRozpoctu">#REF!</definedName>
    <definedName name="oadresa" localSheetId="2">'01'!$D$6</definedName>
    <definedName name="oadresa" localSheetId="3">'01'!$D$6</definedName>
    <definedName name="oadresa" localSheetId="4">'02'!$D$6</definedName>
    <definedName name="oadresa" localSheetId="5">'02'!$D$6</definedName>
    <definedName name="oadresa">#REF!</definedName>
    <definedName name="Objednatel" localSheetId="2">'01'!$D$5</definedName>
    <definedName name="Objednatel" localSheetId="4">'02'!$D$5</definedName>
    <definedName name="Objednatel">#REF!</definedName>
    <definedName name="Objekt" localSheetId="2">'01'!$B$38</definedName>
    <definedName name="Objekt" localSheetId="4">'02'!$B$38</definedName>
    <definedName name="_xlnm.Print_Area" localSheetId="2">'01'!$A$1:$J$76</definedName>
    <definedName name="_xlnm.Print_Area" localSheetId="3">'01-'!$A$1:$V$478</definedName>
    <definedName name="_xlnm.Print_Area" localSheetId="4">'02'!$A$1:$J$65</definedName>
    <definedName name="_xlnm.Print_Area" localSheetId="5">'02-'!$A$1:$V$264</definedName>
    <definedName name="odic" localSheetId="2">'01'!$I$6</definedName>
    <definedName name="odic" localSheetId="4">'02'!$I$6</definedName>
    <definedName name="oico" localSheetId="2">'01'!$I$5</definedName>
    <definedName name="oico" localSheetId="4">'02'!$I$5</definedName>
    <definedName name="omisto" localSheetId="2">'01'!$D$7</definedName>
    <definedName name="omisto" localSheetId="4">'02'!$D$7</definedName>
    <definedName name="onazev" localSheetId="2">'01'!$D$6</definedName>
    <definedName name="onazev" localSheetId="4">'02'!$D$6</definedName>
    <definedName name="opsc" localSheetId="2">'01'!$C$7</definedName>
    <definedName name="opsc" localSheetId="4">'02'!$C$7</definedName>
    <definedName name="padresa" localSheetId="2">'01'!$D$9</definedName>
    <definedName name="padresa" localSheetId="3">'01'!$D$9</definedName>
    <definedName name="padresa" localSheetId="4">'02'!$D$9</definedName>
    <definedName name="padresa" localSheetId="5">'02'!$D$9</definedName>
    <definedName name="padresa">#REF!</definedName>
    <definedName name="pdic" localSheetId="2">'01'!$I$9</definedName>
    <definedName name="pdic" localSheetId="3">'01'!$I$9</definedName>
    <definedName name="pdic" localSheetId="4">'02'!$I$9</definedName>
    <definedName name="pdic" localSheetId="5">'02'!$I$9</definedName>
    <definedName name="pdic">#REF!</definedName>
    <definedName name="pico" localSheetId="2">'01'!$I$8</definedName>
    <definedName name="pico" localSheetId="3">'01'!$I$8</definedName>
    <definedName name="pico" localSheetId="4">'02'!$I$8</definedName>
    <definedName name="pico" localSheetId="5">'02'!$I$8</definedName>
    <definedName name="pico">#REF!</definedName>
    <definedName name="pmisto" localSheetId="2">'01'!$D$10</definedName>
    <definedName name="pmisto" localSheetId="3">'01'!$D$10</definedName>
    <definedName name="pmisto" localSheetId="4">'02'!$D$10</definedName>
    <definedName name="pmisto" localSheetId="5">'02'!$D$10</definedName>
    <definedName name="pmisto">#REF!</definedName>
    <definedName name="PocetMJ" localSheetId="2">#REF!</definedName>
    <definedName name="PocetMJ" localSheetId="3">#REF!</definedName>
    <definedName name="PocetMJ" localSheetId="4">#REF!</definedName>
    <definedName name="PocetMJ" localSheetId="5">#REF!</definedName>
    <definedName name="PocetMJ" localSheetId="0">#REF!</definedName>
    <definedName name="PocetMJ">#REF!</definedName>
    <definedName name="PoptavkaID" localSheetId="2">'01'!$A$1</definedName>
    <definedName name="PoptavkaID" localSheetId="3">'01'!$A$1</definedName>
    <definedName name="PoptavkaID" localSheetId="4">'02'!$A$1</definedName>
    <definedName name="PoptavkaID" localSheetId="5">'02'!$A$1</definedName>
    <definedName name="PoptavkaID">#REF!</definedName>
    <definedName name="Poznamka">#REF!</definedName>
    <definedName name="pPSC" localSheetId="2">'01'!$C$10</definedName>
    <definedName name="pPSC" localSheetId="3">'01'!$C$10</definedName>
    <definedName name="pPSC" localSheetId="4">'02'!$C$10</definedName>
    <definedName name="pPSC" localSheetId="5">'02'!$C$10</definedName>
    <definedName name="pPSC">#REF!</definedName>
    <definedName name="Projektant" localSheetId="2">'01'!$D$8</definedName>
    <definedName name="Projektant" localSheetId="3">'01'!$D$8</definedName>
    <definedName name="Projektant" localSheetId="4">'02'!$D$8</definedName>
    <definedName name="Projektant" localSheetId="5">'02'!$D$8</definedName>
    <definedName name="Projektant">#REF!</definedName>
    <definedName name="PSV">#REF!</definedName>
    <definedName name="PSV0">#REF!</definedName>
    <definedName name="SazbaDPH1" localSheetId="2">'01'!$E$23</definedName>
    <definedName name="SazbaDPH1" localSheetId="4">'02'!$E$23</definedName>
    <definedName name="SazbaDPH1">'[1]Krycí list'!$C$30</definedName>
    <definedName name="SazbaDPH2" localSheetId="2">'01'!$E$25</definedName>
    <definedName name="SazbaDPH2" localSheetId="4">'02'!$E$25</definedName>
    <definedName name="SazbaDPH2">'[1]Krycí list'!$C$32</definedName>
    <definedName name="SloupecCC" localSheetId="2">#REF!</definedName>
    <definedName name="SloupecCC" localSheetId="3">#REF!</definedName>
    <definedName name="SloupecCC" localSheetId="4">#REF!</definedName>
    <definedName name="SloupecCC" localSheetId="5">#REF!</definedName>
    <definedName name="SloupecCC" localSheetId="0">#REF!</definedName>
    <definedName name="SloupecCC">#REF!</definedName>
    <definedName name="SloupecCisloPol" localSheetId="2">#REF!</definedName>
    <definedName name="SloupecCisloPol" localSheetId="3">#REF!</definedName>
    <definedName name="SloupecCisloPol" localSheetId="4">#REF!</definedName>
    <definedName name="SloupecCisloPol" localSheetId="5">#REF!</definedName>
    <definedName name="SloupecCisloPol" localSheetId="0">#REF!</definedName>
    <definedName name="SloupecCisloPol">#REF!</definedName>
    <definedName name="SloupecJC" localSheetId="2">#REF!</definedName>
    <definedName name="SloupecJC" localSheetId="3">#REF!</definedName>
    <definedName name="SloupecJC" localSheetId="4">#REF!</definedName>
    <definedName name="SloupecJC" localSheetId="5">#REF!</definedName>
    <definedName name="SloupecJC" localSheetId="0">#REF!</definedName>
    <definedName name="SloupecJC">#REF!</definedName>
    <definedName name="SloupecMJ" localSheetId="2">#REF!</definedName>
    <definedName name="SloupecMJ" localSheetId="3">#REF!</definedName>
    <definedName name="SloupecMJ" localSheetId="4">#REF!</definedName>
    <definedName name="SloupecMJ" localSheetId="5">#REF!</definedName>
    <definedName name="SloupecMJ" localSheetId="0">#REF!</definedName>
    <definedName name="SloupecMJ">#REF!</definedName>
    <definedName name="SloupecMnozstvi" localSheetId="2">#REF!</definedName>
    <definedName name="SloupecMnozstvi" localSheetId="3">#REF!</definedName>
    <definedName name="SloupecMnozstvi" localSheetId="4">#REF!</definedName>
    <definedName name="SloupecMnozstvi" localSheetId="5">#REF!</definedName>
    <definedName name="SloupecMnozstvi" localSheetId="0">#REF!</definedName>
    <definedName name="SloupecMnozstvi">#REF!</definedName>
    <definedName name="SloupecNazPol" localSheetId="2">#REF!</definedName>
    <definedName name="SloupecNazPol" localSheetId="3">#REF!</definedName>
    <definedName name="SloupecNazPol" localSheetId="4">#REF!</definedName>
    <definedName name="SloupecNazPol" localSheetId="5">#REF!</definedName>
    <definedName name="SloupecNazPol" localSheetId="0">#REF!</definedName>
    <definedName name="SloupecNazPol">#REF!</definedName>
    <definedName name="SloupecPC" localSheetId="2">#REF!</definedName>
    <definedName name="SloupecPC" localSheetId="3">#REF!</definedName>
    <definedName name="SloupecPC" localSheetId="4">#REF!</definedName>
    <definedName name="SloupecPC" localSheetId="5">#REF!</definedName>
    <definedName name="SloupecPC" localSheetId="0">#REF!</definedName>
    <definedName name="SloupecPC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ypracoval" localSheetId="2">'01'!$D$14</definedName>
    <definedName name="Vypracoval" localSheetId="3">'01'!$D$14</definedName>
    <definedName name="Vypracoval" localSheetId="4">'02'!$D$14</definedName>
    <definedName name="Vypracoval" localSheetId="5">'02'!$D$14</definedName>
    <definedName name="Vypracoval">#REF!</definedName>
    <definedName name="Z_B7E7C763_C459_487D_8ABA_5CFDDFBD5A84_.wvu.Cols" localSheetId="2" hidden="1">'01'!$A:$A</definedName>
    <definedName name="Z_B7E7C763_C459_487D_8ABA_5CFDDFBD5A84_.wvu.Cols" localSheetId="4" hidden="1">'02'!$A:$A</definedName>
    <definedName name="Z_B7E7C763_C459_487D_8ABA_5CFDDFBD5A84_.wvu.PrintArea" localSheetId="2" hidden="1">'01'!$B$1:$J$36</definedName>
    <definedName name="Z_B7E7C763_C459_487D_8ABA_5CFDDFBD5A84_.wvu.PrintArea" localSheetId="4" hidden="1">'02'!$B$1:$J$36</definedName>
    <definedName name="Zakazka">#REF!</definedName>
    <definedName name="Zaklad22">#REF!</definedName>
    <definedName name="Zaklad5">#REF!</definedName>
    <definedName name="ZakladDPHSni" localSheetId="2">'01'!$G$23</definedName>
    <definedName name="ZakladDPHSni" localSheetId="3">'01'!$G$23</definedName>
    <definedName name="ZakladDPHSni" localSheetId="4">'02'!$G$23</definedName>
    <definedName name="ZakladDPHSni" localSheetId="5">'02'!$G$23</definedName>
    <definedName name="ZakladDPHSni" localSheetId="0">[2]Stavba!$G$23</definedName>
    <definedName name="ZakladDPHSni">#REF!</definedName>
    <definedName name="ZakladDPHSniVypocet" localSheetId="2">'01'!$F$40</definedName>
    <definedName name="ZakladDPHSniVypocet" localSheetId="4">'02'!$F$40</definedName>
    <definedName name="ZakladDPHZakl" localSheetId="2">'01'!$G$25</definedName>
    <definedName name="ZakladDPHZakl" localSheetId="3">'01'!$G$25</definedName>
    <definedName name="ZakladDPHZakl" localSheetId="4">'02'!$G$25</definedName>
    <definedName name="ZakladDPHZakl" localSheetId="5">'02'!$G$25</definedName>
    <definedName name="ZakladDPHZakl" localSheetId="0">[2]Stavba!$G$25</definedName>
    <definedName name="ZakladDPHZakl">#REF!</definedName>
    <definedName name="ZakladDPHZaklVypocet" localSheetId="2">'01'!$G$40</definedName>
    <definedName name="ZakladDPHZaklVypocet" localSheetId="4">'02'!$G$40</definedName>
    <definedName name="Zaokrouhleni" localSheetId="2">'01'!$G$27</definedName>
    <definedName name="Zaokrouhleni" localSheetId="3">'01'!$G$27</definedName>
    <definedName name="Zaokrouhleni" localSheetId="4">'02'!$G$27</definedName>
    <definedName name="Zaokrouhleni" localSheetId="5">'02'!$G$27</definedName>
    <definedName name="Zaokrouhleni" localSheetId="0">[2]Stavba!$G$27</definedName>
    <definedName name="Zaokrouhleni">#REF!</definedName>
    <definedName name="Zhotovitel" localSheetId="2">'01'!$D$11:$G$11</definedName>
    <definedName name="Zhotovitel" localSheetId="3">'01'!$D$11:$G$11</definedName>
    <definedName name="Zhotovitel" localSheetId="4">'02'!$D$11:$G$11</definedName>
    <definedName name="Zhotovitel" localSheetId="5">'02'!$D$11:$G$11</definedName>
    <definedName name="Zhotovitel">#REF!</definedName>
  </definedNames>
  <calcPr calcId="162913"/>
</workbook>
</file>

<file path=xl/calcChain.xml><?xml version="1.0" encoding="utf-8"?>
<calcChain xmlns="http://schemas.openxmlformats.org/spreadsheetml/2006/main">
  <c r="H9" i="14" l="1"/>
  <c r="N9" i="14" s="1"/>
  <c r="J9" i="14"/>
  <c r="J8" i="14" s="1"/>
  <c r="L9" i="14"/>
  <c r="P9" i="14"/>
  <c r="R9" i="14"/>
  <c r="R8" i="14" s="1"/>
  <c r="V9" i="14"/>
  <c r="V8" i="14" s="1"/>
  <c r="H12" i="14"/>
  <c r="N12" i="14" s="1"/>
  <c r="J12" i="14"/>
  <c r="L12" i="14"/>
  <c r="P12" i="14"/>
  <c r="R12" i="14"/>
  <c r="V12" i="14"/>
  <c r="H13" i="14"/>
  <c r="J13" i="14"/>
  <c r="L13" i="14"/>
  <c r="P13" i="14"/>
  <c r="P8" i="14" s="1"/>
  <c r="R13" i="14"/>
  <c r="V13" i="14"/>
  <c r="H15" i="14"/>
  <c r="N15" i="14" s="1"/>
  <c r="J15" i="14"/>
  <c r="L15" i="14"/>
  <c r="P15" i="14"/>
  <c r="R15" i="14"/>
  <c r="V15" i="14"/>
  <c r="H16" i="14"/>
  <c r="N16" i="14" s="1"/>
  <c r="J16" i="14"/>
  <c r="L16" i="14"/>
  <c r="P16" i="14"/>
  <c r="R16" i="14"/>
  <c r="V16" i="14"/>
  <c r="H17" i="14"/>
  <c r="N17" i="14" s="1"/>
  <c r="J17" i="14"/>
  <c r="L17" i="14"/>
  <c r="P17" i="14"/>
  <c r="R17" i="14"/>
  <c r="V17" i="14"/>
  <c r="H20" i="14"/>
  <c r="N20" i="14" s="1"/>
  <c r="J20" i="14"/>
  <c r="L20" i="14"/>
  <c r="P20" i="14"/>
  <c r="P19" i="14" s="1"/>
  <c r="R20" i="14"/>
  <c r="V20" i="14"/>
  <c r="H23" i="14"/>
  <c r="N23" i="14" s="1"/>
  <c r="J23" i="14"/>
  <c r="L23" i="14"/>
  <c r="P23" i="14"/>
  <c r="R23" i="14"/>
  <c r="V23" i="14"/>
  <c r="V19" i="14" s="1"/>
  <c r="H26" i="14"/>
  <c r="N26" i="14" s="1"/>
  <c r="J26" i="14"/>
  <c r="L26" i="14"/>
  <c r="P26" i="14"/>
  <c r="R26" i="14"/>
  <c r="V26" i="14"/>
  <c r="H29" i="14"/>
  <c r="J29" i="14"/>
  <c r="L29" i="14"/>
  <c r="P29" i="14"/>
  <c r="R29" i="14"/>
  <c r="V29" i="14"/>
  <c r="H31" i="14"/>
  <c r="N31" i="14" s="1"/>
  <c r="J31" i="14"/>
  <c r="L31" i="14"/>
  <c r="P31" i="14"/>
  <c r="R31" i="14"/>
  <c r="V31" i="14"/>
  <c r="H34" i="14"/>
  <c r="N34" i="14" s="1"/>
  <c r="J34" i="14"/>
  <c r="L34" i="14"/>
  <c r="P34" i="14"/>
  <c r="R34" i="14"/>
  <c r="V34" i="14"/>
  <c r="H36" i="14"/>
  <c r="J36" i="14"/>
  <c r="L36" i="14"/>
  <c r="P36" i="14"/>
  <c r="R36" i="14"/>
  <c r="V36" i="14"/>
  <c r="H38" i="14"/>
  <c r="N38" i="14" s="1"/>
  <c r="J38" i="14"/>
  <c r="L38" i="14"/>
  <c r="P38" i="14"/>
  <c r="R38" i="14"/>
  <c r="V38" i="14"/>
  <c r="H39" i="14"/>
  <c r="N39" i="14" s="1"/>
  <c r="J39" i="14"/>
  <c r="L39" i="14"/>
  <c r="P39" i="14"/>
  <c r="R39" i="14"/>
  <c r="V39" i="14"/>
  <c r="V35" i="14" s="1"/>
  <c r="H40" i="14"/>
  <c r="J40" i="14"/>
  <c r="L40" i="14"/>
  <c r="L35" i="14" s="1"/>
  <c r="N40" i="14"/>
  <c r="P40" i="14"/>
  <c r="R40" i="14"/>
  <c r="V40" i="14"/>
  <c r="H42" i="14"/>
  <c r="N42" i="14" s="1"/>
  <c r="J42" i="14"/>
  <c r="L42" i="14"/>
  <c r="P42" i="14"/>
  <c r="R42" i="14"/>
  <c r="V42" i="14"/>
  <c r="H49" i="14"/>
  <c r="N49" i="14" s="1"/>
  <c r="J49" i="14"/>
  <c r="L49" i="14"/>
  <c r="P49" i="14"/>
  <c r="R49" i="14"/>
  <c r="V49" i="14"/>
  <c r="H50" i="14"/>
  <c r="N50" i="14" s="1"/>
  <c r="J50" i="14"/>
  <c r="L50" i="14"/>
  <c r="P50" i="14"/>
  <c r="R50" i="14"/>
  <c r="V50" i="14"/>
  <c r="H56" i="14"/>
  <c r="J56" i="14"/>
  <c r="L56" i="14"/>
  <c r="P56" i="14"/>
  <c r="R56" i="14"/>
  <c r="V56" i="14"/>
  <c r="H59" i="14"/>
  <c r="N59" i="14" s="1"/>
  <c r="J59" i="14"/>
  <c r="L59" i="14"/>
  <c r="P59" i="14"/>
  <c r="R59" i="14"/>
  <c r="V59" i="14"/>
  <c r="H62" i="14"/>
  <c r="N62" i="14" s="1"/>
  <c r="J62" i="14"/>
  <c r="L62" i="14"/>
  <c r="P62" i="14"/>
  <c r="R62" i="14"/>
  <c r="V62" i="14"/>
  <c r="V55" i="14" s="1"/>
  <c r="H63" i="14"/>
  <c r="N63" i="14" s="1"/>
  <c r="J63" i="14"/>
  <c r="L63" i="14"/>
  <c r="L55" i="14" s="1"/>
  <c r="P63" i="14"/>
  <c r="R63" i="14"/>
  <c r="V63" i="14"/>
  <c r="H66" i="14"/>
  <c r="N66" i="14" s="1"/>
  <c r="J66" i="14"/>
  <c r="L66" i="14"/>
  <c r="P66" i="14"/>
  <c r="R66" i="14"/>
  <c r="V66" i="14"/>
  <c r="H67" i="14"/>
  <c r="N67" i="14" s="1"/>
  <c r="J67" i="14"/>
  <c r="L67" i="14"/>
  <c r="P67" i="14"/>
  <c r="R67" i="14"/>
  <c r="V67" i="14"/>
  <c r="H70" i="14"/>
  <c r="N70" i="14" s="1"/>
  <c r="J70" i="14"/>
  <c r="L70" i="14"/>
  <c r="P70" i="14"/>
  <c r="R70" i="14"/>
  <c r="V70" i="14"/>
  <c r="H71" i="14"/>
  <c r="J71" i="14"/>
  <c r="L71" i="14"/>
  <c r="N71" i="14"/>
  <c r="P71" i="14"/>
  <c r="R71" i="14"/>
  <c r="V71" i="14"/>
  <c r="H76" i="14"/>
  <c r="I51" i="13" s="1"/>
  <c r="H77" i="14"/>
  <c r="N77" i="14" s="1"/>
  <c r="J77" i="14"/>
  <c r="L77" i="14"/>
  <c r="P77" i="14"/>
  <c r="P76" i="14" s="1"/>
  <c r="R77" i="14"/>
  <c r="V77" i="14"/>
  <c r="H79" i="14"/>
  <c r="N79" i="14" s="1"/>
  <c r="N76" i="14" s="1"/>
  <c r="J79" i="14"/>
  <c r="L79" i="14"/>
  <c r="L76" i="14" s="1"/>
  <c r="P79" i="14"/>
  <c r="R79" i="14"/>
  <c r="V79" i="14"/>
  <c r="V76" i="14" s="1"/>
  <c r="J81" i="14"/>
  <c r="L81" i="14"/>
  <c r="R81" i="14"/>
  <c r="V81" i="14"/>
  <c r="H82" i="14"/>
  <c r="H81" i="14" s="1"/>
  <c r="J82" i="14"/>
  <c r="L82" i="14"/>
  <c r="P82" i="14"/>
  <c r="P81" i="14" s="1"/>
  <c r="R82" i="14"/>
  <c r="V82" i="14"/>
  <c r="R84" i="14"/>
  <c r="H85" i="14"/>
  <c r="N85" i="14" s="1"/>
  <c r="J85" i="14"/>
  <c r="J84" i="14" s="1"/>
  <c r="L85" i="14"/>
  <c r="P85" i="14"/>
  <c r="R85" i="14"/>
  <c r="V85" i="14"/>
  <c r="H90" i="14"/>
  <c r="N90" i="14" s="1"/>
  <c r="J90" i="14"/>
  <c r="L90" i="14"/>
  <c r="P90" i="14"/>
  <c r="R90" i="14"/>
  <c r="V90" i="14"/>
  <c r="H95" i="14"/>
  <c r="J95" i="14"/>
  <c r="L95" i="14"/>
  <c r="P95" i="14"/>
  <c r="R95" i="14"/>
  <c r="V95" i="14"/>
  <c r="H98" i="14"/>
  <c r="N98" i="14" s="1"/>
  <c r="J98" i="14"/>
  <c r="L98" i="14"/>
  <c r="P98" i="14"/>
  <c r="P84" i="14" s="1"/>
  <c r="R98" i="14"/>
  <c r="V98" i="14"/>
  <c r="H101" i="14"/>
  <c r="N101" i="14" s="1"/>
  <c r="J101" i="14"/>
  <c r="L101" i="14"/>
  <c r="P101" i="14"/>
  <c r="R101" i="14"/>
  <c r="V101" i="14"/>
  <c r="H104" i="14"/>
  <c r="N104" i="14" s="1"/>
  <c r="J104" i="14"/>
  <c r="L104" i="14"/>
  <c r="P104" i="14"/>
  <c r="R104" i="14"/>
  <c r="V104" i="14"/>
  <c r="H105" i="14"/>
  <c r="N105" i="14" s="1"/>
  <c r="J105" i="14"/>
  <c r="L105" i="14"/>
  <c r="P105" i="14"/>
  <c r="R105" i="14"/>
  <c r="V105" i="14"/>
  <c r="H106" i="14"/>
  <c r="N106" i="14" s="1"/>
  <c r="J106" i="14"/>
  <c r="L106" i="14"/>
  <c r="P106" i="14"/>
  <c r="R106" i="14"/>
  <c r="V106" i="14"/>
  <c r="H109" i="14"/>
  <c r="N109" i="14" s="1"/>
  <c r="J109" i="14"/>
  <c r="L109" i="14"/>
  <c r="P109" i="14"/>
  <c r="R109" i="14"/>
  <c r="V109" i="14"/>
  <c r="J112" i="14"/>
  <c r="L112" i="14"/>
  <c r="R112" i="14"/>
  <c r="V112" i="14"/>
  <c r="H113" i="14"/>
  <c r="H112" i="14" s="1"/>
  <c r="I54" i="13" s="1"/>
  <c r="J113" i="14"/>
  <c r="L113" i="14"/>
  <c r="P113" i="14"/>
  <c r="P112" i="14" s="1"/>
  <c r="R113" i="14"/>
  <c r="V113" i="14"/>
  <c r="H116" i="14"/>
  <c r="N116" i="14" s="1"/>
  <c r="J116" i="14"/>
  <c r="J115" i="14" s="1"/>
  <c r="L116" i="14"/>
  <c r="P116" i="14"/>
  <c r="R116" i="14"/>
  <c r="R115" i="14" s="1"/>
  <c r="V116" i="14"/>
  <c r="V115" i="14" s="1"/>
  <c r="H121" i="14"/>
  <c r="N121" i="14" s="1"/>
  <c r="J121" i="14"/>
  <c r="L121" i="14"/>
  <c r="P121" i="14"/>
  <c r="R121" i="14"/>
  <c r="V121" i="14"/>
  <c r="H122" i="14"/>
  <c r="N122" i="14" s="1"/>
  <c r="J122" i="14"/>
  <c r="L122" i="14"/>
  <c r="P122" i="14"/>
  <c r="P115" i="14" s="1"/>
  <c r="R122" i="14"/>
  <c r="V122" i="14"/>
  <c r="H125" i="14"/>
  <c r="N125" i="14" s="1"/>
  <c r="J125" i="14"/>
  <c r="L125" i="14"/>
  <c r="P125" i="14"/>
  <c r="R125" i="14"/>
  <c r="V125" i="14"/>
  <c r="H127" i="14"/>
  <c r="N127" i="14" s="1"/>
  <c r="J127" i="14"/>
  <c r="J126" i="14" s="1"/>
  <c r="L127" i="14"/>
  <c r="L126" i="14" s="1"/>
  <c r="P127" i="14"/>
  <c r="R127" i="14"/>
  <c r="V127" i="14"/>
  <c r="V126" i="14" s="1"/>
  <c r="H132" i="14"/>
  <c r="N132" i="14" s="1"/>
  <c r="J132" i="14"/>
  <c r="L132" i="14"/>
  <c r="P132" i="14"/>
  <c r="R132" i="14"/>
  <c r="V132" i="14"/>
  <c r="H133" i="14"/>
  <c r="N133" i="14" s="1"/>
  <c r="J133" i="14"/>
  <c r="L133" i="14"/>
  <c r="P133" i="14"/>
  <c r="P126" i="14" s="1"/>
  <c r="R133" i="14"/>
  <c r="V133" i="14"/>
  <c r="H138" i="14"/>
  <c r="N138" i="14" s="1"/>
  <c r="J138" i="14"/>
  <c r="L138" i="14"/>
  <c r="P138" i="14"/>
  <c r="R138" i="14"/>
  <c r="V138" i="14"/>
  <c r="H140" i="14"/>
  <c r="J140" i="14"/>
  <c r="L140" i="14"/>
  <c r="N140" i="14"/>
  <c r="P140" i="14"/>
  <c r="R140" i="14"/>
  <c r="V140" i="14"/>
  <c r="H141" i="14"/>
  <c r="N141" i="14" s="1"/>
  <c r="J141" i="14"/>
  <c r="L141" i="14"/>
  <c r="P141" i="14"/>
  <c r="R141" i="14"/>
  <c r="V141" i="14"/>
  <c r="H142" i="14"/>
  <c r="N142" i="14" s="1"/>
  <c r="J142" i="14"/>
  <c r="L142" i="14"/>
  <c r="P142" i="14"/>
  <c r="R142" i="14"/>
  <c r="R126" i="14" s="1"/>
  <c r="V142" i="14"/>
  <c r="H143" i="14"/>
  <c r="N143" i="14" s="1"/>
  <c r="J143" i="14"/>
  <c r="L143" i="14"/>
  <c r="P143" i="14"/>
  <c r="R143" i="14"/>
  <c r="V143" i="14"/>
  <c r="H144" i="14"/>
  <c r="N144" i="14" s="1"/>
  <c r="J144" i="14"/>
  <c r="L144" i="14"/>
  <c r="P144" i="14"/>
  <c r="R144" i="14"/>
  <c r="V144" i="14"/>
  <c r="H145" i="14"/>
  <c r="N145" i="14" s="1"/>
  <c r="J145" i="14"/>
  <c r="L145" i="14"/>
  <c r="P145" i="14"/>
  <c r="R145" i="14"/>
  <c r="V145" i="14"/>
  <c r="H147" i="14"/>
  <c r="N147" i="14" s="1"/>
  <c r="J147" i="14"/>
  <c r="J146" i="14" s="1"/>
  <c r="L147" i="14"/>
  <c r="P147" i="14"/>
  <c r="P146" i="14" s="1"/>
  <c r="R147" i="14"/>
  <c r="R146" i="14" s="1"/>
  <c r="V147" i="14"/>
  <c r="V146" i="14" s="1"/>
  <c r="H152" i="14"/>
  <c r="J152" i="14"/>
  <c r="L152" i="14"/>
  <c r="N152" i="14"/>
  <c r="P152" i="14"/>
  <c r="R152" i="14"/>
  <c r="V152" i="14"/>
  <c r="H153" i="14"/>
  <c r="N153" i="14" s="1"/>
  <c r="J153" i="14"/>
  <c r="L153" i="14"/>
  <c r="P153" i="14"/>
  <c r="R153" i="14"/>
  <c r="V153" i="14"/>
  <c r="H155" i="14"/>
  <c r="N155" i="14" s="1"/>
  <c r="J155" i="14"/>
  <c r="L155" i="14"/>
  <c r="P155" i="14"/>
  <c r="P154" i="14" s="1"/>
  <c r="R155" i="14"/>
  <c r="R154" i="14" s="1"/>
  <c r="V155" i="14"/>
  <c r="H158" i="14"/>
  <c r="N158" i="14" s="1"/>
  <c r="J158" i="14"/>
  <c r="L158" i="14"/>
  <c r="P158" i="14"/>
  <c r="R158" i="14"/>
  <c r="V158" i="14"/>
  <c r="H159" i="14"/>
  <c r="N159" i="14" s="1"/>
  <c r="J159" i="14"/>
  <c r="L159" i="14"/>
  <c r="P159" i="14"/>
  <c r="R159" i="14"/>
  <c r="V159" i="14"/>
  <c r="H160" i="14"/>
  <c r="N160" i="14" s="1"/>
  <c r="J160" i="14"/>
  <c r="L160" i="14"/>
  <c r="P160" i="14"/>
  <c r="R160" i="14"/>
  <c r="V160" i="14"/>
  <c r="H163" i="14"/>
  <c r="N163" i="14" s="1"/>
  <c r="J163" i="14"/>
  <c r="J154" i="14" s="1"/>
  <c r="L163" i="14"/>
  <c r="P163" i="14"/>
  <c r="R163" i="14"/>
  <c r="V163" i="14"/>
  <c r="H165" i="14"/>
  <c r="J165" i="14"/>
  <c r="L165" i="14"/>
  <c r="L164" i="14" s="1"/>
  <c r="P165" i="14"/>
  <c r="R165" i="14"/>
  <c r="V165" i="14"/>
  <c r="V164" i="14" s="1"/>
  <c r="H168" i="14"/>
  <c r="N168" i="14" s="1"/>
  <c r="J168" i="14"/>
  <c r="J164" i="14" s="1"/>
  <c r="L168" i="14"/>
  <c r="P168" i="14"/>
  <c r="R168" i="14"/>
  <c r="V168" i="14"/>
  <c r="H170" i="14"/>
  <c r="N170" i="14" s="1"/>
  <c r="J170" i="14"/>
  <c r="L170" i="14"/>
  <c r="P170" i="14"/>
  <c r="R170" i="14"/>
  <c r="R164" i="14" s="1"/>
  <c r="V170" i="14"/>
  <c r="H171" i="14"/>
  <c r="J171" i="14"/>
  <c r="L171" i="14"/>
  <c r="N171" i="14"/>
  <c r="P171" i="14"/>
  <c r="R171" i="14"/>
  <c r="V171" i="14"/>
  <c r="H172" i="14"/>
  <c r="N172" i="14" s="1"/>
  <c r="J172" i="14"/>
  <c r="L172" i="14"/>
  <c r="P172" i="14"/>
  <c r="R172" i="14"/>
  <c r="V172" i="14"/>
  <c r="H174" i="14"/>
  <c r="N174" i="14" s="1"/>
  <c r="J174" i="14"/>
  <c r="L174" i="14"/>
  <c r="P174" i="14"/>
  <c r="R174" i="14"/>
  <c r="V174" i="14"/>
  <c r="H176" i="14"/>
  <c r="N176" i="14" s="1"/>
  <c r="J176" i="14"/>
  <c r="L176" i="14"/>
  <c r="P176" i="14"/>
  <c r="R176" i="14"/>
  <c r="V176" i="14"/>
  <c r="H177" i="14"/>
  <c r="N177" i="14" s="1"/>
  <c r="J177" i="14"/>
  <c r="L177" i="14"/>
  <c r="P177" i="14"/>
  <c r="R177" i="14"/>
  <c r="V177" i="14"/>
  <c r="V178" i="14"/>
  <c r="H179" i="14"/>
  <c r="H178" i="14" s="1"/>
  <c r="I60" i="13" s="1"/>
  <c r="J179" i="14"/>
  <c r="J178" i="14" s="1"/>
  <c r="L179" i="14"/>
  <c r="P179" i="14"/>
  <c r="R179" i="14"/>
  <c r="V179" i="14"/>
  <c r="H186" i="14"/>
  <c r="N186" i="14" s="1"/>
  <c r="J186" i="14"/>
  <c r="L186" i="14"/>
  <c r="L178" i="14" s="1"/>
  <c r="P186" i="14"/>
  <c r="P178" i="14" s="1"/>
  <c r="R186" i="14"/>
  <c r="V186" i="14"/>
  <c r="L193" i="14"/>
  <c r="V193" i="14"/>
  <c r="H194" i="14"/>
  <c r="H193" i="14" s="1"/>
  <c r="J194" i="14"/>
  <c r="L194" i="14"/>
  <c r="P194" i="14"/>
  <c r="P193" i="14" s="1"/>
  <c r="R194" i="14"/>
  <c r="V194" i="14"/>
  <c r="BB195" i="14"/>
  <c r="BB196" i="14"/>
  <c r="BB197" i="14"/>
  <c r="BB198" i="14"/>
  <c r="BB199" i="14"/>
  <c r="BB200" i="14"/>
  <c r="BB201" i="14"/>
  <c r="BB202" i="14"/>
  <c r="BB203" i="14"/>
  <c r="BB204" i="14"/>
  <c r="BB205" i="14"/>
  <c r="BB206" i="14"/>
  <c r="BB207" i="14"/>
  <c r="BB208" i="14"/>
  <c r="BB209" i="14"/>
  <c r="BB210" i="14"/>
  <c r="BB211" i="14"/>
  <c r="BB212" i="14"/>
  <c r="BB213" i="14"/>
  <c r="BB214" i="14"/>
  <c r="BB215" i="14"/>
  <c r="BB216" i="14"/>
  <c r="BB217" i="14"/>
  <c r="BB218" i="14"/>
  <c r="H219" i="14"/>
  <c r="N219" i="14" s="1"/>
  <c r="J219" i="14"/>
  <c r="J193" i="14" s="1"/>
  <c r="L219" i="14"/>
  <c r="P219" i="14"/>
  <c r="R219" i="14"/>
  <c r="R193" i="14" s="1"/>
  <c r="V219" i="14"/>
  <c r="H221" i="14"/>
  <c r="N221" i="14" s="1"/>
  <c r="J221" i="14"/>
  <c r="J220" i="14" s="1"/>
  <c r="L221" i="14"/>
  <c r="P221" i="14"/>
  <c r="R221" i="14"/>
  <c r="R220" i="14" s="1"/>
  <c r="V221" i="14"/>
  <c r="H222" i="14"/>
  <c r="J222" i="14"/>
  <c r="L222" i="14"/>
  <c r="L220" i="14" s="1"/>
  <c r="P222" i="14"/>
  <c r="R222" i="14"/>
  <c r="V222" i="14"/>
  <c r="V220" i="14" s="1"/>
  <c r="H224" i="14"/>
  <c r="N224" i="14" s="1"/>
  <c r="J224" i="14"/>
  <c r="L224" i="14"/>
  <c r="P224" i="14"/>
  <c r="R224" i="14"/>
  <c r="V224" i="14"/>
  <c r="H225" i="14"/>
  <c r="N225" i="14" s="1"/>
  <c r="J225" i="14"/>
  <c r="L225" i="14"/>
  <c r="P225" i="14"/>
  <c r="R225" i="14"/>
  <c r="V225" i="14"/>
  <c r="H227" i="14"/>
  <c r="J227" i="14"/>
  <c r="L227" i="14"/>
  <c r="N227" i="14"/>
  <c r="P227" i="14"/>
  <c r="R227" i="14"/>
  <c r="V227" i="14"/>
  <c r="H228" i="14"/>
  <c r="N228" i="14" s="1"/>
  <c r="J228" i="14"/>
  <c r="L228" i="14"/>
  <c r="P228" i="14"/>
  <c r="R228" i="14"/>
  <c r="V228" i="14"/>
  <c r="H229" i="14"/>
  <c r="N229" i="14" s="1"/>
  <c r="J229" i="14"/>
  <c r="L229" i="14"/>
  <c r="P229" i="14"/>
  <c r="P220" i="14" s="1"/>
  <c r="R229" i="14"/>
  <c r="V229" i="14"/>
  <c r="V230" i="14"/>
  <c r="H231" i="14"/>
  <c r="N231" i="14" s="1"/>
  <c r="J231" i="14"/>
  <c r="L231" i="14"/>
  <c r="L230" i="14" s="1"/>
  <c r="P231" i="14"/>
  <c r="R231" i="14"/>
  <c r="V231" i="14"/>
  <c r="H232" i="14"/>
  <c r="J232" i="14"/>
  <c r="L232" i="14"/>
  <c r="P232" i="14"/>
  <c r="P230" i="14" s="1"/>
  <c r="R232" i="14"/>
  <c r="V232" i="14"/>
  <c r="H233" i="14"/>
  <c r="N233" i="14" s="1"/>
  <c r="J233" i="14"/>
  <c r="J230" i="14" s="1"/>
  <c r="L233" i="14"/>
  <c r="P233" i="14"/>
  <c r="R233" i="14"/>
  <c r="R230" i="14" s="1"/>
  <c r="V233" i="14"/>
  <c r="BB234" i="14"/>
  <c r="BB235" i="14"/>
  <c r="BB236" i="14"/>
  <c r="BB237" i="14"/>
  <c r="BB238" i="14"/>
  <c r="BB239" i="14"/>
  <c r="BB240" i="14"/>
  <c r="BB241" i="14"/>
  <c r="BB242" i="14"/>
  <c r="BB243" i="14"/>
  <c r="BB244" i="14"/>
  <c r="H246" i="14"/>
  <c r="J246" i="14"/>
  <c r="L246" i="14"/>
  <c r="L245" i="14" s="1"/>
  <c r="P246" i="14"/>
  <c r="R246" i="14"/>
  <c r="V246" i="14"/>
  <c r="V245" i="14" s="1"/>
  <c r="H247" i="14"/>
  <c r="J247" i="14"/>
  <c r="J245" i="14" s="1"/>
  <c r="L247" i="14"/>
  <c r="N247" i="14"/>
  <c r="P247" i="14"/>
  <c r="R247" i="14"/>
  <c r="V247" i="14"/>
  <c r="H248" i="14"/>
  <c r="N248" i="14" s="1"/>
  <c r="J248" i="14"/>
  <c r="L248" i="14"/>
  <c r="P248" i="14"/>
  <c r="R248" i="14"/>
  <c r="R245" i="14" s="1"/>
  <c r="V248" i="14"/>
  <c r="H249" i="14"/>
  <c r="N249" i="14" s="1"/>
  <c r="J249" i="14"/>
  <c r="L249" i="14"/>
  <c r="P249" i="14"/>
  <c r="R249" i="14"/>
  <c r="V249" i="14"/>
  <c r="H250" i="14"/>
  <c r="J250" i="14"/>
  <c r="L250" i="14"/>
  <c r="N250" i="14"/>
  <c r="P250" i="14"/>
  <c r="R250" i="14"/>
  <c r="V250" i="14"/>
  <c r="BB251" i="14"/>
  <c r="BB252" i="14"/>
  <c r="BB253" i="14"/>
  <c r="BB254" i="14"/>
  <c r="BB255" i="14"/>
  <c r="BB256" i="14"/>
  <c r="BB257" i="14"/>
  <c r="BB258" i="14"/>
  <c r="AD260" i="14"/>
  <c r="J23" i="13"/>
  <c r="E24" i="13"/>
  <c r="J24" i="13"/>
  <c r="J25" i="13"/>
  <c r="E26" i="13"/>
  <c r="J26" i="13"/>
  <c r="G27" i="13"/>
  <c r="J27" i="13"/>
  <c r="J28" i="13"/>
  <c r="F38" i="13"/>
  <c r="G38" i="13"/>
  <c r="F39" i="13"/>
  <c r="F40" i="13" s="1"/>
  <c r="I52" i="13"/>
  <c r="I61" i="13"/>
  <c r="I18" i="13" s="1"/>
  <c r="H220" i="14" l="1"/>
  <c r="I62" i="13" s="1"/>
  <c r="H230" i="14"/>
  <c r="I63" i="13" s="1"/>
  <c r="I20" i="13" s="1"/>
  <c r="N179" i="14"/>
  <c r="N178" i="14" s="1"/>
  <c r="H84" i="14"/>
  <c r="I53" i="13" s="1"/>
  <c r="H19" i="14"/>
  <c r="I48" i="13" s="1"/>
  <c r="H8" i="14"/>
  <c r="I47" i="13"/>
  <c r="N146" i="14"/>
  <c r="N154" i="14"/>
  <c r="N232" i="14"/>
  <c r="N230" i="14" s="1"/>
  <c r="H154" i="14"/>
  <c r="I58" i="13" s="1"/>
  <c r="H115" i="14"/>
  <c r="I55" i="13" s="1"/>
  <c r="L84" i="14"/>
  <c r="N29" i="14"/>
  <c r="N19" i="14" s="1"/>
  <c r="H245" i="14"/>
  <c r="I64" i="13" s="1"/>
  <c r="I19" i="13" s="1"/>
  <c r="N220" i="14"/>
  <c r="R178" i="14"/>
  <c r="P164" i="14"/>
  <c r="V84" i="14"/>
  <c r="J76" i="14"/>
  <c r="J55" i="14"/>
  <c r="P55" i="14"/>
  <c r="H55" i="14"/>
  <c r="I50" i="13" s="1"/>
  <c r="J35" i="14"/>
  <c r="P35" i="14"/>
  <c r="H35" i="14"/>
  <c r="I49" i="13" s="1"/>
  <c r="J19" i="14"/>
  <c r="N115" i="14"/>
  <c r="N113" i="14"/>
  <c r="N112" i="14" s="1"/>
  <c r="N13" i="14"/>
  <c r="N8" i="14" s="1"/>
  <c r="P245" i="14"/>
  <c r="N194" i="14"/>
  <c r="N193" i="14" s="1"/>
  <c r="H164" i="14"/>
  <c r="I59" i="13" s="1"/>
  <c r="L154" i="14"/>
  <c r="H146" i="14"/>
  <c r="I57" i="13" s="1"/>
  <c r="N246" i="14"/>
  <c r="N245" i="14" s="1"/>
  <c r="N222" i="14"/>
  <c r="N165" i="14"/>
  <c r="N164" i="14" s="1"/>
  <c r="V154" i="14"/>
  <c r="L146" i="14"/>
  <c r="H126" i="14"/>
  <c r="I56" i="13" s="1"/>
  <c r="N126" i="14"/>
  <c r="L115" i="14"/>
  <c r="N95" i="14"/>
  <c r="N84" i="14" s="1"/>
  <c r="N82" i="14"/>
  <c r="N81" i="14" s="1"/>
  <c r="R76" i="14"/>
  <c r="R55" i="14"/>
  <c r="N56" i="14"/>
  <c r="N55" i="14" s="1"/>
  <c r="R35" i="14"/>
  <c r="N36" i="14"/>
  <c r="N35" i="14" s="1"/>
  <c r="L19" i="14"/>
  <c r="R19" i="14"/>
  <c r="L8" i="14"/>
  <c r="AE260" i="14"/>
  <c r="G39" i="13" s="1"/>
  <c r="G40" i="13" s="1"/>
  <c r="G25" i="13" s="1"/>
  <c r="G23" i="13"/>
  <c r="G26" i="13" l="1"/>
  <c r="E26" i="6"/>
  <c r="I16" i="13"/>
  <c r="I65" i="13"/>
  <c r="H39" i="13"/>
  <c r="H40" i="13" s="1"/>
  <c r="I17" i="13"/>
  <c r="G28" i="13"/>
  <c r="H260" i="14"/>
  <c r="G24" i="13"/>
  <c r="G29" i="13" s="1"/>
  <c r="I21" i="13" l="1"/>
  <c r="I39" i="13"/>
  <c r="I40" i="13" s="1"/>
  <c r="J39" i="13" s="1"/>
  <c r="J40" i="13" s="1"/>
  <c r="H9" i="12"/>
  <c r="J9" i="12"/>
  <c r="L9" i="12"/>
  <c r="P9" i="12"/>
  <c r="P8" i="12" s="1"/>
  <c r="R9" i="12"/>
  <c r="V9" i="12"/>
  <c r="H17" i="12"/>
  <c r="N17" i="12" s="1"/>
  <c r="J17" i="12"/>
  <c r="L17" i="12"/>
  <c r="P17" i="12"/>
  <c r="R17" i="12"/>
  <c r="V17" i="12"/>
  <c r="H20" i="12"/>
  <c r="N20" i="12" s="1"/>
  <c r="J20" i="12"/>
  <c r="L20" i="12"/>
  <c r="L8" i="12" s="1"/>
  <c r="P20" i="12"/>
  <c r="R20" i="12"/>
  <c r="V20" i="12"/>
  <c r="V8" i="12" s="1"/>
  <c r="H21" i="12"/>
  <c r="N21" i="12" s="1"/>
  <c r="J21" i="12"/>
  <c r="L21" i="12"/>
  <c r="P21" i="12"/>
  <c r="R21" i="12"/>
  <c r="V21" i="12"/>
  <c r="H23" i="12"/>
  <c r="N23" i="12" s="1"/>
  <c r="J23" i="12"/>
  <c r="L23" i="12"/>
  <c r="P23" i="12"/>
  <c r="R23" i="12"/>
  <c r="V23" i="12"/>
  <c r="H24" i="12"/>
  <c r="N24" i="12" s="1"/>
  <c r="J24" i="12"/>
  <c r="L24" i="12"/>
  <c r="P24" i="12"/>
  <c r="R24" i="12"/>
  <c r="V24" i="12"/>
  <c r="H26" i="12"/>
  <c r="J26" i="12"/>
  <c r="L26" i="12"/>
  <c r="N26" i="12"/>
  <c r="P26" i="12"/>
  <c r="R26" i="12"/>
  <c r="V26" i="12"/>
  <c r="L28" i="12"/>
  <c r="H29" i="12"/>
  <c r="J29" i="12"/>
  <c r="L29" i="12"/>
  <c r="P29" i="12"/>
  <c r="R29" i="12"/>
  <c r="V29" i="12"/>
  <c r="H35" i="12"/>
  <c r="N35" i="12" s="1"/>
  <c r="J35" i="12"/>
  <c r="L35" i="12"/>
  <c r="P35" i="12"/>
  <c r="R35" i="12"/>
  <c r="V35" i="12"/>
  <c r="H41" i="12"/>
  <c r="J41" i="12"/>
  <c r="L41" i="12"/>
  <c r="N41" i="12"/>
  <c r="P41" i="12"/>
  <c r="R41" i="12"/>
  <c r="V41" i="12"/>
  <c r="V28" i="12" s="1"/>
  <c r="H43" i="12"/>
  <c r="N43" i="12" s="1"/>
  <c r="J43" i="12"/>
  <c r="L43" i="12"/>
  <c r="P43" i="12"/>
  <c r="R43" i="12"/>
  <c r="V43" i="12"/>
  <c r="H46" i="12"/>
  <c r="N46" i="12" s="1"/>
  <c r="J46" i="12"/>
  <c r="L46" i="12"/>
  <c r="P46" i="12"/>
  <c r="R46" i="12"/>
  <c r="V46" i="12"/>
  <c r="H49" i="12"/>
  <c r="J49" i="12"/>
  <c r="L49" i="12"/>
  <c r="L42" i="12" s="1"/>
  <c r="N49" i="12"/>
  <c r="P49" i="12"/>
  <c r="R49" i="12"/>
  <c r="V49" i="12"/>
  <c r="V42" i="12" s="1"/>
  <c r="H54" i="12"/>
  <c r="N54" i="12" s="1"/>
  <c r="J54" i="12"/>
  <c r="L54" i="12"/>
  <c r="P54" i="12"/>
  <c r="R54" i="12"/>
  <c r="V54" i="12"/>
  <c r="H59" i="12"/>
  <c r="N59" i="12" s="1"/>
  <c r="J59" i="12"/>
  <c r="L59" i="12"/>
  <c r="P59" i="12"/>
  <c r="R59" i="12"/>
  <c r="V59" i="12"/>
  <c r="H60" i="12"/>
  <c r="N60" i="12" s="1"/>
  <c r="J60" i="12"/>
  <c r="L60" i="12"/>
  <c r="P60" i="12"/>
  <c r="R60" i="12"/>
  <c r="V60" i="12"/>
  <c r="H63" i="12"/>
  <c r="N63" i="12" s="1"/>
  <c r="J63" i="12"/>
  <c r="L63" i="12"/>
  <c r="P63" i="12"/>
  <c r="R63" i="12"/>
  <c r="V63" i="12"/>
  <c r="H68" i="12"/>
  <c r="N68" i="12" s="1"/>
  <c r="J68" i="12"/>
  <c r="L68" i="12"/>
  <c r="P68" i="12"/>
  <c r="R68" i="12"/>
  <c r="V68" i="12"/>
  <c r="H69" i="12"/>
  <c r="J69" i="12"/>
  <c r="L69" i="12"/>
  <c r="N69" i="12"/>
  <c r="P69" i="12"/>
  <c r="R69" i="12"/>
  <c r="V69" i="12"/>
  <c r="H72" i="12"/>
  <c r="N72" i="12" s="1"/>
  <c r="J72" i="12"/>
  <c r="L72" i="12"/>
  <c r="P72" i="12"/>
  <c r="R72" i="12"/>
  <c r="V72" i="12"/>
  <c r="H73" i="12"/>
  <c r="N73" i="12" s="1"/>
  <c r="J73" i="12"/>
  <c r="L73" i="12"/>
  <c r="P73" i="12"/>
  <c r="R73" i="12"/>
  <c r="V73" i="12"/>
  <c r="H79" i="12"/>
  <c r="J79" i="12"/>
  <c r="L79" i="12"/>
  <c r="N79" i="12"/>
  <c r="P79" i="12"/>
  <c r="R79" i="12"/>
  <c r="V79" i="12"/>
  <c r="H86" i="12"/>
  <c r="N86" i="12" s="1"/>
  <c r="J86" i="12"/>
  <c r="L86" i="12"/>
  <c r="P86" i="12"/>
  <c r="P85" i="12" s="1"/>
  <c r="R86" i="12"/>
  <c r="V86" i="12"/>
  <c r="H88" i="12"/>
  <c r="N88" i="12" s="1"/>
  <c r="J88" i="12"/>
  <c r="L88" i="12"/>
  <c r="P88" i="12"/>
  <c r="R88" i="12"/>
  <c r="V88" i="12"/>
  <c r="H90" i="12"/>
  <c r="J90" i="12"/>
  <c r="L90" i="12"/>
  <c r="N90" i="12"/>
  <c r="P90" i="12"/>
  <c r="R90" i="12"/>
  <c r="V90" i="12"/>
  <c r="H91" i="12"/>
  <c r="N91" i="12" s="1"/>
  <c r="J91" i="12"/>
  <c r="L91" i="12"/>
  <c r="P91" i="12"/>
  <c r="R91" i="12"/>
  <c r="V91" i="12"/>
  <c r="H94" i="12"/>
  <c r="N94" i="12" s="1"/>
  <c r="J94" i="12"/>
  <c r="L94" i="12"/>
  <c r="P94" i="12"/>
  <c r="R94" i="12"/>
  <c r="V94" i="12"/>
  <c r="H95" i="12"/>
  <c r="J95" i="12"/>
  <c r="L95" i="12"/>
  <c r="N95" i="12"/>
  <c r="P95" i="12"/>
  <c r="R95" i="12"/>
  <c r="V95" i="12"/>
  <c r="H97" i="12"/>
  <c r="H96" i="12" s="1"/>
  <c r="I51" i="11" s="1"/>
  <c r="J97" i="12"/>
  <c r="L97" i="12"/>
  <c r="P97" i="12"/>
  <c r="R97" i="12"/>
  <c r="V97" i="12"/>
  <c r="H99" i="12"/>
  <c r="N99" i="12" s="1"/>
  <c r="J99" i="12"/>
  <c r="L99" i="12"/>
  <c r="P99" i="12"/>
  <c r="R99" i="12"/>
  <c r="V99" i="12"/>
  <c r="H102" i="12"/>
  <c r="N102" i="12" s="1"/>
  <c r="J102" i="12"/>
  <c r="L102" i="12"/>
  <c r="P102" i="12"/>
  <c r="R102" i="12"/>
  <c r="V102" i="12"/>
  <c r="V96" i="12" s="1"/>
  <c r="H105" i="12"/>
  <c r="N105" i="12" s="1"/>
  <c r="J105" i="12"/>
  <c r="L105" i="12"/>
  <c r="L96" i="12" s="1"/>
  <c r="P105" i="12"/>
  <c r="R105" i="12"/>
  <c r="V105" i="12"/>
  <c r="H108" i="12"/>
  <c r="N108" i="12" s="1"/>
  <c r="J108" i="12"/>
  <c r="L108" i="12"/>
  <c r="P108" i="12"/>
  <c r="R108" i="12"/>
  <c r="V108" i="12"/>
  <c r="H111" i="12"/>
  <c r="N111" i="12" s="1"/>
  <c r="J111" i="12"/>
  <c r="L111" i="12"/>
  <c r="P111" i="12"/>
  <c r="R111" i="12"/>
  <c r="V111" i="12"/>
  <c r="H114" i="12"/>
  <c r="N114" i="12" s="1"/>
  <c r="J114" i="12"/>
  <c r="L114" i="12"/>
  <c r="P114" i="12"/>
  <c r="R114" i="12"/>
  <c r="V114" i="12"/>
  <c r="H119" i="12"/>
  <c r="N119" i="12" s="1"/>
  <c r="J119" i="12"/>
  <c r="L119" i="12"/>
  <c r="P119" i="12"/>
  <c r="R119" i="12"/>
  <c r="V119" i="12"/>
  <c r="H121" i="12"/>
  <c r="N121" i="12" s="1"/>
  <c r="J121" i="12"/>
  <c r="L121" i="12"/>
  <c r="P121" i="12"/>
  <c r="R121" i="12"/>
  <c r="V121" i="12"/>
  <c r="H123" i="12"/>
  <c r="N123" i="12" s="1"/>
  <c r="J123" i="12"/>
  <c r="L123" i="12"/>
  <c r="P123" i="12"/>
  <c r="R123" i="12"/>
  <c r="V123" i="12"/>
  <c r="H126" i="12"/>
  <c r="J126" i="12"/>
  <c r="L126" i="12"/>
  <c r="N126" i="12"/>
  <c r="P126" i="12"/>
  <c r="R126" i="12"/>
  <c r="V126" i="12"/>
  <c r="H132" i="12"/>
  <c r="N132" i="12" s="1"/>
  <c r="J132" i="12"/>
  <c r="L132" i="12"/>
  <c r="P132" i="12"/>
  <c r="R132" i="12"/>
  <c r="V132" i="12"/>
  <c r="H136" i="12"/>
  <c r="N136" i="12" s="1"/>
  <c r="J136" i="12"/>
  <c r="J125" i="12" s="1"/>
  <c r="L136" i="12"/>
  <c r="P136" i="12"/>
  <c r="R136" i="12"/>
  <c r="R125" i="12" s="1"/>
  <c r="V136" i="12"/>
  <c r="H137" i="12"/>
  <c r="N137" i="12" s="1"/>
  <c r="J137" i="12"/>
  <c r="L137" i="12"/>
  <c r="P137" i="12"/>
  <c r="R137" i="12"/>
  <c r="V137" i="12"/>
  <c r="H143" i="12"/>
  <c r="N143" i="12" s="1"/>
  <c r="J143" i="12"/>
  <c r="L143" i="12"/>
  <c r="L125" i="12" s="1"/>
  <c r="P143" i="12"/>
  <c r="R143" i="12"/>
  <c r="V143" i="12"/>
  <c r="V125" i="12" s="1"/>
  <c r="H144" i="12"/>
  <c r="N144" i="12" s="1"/>
  <c r="J144" i="12"/>
  <c r="L144" i="12"/>
  <c r="P144" i="12"/>
  <c r="R144" i="12"/>
  <c r="V144" i="12"/>
  <c r="P152" i="12"/>
  <c r="H153" i="12"/>
  <c r="H152" i="12" s="1"/>
  <c r="I53" i="11" s="1"/>
  <c r="J153" i="12"/>
  <c r="J152" i="12" s="1"/>
  <c r="L153" i="12"/>
  <c r="L152" i="12" s="1"/>
  <c r="P153" i="12"/>
  <c r="R153" i="12"/>
  <c r="R152" i="12" s="1"/>
  <c r="V153" i="12"/>
  <c r="V152" i="12" s="1"/>
  <c r="L154" i="12"/>
  <c r="V154" i="12"/>
  <c r="H155" i="12"/>
  <c r="H154" i="12" s="1"/>
  <c r="J155" i="12"/>
  <c r="J154" i="12" s="1"/>
  <c r="L155" i="12"/>
  <c r="P155" i="12"/>
  <c r="P154" i="12" s="1"/>
  <c r="R155" i="12"/>
  <c r="R154" i="12" s="1"/>
  <c r="V155" i="12"/>
  <c r="H157" i="12"/>
  <c r="P157" i="12"/>
  <c r="R157" i="12"/>
  <c r="H158" i="12"/>
  <c r="J158" i="12"/>
  <c r="J157" i="12" s="1"/>
  <c r="L158" i="12"/>
  <c r="L157" i="12" s="1"/>
  <c r="N158" i="12"/>
  <c r="N157" i="12" s="1"/>
  <c r="P158" i="12"/>
  <c r="R158" i="12"/>
  <c r="V158" i="12"/>
  <c r="V157" i="12" s="1"/>
  <c r="H161" i="12"/>
  <c r="N161" i="12" s="1"/>
  <c r="J161" i="12"/>
  <c r="L161" i="12"/>
  <c r="P161" i="12"/>
  <c r="R161" i="12"/>
  <c r="V161" i="12"/>
  <c r="H162" i="12"/>
  <c r="N162" i="12" s="1"/>
  <c r="J162" i="12"/>
  <c r="L162" i="12"/>
  <c r="P162" i="12"/>
  <c r="R162" i="12"/>
  <c r="V162" i="12"/>
  <c r="H164" i="12"/>
  <c r="J164" i="12"/>
  <c r="L164" i="12"/>
  <c r="N164" i="12"/>
  <c r="P164" i="12"/>
  <c r="R164" i="12"/>
  <c r="V164" i="12"/>
  <c r="V160" i="12" s="1"/>
  <c r="H167" i="12"/>
  <c r="N167" i="12" s="1"/>
  <c r="J167" i="12"/>
  <c r="L167" i="12"/>
  <c r="P167" i="12"/>
  <c r="R167" i="12"/>
  <c r="V167" i="12"/>
  <c r="H174" i="12"/>
  <c r="N174" i="12" s="1"/>
  <c r="J174" i="12"/>
  <c r="L174" i="12"/>
  <c r="P174" i="12"/>
  <c r="R174" i="12"/>
  <c r="V174" i="12"/>
  <c r="H177" i="12"/>
  <c r="N177" i="12" s="1"/>
  <c r="J177" i="12"/>
  <c r="L177" i="12"/>
  <c r="P177" i="12"/>
  <c r="R177" i="12"/>
  <c r="V177" i="12"/>
  <c r="H182" i="12"/>
  <c r="N182" i="12" s="1"/>
  <c r="J182" i="12"/>
  <c r="L182" i="12"/>
  <c r="P182" i="12"/>
  <c r="R182" i="12"/>
  <c r="V182" i="12"/>
  <c r="H187" i="12"/>
  <c r="N187" i="12" s="1"/>
  <c r="J187" i="12"/>
  <c r="L187" i="12"/>
  <c r="L160" i="12" s="1"/>
  <c r="P187" i="12"/>
  <c r="R187" i="12"/>
  <c r="V187" i="12"/>
  <c r="H188" i="12"/>
  <c r="J188" i="12"/>
  <c r="L188" i="12"/>
  <c r="N188" i="12"/>
  <c r="P188" i="12"/>
  <c r="R188" i="12"/>
  <c r="V188" i="12"/>
  <c r="H189" i="12"/>
  <c r="N189" i="12" s="1"/>
  <c r="J189" i="12"/>
  <c r="L189" i="12"/>
  <c r="P189" i="12"/>
  <c r="R189" i="12"/>
  <c r="V189" i="12"/>
  <c r="H192" i="12"/>
  <c r="N192" i="12" s="1"/>
  <c r="J192" i="12"/>
  <c r="L192" i="12"/>
  <c r="P192" i="12"/>
  <c r="R192" i="12"/>
  <c r="V192" i="12"/>
  <c r="H195" i="12"/>
  <c r="J195" i="12"/>
  <c r="L195" i="12"/>
  <c r="N195" i="12"/>
  <c r="P195" i="12"/>
  <c r="R195" i="12"/>
  <c r="V195" i="12"/>
  <c r="H198" i="12"/>
  <c r="N198" i="12" s="1"/>
  <c r="J198" i="12"/>
  <c r="L198" i="12"/>
  <c r="P198" i="12"/>
  <c r="R198" i="12"/>
  <c r="V198" i="12"/>
  <c r="H203" i="12"/>
  <c r="N203" i="12" s="1"/>
  <c r="J203" i="12"/>
  <c r="L203" i="12"/>
  <c r="P203" i="12"/>
  <c r="R203" i="12"/>
  <c r="V203" i="12"/>
  <c r="H206" i="12"/>
  <c r="N206" i="12" s="1"/>
  <c r="J206" i="12"/>
  <c r="L206" i="12"/>
  <c r="P206" i="12"/>
  <c r="R206" i="12"/>
  <c r="V206" i="12"/>
  <c r="H209" i="12"/>
  <c r="N209" i="12" s="1"/>
  <c r="J209" i="12"/>
  <c r="L209" i="12"/>
  <c r="P209" i="12"/>
  <c r="R209" i="12"/>
  <c r="V209" i="12"/>
  <c r="H212" i="12"/>
  <c r="N212" i="12" s="1"/>
  <c r="J212" i="12"/>
  <c r="L212" i="12"/>
  <c r="P212" i="12"/>
  <c r="R212" i="12"/>
  <c r="V212" i="12"/>
  <c r="H215" i="12"/>
  <c r="N215" i="12" s="1"/>
  <c r="J215" i="12"/>
  <c r="L215" i="12"/>
  <c r="P215" i="12"/>
  <c r="R215" i="12"/>
  <c r="V215" i="12"/>
  <c r="H218" i="12"/>
  <c r="N218" i="12" s="1"/>
  <c r="J218" i="12"/>
  <c r="L218" i="12"/>
  <c r="P218" i="12"/>
  <c r="R218" i="12"/>
  <c r="V218" i="12"/>
  <c r="H221" i="12"/>
  <c r="J221" i="12"/>
  <c r="L221" i="12"/>
  <c r="N221" i="12"/>
  <c r="P221" i="12"/>
  <c r="R221" i="12"/>
  <c r="V221" i="12"/>
  <c r="H224" i="12"/>
  <c r="N224" i="12" s="1"/>
  <c r="J224" i="12"/>
  <c r="L224" i="12"/>
  <c r="P224" i="12"/>
  <c r="R224" i="12"/>
  <c r="V224" i="12"/>
  <c r="H225" i="12"/>
  <c r="N225" i="12" s="1"/>
  <c r="J225" i="12"/>
  <c r="L225" i="12"/>
  <c r="P225" i="12"/>
  <c r="R225" i="12"/>
  <c r="V225" i="12"/>
  <c r="H228" i="12"/>
  <c r="J228" i="12"/>
  <c r="L228" i="12"/>
  <c r="N228" i="12"/>
  <c r="P228" i="12"/>
  <c r="R228" i="12"/>
  <c r="V228" i="12"/>
  <c r="H234" i="12"/>
  <c r="N234" i="12" s="1"/>
  <c r="J234" i="12"/>
  <c r="L234" i="12"/>
  <c r="P234" i="12"/>
  <c r="R234" i="12"/>
  <c r="V234" i="12"/>
  <c r="H241" i="12"/>
  <c r="N241" i="12" s="1"/>
  <c r="N240" i="12" s="1"/>
  <c r="J241" i="12"/>
  <c r="J240" i="12" s="1"/>
  <c r="L241" i="12"/>
  <c r="L240" i="12" s="1"/>
  <c r="P241" i="12"/>
  <c r="P240" i="12" s="1"/>
  <c r="R241" i="12"/>
  <c r="R240" i="12" s="1"/>
  <c r="V241" i="12"/>
  <c r="V240" i="12" s="1"/>
  <c r="H244" i="12"/>
  <c r="J244" i="12"/>
  <c r="L244" i="12"/>
  <c r="L243" i="12" s="1"/>
  <c r="N244" i="12"/>
  <c r="P244" i="12"/>
  <c r="R244" i="12"/>
  <c r="V244" i="12"/>
  <c r="V243" i="12" s="1"/>
  <c r="H251" i="12"/>
  <c r="N251" i="12" s="1"/>
  <c r="J251" i="12"/>
  <c r="L251" i="12"/>
  <c r="P251" i="12"/>
  <c r="R251" i="12"/>
  <c r="V251" i="12"/>
  <c r="H252" i="12"/>
  <c r="N252" i="12" s="1"/>
  <c r="J252" i="12"/>
  <c r="J243" i="12" s="1"/>
  <c r="L252" i="12"/>
  <c r="P252" i="12"/>
  <c r="R252" i="12"/>
  <c r="R243" i="12" s="1"/>
  <c r="V252" i="12"/>
  <c r="H258" i="12"/>
  <c r="J258" i="12"/>
  <c r="L258" i="12"/>
  <c r="N258" i="12"/>
  <c r="P258" i="12"/>
  <c r="R258" i="12"/>
  <c r="V258" i="12"/>
  <c r="H261" i="12"/>
  <c r="N261" i="12" s="1"/>
  <c r="J261" i="12"/>
  <c r="L261" i="12"/>
  <c r="P261" i="12"/>
  <c r="R261" i="12"/>
  <c r="V261" i="12"/>
  <c r="H262" i="12"/>
  <c r="N262" i="12" s="1"/>
  <c r="J262" i="12"/>
  <c r="L262" i="12"/>
  <c r="P262" i="12"/>
  <c r="R262" i="12"/>
  <c r="V262" i="12"/>
  <c r="H264" i="12"/>
  <c r="N264" i="12" s="1"/>
  <c r="J264" i="12"/>
  <c r="L264" i="12"/>
  <c r="P264" i="12"/>
  <c r="R264" i="12"/>
  <c r="V264" i="12"/>
  <c r="H265" i="12"/>
  <c r="N265" i="12" s="1"/>
  <c r="J265" i="12"/>
  <c r="L265" i="12"/>
  <c r="P265" i="12"/>
  <c r="R265" i="12"/>
  <c r="V265" i="12"/>
  <c r="L266" i="12"/>
  <c r="H267" i="12"/>
  <c r="J267" i="12"/>
  <c r="J266" i="12" s="1"/>
  <c r="L267" i="12"/>
  <c r="P267" i="12"/>
  <c r="P266" i="12" s="1"/>
  <c r="R267" i="12"/>
  <c r="R266" i="12" s="1"/>
  <c r="V267" i="12"/>
  <c r="H270" i="12"/>
  <c r="N270" i="12" s="1"/>
  <c r="J270" i="12"/>
  <c r="L270" i="12"/>
  <c r="P270" i="12"/>
  <c r="R270" i="12"/>
  <c r="V270" i="12"/>
  <c r="H272" i="12"/>
  <c r="N272" i="12" s="1"/>
  <c r="J272" i="12"/>
  <c r="L272" i="12"/>
  <c r="P272" i="12"/>
  <c r="R272" i="12"/>
  <c r="V272" i="12"/>
  <c r="V266" i="12" s="1"/>
  <c r="H274" i="12"/>
  <c r="N274" i="12" s="1"/>
  <c r="J274" i="12"/>
  <c r="L274" i="12"/>
  <c r="P274" i="12"/>
  <c r="R274" i="12"/>
  <c r="V274" i="12"/>
  <c r="H277" i="12"/>
  <c r="J277" i="12"/>
  <c r="L277" i="12"/>
  <c r="N277" i="12"/>
  <c r="P277" i="12"/>
  <c r="R277" i="12"/>
  <c r="V277" i="12"/>
  <c r="H279" i="12"/>
  <c r="N279" i="12" s="1"/>
  <c r="J279" i="12"/>
  <c r="J278" i="12" s="1"/>
  <c r="L279" i="12"/>
  <c r="P279" i="12"/>
  <c r="R279" i="12"/>
  <c r="V279" i="12"/>
  <c r="H280" i="12"/>
  <c r="N280" i="12" s="1"/>
  <c r="J280" i="12"/>
  <c r="L280" i="12"/>
  <c r="P280" i="12"/>
  <c r="R280" i="12"/>
  <c r="V280" i="12"/>
  <c r="H281" i="12"/>
  <c r="J281" i="12"/>
  <c r="L281" i="12"/>
  <c r="P281" i="12"/>
  <c r="P278" i="12" s="1"/>
  <c r="R281" i="12"/>
  <c r="V281" i="12"/>
  <c r="H282" i="12"/>
  <c r="N282" i="12" s="1"/>
  <c r="J282" i="12"/>
  <c r="L282" i="12"/>
  <c r="P282" i="12"/>
  <c r="R282" i="12"/>
  <c r="V282" i="12"/>
  <c r="H283" i="12"/>
  <c r="N283" i="12" s="1"/>
  <c r="J283" i="12"/>
  <c r="L283" i="12"/>
  <c r="P283" i="12"/>
  <c r="R283" i="12"/>
  <c r="V283" i="12"/>
  <c r="H284" i="12"/>
  <c r="J284" i="12"/>
  <c r="L284" i="12"/>
  <c r="N284" i="12"/>
  <c r="P284" i="12"/>
  <c r="R284" i="12"/>
  <c r="V284" i="12"/>
  <c r="H285" i="12"/>
  <c r="N285" i="12" s="1"/>
  <c r="J285" i="12"/>
  <c r="L285" i="12"/>
  <c r="P285" i="12"/>
  <c r="R285" i="12"/>
  <c r="V285" i="12"/>
  <c r="H286" i="12"/>
  <c r="N286" i="12" s="1"/>
  <c r="J286" i="12"/>
  <c r="L286" i="12"/>
  <c r="P286" i="12"/>
  <c r="R286" i="12"/>
  <c r="V286" i="12"/>
  <c r="H287" i="12"/>
  <c r="J287" i="12"/>
  <c r="L287" i="12"/>
  <c r="N287" i="12"/>
  <c r="P287" i="12"/>
  <c r="R287" i="12"/>
  <c r="R278" i="12" s="1"/>
  <c r="V287" i="12"/>
  <c r="H288" i="12"/>
  <c r="N288" i="12" s="1"/>
  <c r="J288" i="12"/>
  <c r="L288" i="12"/>
  <c r="P288" i="12"/>
  <c r="R288" i="12"/>
  <c r="V288" i="12"/>
  <c r="H289" i="12"/>
  <c r="N289" i="12" s="1"/>
  <c r="J289" i="12"/>
  <c r="L289" i="12"/>
  <c r="P289" i="12"/>
  <c r="R289" i="12"/>
  <c r="V289" i="12"/>
  <c r="H290" i="12"/>
  <c r="N290" i="12" s="1"/>
  <c r="J290" i="12"/>
  <c r="L290" i="12"/>
  <c r="P290" i="12"/>
  <c r="R290" i="12"/>
  <c r="V290" i="12"/>
  <c r="H291" i="12"/>
  <c r="N291" i="12" s="1"/>
  <c r="J291" i="12"/>
  <c r="L291" i="12"/>
  <c r="P291" i="12"/>
  <c r="R291" i="12"/>
  <c r="V291" i="12"/>
  <c r="H292" i="12"/>
  <c r="N292" i="12" s="1"/>
  <c r="J292" i="12"/>
  <c r="L292" i="12"/>
  <c r="P292" i="12"/>
  <c r="R292" i="12"/>
  <c r="V292" i="12"/>
  <c r="H294" i="12"/>
  <c r="J294" i="12"/>
  <c r="L294" i="12"/>
  <c r="P294" i="12"/>
  <c r="P293" i="12" s="1"/>
  <c r="R294" i="12"/>
  <c r="V294" i="12"/>
  <c r="H295" i="12"/>
  <c r="J295" i="12"/>
  <c r="L295" i="12"/>
  <c r="N295" i="12"/>
  <c r="P295" i="12"/>
  <c r="R295" i="12"/>
  <c r="V295" i="12"/>
  <c r="H296" i="12"/>
  <c r="N296" i="12" s="1"/>
  <c r="J296" i="12"/>
  <c r="L296" i="12"/>
  <c r="P296" i="12"/>
  <c r="R296" i="12"/>
  <c r="V296" i="12"/>
  <c r="H297" i="12"/>
  <c r="N297" i="12" s="1"/>
  <c r="J297" i="12"/>
  <c r="L297" i="12"/>
  <c r="P297" i="12"/>
  <c r="R297" i="12"/>
  <c r="V297" i="12"/>
  <c r="H298" i="12"/>
  <c r="N298" i="12" s="1"/>
  <c r="J298" i="12"/>
  <c r="L298" i="12"/>
  <c r="P298" i="12"/>
  <c r="R298" i="12"/>
  <c r="V298" i="12"/>
  <c r="H299" i="12"/>
  <c r="N299" i="12" s="1"/>
  <c r="J299" i="12"/>
  <c r="L299" i="12"/>
  <c r="P299" i="12"/>
  <c r="R299" i="12"/>
  <c r="V299" i="12"/>
  <c r="H300" i="12"/>
  <c r="N300" i="12" s="1"/>
  <c r="J300" i="12"/>
  <c r="L300" i="12"/>
  <c r="P300" i="12"/>
  <c r="R300" i="12"/>
  <c r="V300" i="12"/>
  <c r="H301" i="12"/>
  <c r="J301" i="12"/>
  <c r="L301" i="12"/>
  <c r="N301" i="12"/>
  <c r="P301" i="12"/>
  <c r="R301" i="12"/>
  <c r="V301" i="12"/>
  <c r="H302" i="12"/>
  <c r="N302" i="12" s="1"/>
  <c r="J302" i="12"/>
  <c r="L302" i="12"/>
  <c r="P302" i="12"/>
  <c r="R302" i="12"/>
  <c r="V302" i="12"/>
  <c r="H303" i="12"/>
  <c r="N303" i="12" s="1"/>
  <c r="J303" i="12"/>
  <c r="L303" i="12"/>
  <c r="P303" i="12"/>
  <c r="R303" i="12"/>
  <c r="V303" i="12"/>
  <c r="H304" i="12"/>
  <c r="J304" i="12"/>
  <c r="L304" i="12"/>
  <c r="N304" i="12"/>
  <c r="P304" i="12"/>
  <c r="R304" i="12"/>
  <c r="V304" i="12"/>
  <c r="H305" i="12"/>
  <c r="J305" i="12"/>
  <c r="L305" i="12"/>
  <c r="N305" i="12"/>
  <c r="P305" i="12"/>
  <c r="R305" i="12"/>
  <c r="V305" i="12"/>
  <c r="H306" i="12"/>
  <c r="I62" i="11" s="1"/>
  <c r="H307" i="12"/>
  <c r="J307" i="12"/>
  <c r="J306" i="12" s="1"/>
  <c r="L307" i="12"/>
  <c r="N307" i="12"/>
  <c r="P307" i="12"/>
  <c r="R307" i="12"/>
  <c r="R306" i="12" s="1"/>
  <c r="V307" i="12"/>
  <c r="H308" i="12"/>
  <c r="N308" i="12" s="1"/>
  <c r="J308" i="12"/>
  <c r="L308" i="12"/>
  <c r="P308" i="12"/>
  <c r="R308" i="12"/>
  <c r="V308" i="12"/>
  <c r="H309" i="12"/>
  <c r="N309" i="12" s="1"/>
  <c r="J309" i="12"/>
  <c r="L309" i="12"/>
  <c r="P309" i="12"/>
  <c r="P306" i="12" s="1"/>
  <c r="R309" i="12"/>
  <c r="V309" i="12"/>
  <c r="H310" i="12"/>
  <c r="N310" i="12" s="1"/>
  <c r="J310" i="12"/>
  <c r="L310" i="12"/>
  <c r="P310" i="12"/>
  <c r="R310" i="12"/>
  <c r="V310" i="12"/>
  <c r="H311" i="12"/>
  <c r="N311" i="12" s="1"/>
  <c r="J311" i="12"/>
  <c r="L311" i="12"/>
  <c r="P311" i="12"/>
  <c r="R311" i="12"/>
  <c r="V311" i="12"/>
  <c r="H312" i="12"/>
  <c r="N312" i="12" s="1"/>
  <c r="J312" i="12"/>
  <c r="L312" i="12"/>
  <c r="P312" i="12"/>
  <c r="R312" i="12"/>
  <c r="V312" i="12"/>
  <c r="H313" i="12"/>
  <c r="J313" i="12"/>
  <c r="L313" i="12"/>
  <c r="N313" i="12"/>
  <c r="P313" i="12"/>
  <c r="R313" i="12"/>
  <c r="V313" i="12"/>
  <c r="H314" i="12"/>
  <c r="N314" i="12" s="1"/>
  <c r="J314" i="12"/>
  <c r="L314" i="12"/>
  <c r="P314" i="12"/>
  <c r="R314" i="12"/>
  <c r="V314" i="12"/>
  <c r="H315" i="12"/>
  <c r="N315" i="12" s="1"/>
  <c r="J315" i="12"/>
  <c r="L315" i="12"/>
  <c r="P315" i="12"/>
  <c r="R315" i="12"/>
  <c r="V315" i="12"/>
  <c r="H316" i="12"/>
  <c r="J316" i="12"/>
  <c r="L316" i="12"/>
  <c r="N316" i="12"/>
  <c r="P316" i="12"/>
  <c r="R316" i="12"/>
  <c r="V316" i="12"/>
  <c r="H317" i="12"/>
  <c r="N317" i="12" s="1"/>
  <c r="J317" i="12"/>
  <c r="L317" i="12"/>
  <c r="P317" i="12"/>
  <c r="R317" i="12"/>
  <c r="V317" i="12"/>
  <c r="H318" i="12"/>
  <c r="N318" i="12" s="1"/>
  <c r="J318" i="12"/>
  <c r="L318" i="12"/>
  <c r="P318" i="12"/>
  <c r="R318" i="12"/>
  <c r="V318" i="12"/>
  <c r="H319" i="12"/>
  <c r="N319" i="12" s="1"/>
  <c r="J319" i="12"/>
  <c r="L319" i="12"/>
  <c r="P319" i="12"/>
  <c r="R319" i="12"/>
  <c r="V319" i="12"/>
  <c r="H320" i="12"/>
  <c r="N320" i="12" s="1"/>
  <c r="J320" i="12"/>
  <c r="L320" i="12"/>
  <c r="P320" i="12"/>
  <c r="R320" i="12"/>
  <c r="V320" i="12"/>
  <c r="H321" i="12"/>
  <c r="N321" i="12" s="1"/>
  <c r="J321" i="12"/>
  <c r="L321" i="12"/>
  <c r="P321" i="12"/>
  <c r="R321" i="12"/>
  <c r="V321" i="12"/>
  <c r="H322" i="12"/>
  <c r="N322" i="12" s="1"/>
  <c r="J322" i="12"/>
  <c r="L322" i="12"/>
  <c r="P322" i="12"/>
  <c r="R322" i="12"/>
  <c r="V322" i="12"/>
  <c r="H323" i="12"/>
  <c r="N323" i="12" s="1"/>
  <c r="J323" i="12"/>
  <c r="L323" i="12"/>
  <c r="P323" i="12"/>
  <c r="R323" i="12"/>
  <c r="V323" i="12"/>
  <c r="H324" i="12"/>
  <c r="N324" i="12" s="1"/>
  <c r="J324" i="12"/>
  <c r="L324" i="12"/>
  <c r="P324" i="12"/>
  <c r="R324" i="12"/>
  <c r="V324" i="12"/>
  <c r="H325" i="12"/>
  <c r="N325" i="12" s="1"/>
  <c r="J325" i="12"/>
  <c r="L325" i="12"/>
  <c r="P325" i="12"/>
  <c r="R325" i="12"/>
  <c r="V325" i="12"/>
  <c r="H326" i="12"/>
  <c r="N326" i="12" s="1"/>
  <c r="J326" i="12"/>
  <c r="L326" i="12"/>
  <c r="P326" i="12"/>
  <c r="R326" i="12"/>
  <c r="V326" i="12"/>
  <c r="H327" i="12"/>
  <c r="J327" i="12"/>
  <c r="L327" i="12"/>
  <c r="N327" i="12"/>
  <c r="P327" i="12"/>
  <c r="R327" i="12"/>
  <c r="V327" i="12"/>
  <c r="H328" i="12"/>
  <c r="N328" i="12" s="1"/>
  <c r="J328" i="12"/>
  <c r="L328" i="12"/>
  <c r="P328" i="12"/>
  <c r="R328" i="12"/>
  <c r="V328" i="12"/>
  <c r="H329" i="12"/>
  <c r="N329" i="12" s="1"/>
  <c r="J329" i="12"/>
  <c r="L329" i="12"/>
  <c r="P329" i="12"/>
  <c r="R329" i="12"/>
  <c r="V329" i="12"/>
  <c r="H330" i="12"/>
  <c r="N330" i="12" s="1"/>
  <c r="J330" i="12"/>
  <c r="L330" i="12"/>
  <c r="P330" i="12"/>
  <c r="R330" i="12"/>
  <c r="V330" i="12"/>
  <c r="H331" i="12"/>
  <c r="N331" i="12" s="1"/>
  <c r="J331" i="12"/>
  <c r="L331" i="12"/>
  <c r="P331" i="12"/>
  <c r="R331" i="12"/>
  <c r="V331" i="12"/>
  <c r="H332" i="12"/>
  <c r="N332" i="12" s="1"/>
  <c r="J332" i="12"/>
  <c r="L332" i="12"/>
  <c r="P332" i="12"/>
  <c r="R332" i="12"/>
  <c r="V332" i="12"/>
  <c r="H333" i="12"/>
  <c r="N333" i="12" s="1"/>
  <c r="J333" i="12"/>
  <c r="L333" i="12"/>
  <c r="P333" i="12"/>
  <c r="R333" i="12"/>
  <c r="V333" i="12"/>
  <c r="H334" i="12"/>
  <c r="I63" i="11" s="1"/>
  <c r="J334" i="12"/>
  <c r="L334" i="12"/>
  <c r="P334" i="12"/>
  <c r="R334" i="12"/>
  <c r="V334" i="12"/>
  <c r="H335" i="12"/>
  <c r="J335" i="12"/>
  <c r="L335" i="12"/>
  <c r="N335" i="12"/>
  <c r="N334" i="12" s="1"/>
  <c r="P335" i="12"/>
  <c r="R335" i="12"/>
  <c r="V335" i="12"/>
  <c r="H337" i="12"/>
  <c r="J337" i="12"/>
  <c r="L337" i="12"/>
  <c r="N337" i="12"/>
  <c r="P337" i="12"/>
  <c r="P336" i="12" s="1"/>
  <c r="R337" i="12"/>
  <c r="V337" i="12"/>
  <c r="H338" i="12"/>
  <c r="N338" i="12" s="1"/>
  <c r="J338" i="12"/>
  <c r="L338" i="12"/>
  <c r="P338" i="12"/>
  <c r="R338" i="12"/>
  <c r="V338" i="12"/>
  <c r="H339" i="12"/>
  <c r="N339" i="12" s="1"/>
  <c r="J339" i="12"/>
  <c r="L339" i="12"/>
  <c r="L336" i="12" s="1"/>
  <c r="P339" i="12"/>
  <c r="R339" i="12"/>
  <c r="V339" i="12"/>
  <c r="V336" i="12" s="1"/>
  <c r="H340" i="12"/>
  <c r="J340" i="12"/>
  <c r="L340" i="12"/>
  <c r="N340" i="12"/>
  <c r="P340" i="12"/>
  <c r="R340" i="12"/>
  <c r="V340" i="12"/>
  <c r="H341" i="12"/>
  <c r="N341" i="12" s="1"/>
  <c r="J341" i="12"/>
  <c r="L341" i="12"/>
  <c r="P341" i="12"/>
  <c r="R341" i="12"/>
  <c r="V341" i="12"/>
  <c r="H342" i="12"/>
  <c r="N342" i="12" s="1"/>
  <c r="J342" i="12"/>
  <c r="L342" i="12"/>
  <c r="P342" i="12"/>
  <c r="R342" i="12"/>
  <c r="V342" i="12"/>
  <c r="H343" i="12"/>
  <c r="N343" i="12" s="1"/>
  <c r="J343" i="12"/>
  <c r="L343" i="12"/>
  <c r="P343" i="12"/>
  <c r="R343" i="12"/>
  <c r="V343" i="12"/>
  <c r="H344" i="12"/>
  <c r="N344" i="12" s="1"/>
  <c r="J344" i="12"/>
  <c r="L344" i="12"/>
  <c r="P344" i="12"/>
  <c r="R344" i="12"/>
  <c r="V344" i="12"/>
  <c r="H345" i="12"/>
  <c r="N345" i="12" s="1"/>
  <c r="J345" i="12"/>
  <c r="L345" i="12"/>
  <c r="P345" i="12"/>
  <c r="R345" i="12"/>
  <c r="V345" i="12"/>
  <c r="H346" i="12"/>
  <c r="N346" i="12" s="1"/>
  <c r="J346" i="12"/>
  <c r="L346" i="12"/>
  <c r="P346" i="12"/>
  <c r="R346" i="12"/>
  <c r="V346" i="12"/>
  <c r="H347" i="12"/>
  <c r="J347" i="12"/>
  <c r="L347" i="12"/>
  <c r="N347" i="12"/>
  <c r="P347" i="12"/>
  <c r="R347" i="12"/>
  <c r="V347" i="12"/>
  <c r="H348" i="12"/>
  <c r="N348" i="12" s="1"/>
  <c r="J348" i="12"/>
  <c r="L348" i="12"/>
  <c r="P348" i="12"/>
  <c r="R348" i="12"/>
  <c r="V348" i="12"/>
  <c r="H349" i="12"/>
  <c r="N349" i="12" s="1"/>
  <c r="J349" i="12"/>
  <c r="L349" i="12"/>
  <c r="P349" i="12"/>
  <c r="R349" i="12"/>
  <c r="V349" i="12"/>
  <c r="H350" i="12"/>
  <c r="N350" i="12" s="1"/>
  <c r="J350" i="12"/>
  <c r="L350" i="12"/>
  <c r="P350" i="12"/>
  <c r="R350" i="12"/>
  <c r="V350" i="12"/>
  <c r="H351" i="12"/>
  <c r="N351" i="12" s="1"/>
  <c r="J351" i="12"/>
  <c r="L351" i="12"/>
  <c r="P351" i="12"/>
  <c r="R351" i="12"/>
  <c r="V351" i="12"/>
  <c r="H356" i="12"/>
  <c r="N356" i="12" s="1"/>
  <c r="J356" i="12"/>
  <c r="L356" i="12"/>
  <c r="P356" i="12"/>
  <c r="R356" i="12"/>
  <c r="V356" i="12"/>
  <c r="P357" i="12"/>
  <c r="H358" i="12"/>
  <c r="J358" i="12"/>
  <c r="J357" i="12" s="1"/>
  <c r="L358" i="12"/>
  <c r="L357" i="12" s="1"/>
  <c r="P358" i="12"/>
  <c r="R358" i="12"/>
  <c r="V358" i="12"/>
  <c r="V357" i="12" s="1"/>
  <c r="H359" i="12"/>
  <c r="J359" i="12"/>
  <c r="L359" i="12"/>
  <c r="N359" i="12"/>
  <c r="P359" i="12"/>
  <c r="R359" i="12"/>
  <c r="R357" i="12" s="1"/>
  <c r="V359" i="12"/>
  <c r="H361" i="12"/>
  <c r="H360" i="12" s="1"/>
  <c r="I66" i="11" s="1"/>
  <c r="J361" i="12"/>
  <c r="L361" i="12"/>
  <c r="P361" i="12"/>
  <c r="P360" i="12" s="1"/>
  <c r="R361" i="12"/>
  <c r="V361" i="12"/>
  <c r="H363" i="12"/>
  <c r="N363" i="12" s="1"/>
  <c r="J363" i="12"/>
  <c r="L363" i="12"/>
  <c r="P363" i="12"/>
  <c r="R363" i="12"/>
  <c r="V363" i="12"/>
  <c r="V360" i="12" s="1"/>
  <c r="H365" i="12"/>
  <c r="N365" i="12" s="1"/>
  <c r="J365" i="12"/>
  <c r="L365" i="12"/>
  <c r="P365" i="12"/>
  <c r="R365" i="12"/>
  <c r="V365" i="12"/>
  <c r="H366" i="12"/>
  <c r="N366" i="12" s="1"/>
  <c r="J366" i="12"/>
  <c r="L366" i="12"/>
  <c r="P366" i="12"/>
  <c r="R366" i="12"/>
  <c r="V366" i="12"/>
  <c r="H368" i="12"/>
  <c r="N368" i="12" s="1"/>
  <c r="J368" i="12"/>
  <c r="L368" i="12"/>
  <c r="P368" i="12"/>
  <c r="R368" i="12"/>
  <c r="V368" i="12"/>
  <c r="H370" i="12"/>
  <c r="N370" i="12" s="1"/>
  <c r="J370" i="12"/>
  <c r="L370" i="12"/>
  <c r="L360" i="12" s="1"/>
  <c r="P370" i="12"/>
  <c r="R370" i="12"/>
  <c r="V370" i="12"/>
  <c r="H375" i="12"/>
  <c r="J375" i="12"/>
  <c r="L375" i="12"/>
  <c r="N375" i="12"/>
  <c r="P375" i="12"/>
  <c r="R375" i="12"/>
  <c r="V375" i="12"/>
  <c r="H377" i="12"/>
  <c r="N377" i="12" s="1"/>
  <c r="J377" i="12"/>
  <c r="L377" i="12"/>
  <c r="P377" i="12"/>
  <c r="R377" i="12"/>
  <c r="V377" i="12"/>
  <c r="H379" i="12"/>
  <c r="N379" i="12" s="1"/>
  <c r="J379" i="12"/>
  <c r="L379" i="12"/>
  <c r="P379" i="12"/>
  <c r="R379" i="12"/>
  <c r="V379" i="12"/>
  <c r="H380" i="12"/>
  <c r="N380" i="12" s="1"/>
  <c r="J380" i="12"/>
  <c r="L380" i="12"/>
  <c r="P380" i="12"/>
  <c r="R380" i="12"/>
  <c r="V380" i="12"/>
  <c r="H381" i="12"/>
  <c r="N381" i="12" s="1"/>
  <c r="J381" i="12"/>
  <c r="L381" i="12"/>
  <c r="P381" i="12"/>
  <c r="R381" i="12"/>
  <c r="V381" i="12"/>
  <c r="H384" i="12"/>
  <c r="N384" i="12" s="1"/>
  <c r="J384" i="12"/>
  <c r="L384" i="12"/>
  <c r="P384" i="12"/>
  <c r="R384" i="12"/>
  <c r="V384" i="12"/>
  <c r="H386" i="12"/>
  <c r="J386" i="12"/>
  <c r="L386" i="12"/>
  <c r="N386" i="12"/>
  <c r="P386" i="12"/>
  <c r="R386" i="12"/>
  <c r="V386" i="12"/>
  <c r="H388" i="12"/>
  <c r="J388" i="12"/>
  <c r="J387" i="12" s="1"/>
  <c r="L388" i="12"/>
  <c r="L387" i="12" s="1"/>
  <c r="N388" i="12"/>
  <c r="P388" i="12"/>
  <c r="R388" i="12"/>
  <c r="V388" i="12"/>
  <c r="V387" i="12" s="1"/>
  <c r="H390" i="12"/>
  <c r="H387" i="12" s="1"/>
  <c r="I67" i="11" s="1"/>
  <c r="J390" i="12"/>
  <c r="L390" i="12"/>
  <c r="N390" i="12"/>
  <c r="P390" i="12"/>
  <c r="P387" i="12" s="1"/>
  <c r="R390" i="12"/>
  <c r="V390" i="12"/>
  <c r="H392" i="12"/>
  <c r="N392" i="12" s="1"/>
  <c r="J392" i="12"/>
  <c r="L392" i="12"/>
  <c r="P392" i="12"/>
  <c r="R392" i="12"/>
  <c r="V392" i="12"/>
  <c r="H393" i="12"/>
  <c r="N393" i="12" s="1"/>
  <c r="J393" i="12"/>
  <c r="L393" i="12"/>
  <c r="P393" i="12"/>
  <c r="R393" i="12"/>
  <c r="V393" i="12"/>
  <c r="H395" i="12"/>
  <c r="N395" i="12" s="1"/>
  <c r="J395" i="12"/>
  <c r="L395" i="12"/>
  <c r="P395" i="12"/>
  <c r="R395" i="12"/>
  <c r="V395" i="12"/>
  <c r="H397" i="12"/>
  <c r="N397" i="12" s="1"/>
  <c r="J397" i="12"/>
  <c r="L397" i="12"/>
  <c r="P397" i="12"/>
  <c r="R397" i="12"/>
  <c r="V397" i="12"/>
  <c r="H399" i="12"/>
  <c r="N399" i="12" s="1"/>
  <c r="J399" i="12"/>
  <c r="L399" i="12"/>
  <c r="P399" i="12"/>
  <c r="R399" i="12"/>
  <c r="R387" i="12" s="1"/>
  <c r="V399" i="12"/>
  <c r="L400" i="12"/>
  <c r="H401" i="12"/>
  <c r="N401" i="12" s="1"/>
  <c r="J401" i="12"/>
  <c r="L401" i="12"/>
  <c r="P401" i="12"/>
  <c r="R401" i="12"/>
  <c r="R400" i="12" s="1"/>
  <c r="V401" i="12"/>
  <c r="H404" i="12"/>
  <c r="J404" i="12"/>
  <c r="L404" i="12"/>
  <c r="P404" i="12"/>
  <c r="P400" i="12" s="1"/>
  <c r="R404" i="12"/>
  <c r="V404" i="12"/>
  <c r="V400" i="12" s="1"/>
  <c r="H405" i="12"/>
  <c r="N405" i="12" s="1"/>
  <c r="J405" i="12"/>
  <c r="J400" i="12" s="1"/>
  <c r="L405" i="12"/>
  <c r="P405" i="12"/>
  <c r="R405" i="12"/>
  <c r="V405" i="12"/>
  <c r="H406" i="12"/>
  <c r="N406" i="12" s="1"/>
  <c r="J406" i="12"/>
  <c r="L406" i="12"/>
  <c r="P406" i="12"/>
  <c r="R406" i="12"/>
  <c r="V406" i="12"/>
  <c r="H408" i="12"/>
  <c r="J408" i="12"/>
  <c r="L408" i="12"/>
  <c r="P408" i="12"/>
  <c r="R408" i="12"/>
  <c r="V408" i="12"/>
  <c r="H409" i="12"/>
  <c r="N409" i="12" s="1"/>
  <c r="J409" i="12"/>
  <c r="J407" i="12" s="1"/>
  <c r="L409" i="12"/>
  <c r="P409" i="12"/>
  <c r="R409" i="12"/>
  <c r="R407" i="12" s="1"/>
  <c r="V409" i="12"/>
  <c r="H413" i="12"/>
  <c r="N413" i="12" s="1"/>
  <c r="J413" i="12"/>
  <c r="L413" i="12"/>
  <c r="L407" i="12" s="1"/>
  <c r="P413" i="12"/>
  <c r="R413" i="12"/>
  <c r="V413" i="12"/>
  <c r="V407" i="12" s="1"/>
  <c r="H415" i="12"/>
  <c r="N415" i="12" s="1"/>
  <c r="J415" i="12"/>
  <c r="L415" i="12"/>
  <c r="P415" i="12"/>
  <c r="R415" i="12"/>
  <c r="V415" i="12"/>
  <c r="H416" i="12"/>
  <c r="N416" i="12" s="1"/>
  <c r="J416" i="12"/>
  <c r="L416" i="12"/>
  <c r="P416" i="12"/>
  <c r="R416" i="12"/>
  <c r="V416" i="12"/>
  <c r="H417" i="12"/>
  <c r="N417" i="12" s="1"/>
  <c r="J417" i="12"/>
  <c r="L417" i="12"/>
  <c r="P417" i="12"/>
  <c r="R417" i="12"/>
  <c r="V417" i="12"/>
  <c r="H419" i="12"/>
  <c r="N419" i="12" s="1"/>
  <c r="J419" i="12"/>
  <c r="L419" i="12"/>
  <c r="P419" i="12"/>
  <c r="R419" i="12"/>
  <c r="V419" i="12"/>
  <c r="H421" i="12"/>
  <c r="N421" i="12" s="1"/>
  <c r="J421" i="12"/>
  <c r="L421" i="12"/>
  <c r="P421" i="12"/>
  <c r="R421" i="12"/>
  <c r="V421" i="12"/>
  <c r="H423" i="12"/>
  <c r="N423" i="12" s="1"/>
  <c r="J423" i="12"/>
  <c r="L423" i="12"/>
  <c r="P423" i="12"/>
  <c r="R423" i="12"/>
  <c r="V423" i="12"/>
  <c r="H425" i="12"/>
  <c r="J425" i="12"/>
  <c r="J424" i="12" s="1"/>
  <c r="L425" i="12"/>
  <c r="P425" i="12"/>
  <c r="P424" i="12" s="1"/>
  <c r="R425" i="12"/>
  <c r="R424" i="12" s="1"/>
  <c r="V425" i="12"/>
  <c r="H427" i="12"/>
  <c r="N427" i="12" s="1"/>
  <c r="J427" i="12"/>
  <c r="L427" i="12"/>
  <c r="L424" i="12" s="1"/>
  <c r="P427" i="12"/>
  <c r="R427" i="12"/>
  <c r="V427" i="12"/>
  <c r="V424" i="12" s="1"/>
  <c r="H430" i="12"/>
  <c r="N430" i="12" s="1"/>
  <c r="J430" i="12"/>
  <c r="L430" i="12"/>
  <c r="P430" i="12"/>
  <c r="R430" i="12"/>
  <c r="V430" i="12"/>
  <c r="L433" i="12"/>
  <c r="V433" i="12"/>
  <c r="H434" i="12"/>
  <c r="H433" i="12" s="1"/>
  <c r="I71" i="11" s="1"/>
  <c r="J434" i="12"/>
  <c r="J433" i="12" s="1"/>
  <c r="L434" i="12"/>
  <c r="P434" i="12"/>
  <c r="P433" i="12" s="1"/>
  <c r="R434" i="12"/>
  <c r="R433" i="12" s="1"/>
  <c r="V434" i="12"/>
  <c r="J435" i="12"/>
  <c r="P435" i="12"/>
  <c r="R435" i="12"/>
  <c r="H436" i="12"/>
  <c r="H435" i="12" s="1"/>
  <c r="I72" i="11" s="1"/>
  <c r="I18" i="11" s="1"/>
  <c r="J436" i="12"/>
  <c r="L436" i="12"/>
  <c r="L435" i="12" s="1"/>
  <c r="N436" i="12"/>
  <c r="N435" i="12" s="1"/>
  <c r="P436" i="12"/>
  <c r="R436" i="12"/>
  <c r="V436" i="12"/>
  <c r="V435" i="12" s="1"/>
  <c r="H438" i="12"/>
  <c r="J438" i="12"/>
  <c r="J437" i="12" s="1"/>
  <c r="L438" i="12"/>
  <c r="P438" i="12"/>
  <c r="P437" i="12" s="1"/>
  <c r="R438" i="12"/>
  <c r="R437" i="12" s="1"/>
  <c r="V438" i="12"/>
  <c r="H439" i="12"/>
  <c r="N439" i="12" s="1"/>
  <c r="J439" i="12"/>
  <c r="L439" i="12"/>
  <c r="L437" i="12" s="1"/>
  <c r="P439" i="12"/>
  <c r="R439" i="12"/>
  <c r="V439" i="12"/>
  <c r="V437" i="12" s="1"/>
  <c r="H441" i="12"/>
  <c r="N441" i="12" s="1"/>
  <c r="J441" i="12"/>
  <c r="L441" i="12"/>
  <c r="P441" i="12"/>
  <c r="R441" i="12"/>
  <c r="V441" i="12"/>
  <c r="H442" i="12"/>
  <c r="N442" i="12" s="1"/>
  <c r="J442" i="12"/>
  <c r="L442" i="12"/>
  <c r="P442" i="12"/>
  <c r="R442" i="12"/>
  <c r="V442" i="12"/>
  <c r="H444" i="12"/>
  <c r="N444" i="12" s="1"/>
  <c r="J444" i="12"/>
  <c r="L444" i="12"/>
  <c r="P444" i="12"/>
  <c r="R444" i="12"/>
  <c r="V444" i="12"/>
  <c r="H445" i="12"/>
  <c r="N445" i="12" s="1"/>
  <c r="J445" i="12"/>
  <c r="L445" i="12"/>
  <c r="P445" i="12"/>
  <c r="R445" i="12"/>
  <c r="V445" i="12"/>
  <c r="H446" i="12"/>
  <c r="N446" i="12" s="1"/>
  <c r="J446" i="12"/>
  <c r="L446" i="12"/>
  <c r="P446" i="12"/>
  <c r="R446" i="12"/>
  <c r="V446" i="12"/>
  <c r="H448" i="12"/>
  <c r="J448" i="12"/>
  <c r="J447" i="12" s="1"/>
  <c r="L448" i="12"/>
  <c r="P448" i="12"/>
  <c r="P447" i="12" s="1"/>
  <c r="R448" i="12"/>
  <c r="R447" i="12" s="1"/>
  <c r="V448" i="12"/>
  <c r="H449" i="12"/>
  <c r="N449" i="12" s="1"/>
  <c r="J449" i="12"/>
  <c r="L449" i="12"/>
  <c r="L447" i="12" s="1"/>
  <c r="P449" i="12"/>
  <c r="R449" i="12"/>
  <c r="V449" i="12"/>
  <c r="V447" i="12" s="1"/>
  <c r="H450" i="12"/>
  <c r="J450" i="12"/>
  <c r="L450" i="12"/>
  <c r="N450" i="12"/>
  <c r="P450" i="12"/>
  <c r="R450" i="12"/>
  <c r="V450" i="12"/>
  <c r="BB451" i="12"/>
  <c r="BB452" i="12"/>
  <c r="BB453" i="12"/>
  <c r="BB454" i="12"/>
  <c r="BB455" i="12"/>
  <c r="BB456" i="12"/>
  <c r="BB457" i="12"/>
  <c r="BB458" i="12"/>
  <c r="BB459" i="12"/>
  <c r="BB460" i="12"/>
  <c r="BB461" i="12"/>
  <c r="H463" i="12"/>
  <c r="N463" i="12" s="1"/>
  <c r="J463" i="12"/>
  <c r="J462" i="12" s="1"/>
  <c r="L463" i="12"/>
  <c r="L462" i="12" s="1"/>
  <c r="P463" i="12"/>
  <c r="R463" i="12"/>
  <c r="R462" i="12" s="1"/>
  <c r="V463" i="12"/>
  <c r="V462" i="12" s="1"/>
  <c r="H464" i="12"/>
  <c r="J464" i="12"/>
  <c r="L464" i="12"/>
  <c r="N464" i="12"/>
  <c r="P464" i="12"/>
  <c r="R464" i="12"/>
  <c r="V464" i="12"/>
  <c r="H465" i="12"/>
  <c r="N465" i="12" s="1"/>
  <c r="J465" i="12"/>
  <c r="L465" i="12"/>
  <c r="P465" i="12"/>
  <c r="R465" i="12"/>
  <c r="V465" i="12"/>
  <c r="H466" i="12"/>
  <c r="N466" i="12" s="1"/>
  <c r="J466" i="12"/>
  <c r="L466" i="12"/>
  <c r="P466" i="12"/>
  <c r="P462" i="12" s="1"/>
  <c r="R466" i="12"/>
  <c r="V466" i="12"/>
  <c r="H467" i="12"/>
  <c r="N467" i="12" s="1"/>
  <c r="J467" i="12"/>
  <c r="L467" i="12"/>
  <c r="P467" i="12"/>
  <c r="R467" i="12"/>
  <c r="V467" i="12"/>
  <c r="BB468" i="12"/>
  <c r="BB469" i="12"/>
  <c r="BB470" i="12"/>
  <c r="BB471" i="12"/>
  <c r="BB472" i="12"/>
  <c r="BB473" i="12"/>
  <c r="BB474" i="12"/>
  <c r="BB475" i="12"/>
  <c r="AD477" i="12"/>
  <c r="F39" i="11" s="1"/>
  <c r="F40" i="11" s="1"/>
  <c r="J23" i="11"/>
  <c r="E24" i="11"/>
  <c r="J24" i="11"/>
  <c r="J25" i="11"/>
  <c r="E26" i="11"/>
  <c r="J26" i="11"/>
  <c r="G27" i="11"/>
  <c r="J27" i="11"/>
  <c r="J28" i="11"/>
  <c r="F38" i="11"/>
  <c r="G38" i="11"/>
  <c r="I54" i="11"/>
  <c r="I55" i="11"/>
  <c r="H462" i="12" l="1"/>
  <c r="I75" i="11" s="1"/>
  <c r="I19" i="11" s="1"/>
  <c r="N294" i="12"/>
  <c r="H293" i="12"/>
  <c r="I61" i="11" s="1"/>
  <c r="H437" i="12"/>
  <c r="I73" i="11" s="1"/>
  <c r="N358" i="12"/>
  <c r="N357" i="12" s="1"/>
  <c r="H357" i="12"/>
  <c r="I65" i="11" s="1"/>
  <c r="H336" i="12"/>
  <c r="I64" i="11" s="1"/>
  <c r="N85" i="12"/>
  <c r="H266" i="12"/>
  <c r="I59" i="11" s="1"/>
  <c r="H8" i="12"/>
  <c r="I47" i="11" s="1"/>
  <c r="H424" i="12"/>
  <c r="I70" i="11" s="1"/>
  <c r="H400" i="12"/>
  <c r="I68" i="11" s="1"/>
  <c r="H278" i="12"/>
  <c r="I60" i="11" s="1"/>
  <c r="N153" i="12"/>
  <c r="N152" i="12" s="1"/>
  <c r="AE477" i="12"/>
  <c r="G39" i="11" s="1"/>
  <c r="G40" i="11" s="1"/>
  <c r="G25" i="11" s="1"/>
  <c r="H447" i="12"/>
  <c r="I74" i="11" s="1"/>
  <c r="I20" i="11" s="1"/>
  <c r="H407" i="12"/>
  <c r="I69" i="11" s="1"/>
  <c r="H28" i="12"/>
  <c r="I48" i="11" s="1"/>
  <c r="N462" i="12"/>
  <c r="N336" i="12"/>
  <c r="N293" i="12"/>
  <c r="N160" i="12"/>
  <c r="N42" i="12"/>
  <c r="J293" i="12"/>
  <c r="N438" i="12"/>
  <c r="N437" i="12" s="1"/>
  <c r="N425" i="12"/>
  <c r="N424" i="12" s="1"/>
  <c r="N408" i="12"/>
  <c r="N407" i="12" s="1"/>
  <c r="N361" i="12"/>
  <c r="N360" i="12" s="1"/>
  <c r="N306" i="12"/>
  <c r="R293" i="12"/>
  <c r="V278" i="12"/>
  <c r="L278" i="12"/>
  <c r="P160" i="12"/>
  <c r="H160" i="12"/>
  <c r="I56" i="11" s="1"/>
  <c r="P125" i="12"/>
  <c r="H125" i="12"/>
  <c r="I52" i="11" s="1"/>
  <c r="N97" i="12"/>
  <c r="N96" i="12" s="1"/>
  <c r="L85" i="12"/>
  <c r="R28" i="12"/>
  <c r="J28" i="12"/>
  <c r="N9" i="12"/>
  <c r="N8" i="12" s="1"/>
  <c r="R160" i="12"/>
  <c r="J160" i="12"/>
  <c r="P96" i="12"/>
  <c r="N448" i="12"/>
  <c r="N447" i="12" s="1"/>
  <c r="N434" i="12"/>
  <c r="N433" i="12" s="1"/>
  <c r="N404" i="12"/>
  <c r="N400" i="12" s="1"/>
  <c r="R336" i="12"/>
  <c r="J336" i="12"/>
  <c r="V306" i="12"/>
  <c r="L306" i="12"/>
  <c r="N281" i="12"/>
  <c r="N278" i="12" s="1"/>
  <c r="N267" i="12"/>
  <c r="N266" i="12" s="1"/>
  <c r="P243" i="12"/>
  <c r="H243" i="12"/>
  <c r="I58" i="11" s="1"/>
  <c r="N125" i="12"/>
  <c r="V85" i="12"/>
  <c r="J85" i="12"/>
  <c r="H85" i="12"/>
  <c r="I50" i="11" s="1"/>
  <c r="R42" i="12"/>
  <c r="J42" i="12"/>
  <c r="P28" i="12"/>
  <c r="P407" i="12"/>
  <c r="V293" i="12"/>
  <c r="N387" i="12"/>
  <c r="R360" i="12"/>
  <c r="J360" i="12"/>
  <c r="L293" i="12"/>
  <c r="N243" i="12"/>
  <c r="H240" i="12"/>
  <c r="I57" i="11" s="1"/>
  <c r="N155" i="12"/>
  <c r="N154" i="12" s="1"/>
  <c r="R96" i="12"/>
  <c r="J96" i="12"/>
  <c r="R85" i="12"/>
  <c r="P42" i="12"/>
  <c r="H42" i="12"/>
  <c r="I49" i="11" s="1"/>
  <c r="N29" i="12"/>
  <c r="N28" i="12" s="1"/>
  <c r="R8" i="12"/>
  <c r="J8" i="12"/>
  <c r="G23" i="11"/>
  <c r="H39" i="11" l="1"/>
  <c r="H40" i="11" s="1"/>
  <c r="G28" i="11"/>
  <c r="G26" i="11"/>
  <c r="E25" i="6"/>
  <c r="I17" i="11"/>
  <c r="I76" i="11"/>
  <c r="H477" i="12"/>
  <c r="I16" i="11"/>
  <c r="I39" i="11"/>
  <c r="I40" i="11" s="1"/>
  <c r="J39" i="11" s="1"/>
  <c r="J40" i="11" s="1"/>
  <c r="G24" i="11"/>
  <c r="I21" i="11" l="1"/>
  <c r="G29" i="11"/>
  <c r="G25" i="6"/>
  <c r="G26" i="6"/>
  <c r="H26" i="6" l="1"/>
  <c r="G27" i="6" l="1"/>
  <c r="E27" i="6" l="1"/>
  <c r="I25" i="6" s="1"/>
  <c r="H25" i="6"/>
  <c r="H27" i="6" s="1"/>
  <c r="F27" i="6"/>
  <c r="I26" i="6" l="1"/>
  <c r="I27" i="6" s="1"/>
</calcChain>
</file>

<file path=xl/comments1.xml><?xml version="1.0" encoding="utf-8"?>
<comments xmlns="http://schemas.openxmlformats.org/spreadsheetml/2006/main">
  <authors>
    <author>Radim Štěpánek</author>
  </authors>
  <commentLis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9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H10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<sst xmlns="http://schemas.openxmlformats.org/spreadsheetml/2006/main" count="2836" uniqueCount="880">
  <si>
    <t>DPH 15%</t>
  </si>
  <si>
    <t>Rekapitulace stavby</t>
  </si>
  <si>
    <t>Stavba:</t>
  </si>
  <si>
    <t>Objednatel:</t>
  </si>
  <si>
    <t>IČ:</t>
  </si>
  <si>
    <t>DIČ:</t>
  </si>
  <si>
    <t>Zhotovitel:</t>
  </si>
  <si>
    <t>Rekapitulace stavebních objektů</t>
  </si>
  <si>
    <t>Číslo</t>
  </si>
  <si>
    <t>Název</t>
  </si>
  <si>
    <t>Celkem cena</t>
  </si>
  <si>
    <t>DPH 21%</t>
  </si>
  <si>
    <t>Celkem s DPH</t>
  </si>
  <si>
    <t>%</t>
  </si>
  <si>
    <t>Cena celkem</t>
  </si>
  <si>
    <t>v</t>
  </si>
  <si>
    <t>dne</t>
  </si>
  <si>
    <t>Za zhotovitele</t>
  </si>
  <si>
    <t>Za objednatele</t>
  </si>
  <si>
    <t>Jeseník</t>
  </si>
  <si>
    <t>SO 01</t>
  </si>
  <si>
    <t>Vypracoval projektovou dokumentaci:</t>
  </si>
  <si>
    <t>Vypracoval rozpočet:</t>
  </si>
  <si>
    <t>Petr Malý</t>
  </si>
  <si>
    <t>Horská 1210/2</t>
  </si>
  <si>
    <t>790 01</t>
  </si>
  <si>
    <t>48435911</t>
  </si>
  <si>
    <t>Stavební úpravy Mateřské školy OÚ a vestavba výtahové plošiny do objektu OÚ v Olšanech č.p. 75</t>
  </si>
  <si>
    <t>B&amp;D project s.r.o.</t>
  </si>
  <si>
    <t>Hrubínova 17</t>
  </si>
  <si>
    <t>Šumperk</t>
  </si>
  <si>
    <t>78701</t>
  </si>
  <si>
    <t>Obec Olšany</t>
  </si>
  <si>
    <t>75</t>
  </si>
  <si>
    <t>Olšany</t>
  </si>
  <si>
    <t>78962</t>
  </si>
  <si>
    <t>CZ00303097</t>
  </si>
  <si>
    <t>00303097</t>
  </si>
  <si>
    <t>SO 02</t>
  </si>
  <si>
    <t>Stavební úpravy Mateřské školy OÚ v Olšanech č.p. 75</t>
  </si>
  <si>
    <t>Stavební úpravy, vestavba výtahové plošiny do objektu OÚ v Olšanech č.p. 75</t>
  </si>
  <si>
    <t>VN</t>
  </si>
  <si>
    <t>Vedlejší náklady</t>
  </si>
  <si>
    <t>ON</t>
  </si>
  <si>
    <t>Ostatní náklady</t>
  </si>
  <si>
    <t>HSV</t>
  </si>
  <si>
    <t>Přesuny sutí a vybouraných hmot</t>
  </si>
  <si>
    <t>D96</t>
  </si>
  <si>
    <t>MON</t>
  </si>
  <si>
    <t>Elektromontáže</t>
  </si>
  <si>
    <t>M21</t>
  </si>
  <si>
    <t>PSV</t>
  </si>
  <si>
    <t>Vnitřní vybavení</t>
  </si>
  <si>
    <t>790</t>
  </si>
  <si>
    <t>Malby</t>
  </si>
  <si>
    <t>784</t>
  </si>
  <si>
    <t>Obklady keramické</t>
  </si>
  <si>
    <t>781</t>
  </si>
  <si>
    <t>Podlahy ze syntetických hmot</t>
  </si>
  <si>
    <t>777</t>
  </si>
  <si>
    <t>Podlahy vlysové a parketové</t>
  </si>
  <si>
    <t>775</t>
  </si>
  <si>
    <t>Podlahy z dlaždic a obklady</t>
  </si>
  <si>
    <t>771</t>
  </si>
  <si>
    <t>Konstrukce zámečnické</t>
  </si>
  <si>
    <t>767</t>
  </si>
  <si>
    <t>Konstrukce truhlářské</t>
  </si>
  <si>
    <t>766</t>
  </si>
  <si>
    <t>Ústřední vytápění</t>
  </si>
  <si>
    <t>730</t>
  </si>
  <si>
    <t>Zařizovací předměty</t>
  </si>
  <si>
    <t>725</t>
  </si>
  <si>
    <t>Vnitřní vodovod</t>
  </si>
  <si>
    <t>722</t>
  </si>
  <si>
    <t>Vnitřní kanalizace</t>
  </si>
  <si>
    <t>721</t>
  </si>
  <si>
    <t>Izolace tepelné</t>
  </si>
  <si>
    <t>713</t>
  </si>
  <si>
    <t>Izolace proti vodě</t>
  </si>
  <si>
    <t>711</t>
  </si>
  <si>
    <t>Staveništní přesun hmot</t>
  </si>
  <si>
    <t>99</t>
  </si>
  <si>
    <t>Bourání konstrukcí</t>
  </si>
  <si>
    <t>96</t>
  </si>
  <si>
    <t>Dokončovací kce na pozem.stav.</t>
  </si>
  <si>
    <t>95</t>
  </si>
  <si>
    <t>Lešení a stavební výtahy</t>
  </si>
  <si>
    <t>94</t>
  </si>
  <si>
    <t>Výplně otvorů</t>
  </si>
  <si>
    <t>64</t>
  </si>
  <si>
    <t>Podlahy a podlahové konstrukce</t>
  </si>
  <si>
    <t>63</t>
  </si>
  <si>
    <t>Upravy povrchů vnitřní</t>
  </si>
  <si>
    <t>61</t>
  </si>
  <si>
    <t>Vodorovné konstrukce</t>
  </si>
  <si>
    <t>4</t>
  </si>
  <si>
    <t>Svislé a kompletní konstrukce</t>
  </si>
  <si>
    <t>3</t>
  </si>
  <si>
    <t>Zemní práce</t>
  </si>
  <si>
    <t>1</t>
  </si>
  <si>
    <t>Celkem</t>
  </si>
  <si>
    <t>Typ dílu</t>
  </si>
  <si>
    <t>Rekapitulace dílů</t>
  </si>
  <si>
    <t>Celkem za stavbu</t>
  </si>
  <si>
    <t>DPH celkem</t>
  </si>
  <si>
    <t>#CASTI&gt;&gt;</t>
  </si>
  <si>
    <t>Rekapitulace dílčích částí</t>
  </si>
  <si>
    <t>CZK</t>
  </si>
  <si>
    <t>Cena celkem s DPH</t>
  </si>
  <si>
    <t>Cena celkem bez DPH</t>
  </si>
  <si>
    <t>Zaokrouhlení</t>
  </si>
  <si>
    <t xml:space="preserve">Základní DPH </t>
  </si>
  <si>
    <t>Základ pro základní DPH</t>
  </si>
  <si>
    <t xml:space="preserve">Snížená DPH </t>
  </si>
  <si>
    <t>Základ pro sníženou DPH</t>
  </si>
  <si>
    <t>Rekapitulace daní</t>
  </si>
  <si>
    <t>Rozpis ceny</t>
  </si>
  <si>
    <t>Vypracoval:</t>
  </si>
  <si>
    <t>Projektant:</t>
  </si>
  <si>
    <t>Rozpočet:</t>
  </si>
  <si>
    <t>Objekt:</t>
  </si>
  <si>
    <t>Zakázka:</t>
  </si>
  <si>
    <t>Položkový rozpočet</t>
  </si>
  <si>
    <t>#RTSROZP#</t>
  </si>
  <si>
    <t>END</t>
  </si>
  <si>
    <t/>
  </si>
  <si>
    <t>SUM</t>
  </si>
  <si>
    <t>POP</t>
  </si>
  <si>
    <t xml:space="preserve"> Odstranění objektů zařízení staveniště včetně přípojek energií a jejich odvoz. Položka zahrnuje i náklady na úpravu povrchů po odstranění zařízení staveniště a úklid ploch, na kterých bylo zařízení staveniště provozováno - uvedení do původního stavu.</t>
  </si>
  <si>
    <t>Odstranění zařízení staveniště:</t>
  </si>
  <si>
    <t>Vybavení objektů zařízení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</si>
  <si>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Provoz zařízení staveniště:</t>
  </si>
  <si>
    <t>Náklady se zřízením přípojek energií k objektům zařízení staveniště, vybudování případných měřících odběrných míst a zařízení, vlastní vybudování dočasných objektů zařízení staveniště jako jsou sklady, sociální zařízení atd. Náklady spojené s předáním a převzetím staveniště.</t>
  </si>
  <si>
    <t>Vybudování zařízení staveniště:</t>
  </si>
  <si>
    <t>VRN</t>
  </si>
  <si>
    <t>Soupis Vedlejších nákladů</t>
  </si>
  <si>
    <t>POL1_0</t>
  </si>
  <si>
    <t>Soubor</t>
  </si>
  <si>
    <t>Extrémní místo provádění</t>
  </si>
  <si>
    <t>17/I-RTS</t>
  </si>
  <si>
    <t>005123010R</t>
  </si>
  <si>
    <t xml:space="preserve">Provoz objednatele </t>
  </si>
  <si>
    <t>005122010R</t>
  </si>
  <si>
    <t>Odstranění zařízení staveniště</t>
  </si>
  <si>
    <t>005121030R</t>
  </si>
  <si>
    <t xml:space="preserve">Provoz zařízení staveniště </t>
  </si>
  <si>
    <t>005121020R</t>
  </si>
  <si>
    <t>Vybudování zařízení staveniště</t>
  </si>
  <si>
    <t>005121010R</t>
  </si>
  <si>
    <t>DIL</t>
  </si>
  <si>
    <t>Díl:</t>
  </si>
  <si>
    <t>Náklady zhotovitele spojené s pojištěním proti škodám způsobených jeho činností při výstavbě včetně pojištění díla proti všem možným rizikům (živly, krádež, atd.) po dobu výstavby až do celkové hodnoty díla. Rozsah a podmínky pojištění dle SoD.</t>
  </si>
  <si>
    <t>Náklady spojené se zabezpečením a poskytnutím zajišťovacích bankovních záruk v rozsahu dle SoD.</t>
  </si>
  <si>
    <t>Povinnosti vyplývající v souvislosti s předáním a převzetím díla nebo jeho části dle SOD.</t>
  </si>
  <si>
    <t>Fotodokumentace celkového průběhu výstavby, včetně zajištění fotodokumentace veškerých konstrukcí, které budou v průběhu výstavby skryty nebo zakryty.</t>
  </si>
  <si>
    <t>Náklady k zajištění bezpečnostních a hygienických opatření - BOZP, spolupráce s koordinátorem bezpečnosti a ochrany zdraví při práci na staveništi /zajišťuje stavebník/. a zpracování plánu bezpečnosti a ochrany zdraví při práci na staveništi a jeho aktualizace dle aktuálních skutečností.</t>
  </si>
  <si>
    <t>Evidence likvidace odpadů ve stanoveném rozsahu dle zákona č. 185/2001 Sb., o odpadech, v platném znění</t>
  </si>
  <si>
    <t>Zajištění veškerých předepsaných atestů, zkoušek a revizí dle příslušných norem a dalších předpisů a nařízení platných v ČR, kterými bude prokázáno dosažení předepsané kvality a parametrů dokončeného díla  a které nejsou obsaženy v položkovém seznamu prací.</t>
  </si>
  <si>
    <t>Náklady na vypracování potřebné dokumentace pro provoz staveniště z hlediska požární ochrany (požární řád a poplachová směrnice) a z hlediska provozu staveniště (provozně dopravní řád).</t>
  </si>
  <si>
    <t>Vyhotovení dokumentace skutečného provedení stavby, návodu k užívání a dalších dokladů k předání dokončeného díla v požadované formě a množství dle SoD.</t>
  </si>
  <si>
    <t>ORN</t>
  </si>
  <si>
    <t>Soupis Ostatních nákladů</t>
  </si>
  <si>
    <t xml:space="preserve">Dokumentace skutečného provedení </t>
  </si>
  <si>
    <t>005241010R</t>
  </si>
  <si>
    <t xml:space="preserve">Bezpečnostní a hygienická opatření na staveništi </t>
  </si>
  <si>
    <t>005211080R</t>
  </si>
  <si>
    <t>Předání a převzetí staveniště</t>
  </si>
  <si>
    <t>005211010R</t>
  </si>
  <si>
    <t>t</t>
  </si>
  <si>
    <t>Poplatek za skládku - jiné izolační materiály, (kód odpadu 17 06 04)</t>
  </si>
  <si>
    <t>TSJE04</t>
  </si>
  <si>
    <t>Poplatek za skládku - směsný stavební odpad, (kód odpadu 17 09 04)</t>
  </si>
  <si>
    <t>TSJE05</t>
  </si>
  <si>
    <t>Poplatek za skládku - směsi betonu a cihel, (kód odpadu 17 01 07)</t>
  </si>
  <si>
    <t>TSJE09</t>
  </si>
  <si>
    <t>VV</t>
  </si>
  <si>
    <t>20*67</t>
  </si>
  <si>
    <t>Příplatek k odvozu za každý další 1 km</t>
  </si>
  <si>
    <t>979081121R00</t>
  </si>
  <si>
    <t>Odvoz suti a vybour. hmot na skládku do 1 km</t>
  </si>
  <si>
    <t>979081111R00</t>
  </si>
  <si>
    <t>4*67</t>
  </si>
  <si>
    <t>Příplatek k vnitrost. dopravě suti za dalších 5 m</t>
  </si>
  <si>
    <t>979082121R00</t>
  </si>
  <si>
    <t>Vnitrostaveništní doprava suti do 10 m</t>
  </si>
  <si>
    <t>979082111R00</t>
  </si>
  <si>
    <t>soub</t>
  </si>
  <si>
    <t>Elektroinstalace - NN, osvětlení, revize</t>
  </si>
  <si>
    <t>Vlastní</t>
  </si>
  <si>
    <t>kus</t>
  </si>
  <si>
    <t>Práškový hasicí přístroj PG 6, s hasicí schopností 34A/183B</t>
  </si>
  <si>
    <t>R</t>
  </si>
  <si>
    <t>(3,15+14,58+16,38+7,4+4,83+3,04)</t>
  </si>
  <si>
    <t>SDK:</t>
  </si>
  <si>
    <t>m2</t>
  </si>
  <si>
    <t>Malba akrylátová interiérová, výška do 3,8 m, pro SDK 2 x nátěr, 1 x penetrace</t>
  </si>
  <si>
    <t>784442021RT2</t>
  </si>
  <si>
    <t>124,44+113,76+50</t>
  </si>
  <si>
    <t>omítky:</t>
  </si>
  <si>
    <t>Malba disperzní interiérová, výška do 3,8 m, 1barevná, 2x nátěr,1 x penetrace</t>
  </si>
  <si>
    <t>784442011RT2</t>
  </si>
  <si>
    <t>50</t>
  </si>
  <si>
    <t>Odstranění malby oškrábáním v místnosti H do 3,8 m</t>
  </si>
  <si>
    <t>784402801R00</t>
  </si>
  <si>
    <t>Přesun hmot pro obklady keramické, výšky do 6 m</t>
  </si>
  <si>
    <t>998781101R00</t>
  </si>
  <si>
    <t>8*2,0+2*(0,7+2*2,0)</t>
  </si>
  <si>
    <t>m</t>
  </si>
  <si>
    <t>Spára stěna - stěna, silikonem</t>
  </si>
  <si>
    <t>771578011R00</t>
  </si>
  <si>
    <t>21,4*1,1</t>
  </si>
  <si>
    <t>POL3_0</t>
  </si>
  <si>
    <t>Ukončovací, rohové  lišty, obkladové PVC 7mm</t>
  </si>
  <si>
    <t>28342400R</t>
  </si>
  <si>
    <t>2*(4,0+3,2+1,9+1,6)</t>
  </si>
  <si>
    <t>Montáž lišt k obkladům, rohových, koutových i dilatačních</t>
  </si>
  <si>
    <t>781491001RT1</t>
  </si>
  <si>
    <t>Příplatek za práci v omezeném prostoru</t>
  </si>
  <si>
    <t>781419701R00</t>
  </si>
  <si>
    <t>Příplatek k obkladu stěn za plochu do 10 m2 jedntl</t>
  </si>
  <si>
    <t>781419711R00</t>
  </si>
  <si>
    <t>26,8*1,1</t>
  </si>
  <si>
    <t>Obklad 200x250x6mm</t>
  </si>
  <si>
    <t>59781346R</t>
  </si>
  <si>
    <t>-2*(0,7*2,0+0,8*2,0)</t>
  </si>
  <si>
    <t>2*(4,0+3,2+1,9+1,6)*2,0</t>
  </si>
  <si>
    <t>sociální zázemí:</t>
  </si>
  <si>
    <t>781415015R00</t>
  </si>
  <si>
    <t>Penetrace podkladu pod obklady</t>
  </si>
  <si>
    <t>781101210R00</t>
  </si>
  <si>
    <t>Přesun hmot pro podlahy syntetické, výšky do 6 m</t>
  </si>
  <si>
    <t>998777101R00</t>
  </si>
  <si>
    <t>777553219R00</t>
  </si>
  <si>
    <t>777553210R00</t>
  </si>
  <si>
    <t>777553010R00</t>
  </si>
  <si>
    <t>Přesun hmot pro podlahy vlysové, výšky do 6 m</t>
  </si>
  <si>
    <t>998775101R00</t>
  </si>
  <si>
    <t>2*0,8</t>
  </si>
  <si>
    <t>Lišta hliníková přechodová, stejná výška krytin</t>
  </si>
  <si>
    <t>775981112R00</t>
  </si>
  <si>
    <t>16,38*1,1</t>
  </si>
  <si>
    <t>61193703R</t>
  </si>
  <si>
    <t>16,8*1,1</t>
  </si>
  <si>
    <t>Lišta soklová 16x40 dl. 2,5 m</t>
  </si>
  <si>
    <t>611936871R</t>
  </si>
  <si>
    <t>Položení podlah lamelových se zámkovým spojem</t>
  </si>
  <si>
    <t>775541400R00</t>
  </si>
  <si>
    <t>16,38</t>
  </si>
  <si>
    <t>Podložka Mirelon 3 mm pod lamelové podlahy</t>
  </si>
  <si>
    <t>775542022R00</t>
  </si>
  <si>
    <t>2*(5,0+3,4)</t>
  </si>
  <si>
    <t>775413040R00</t>
  </si>
  <si>
    <t>Přesun hmot pro podlahy z dlaždic, výšky do 6 m</t>
  </si>
  <si>
    <t>998771101R00</t>
  </si>
  <si>
    <t>3*0,9+0,7</t>
  </si>
  <si>
    <t>Lišta hliníková přechodová, stejná výška dlaždic</t>
  </si>
  <si>
    <t>771577113R00</t>
  </si>
  <si>
    <t>(3,82+3,15+7,4+4,83+3,04)</t>
  </si>
  <si>
    <t>Příplatek za plochu podlah keram. do 5 m2 jednotl.</t>
  </si>
  <si>
    <t>771579791R00</t>
  </si>
  <si>
    <t>Příplatek za diagonální kladení</t>
  </si>
  <si>
    <t>771579790R00</t>
  </si>
  <si>
    <t>Příplatek za podlahy keram.v omezeném prostoru</t>
  </si>
  <si>
    <t>771579792R00</t>
  </si>
  <si>
    <t>23,2+2,4+10*0,9</t>
  </si>
  <si>
    <t>Spára podlaha - stěna, silikonem</t>
  </si>
  <si>
    <t>((23,2+2,4)*0,15+2,25+36,82)*1,1</t>
  </si>
  <si>
    <t>Dlažba protiskl. 200x200x9 mm</t>
  </si>
  <si>
    <t>59764210R</t>
  </si>
  <si>
    <t>(3,15+14,58+7,4+4,83+3,04)</t>
  </si>
  <si>
    <t>3,82</t>
  </si>
  <si>
    <t>chodba:</t>
  </si>
  <si>
    <t>Montáž podlah keram.,režné hladké, tmel, 20x20 cm</t>
  </si>
  <si>
    <t>771575107R00</t>
  </si>
  <si>
    <t>5*0,9*0,5</t>
  </si>
  <si>
    <t>771275105RU7</t>
  </si>
  <si>
    <t>23,2+2,4</t>
  </si>
  <si>
    <t>Řezání dlaždic keramických pro soklíky</t>
  </si>
  <si>
    <t>771479001R00</t>
  </si>
  <si>
    <t>Obklad soklíků keram.stupňov., tmel,20x10 H 10 cm</t>
  </si>
  <si>
    <t>771475034RU7</t>
  </si>
  <si>
    <t>2*(5,0+3,0+2,0+1,6)</t>
  </si>
  <si>
    <t>Obklad soklíků keram.rovných, tmel,výška 10 cm</t>
  </si>
  <si>
    <t>771475014R00</t>
  </si>
  <si>
    <t>2,25+36,82</t>
  </si>
  <si>
    <t>Penetrace podkladu pod dlažby</t>
  </si>
  <si>
    <t>771101210R00</t>
  </si>
  <si>
    <t>Přesun hmot pro zámečnické konstr., výšky do 6 m</t>
  </si>
  <si>
    <t>998767101R00</t>
  </si>
  <si>
    <t>POL2_0</t>
  </si>
  <si>
    <t>Zábradlí schodištové, madlo, nátěry</t>
  </si>
  <si>
    <t>767200001RA0</t>
  </si>
  <si>
    <t>Přesun hmot pro truhlářské konstr., výšky do 6 m</t>
  </si>
  <si>
    <t>998766101R00</t>
  </si>
  <si>
    <t>2,1*0,6</t>
  </si>
  <si>
    <t>nadsvětlík:</t>
  </si>
  <si>
    <t>2,1*2,0</t>
  </si>
  <si>
    <t>celoprosklená stěna:</t>
  </si>
  <si>
    <t>766670059RA0</t>
  </si>
  <si>
    <t>Dveřní kování, pro otevíravé dveře uzamykatelné</t>
  </si>
  <si>
    <t>54914620R</t>
  </si>
  <si>
    <t>Montáž kliky a štítku</t>
  </si>
  <si>
    <t>766670021R00</t>
  </si>
  <si>
    <t>Dveře protipožární EI30 plné 90x197 cm CPL 0,2</t>
  </si>
  <si>
    <t>61165612R</t>
  </si>
  <si>
    <t>611601204R</t>
  </si>
  <si>
    <t>61160624R</t>
  </si>
  <si>
    <t>611601202R</t>
  </si>
  <si>
    <t>61181511R</t>
  </si>
  <si>
    <t>61181513R</t>
  </si>
  <si>
    <t>611815298R</t>
  </si>
  <si>
    <t>Montáž dveří posuvných, osazení závěsu, 1kř.</t>
  </si>
  <si>
    <t>766666112R00</t>
  </si>
  <si>
    <t>Montáž dveří do zárubně,otevíravých 1kř.nad 0,8 m</t>
  </si>
  <si>
    <t>766661122R00</t>
  </si>
  <si>
    <t>Montáž dveří do zárubně,otevíravých 1kř.do 0,8 m</t>
  </si>
  <si>
    <t>766661112R00</t>
  </si>
  <si>
    <t>Montáž obložkové zárubně a dřevěného křídla dveří</t>
  </si>
  <si>
    <t>766670011R00</t>
  </si>
  <si>
    <t>h</t>
  </si>
  <si>
    <t>HZS - úprava ústředního vytápění, Práce v tarifní třídě 4</t>
  </si>
  <si>
    <t>900      RT1</t>
  </si>
  <si>
    <t>Přesun hmot pro zařizovací předměty, výšky do 6 m</t>
  </si>
  <si>
    <t>998725101R00</t>
  </si>
  <si>
    <t>Sifon umyvadlový HL132, D 32, 40 mm</t>
  </si>
  <si>
    <t>725860213R00</t>
  </si>
  <si>
    <t>Baterie umyvadlová</t>
  </si>
  <si>
    <t>55144220R</t>
  </si>
  <si>
    <t>Montáž baterie umyv.a dřezové stojánkové</t>
  </si>
  <si>
    <t>725829301R00</t>
  </si>
  <si>
    <t>soubor</t>
  </si>
  <si>
    <t>Ventil rohový DN 15 x DN 10</t>
  </si>
  <si>
    <t>725814102R00</t>
  </si>
  <si>
    <t>Ventil pojistný TE 1847 DN 20</t>
  </si>
  <si>
    <t>725530151R00</t>
  </si>
  <si>
    <t>Ohřívač 150 D, závěsný svislý, dvouplášťový</t>
  </si>
  <si>
    <t>4843869421R</t>
  </si>
  <si>
    <t>Montáž elektr.ohřívačů, ostatní typy  160 l</t>
  </si>
  <si>
    <t>725539105R00</t>
  </si>
  <si>
    <t>Kryt na sifón bílý polosloup</t>
  </si>
  <si>
    <t>64291390R</t>
  </si>
  <si>
    <t>Montáž sloupu k umývadlu</t>
  </si>
  <si>
    <t>725219502R00</t>
  </si>
  <si>
    <t>Umyvadlo bílé 65x52cm s otv. pro baterii</t>
  </si>
  <si>
    <t>64213637R</t>
  </si>
  <si>
    <t>Montáž umyvadel na konzoly</t>
  </si>
  <si>
    <t>725219201R00</t>
  </si>
  <si>
    <t>64233514R</t>
  </si>
  <si>
    <t>Sedátko pro kombiklozety s poklopem, antibakteriální úprava, nerezové úchyty</t>
  </si>
  <si>
    <t>551674068R</t>
  </si>
  <si>
    <t>Montáž klozetových mís kombinovaných</t>
  </si>
  <si>
    <t>725119305R00</t>
  </si>
  <si>
    <t>HZS - demontáž, zednické výpomoci, Práce v tarifní třídě 4</t>
  </si>
  <si>
    <t>Přesun hmot pro vnitřní vodovod, výšky do 6 m</t>
  </si>
  <si>
    <t>998722101R00</t>
  </si>
  <si>
    <t>Proplach a dezinfekce vodovod.potrubí DN 80</t>
  </si>
  <si>
    <t>722290234R00</t>
  </si>
  <si>
    <t>Tlaková zkouška vodovodního potrubí DN 32</t>
  </si>
  <si>
    <t>722280106R00</t>
  </si>
  <si>
    <t>Nástěnka K 247, pro výtokový ventil G 1/2</t>
  </si>
  <si>
    <t>722220111R00</t>
  </si>
  <si>
    <t>Kohout kulový nerozebíratelný PP-R D 20</t>
  </si>
  <si>
    <t>722202412R00</t>
  </si>
  <si>
    <t>Hadice sanitární flexibilní, DN 15, délka 0,3 m</t>
  </si>
  <si>
    <t>722191131R00</t>
  </si>
  <si>
    <t>Hadice flexibilní k baterii,DN 15 x M10,délka 0,6m</t>
  </si>
  <si>
    <t>722191113R00</t>
  </si>
  <si>
    <t>Vyvedení a upevnění výpustek DN 20</t>
  </si>
  <si>
    <t>722190402R00</t>
  </si>
  <si>
    <t>Izolace návleková tl. stěny 13 mm, vnitřní průměr 22 mm</t>
  </si>
  <si>
    <t>722181213RT7</t>
  </si>
  <si>
    <t>Potrubí z PPR, teplá, D 20x3,4 mm, vč. zed. výpom.</t>
  </si>
  <si>
    <t>722172331R00</t>
  </si>
  <si>
    <t>Přesun hmot pro vnitřní kanalizaci, výšky do 6 m</t>
  </si>
  <si>
    <t>998721101R00</t>
  </si>
  <si>
    <t>Zkouška těsnosti kanalizace vodou DN 125</t>
  </si>
  <si>
    <t>721290111R00</t>
  </si>
  <si>
    <t>Vyvedení odpadních výpustek D 110 x 2,3</t>
  </si>
  <si>
    <t>721194109R00</t>
  </si>
  <si>
    <t>Vyvedení odpadních výpustek D 50 x 1,8</t>
  </si>
  <si>
    <t>721194105R00</t>
  </si>
  <si>
    <t>Potrubí HT svodné (ležaté) v zemi D 160 x 3,9 mm</t>
  </si>
  <si>
    <t>721176127R00</t>
  </si>
  <si>
    <t>Potrubí HT svodné (ležaté) v zemi DN 125 x 3,1 mm</t>
  </si>
  <si>
    <t>721176126R00</t>
  </si>
  <si>
    <t>Potrubí HT svodné (ležaté) v zemi D 110 x 2,7 mm</t>
  </si>
  <si>
    <t>721176125R00</t>
  </si>
  <si>
    <t>Potrubí HT odpadní svislé D 110 x 2,7 mm</t>
  </si>
  <si>
    <t>721176115R00</t>
  </si>
  <si>
    <t>Potrubí HT připojovací D 110 x 2,7 mm</t>
  </si>
  <si>
    <t>721176105R00</t>
  </si>
  <si>
    <t>Potrubí HT připojovací D 75 x 1,9 mm</t>
  </si>
  <si>
    <t>721176104R00</t>
  </si>
  <si>
    <t>Potrubí HT připojovací D 50 x 1,8 mm</t>
  </si>
  <si>
    <t>721176103R00</t>
  </si>
  <si>
    <t>Přesun hmot pro izolace tepelné, výšky do 6 m</t>
  </si>
  <si>
    <t>998713101R00</t>
  </si>
  <si>
    <t>(3,15+14,58+16,38+7,4+4,63+3,04)</t>
  </si>
  <si>
    <t>Položení separační fólie, včetně dodávky fólie</t>
  </si>
  <si>
    <t>713191100RT9</t>
  </si>
  <si>
    <t>m3</t>
  </si>
  <si>
    <t>Izolace tepelná podlah na sucho, dvouvrstvá</t>
  </si>
  <si>
    <t>713121121R00</t>
  </si>
  <si>
    <t>Přesun hmot pro izolace proti vodě, výšky do 6 m</t>
  </si>
  <si>
    <t>998711101R00</t>
  </si>
  <si>
    <t>Těsnicí roh vnější, vnitřní do spoje podlaha-stěna</t>
  </si>
  <si>
    <t>711212602R00</t>
  </si>
  <si>
    <t>2*(4,0+3,2)</t>
  </si>
  <si>
    <t>Těsnicí pás do spoje podlaha - stěna</t>
  </si>
  <si>
    <t>711212601R00</t>
  </si>
  <si>
    <t>Hydroizolační povlak - nátěr</t>
  </si>
  <si>
    <t>711212001R00</t>
  </si>
  <si>
    <t>4,0*3,2</t>
  </si>
  <si>
    <t>umývárna:</t>
  </si>
  <si>
    <t>Penetrace podkladu pod hydroizolační nátěr</t>
  </si>
  <si>
    <t>711212000R00</t>
  </si>
  <si>
    <t>2*(10,8+5,0)</t>
  </si>
  <si>
    <t>2*(1,2+1,0)</t>
  </si>
  <si>
    <t>schodiště:</t>
  </si>
  <si>
    <t>napojení nastávající izolaci:</t>
  </si>
  <si>
    <t>Hydroizolační povlak vyztužený tkaninou</t>
  </si>
  <si>
    <t>711212012R00</t>
  </si>
  <si>
    <t>2*(10,8+5,0)*1,0</t>
  </si>
  <si>
    <t>10,8*5,0</t>
  </si>
  <si>
    <t>2*(1,2+1,0)*0,6</t>
  </si>
  <si>
    <t>1,0*1,2</t>
  </si>
  <si>
    <t>Penetrace podkladu nátěrem</t>
  </si>
  <si>
    <t>711212111R00</t>
  </si>
  <si>
    <t>Přesun hmot pro opravy a údržbu do výšky 12 m</t>
  </si>
  <si>
    <t>999281108R00</t>
  </si>
  <si>
    <t>2*(4*1,2+0,9+2,4+2,2+2,2+2,0+1,4+1,4)*2,0</t>
  </si>
  <si>
    <t>Odsekání vnitřních obkladů stěn nad 2 m2</t>
  </si>
  <si>
    <t>978059531R00</t>
  </si>
  <si>
    <t>Vysekání a úprava spár zdiva cihelného mimo komín.</t>
  </si>
  <si>
    <t>978023411R00</t>
  </si>
  <si>
    <t>2*(10,8+5,0)*3,0</t>
  </si>
  <si>
    <t>Otlučení omítek vnitřních stěn v rozsahu do 100 %</t>
  </si>
  <si>
    <t>978013191R00</t>
  </si>
  <si>
    <t>1*(1,0+2*2,0)*0,5+2*(1,0+2*2,0)*0,3</t>
  </si>
  <si>
    <t>vybourané otvory:</t>
  </si>
  <si>
    <t>Přisekání rovných ostění cihelných na MVC</t>
  </si>
  <si>
    <t>967031132R00</t>
  </si>
  <si>
    <t>1,5*0,5*0,8</t>
  </si>
  <si>
    <t>komín:</t>
  </si>
  <si>
    <t>Bourání základů z betonu prostého</t>
  </si>
  <si>
    <t>961044111R00</t>
  </si>
  <si>
    <t>1,0*2,0*0,5</t>
  </si>
  <si>
    <t>Vybourání otv. zeď cihel. pl.4 m2, tl.60 cm, MVC</t>
  </si>
  <si>
    <t>971033651R00</t>
  </si>
  <si>
    <t>2*0,9*2,0*0,3</t>
  </si>
  <si>
    <t>Vybourání otv. zeď cihel. pl.4 m2, tl.30 cm, MVC</t>
  </si>
  <si>
    <t>971033641R00</t>
  </si>
  <si>
    <t>1,2*3,0-0,8*2,0</t>
  </si>
  <si>
    <t>Vybourání otv. zeď cihel. pl.4 m2, tl.15 cm, MVC</t>
  </si>
  <si>
    <t>971033631R00</t>
  </si>
  <si>
    <t>2</t>
  </si>
  <si>
    <t>průvlak:</t>
  </si>
  <si>
    <t>Vysekání kapes zeď cihel. MVC, pl. 0,1m2, hl. 30cm</t>
  </si>
  <si>
    <t>973031325R00</t>
  </si>
  <si>
    <t>3*5,5</t>
  </si>
  <si>
    <t>7*1,5</t>
  </si>
  <si>
    <t>nad otvory:</t>
  </si>
  <si>
    <t>Vysekání rýh zeď cihelná vtah. nosníků 15 x 25 cm</t>
  </si>
  <si>
    <t>974031666R00</t>
  </si>
  <si>
    <t>1,5*0,3*3,0</t>
  </si>
  <si>
    <t>Bourání zdiva z cihel pálených na MVC</t>
  </si>
  <si>
    <t>962032231R00</t>
  </si>
  <si>
    <t>13,0*3,0</t>
  </si>
  <si>
    <t>Bourání příček cihelných tl. 15 cm</t>
  </si>
  <si>
    <t>962031133R00</t>
  </si>
  <si>
    <t>10,0*3,0</t>
  </si>
  <si>
    <t>Bourání příček cihelných tl. 10 cm</t>
  </si>
  <si>
    <t>962031132R00</t>
  </si>
  <si>
    <t>Příplatek, bourání mazanin se svař.síťí nad 10 cm</t>
  </si>
  <si>
    <t>965049112R00</t>
  </si>
  <si>
    <t>Příplatek, bourání mazanin se svař. síťí tl. 10 cm</t>
  </si>
  <si>
    <t>965049111R00</t>
  </si>
  <si>
    <t>10,8*5,0*0,15</t>
  </si>
  <si>
    <t>1,0*1,2*0,15</t>
  </si>
  <si>
    <t>Bourání mazanin betonových tl. nad 10 cm, nad 4 m2</t>
  </si>
  <si>
    <t>965042241R00</t>
  </si>
  <si>
    <t>10,8*5,0*0,1</t>
  </si>
  <si>
    <t>1,0*1,2*0,1</t>
  </si>
  <si>
    <t>Bourání mazanin betonových tl. 10 cm, nad 4 m2</t>
  </si>
  <si>
    <t>965042141R00</t>
  </si>
  <si>
    <t>4*1,2</t>
  </si>
  <si>
    <t>Bourání schodišťových stupňů betonových</t>
  </si>
  <si>
    <t>963042819R00</t>
  </si>
  <si>
    <t>Bourání dlažeb keramických tl.10 mm, nad 1 m2</t>
  </si>
  <si>
    <t>965081713R00</t>
  </si>
  <si>
    <t>(2*0,9+1,2)+(0*0,3+1,2)</t>
  </si>
  <si>
    <t>Řezání prostého betonu hl. řezu 100 mm</t>
  </si>
  <si>
    <t>970241100R00</t>
  </si>
  <si>
    <t>6*0,8*2,0</t>
  </si>
  <si>
    <t>Vybourání kovových dveřních zárubní pl. do 2 m2</t>
  </si>
  <si>
    <t>968072455R00</t>
  </si>
  <si>
    <t>Vyvěšení dřevěných dveřních křídel pl. do 2 m2</t>
  </si>
  <si>
    <t>968061125R00</t>
  </si>
  <si>
    <t>3,15+26,53+21,47+52,91+5,46+14,58+16,38+7,4+4,83+3,04</t>
  </si>
  <si>
    <t>Vyčištění budov o výšce podlaží do 4 m</t>
  </si>
  <si>
    <t>952901111R00</t>
  </si>
  <si>
    <t>3,15+14,58+16,38+7,4+4,83+3,04</t>
  </si>
  <si>
    <t>Lešení lehké pomocné, výška podlahy do 1,2 m</t>
  </si>
  <si>
    <t>941955001R00</t>
  </si>
  <si>
    <t>Pouzdro pro posuvné dveře jednostranné, do zdiva, jednostranné pouzdro 800/1970 mm</t>
  </si>
  <si>
    <t>642941111RT3</t>
  </si>
  <si>
    <t>(3,15+14,58+16,38+7,4+4,83+3,04)*3,03*1,2/1000</t>
  </si>
  <si>
    <t>vrchní mazanina 100x100x5:</t>
  </si>
  <si>
    <t>1,0*1,2*0,2*3,01*1,2/1000</t>
  </si>
  <si>
    <t>10,8*5,0*3,01*1,2/1000</t>
  </si>
  <si>
    <t>podlaha:</t>
  </si>
  <si>
    <t>podkladní mazanina 150x150x6:</t>
  </si>
  <si>
    <t>Výztuž mazanin svařovanou sítí</t>
  </si>
  <si>
    <t>631361921R00</t>
  </si>
  <si>
    <t>Příplatek za stržení povrchu mazaniny tl. 24 cm</t>
  </si>
  <si>
    <t>631319175R00</t>
  </si>
  <si>
    <t>1,0*1,2*0,12</t>
  </si>
  <si>
    <t>10,8*5,0*0,12</t>
  </si>
  <si>
    <t>podkladní mazanina:</t>
  </si>
  <si>
    <t>Mazanina betonová tl. 12 - 24 cm C 20/25</t>
  </si>
  <si>
    <t>631315621R00</t>
  </si>
  <si>
    <t>Příplatek za stržení povrchu mazaniny tl. 8 cm</t>
  </si>
  <si>
    <t>631319171R00</t>
  </si>
  <si>
    <t>(3,15+14,58+16,38+7,4+4,83+3,04)*0,08</t>
  </si>
  <si>
    <t>vrchní mazanina:</t>
  </si>
  <si>
    <t>Mazanina betonová tl. 5 - 8 cm C 25/30</t>
  </si>
  <si>
    <t>631312711R00</t>
  </si>
  <si>
    <t>1,0*1,2*0,2</t>
  </si>
  <si>
    <t>10,8*5,0*0,2</t>
  </si>
  <si>
    <t>štěrkový podsyp:</t>
  </si>
  <si>
    <t>Násyp ze štěrkopísku 0 - 32,  zpevňující</t>
  </si>
  <si>
    <t>631571003R00</t>
  </si>
  <si>
    <t>246,5*0,2</t>
  </si>
  <si>
    <t>Začišťovací okenní lišta pro omítku</t>
  </si>
  <si>
    <t>610991004R00</t>
  </si>
  <si>
    <t>246,5*0,4</t>
  </si>
  <si>
    <t>Rohová lišta pro omítku</t>
  </si>
  <si>
    <t>610991001R00</t>
  </si>
  <si>
    <t>124,44-36,8</t>
  </si>
  <si>
    <t>Úprava vnitřních stěn aktivovaným štukem s přísad.</t>
  </si>
  <si>
    <t>612471413R00</t>
  </si>
  <si>
    <t>2*2,2*1,5</t>
  </si>
  <si>
    <t>2*(1,2*3,6-0,8*2,0)</t>
  </si>
  <si>
    <t>2*(16,5*3,6-0,7*2,0-0,9*2,0)</t>
  </si>
  <si>
    <t>nové příčky:</t>
  </si>
  <si>
    <t>Montáž výztužné sítě (perlinky) do stěrky-stěny, včetně výztužné sítě a stěrkového tmelu</t>
  </si>
  <si>
    <t>612481211RU1</t>
  </si>
  <si>
    <t>2*(10,8+5,0)*3,6</t>
  </si>
  <si>
    <t>Omítka vnitřní zdiva, MVC, štuková</t>
  </si>
  <si>
    <t>612421637R00</t>
  </si>
  <si>
    <t>10*(1,0+2*2,0)</t>
  </si>
  <si>
    <t>kolem stávajících dveří:</t>
  </si>
  <si>
    <t>Začištění omítek kolem oken,dveří apod., s použitím suché maltové směsi</t>
  </si>
  <si>
    <t>612409991RT2</t>
  </si>
  <si>
    <t>Omítka vápenná vnitřního ostění - štuková</t>
  </si>
  <si>
    <t>612425931R00</t>
  </si>
  <si>
    <t>po vybourání:</t>
  </si>
  <si>
    <t>Omítka rýh stěn vápenná šířky do 15 cm, štuková, s použitím suché maltové směsi</t>
  </si>
  <si>
    <t>612423531RT2</t>
  </si>
  <si>
    <t>Omítka rýh stropů MV do 15 cm omítkou štukovou, s použitím suché maltové směsi</t>
  </si>
  <si>
    <t>611425531RT2</t>
  </si>
  <si>
    <t>Zakrývání výplní vnitřních konstrukcí</t>
  </si>
  <si>
    <t>610991111R00</t>
  </si>
  <si>
    <t>Bednění stupňů přímočarých - odstranění</t>
  </si>
  <si>
    <t>434351142R00</t>
  </si>
  <si>
    <t>Bednění stupňů přímočarých - zřízení</t>
  </si>
  <si>
    <t>434351141R00</t>
  </si>
  <si>
    <t>6*0,9</t>
  </si>
  <si>
    <t>Stupně dusané na terén, na desku, z betonu C 20/25</t>
  </si>
  <si>
    <t>434311115R00</t>
  </si>
  <si>
    <t>Příplatek k podhledu sádrokart. za plochu do 10 m2</t>
  </si>
  <si>
    <t>416091083R00</t>
  </si>
  <si>
    <t>3,15+7,4+4,83+3,04</t>
  </si>
  <si>
    <t>Podhledy SDK, kovová.kce CD. 1x deska RBI 12,5 mm</t>
  </si>
  <si>
    <t>416021123R00</t>
  </si>
  <si>
    <t>14,58+16,38</t>
  </si>
  <si>
    <t>Podhledy SDK, kovová.kce CD. 1x deska RB 12,5 mm</t>
  </si>
  <si>
    <t>416021121R00</t>
  </si>
  <si>
    <t>Příplatek k příčce sádrokart. za plochu do 5 m2</t>
  </si>
  <si>
    <t>342091082R00</t>
  </si>
  <si>
    <t>2,7*3,6-2,1*2,0</t>
  </si>
  <si>
    <t>Příčka SDK tl.100 mm,ocel.kce,1x oplášť.,RB 12,5mm, izolace tloušťky 50 mm, EI 30</t>
  </si>
  <si>
    <t>342012221RT1</t>
  </si>
  <si>
    <t>Překlad nenosný porobeton, světlost otv. do 105 cm, překlad nenosný NEP 15 P4,4 124 x 24,9 x 15 cm</t>
  </si>
  <si>
    <t>317121047RT4</t>
  </si>
  <si>
    <t>2,2*1,5</t>
  </si>
  <si>
    <t>1,2*3,6-0,8*2,0</t>
  </si>
  <si>
    <t>16,5*3,6-0,7*2,0-0,9*2,0</t>
  </si>
  <si>
    <t>Příčka z tvárnic porobetonových tl. 150 mm, P2-500, 500x250x150 mm</t>
  </si>
  <si>
    <t>342256255RT3</t>
  </si>
  <si>
    <t>otvory:</t>
  </si>
  <si>
    <t>Zazdívka otvorů plochy do 4 m2 cihlami na MVC</t>
  </si>
  <si>
    <t>310239211R00</t>
  </si>
  <si>
    <t>Bednění překladů - odstranění</t>
  </si>
  <si>
    <t>317351108R00</t>
  </si>
  <si>
    <t>5,5*0,85</t>
  </si>
  <si>
    <t>2*1,5*0,7+1,5*0,85</t>
  </si>
  <si>
    <t>Bednění překladů - zřízení</t>
  </si>
  <si>
    <t>317351107R00</t>
  </si>
  <si>
    <t>3*5,5*0,15*0,25</t>
  </si>
  <si>
    <t>7*0,15*1,5*0,2</t>
  </si>
  <si>
    <t xml:space="preserve">Beton překladů železový C 20/25 </t>
  </si>
  <si>
    <t>317321321R00</t>
  </si>
  <si>
    <t>3*5,5*37,0/1000*1,1</t>
  </si>
  <si>
    <t>Válcované nosníky nad č.24 do připravených otvorů, včetně dodávky profilu I č. 24</t>
  </si>
  <si>
    <t>317944315RT2</t>
  </si>
  <si>
    <t>7*1,5*18,5/1000*1,1</t>
  </si>
  <si>
    <t>Válcované nosníky č.14-22 do připravených otvorů, včetně dodávky profilu  I č.16</t>
  </si>
  <si>
    <t>317944313RT3</t>
  </si>
  <si>
    <t>36,74*1,8</t>
  </si>
  <si>
    <t>Poplatek za skládku - zemina a kamení, (kód odpadu 17 05 04)</t>
  </si>
  <si>
    <t>TSJE01</t>
  </si>
  <si>
    <t>36,74*10</t>
  </si>
  <si>
    <t>Příplatek k vod. přemístění hor.1-4 za další 1 km</t>
  </si>
  <si>
    <t>162701109R00</t>
  </si>
  <si>
    <t>Vodorovné přemístění výkopku z hor.1-4 do 10000 m</t>
  </si>
  <si>
    <t>162701105R00</t>
  </si>
  <si>
    <t>36,74*2</t>
  </si>
  <si>
    <t>Příplatek za dalš.10 m, kolečko, výkop. z hor.1- 4</t>
  </si>
  <si>
    <t>162201210R00</t>
  </si>
  <si>
    <t>Vodorovné přemíst.výkopku, kolečko hor.1-4, do 10m</t>
  </si>
  <si>
    <t>162201203R00</t>
  </si>
  <si>
    <t>kanalizace vnitřní:</t>
  </si>
  <si>
    <t>Obsyp potrubí bez prohození sypaniny, s dodáním štěrkopísku frakce 0 - 22 mm</t>
  </si>
  <si>
    <t>175101101RT2</t>
  </si>
  <si>
    <t>1,0*1,2*0,7</t>
  </si>
  <si>
    <t>4,0*5,0*0,25</t>
  </si>
  <si>
    <t>6,8*5,0*0,85</t>
  </si>
  <si>
    <t>Ruční výkop jam, rýh a šachet v hornině tř. 3</t>
  </si>
  <si>
    <t>139601102R00</t>
  </si>
  <si>
    <t>Nhod celk.</t>
  </si>
  <si>
    <t>Nhod / MJ</t>
  </si>
  <si>
    <t>Cen. soustava</t>
  </si>
  <si>
    <t>Ceník</t>
  </si>
  <si>
    <t>dem. hmotnost celk.(t)</t>
  </si>
  <si>
    <t>dem. hmotnost / MJ</t>
  </si>
  <si>
    <t>hmotnost celk.(t)</t>
  </si>
  <si>
    <t>hmotnost / MJ</t>
  </si>
  <si>
    <t>cena s DPH</t>
  </si>
  <si>
    <t>DPH</t>
  </si>
  <si>
    <t>Montáž celk.</t>
  </si>
  <si>
    <t>Montáž</t>
  </si>
  <si>
    <t>Dodávka celk.</t>
  </si>
  <si>
    <t>Dodávka</t>
  </si>
  <si>
    <t>cena / MJ</t>
  </si>
  <si>
    <t>množství</t>
  </si>
  <si>
    <t>MJ</t>
  </si>
  <si>
    <t>Název položky</t>
  </si>
  <si>
    <t>Cenová soustava</t>
  </si>
  <si>
    <t>Číslo položky</t>
  </si>
  <si>
    <t>P.č.</t>
  </si>
  <si>
    <t>CAS_STR</t>
  </si>
  <si>
    <t>C:</t>
  </si>
  <si>
    <t>ROZ</t>
  </si>
  <si>
    <t>R:</t>
  </si>
  <si>
    <t>OBJ</t>
  </si>
  <si>
    <t>O:</t>
  </si>
  <si>
    <t>STA</t>
  </si>
  <si>
    <t>S:</t>
  </si>
  <si>
    <t>#TypZaznamu#</t>
  </si>
  <si>
    <t xml:space="preserve">Položkový rozpočet </t>
  </si>
  <si>
    <t>Montáže dopravních zař. a vah</t>
  </si>
  <si>
    <t>M33</t>
  </si>
  <si>
    <t>20*7</t>
  </si>
  <si>
    <t>4*7</t>
  </si>
  <si>
    <t>Zhotovení el. přípojky k zařízení(3x400V/50Hz), kabel CYKY 5Cx1.5, proud.chránič 30mA, jistič 10A</t>
  </si>
  <si>
    <t>- dodávka 3 ks šachetních ocelových dveří (š. 900mm) vč. elektromagnetických uzávěrek</t>
  </si>
  <si>
    <t>- doprava na místo instalace	 - záruční servis</t>
  </si>
  <si>
    <t>- výroba plošiny vč. pojezdové dráhy                          - proškolení obsluhy</t>
  </si>
  <si>
    <t>- zhotovení návrhu smlouvy o dílo	 - výchozí revizní zpráva</t>
  </si>
  <si>
    <t>- zpracování projektové dokumentace	 - zkouška zařízení po montáži</t>
  </si>
  <si>
    <t>- zaměření prostoru instalace	 - montáž zařízení a jeho připojení k el. přípojce</t>
  </si>
  <si>
    <t>V ceně je zahrnuto:</t>
  </si>
  <si>
    <t>Povrchová úprava: krytování plošiny – prášková barva KOMAXIT (RAL 7040 - šedá), pojezdové trubky – nerez ocel.</t>
  </si>
  <si>
    <t>Horní část motoru a pojezdové dráhy zařízení je ve výšce 1 600mm nad úrovní podlahy horní stanice.</t>
  </si>
  <si>
    <t>Vstup a výstup na plošinu ve všech třech stanicích navrhujeme pomocí jednokřídlových šachetních ocelových dveří (š. 900mm). Šachetní dveře (3ks) budou blokovány proti nežádoucímu otevření elektromagnetickou dveřní uzávěrou (systém KRONENBERG).</t>
  </si>
  <si>
    <t>Systém pohonu je elektromechanický, plošina je zavěšena na řetězech se zachycovačem, a je vybavena všemi požadovanými bezpečnostními prvky (při nájezdu plošiny na překážku podlahou zařízení se plošina zastaví). Kotvení pojezdové dráhy plošiny navrhujeme přímo do boční (nosné) stěny zděné šachty.</t>
  </si>
  <si>
    <t>Ovládání plošiny navrhujeme ve všech třech stanicích (mj. přivolávače) a všemi funkcemi ovládání i na plošině (stanice jedna, dva, tři, stop a kontrolka provozu). Ve stanicích jsou navíc umístěny uzamykatelné ovladače, které řeší zapnutí a vypnutí zařízení pomocí klíče. Na plošině je dále umístěno tlačítko pro nouzový signál a přivolání obsluhy v případě poruchy zařízení.</t>
  </si>
  <si>
    <t>Plošina typu VPM 250 je navržena do nové zděné šachty ze čtyř stran, resp. stěn.</t>
  </si>
  <si>
    <t>Popis zařízení:</t>
  </si>
  <si>
    <t>příkon:	0,75W</t>
  </si>
  <si>
    <t>napájecí napětí:	3x400V	barva:	RAL 7040 (šedá)</t>
  </si>
  <si>
    <t>počet stanic:	tři                                    nosnost:	250kg</t>
  </si>
  <si>
    <t>prohlubeň pod plošinu:	150mm	certifikát:	TÜV</t>
  </si>
  <si>
    <t>rozměry přepravní desky:	d. 1 400 x š. 1 000mm	ovládání:	tlačítky</t>
  </si>
  <si>
    <t>délka pojezdu:	5 825mm 	kotvení pojezdu:	do boční (nosné) zdi</t>
  </si>
  <si>
    <t>zdvih plošiny:	4 223mm	rychlost zdvihu:	0,1m/s</t>
  </si>
  <si>
    <t>umístění:	vnitřní</t>
  </si>
  <si>
    <t>TYP zařízení:	VPM 250	šachetní dveře: 3 ks jednokřídlé ocel.</t>
  </si>
  <si>
    <t>2.	Technická data vertikální zvedací plošiny:</t>
  </si>
  <si>
    <t>Vertikální zvedací plošina, nosnost 250kg, 3 stanice, 3 nástupiště</t>
  </si>
  <si>
    <t>330030100RAC</t>
  </si>
  <si>
    <t>3,6*3,0</t>
  </si>
  <si>
    <t>2*(3,6+3,0+2*1,3+1,6)*3,0</t>
  </si>
  <si>
    <t>chodba 2.np:</t>
  </si>
  <si>
    <t>6,0*3,0</t>
  </si>
  <si>
    <t>2*(6,0+3,0+2*1,3+1,6)*3,0</t>
  </si>
  <si>
    <t>chodba 1.np:</t>
  </si>
  <si>
    <t>2*(3,6+3,0)*3,0</t>
  </si>
  <si>
    <t>2*(6,0+3,0)*3,0</t>
  </si>
  <si>
    <t>1*1,1</t>
  </si>
  <si>
    <t>bok schodiště:</t>
  </si>
  <si>
    <t>1,3*1,6+2*(1,3+1,6)*0,2</t>
  </si>
  <si>
    <t>dno šachty:</t>
  </si>
  <si>
    <t>777315161R00</t>
  </si>
  <si>
    <t>1,3*4,0</t>
  </si>
  <si>
    <t>podlaha 1.np:</t>
  </si>
  <si>
    <t>(9,5*0,15+3,25)*1,1</t>
  </si>
  <si>
    <t>1,3*0,5</t>
  </si>
  <si>
    <t>podlaha 2.np:</t>
  </si>
  <si>
    <t>1,3*2,0</t>
  </si>
  <si>
    <t>1,3+1,6</t>
  </si>
  <si>
    <t>(2*1,3+4,0)</t>
  </si>
  <si>
    <t>2*(4,0+1,3)</t>
  </si>
  <si>
    <t>2*(1,3+4,0)*0,5</t>
  </si>
  <si>
    <t>svislé vytažení ke stávající:</t>
  </si>
  <si>
    <t>1,3*1,6*0,4</t>
  </si>
  <si>
    <t>otvor v podlaze 2.np:</t>
  </si>
  <si>
    <t>Vybourání otv. stropy ŽB pl. 4 m2, tl. nad 8 cm</t>
  </si>
  <si>
    <t>972054691R00</t>
  </si>
  <si>
    <t>1,4*1,0*0,4</t>
  </si>
  <si>
    <t>pro šachtu do suterénu:</t>
  </si>
  <si>
    <t>Vybourání otvorů zdi betonové pl. do 1 m2 všech tl</t>
  </si>
  <si>
    <t>971042551R00</t>
  </si>
  <si>
    <t>1,3*4,0*0,15</t>
  </si>
  <si>
    <t>otvor v podlaze 1.np:</t>
  </si>
  <si>
    <t>1,3*4,0*0,1</t>
  </si>
  <si>
    <t>5*1,4</t>
  </si>
  <si>
    <t>1,3*1,6</t>
  </si>
  <si>
    <t>řezání v podlaze 2.np:</t>
  </si>
  <si>
    <t>2*1,3+4,0</t>
  </si>
  <si>
    <t>řezání v podlaze 1.np:</t>
  </si>
  <si>
    <t>6,0*3,0+3,6*3,0</t>
  </si>
  <si>
    <t>3*1,3*1,6</t>
  </si>
  <si>
    <t>Lešení lehké pomocné,šachta pl.do 6 m2, H do 3,5 m</t>
  </si>
  <si>
    <t>941955202R00</t>
  </si>
  <si>
    <t>2*(1,3*1,6)</t>
  </si>
  <si>
    <t>2*4,0*1,3*8,08*1,2/1000</t>
  </si>
  <si>
    <t>vrchní mazanina 2x100x100x6:</t>
  </si>
  <si>
    <t>4,0*1,3*3,03*1,2/1000</t>
  </si>
  <si>
    <t>Bednění stěn, rýh a otvorů v podlahách -odstranění</t>
  </si>
  <si>
    <t>631351102R00</t>
  </si>
  <si>
    <t>2*(4,0+1,3)*0,3</t>
  </si>
  <si>
    <t>Bednění stěn, rýh a otvorů v podlahách - zřízení</t>
  </si>
  <si>
    <t>631351101R00</t>
  </si>
  <si>
    <t>1,3*4,0*0,3</t>
  </si>
  <si>
    <t>Příplatek za stržení povrchu mazaniny tl. 12 cm</t>
  </si>
  <si>
    <t>631319173R00</t>
  </si>
  <si>
    <t>4,0*1,3*0,1</t>
  </si>
  <si>
    <t>Mazanina betonová tl. 8 - 12 cm C 20/25</t>
  </si>
  <si>
    <t>631313621R00</t>
  </si>
  <si>
    <t>4,0*1,3*0,2</t>
  </si>
  <si>
    <t>3,0+2*(0,8+2*2,0)</t>
  </si>
  <si>
    <t>šachta 2.np:</t>
  </si>
  <si>
    <t>4,0+3,0+2*2*(0,8+2*2,0)</t>
  </si>
  <si>
    <t>šachta 1.np:</t>
  </si>
  <si>
    <t>(1,6+1,3)*0,8</t>
  </si>
  <si>
    <t>základová stěna:</t>
  </si>
  <si>
    <t>2*((1,3+1,6)*3,0-0,8*2,0)</t>
  </si>
  <si>
    <t>2*((1,3+1,6)*3,0+1,3*4,0-2*0,8*2,0)</t>
  </si>
  <si>
    <t xml:space="preserve">Montáž výztužné sítě (perlinky) do stěrky-stěny, včetně výztužné sítě a stěrkového tmelu </t>
  </si>
  <si>
    <t>2*2*(1,3+1,6)</t>
  </si>
  <si>
    <t>10,7*0,1*0,05+2,32*0,15*0,05</t>
  </si>
  <si>
    <t>Výztuž příček z betonářské oceli 10 505(R)</t>
  </si>
  <si>
    <t>342361821R00</t>
  </si>
  <si>
    <t>342271163R00</t>
  </si>
  <si>
    <t>(1,3+1,6)*3,0+1,3*4,0-2*0,8*2,0</t>
  </si>
  <si>
    <t>342271161R00</t>
  </si>
  <si>
    <t>(1,3+1,6)*3,0-0,8*2,0</t>
  </si>
  <si>
    <t>Příčky z desek pórobetonových tl. 10 cm, desky P 2 - 500, 599 x 249 x 100 mm</t>
  </si>
  <si>
    <t>342255024RT1</t>
  </si>
  <si>
    <t>4,68*1,8</t>
  </si>
  <si>
    <t>4,68*2</t>
  </si>
  <si>
    <t>4,0*1,3*0,9</t>
  </si>
  <si>
    <t>Základy,zvláštní zakládání</t>
  </si>
  <si>
    <t>Montáž obkladů stěn, porovin.,tmel, 20x25 cm</t>
  </si>
  <si>
    <t>Příplatek za další 2 mm, samonivel. hmota</t>
  </si>
  <si>
    <t>Vyrovnání podlah, samonivel. hmota tl. 2mm</t>
  </si>
  <si>
    <t>Penetrace savého podkladu disperzí</t>
  </si>
  <si>
    <t>Podlaha laminát.1-lam tl. 8mm, zátěž 32</t>
  </si>
  <si>
    <t>Montáž podlahové lišty lepením</t>
  </si>
  <si>
    <t xml:space="preserve">Obklad keram.schod.stupňů hladkých do tmele 20x20 </t>
  </si>
  <si>
    <t>Stěny plastové vnitřní s posuvnými dveřmi, doávka a montáž</t>
  </si>
  <si>
    <t>Dveře vnitřní CPL 0,2 plné 1kř. 90x197 cm, 16 dekorů, posuvné</t>
  </si>
  <si>
    <t>Dveře vnitřní CPL 0,2 2/3 sklo 1kř. 90x197, 16 dekorů</t>
  </si>
  <si>
    <t>Dveře vnitřní CPL 0,2 plné 1kř. 70x197 cm, 16 dekorů</t>
  </si>
  <si>
    <t>Zárubeň obložková š. 70cm/st. 6-17cm CPL, 16 dekorů</t>
  </si>
  <si>
    <t>Zárubeň obložková š. 90cm/st. 6-17cm CPL, 16 dekorů, protipožární EI30</t>
  </si>
  <si>
    <t>Zárubeň obložková š. 90cm/st. 6-17cm CPL, 16 dekorů</t>
  </si>
  <si>
    <t>Zárubeň obložková š. 90cm/st. 26-35cm CPL, 16 dekorů, posuvné</t>
  </si>
  <si>
    <t>Přebalovací pult</t>
  </si>
  <si>
    <t xml:space="preserve">Kartáč WC s nerez držákem univerzální </t>
  </si>
  <si>
    <t>55149050R</t>
  </si>
  <si>
    <t>Zrcadlo nerez nerozbitné 600 x 400 mm</t>
  </si>
  <si>
    <t>55149061R</t>
  </si>
  <si>
    <t>Koš odpadkový nerezový obsah 5 l</t>
  </si>
  <si>
    <t>55149031R</t>
  </si>
  <si>
    <t>Dávkovač tek. mýdla nerez obsah 0,85 l</t>
  </si>
  <si>
    <t>55149022R</t>
  </si>
  <si>
    <t>Zásobník nerez na papírové ručníky</t>
  </si>
  <si>
    <t>55149010R</t>
  </si>
  <si>
    <t>Držák toaletního papíru nerez SLZN 09</t>
  </si>
  <si>
    <t>55149005R</t>
  </si>
  <si>
    <t>Montáž koupelnových doplňků - mýdelníků, držáků ap</t>
  </si>
  <si>
    <t>725299101R00</t>
  </si>
  <si>
    <t>Umývátko bílé s otv. pro bat. 45x24 cm, dětsky BABY</t>
  </si>
  <si>
    <t>64221340R</t>
  </si>
  <si>
    <t>Klozet komb bílý hlub.splach.svis. odpad, dětsky BABY</t>
  </si>
  <si>
    <t>64233514R1</t>
  </si>
  <si>
    <t>Klozet komb bílý hlub.splach.svis. odpad</t>
  </si>
  <si>
    <t>Sedátko klozetové BABY bílé, antibakteriální úprava, nerezové úchyty</t>
  </si>
  <si>
    <t>55167395.AR</t>
  </si>
  <si>
    <t>Oprava-propojení dosavadního potrubí závit. DN 20</t>
  </si>
  <si>
    <t>722131932R00</t>
  </si>
  <si>
    <t>Oprava - propojení dosavadního potrubí PVC D 110</t>
  </si>
  <si>
    <t>721170965R00</t>
  </si>
  <si>
    <t>Oprava - propojení dosavadního potrubí PVC D 160</t>
  </si>
  <si>
    <t>721170967R00</t>
  </si>
  <si>
    <t>49,18*0,06*1,05</t>
  </si>
  <si>
    <t>Deska izolační polystyrén samozhášivý EPS 100</t>
  </si>
  <si>
    <t>28375766.AR</t>
  </si>
  <si>
    <t>49,18*0,08*1,05</t>
  </si>
  <si>
    <t>Deska izolační polystyrén samozhášivý EPS 150</t>
  </si>
  <si>
    <t>28375768.AR</t>
  </si>
  <si>
    <t>3,4+6,9+15,1+1,2+7,3+46,7</t>
  </si>
  <si>
    <t>pro napojení nastávající izolaci:</t>
  </si>
  <si>
    <t>Vysekání rýh ve zdi cihelné 5 x 15 cm</t>
  </si>
  <si>
    <t>974031134R00</t>
  </si>
  <si>
    <t>2*1,2*0,6</t>
  </si>
  <si>
    <t>(2*7,0+5,0)*0,6</t>
  </si>
  <si>
    <t>úprava povrchu po snížení podlahy:</t>
  </si>
  <si>
    <t>Přisekání kamenných nebo jiných, ploch nad 2 m2</t>
  </si>
  <si>
    <t>967023693R00</t>
  </si>
  <si>
    <t>nové porobetonové příčky:</t>
  </si>
  <si>
    <t>stávající zdivo sociální zázemí:</t>
  </si>
  <si>
    <t>2*(1,0+2*2,0)*0,5+2*(1,0+2*2,0)*0,3</t>
  </si>
  <si>
    <t>3*6*3,0*0,15</t>
  </si>
  <si>
    <t>3*3*1,0*0,15</t>
  </si>
  <si>
    <t>ochrana svisle izolace po snížení podlahy:</t>
  </si>
  <si>
    <t>Přizdívky izol. z cihel dl.29 cm, MC 10, tl. 65 mm</t>
  </si>
  <si>
    <t>346244811R00</t>
  </si>
  <si>
    <t>pod svislou izolaci po snížení podlahy:</t>
  </si>
  <si>
    <t>Vyrovnání povrchu zdiva maltou tl.do 3 cm</t>
  </si>
  <si>
    <t>319201311R00</t>
  </si>
  <si>
    <t>Bednění stěn základových pasů - odstranění</t>
  </si>
  <si>
    <t>274351216R00</t>
  </si>
  <si>
    <t>doplnění základů po snížení podlahy:</t>
  </si>
  <si>
    <t>Bednění stěn základových pasů - zřízení</t>
  </si>
  <si>
    <t>274351215R00</t>
  </si>
  <si>
    <t>2*1,2*0,6*0,2</t>
  </si>
  <si>
    <t>(2*7,0+5,0)*0,6*0,2</t>
  </si>
  <si>
    <t>Postupné podbetonování zákl. zdiva  C 20/25</t>
  </si>
  <si>
    <t>279311115R00</t>
  </si>
  <si>
    <t>Podlahy teracové</t>
  </si>
  <si>
    <t>773</t>
  </si>
  <si>
    <t>Podlahy epoxidové plastmalt. tl.3 mm</t>
  </si>
  <si>
    <t>Penetrace savého podkladu disperzí pod</t>
  </si>
  <si>
    <t>Přesun hmot pro podlahy teracové, výšky do 6 m</t>
  </si>
  <si>
    <t>998773101R00</t>
  </si>
  <si>
    <t>Opravy teracových obkladů - hrany</t>
  </si>
  <si>
    <t>773200940R00</t>
  </si>
  <si>
    <t>(1,3+1,6)*0,4</t>
  </si>
  <si>
    <t>(2*1,3+4,0)*0,4</t>
  </si>
  <si>
    <t>Opravy teracových podlah kolem proniků</t>
  </si>
  <si>
    <t>773500930R00</t>
  </si>
  <si>
    <t>2,9+0,6+7,3</t>
  </si>
  <si>
    <t>Bourání mazanin betonových tl. nad 10 cm, pl. 4 m2</t>
  </si>
  <si>
    <t>965042231R00</t>
  </si>
  <si>
    <t>Bourání mazanin betonových  tl. 10 cm, pl. 4 m2</t>
  </si>
  <si>
    <t>965042131R00</t>
  </si>
  <si>
    <t>Bourání dlažeb terac.,čedič. tl.do 30 mm, nad 1 m2</t>
  </si>
  <si>
    <t>965081813R00</t>
  </si>
  <si>
    <t>2*(6,0*3,0+3,6*3,0)</t>
  </si>
  <si>
    <t>Příplatek za ochranu izolace maltou min. MC 10</t>
  </si>
  <si>
    <t>346245999R00</t>
  </si>
  <si>
    <t>pro svislou izolaci:</t>
  </si>
  <si>
    <t>Příčky z tvárnic Betonových, tl. 15 cm</t>
  </si>
  <si>
    <t>Příčky z tvárnic Betonových, tl. 10 cm</t>
  </si>
  <si>
    <t>Ve všech listech tohoto souboru můžete měnit pouze buňky s modrým pozadím. Jedná se o tyto údaje : 
- údaje o firmě
- jednotkové ceny položek zadané na maximálně dvě desetinná místa</t>
  </si>
  <si>
    <t>Pokyny pro vyplnění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</si>
</sst>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#,##0\ &quot;Kč&quot;"/>
    <numFmt numFmtId="166" formatCode="#,##0.00000"/>
  </numFmts>
  <fonts count="2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3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3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0" fontId="5" fillId="2" borderId="2" xfId="0" applyFont="1" applyFill="1" applyBorder="1" applyAlignment="1"/>
    <xf numFmtId="0" fontId="0" fillId="0" borderId="1" xfId="0" applyFont="1" applyFill="1" applyBorder="1" applyAlignment="1">
      <alignment horizontal="left" vertical="center" inden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horizontal="left" vertical="center" indent="1"/>
    </xf>
    <xf numFmtId="0" fontId="0" fillId="0" borderId="4" xfId="0" applyFont="1" applyFill="1" applyBorder="1"/>
    <xf numFmtId="49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0" xfId="0" applyBorder="1"/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Border="1" applyAlignment="1"/>
    <xf numFmtId="0" fontId="5" fillId="0" borderId="1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Border="1" applyAlignment="1"/>
    <xf numFmtId="0" fontId="5" fillId="0" borderId="7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Border="1" applyAlignment="1"/>
    <xf numFmtId="0" fontId="0" fillId="0" borderId="1" xfId="0" applyBorder="1"/>
    <xf numFmtId="0" fontId="0" fillId="0" borderId="0" xfId="0" applyBorder="1" applyAlignment="1"/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165" fontId="7" fillId="3" borderId="9" xfId="0" applyNumberFormat="1" applyFont="1" applyFill="1" applyBorder="1" applyAlignment="1"/>
    <xf numFmtId="10" fontId="7" fillId="3" borderId="9" xfId="0" applyNumberFormat="1" applyFont="1" applyFill="1" applyBorder="1" applyAlignment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14" fontId="5" fillId="0" borderId="4" xfId="0" applyNumberFormat="1" applyFont="1" applyBorder="1" applyAlignment="1">
      <alignment horizontal="center" vertical="top"/>
    </xf>
    <xf numFmtId="0" fontId="5" fillId="0" borderId="1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/>
    <xf numFmtId="0" fontId="5" fillId="0" borderId="2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0" fillId="0" borderId="0" xfId="0" applyAlignment="1"/>
    <xf numFmtId="0" fontId="5" fillId="0" borderId="7" xfId="0" applyFont="1" applyBorder="1" applyAlignment="1">
      <alignment horizontal="left" vertical="center"/>
    </xf>
    <xf numFmtId="0" fontId="1" fillId="0" borderId="0" xfId="4" applyBorder="1"/>
    <xf numFmtId="0" fontId="5" fillId="0" borderId="4" xfId="4" applyFont="1" applyBorder="1" applyAlignment="1">
      <alignment vertical="center"/>
    </xf>
    <xf numFmtId="0" fontId="1" fillId="0" borderId="4" xfId="4" applyFont="1" applyBorder="1" applyAlignment="1">
      <alignment horizontal="right" vertical="center"/>
    </xf>
    <xf numFmtId="0" fontId="1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49" fontId="5" fillId="4" borderId="4" xfId="4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5" fillId="4" borderId="0" xfId="4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0" xfId="4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indent="1"/>
    </xf>
    <xf numFmtId="49" fontId="12" fillId="0" borderId="7" xfId="0" applyNumberFormat="1" applyFont="1" applyFill="1" applyBorder="1" applyAlignment="1">
      <alignment horizontal="left" vertical="center"/>
    </xf>
    <xf numFmtId="0" fontId="10" fillId="0" borderId="0" xfId="2" applyBorder="1"/>
    <xf numFmtId="49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" fillId="0" borderId="1" xfId="4" applyFont="1" applyBorder="1" applyAlignment="1">
      <alignment horizontal="left" vertical="center" indent="1"/>
    </xf>
    <xf numFmtId="0" fontId="1" fillId="0" borderId="2" xfId="4" applyBorder="1" applyAlignment="1"/>
    <xf numFmtId="0" fontId="5" fillId="0" borderId="1" xfId="4" applyFont="1" applyBorder="1" applyAlignment="1">
      <alignment horizontal="left" vertical="center" indent="1"/>
    </xf>
    <xf numFmtId="0" fontId="5" fillId="0" borderId="3" xfId="4" applyFont="1" applyBorder="1" applyAlignment="1">
      <alignment horizontal="left" vertical="center" indent="1"/>
    </xf>
    <xf numFmtId="0" fontId="1" fillId="0" borderId="5" xfId="4" applyBorder="1" applyAlignment="1"/>
    <xf numFmtId="0" fontId="10" fillId="0" borderId="1" xfId="2" applyBorder="1" applyAlignment="1">
      <alignment horizontal="left" vertical="center" wrapText="1" indent="1"/>
    </xf>
    <xf numFmtId="0" fontId="5" fillId="0" borderId="1" xfId="2" applyFont="1" applyBorder="1" applyAlignment="1">
      <alignment horizontal="left" vertical="center" indent="1"/>
    </xf>
    <xf numFmtId="49" fontId="5" fillId="0" borderId="0" xfId="2" applyNumberFormat="1" applyFont="1" applyBorder="1" applyAlignment="1">
      <alignment horizontal="right" vertical="center"/>
    </xf>
    <xf numFmtId="0" fontId="4" fillId="0" borderId="6" xfId="0" applyFont="1" applyBorder="1"/>
    <xf numFmtId="0" fontId="0" fillId="0" borderId="7" xfId="0" applyBorder="1"/>
    <xf numFmtId="0" fontId="0" fillId="0" borderId="7" xfId="0" applyBorder="1" applyAlignment="1"/>
    <xf numFmtId="0" fontId="1" fillId="0" borderId="0" xfId="2" applyFont="1" applyBorder="1" applyAlignment="1">
      <alignment horizontal="right" vertical="center"/>
    </xf>
    <xf numFmtId="0" fontId="5" fillId="0" borderId="10" xfId="2" applyFont="1" applyBorder="1" applyAlignment="1">
      <alignment horizontal="left" vertical="center" indent="1"/>
    </xf>
    <xf numFmtId="49" fontId="5" fillId="0" borderId="11" xfId="2" applyNumberFormat="1" applyFont="1" applyBorder="1" applyAlignment="1">
      <alignment horizontal="right" vertical="center"/>
    </xf>
    <xf numFmtId="49" fontId="5" fillId="0" borderId="11" xfId="2" applyNumberFormat="1" applyFont="1" applyBorder="1" applyAlignment="1">
      <alignment horizontal="left" vertical="center"/>
    </xf>
    <xf numFmtId="0" fontId="5" fillId="0" borderId="11" xfId="2" applyFont="1" applyBorder="1" applyAlignment="1">
      <alignment vertical="center"/>
    </xf>
    <xf numFmtId="0" fontId="0" fillId="0" borderId="11" xfId="0" applyBorder="1"/>
    <xf numFmtId="0" fontId="0" fillId="0" borderId="11" xfId="0" applyBorder="1" applyAlignment="1"/>
    <xf numFmtId="0" fontId="0" fillId="0" borderId="12" xfId="0" applyBorder="1" applyAlignment="1"/>
    <xf numFmtId="4" fontId="0" fillId="0" borderId="0" xfId="0" applyNumberFormat="1" applyAlignment="1"/>
    <xf numFmtId="4" fontId="0" fillId="0" borderId="0" xfId="0" applyNumberFormat="1"/>
    <xf numFmtId="4" fontId="7" fillId="3" borderId="13" xfId="0" applyNumberFormat="1" applyFont="1" applyFill="1" applyBorder="1" applyAlignment="1">
      <alignment horizontal="center"/>
    </xf>
    <xf numFmtId="0" fontId="7" fillId="3" borderId="4" xfId="0" applyFont="1" applyFill="1" applyBorder="1"/>
    <xf numFmtId="0" fontId="7" fillId="3" borderId="3" xfId="0" applyFont="1" applyFill="1" applyBorder="1"/>
    <xf numFmtId="0" fontId="7" fillId="0" borderId="1" xfId="0" applyFont="1" applyBorder="1"/>
    <xf numFmtId="4" fontId="7" fillId="0" borderId="1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7" fillId="0" borderId="1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3" fontId="0" fillId="3" borderId="13" xfId="0" applyNumberFormat="1" applyFill="1" applyBorder="1" applyAlignment="1"/>
    <xf numFmtId="3" fontId="0" fillId="3" borderId="13" xfId="0" applyNumberFormat="1" applyFill="1" applyBorder="1" applyAlignment="1">
      <alignment shrinkToFit="1"/>
    </xf>
    <xf numFmtId="3" fontId="0" fillId="3" borderId="13" xfId="0" applyNumberFormat="1" applyFill="1" applyBorder="1" applyAlignment="1">
      <alignment wrapText="1" shrinkToFit="1"/>
    </xf>
    <xf numFmtId="3" fontId="0" fillId="0" borderId="1" xfId="0" applyNumberFormat="1" applyBorder="1"/>
    <xf numFmtId="3" fontId="0" fillId="0" borderId="9" xfId="0" applyNumberFormat="1" applyBorder="1" applyAlignment="1"/>
    <xf numFmtId="3" fontId="0" fillId="0" borderId="9" xfId="0" applyNumberFormat="1" applyBorder="1" applyAlignment="1">
      <alignment shrinkToFit="1"/>
    </xf>
    <xf numFmtId="3" fontId="7" fillId="0" borderId="9" xfId="0" applyNumberFormat="1" applyFont="1" applyBorder="1" applyAlignment="1">
      <alignment horizontal="right" shrinkToFit="1"/>
    </xf>
    <xf numFmtId="3" fontId="7" fillId="0" borderId="9" xfId="0" applyNumberFormat="1" applyFont="1" applyBorder="1" applyAlignment="1">
      <alignment horizontal="right" wrapText="1" shrinkToFit="1"/>
    </xf>
    <xf numFmtId="3" fontId="0" fillId="0" borderId="10" xfId="0" applyNumberFormat="1" applyBorder="1" applyAlignment="1"/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15" xfId="0" applyNumberFormat="1" applyFont="1" applyFill="1" applyBorder="1" applyAlignment="1">
      <alignment horizontal="center" vertical="center" wrapText="1" shrinkToFit="1"/>
    </xf>
    <xf numFmtId="3" fontId="14" fillId="2" borderId="15" xfId="0" applyNumberFormat="1" applyFont="1" applyFill="1" applyBorder="1" applyAlignment="1">
      <alignment horizontal="center" vertical="center" wrapText="1" shrinkToFit="1"/>
    </xf>
    <xf numFmtId="3" fontId="13" fillId="2" borderId="7" xfId="0" applyNumberFormat="1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16" xfId="0" applyBorder="1" applyAlignment="1">
      <alignment horizontal="right"/>
    </xf>
    <xf numFmtId="0" fontId="0" fillId="0" borderId="17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0" xfId="0" applyBorder="1"/>
    <xf numFmtId="0" fontId="15" fillId="0" borderId="0" xfId="0" applyFont="1"/>
    <xf numFmtId="0" fontId="15" fillId="0" borderId="19" xfId="0" applyFont="1" applyBorder="1" applyAlignment="1">
      <alignment horizontal="right"/>
    </xf>
    <xf numFmtId="0" fontId="15" fillId="0" borderId="4" xfId="0" applyFont="1" applyBorder="1" applyAlignment="1"/>
    <xf numFmtId="0" fontId="15" fillId="0" borderId="4" xfId="0" applyFont="1" applyBorder="1"/>
    <xf numFmtId="0" fontId="15" fillId="0" borderId="0" xfId="0" applyFont="1" applyBorder="1"/>
    <xf numFmtId="0" fontId="15" fillId="0" borderId="20" xfId="0" applyFont="1" applyBorder="1"/>
    <xf numFmtId="0" fontId="15" fillId="0" borderId="4" xfId="0" applyFont="1" applyBorder="1" applyAlignment="1">
      <alignment vertical="top"/>
    </xf>
    <xf numFmtId="14" fontId="15" fillId="0" borderId="4" xfId="0" applyNumberFormat="1" applyFont="1" applyBorder="1" applyAlignment="1">
      <alignment horizontal="center" vertical="top"/>
    </xf>
    <xf numFmtId="0" fontId="0" fillId="0" borderId="20" xfId="0" applyBorder="1" applyAlignment="1">
      <alignment horizontal="right"/>
    </xf>
    <xf numFmtId="49" fontId="15" fillId="2" borderId="21" xfId="0" applyNumberFormat="1" applyFont="1" applyFill="1" applyBorder="1" applyAlignment="1">
      <alignment horizontal="left" vertical="center"/>
    </xf>
    <xf numFmtId="0" fontId="0" fillId="2" borderId="22" xfId="0" applyFill="1" applyBorder="1"/>
    <xf numFmtId="0" fontId="4" fillId="2" borderId="23" xfId="0" applyFont="1" applyFill="1" applyBorder="1" applyAlignment="1">
      <alignment horizontal="left" vertical="center" indent="1"/>
    </xf>
    <xf numFmtId="49" fontId="0" fillId="2" borderId="21" xfId="0" applyNumberFormat="1" applyFill="1" applyBorder="1" applyAlignment="1">
      <alignment horizontal="left" vertical="center"/>
    </xf>
    <xf numFmtId="4" fontId="4" fillId="2" borderId="22" xfId="0" applyNumberFormat="1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49" fontId="0" fillId="0" borderId="19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49" fontId="0" fillId="0" borderId="2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 indent="1"/>
    </xf>
    <xf numFmtId="1" fontId="15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 indent="1"/>
    </xf>
    <xf numFmtId="49" fontId="0" fillId="0" borderId="26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1" fontId="15" fillId="0" borderId="1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 indent="1"/>
    </xf>
    <xf numFmtId="0" fontId="15" fillId="0" borderId="11" xfId="0" applyFont="1" applyBorder="1" applyAlignment="1">
      <alignment vertical="center"/>
    </xf>
    <xf numFmtId="1" fontId="15" fillId="0" borderId="11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left" indent="1"/>
    </xf>
    <xf numFmtId="0" fontId="15" fillId="0" borderId="11" xfId="0" applyFont="1" applyBorder="1"/>
    <xf numFmtId="0" fontId="15" fillId="0" borderId="11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 indent="1"/>
    </xf>
    <xf numFmtId="49" fontId="0" fillId="0" borderId="27" xfId="0" applyNumberFormat="1" applyBorder="1" applyAlignment="1">
      <alignment horizontal="left" vertical="center" indent="1"/>
    </xf>
    <xf numFmtId="49" fontId="0" fillId="0" borderId="20" xfId="0" applyNumberFormat="1" applyBorder="1"/>
    <xf numFmtId="0" fontId="0" fillId="0" borderId="4" xfId="0" applyBorder="1" applyAlignment="1">
      <alignment horizontal="left"/>
    </xf>
    <xf numFmtId="0" fontId="0" fillId="0" borderId="25" xfId="0" applyBorder="1" applyAlignment="1">
      <alignment horizontal="left" indent="1"/>
    </xf>
    <xf numFmtId="0" fontId="0" fillId="0" borderId="28" xfId="0" applyBorder="1" applyAlignment="1"/>
    <xf numFmtId="0" fontId="15" fillId="0" borderId="7" xfId="0" applyFont="1" applyBorder="1" applyAlignment="1">
      <alignment vertical="center"/>
    </xf>
    <xf numFmtId="0" fontId="15" fillId="0" borderId="7" xfId="0" applyFont="1" applyFill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29" xfId="0" applyFont="1" applyBorder="1" applyAlignment="1">
      <alignment horizontal="left" vertical="top" indent="1"/>
    </xf>
    <xf numFmtId="0" fontId="0" fillId="0" borderId="24" xfId="0" applyBorder="1" applyAlignment="1"/>
    <xf numFmtId="0" fontId="15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49" fontId="15" fillId="4" borderId="4" xfId="0" applyNumberFormat="1" applyFont="1" applyFill="1" applyBorder="1" applyAlignment="1" applyProtection="1">
      <alignment horizontal="right" vertical="center"/>
      <protection locked="0"/>
    </xf>
    <xf numFmtId="0" fontId="15" fillId="0" borderId="25" xfId="0" applyFont="1" applyBorder="1" applyAlignment="1">
      <alignment horizontal="left" vertical="center" indent="1"/>
    </xf>
    <xf numFmtId="0" fontId="0" fillId="0" borderId="19" xfId="0" applyBorder="1" applyAlignment="1"/>
    <xf numFmtId="0" fontId="15" fillId="0" borderId="0" xfId="0" applyFont="1" applyBorder="1" applyAlignment="1">
      <alignment vertical="center"/>
    </xf>
    <xf numFmtId="0" fontId="15" fillId="0" borderId="20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inden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left" vertical="center"/>
    </xf>
    <xf numFmtId="0" fontId="15" fillId="2" borderId="24" xfId="0" applyFont="1" applyFill="1" applyBorder="1" applyAlignment="1"/>
    <xf numFmtId="0" fontId="15" fillId="2" borderId="4" xfId="0" applyFont="1" applyFill="1" applyBorder="1" applyAlignment="1"/>
    <xf numFmtId="0" fontId="15" fillId="2" borderId="4" xfId="0" applyFont="1" applyFill="1" applyBorder="1"/>
    <xf numFmtId="49" fontId="15" fillId="2" borderId="4" xfId="0" applyNumberFormat="1" applyFont="1" applyFill="1" applyBorder="1" applyAlignment="1">
      <alignment horizontal="left" vertical="center"/>
    </xf>
    <xf numFmtId="0" fontId="0" fillId="2" borderId="4" xfId="0" applyFont="1" applyFill="1" applyBorder="1"/>
    <xf numFmtId="0" fontId="0" fillId="2" borderId="25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indent="1"/>
    </xf>
    <xf numFmtId="14" fontId="7" fillId="0" borderId="0" xfId="0" applyNumberFormat="1" applyFont="1" applyAlignment="1">
      <alignment horizontal="left"/>
    </xf>
    <xf numFmtId="49" fontId="19" fillId="2" borderId="0" xfId="0" applyNumberFormat="1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 indent="1"/>
    </xf>
    <xf numFmtId="0" fontId="0" fillId="0" borderId="33" xfId="0" applyBorder="1"/>
    <xf numFmtId="49" fontId="0" fillId="0" borderId="0" xfId="0" applyNumberFormat="1"/>
    <xf numFmtId="49" fontId="0" fillId="0" borderId="0" xfId="0" applyNumberFormat="1" applyAlignment="1">
      <alignment horizontal="left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4" fontId="5" fillId="2" borderId="12" xfId="0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21" fillId="0" borderId="0" xfId="0" applyFont="1"/>
    <xf numFmtId="49" fontId="22" fillId="0" borderId="0" xfId="0" applyNumberFormat="1" applyFont="1" applyAlignment="1">
      <alignment wrapText="1"/>
    </xf>
    <xf numFmtId="0" fontId="21" fillId="0" borderId="13" xfId="0" applyFont="1" applyBorder="1" applyAlignment="1">
      <alignment vertical="top" shrinkToFit="1"/>
    </xf>
    <xf numFmtId="0" fontId="21" fillId="0" borderId="3" xfId="0" applyFont="1" applyBorder="1" applyAlignment="1">
      <alignment vertical="top" shrinkToFit="1"/>
    </xf>
    <xf numFmtId="4" fontId="21" fillId="0" borderId="13" xfId="0" applyNumberFormat="1" applyFont="1" applyBorder="1" applyAlignment="1">
      <alignment vertical="top" shrinkToFit="1"/>
    </xf>
    <xf numFmtId="0" fontId="21" fillId="0" borderId="3" xfId="0" applyNumberFormat="1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14" xfId="0" applyFont="1" applyBorder="1" applyAlignment="1">
      <alignment vertical="top" shrinkToFit="1"/>
    </xf>
    <xf numFmtId="0" fontId="21" fillId="0" borderId="1" xfId="0" applyFont="1" applyBorder="1" applyAlignment="1">
      <alignment vertical="top" shrinkToFit="1"/>
    </xf>
    <xf numFmtId="4" fontId="21" fillId="0" borderId="14" xfId="0" applyNumberFormat="1" applyFont="1" applyBorder="1" applyAlignment="1">
      <alignment vertical="top" shrinkToFit="1"/>
    </xf>
    <xf numFmtId="0" fontId="21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vertical="top"/>
    </xf>
    <xf numFmtId="4" fontId="21" fillId="4" borderId="14" xfId="0" applyNumberFormat="1" applyFont="1" applyFill="1" applyBorder="1" applyAlignment="1" applyProtection="1">
      <alignment vertical="top" shrinkToFit="1"/>
      <protection locked="0"/>
    </xf>
    <xf numFmtId="166" fontId="21" fillId="0" borderId="14" xfId="0" applyNumberFormat="1" applyFont="1" applyBorder="1" applyAlignment="1">
      <alignment vertical="top" shrinkToFit="1"/>
    </xf>
    <xf numFmtId="0" fontId="21" fillId="0" borderId="14" xfId="0" applyNumberFormat="1" applyFont="1" applyBorder="1" applyAlignment="1">
      <alignment horizontal="left" vertical="top" wrapText="1"/>
    </xf>
    <xf numFmtId="0" fontId="21" fillId="0" borderId="1" xfId="7" applyNumberFormat="1" applyFont="1" applyBorder="1" applyAlignment="1">
      <alignment vertical="top"/>
    </xf>
    <xf numFmtId="0" fontId="0" fillId="2" borderId="13" xfId="0" applyFill="1" applyBorder="1" applyAlignment="1">
      <alignment vertical="top" shrinkToFit="1"/>
    </xf>
    <xf numFmtId="0" fontId="0" fillId="2" borderId="3" xfId="0" applyFill="1" applyBorder="1" applyAlignment="1">
      <alignment vertical="top" shrinkToFit="1"/>
    </xf>
    <xf numFmtId="4" fontId="0" fillId="2" borderId="13" xfId="0" applyNumberFormat="1" applyFill="1" applyBorder="1" applyAlignment="1">
      <alignment vertical="top" shrinkToFit="1"/>
    </xf>
    <xf numFmtId="166" fontId="0" fillId="2" borderId="13" xfId="0" applyNumberFormat="1" applyFill="1" applyBorder="1" applyAlignment="1">
      <alignment vertical="top" shrinkToFit="1"/>
    </xf>
    <xf numFmtId="0" fontId="0" fillId="2" borderId="13" xfId="0" applyNumberFormat="1" applyFill="1" applyBorder="1" applyAlignment="1">
      <alignment horizontal="left" vertical="top" wrapText="1"/>
    </xf>
    <xf numFmtId="0" fontId="0" fillId="2" borderId="3" xfId="0" applyNumberFormat="1" applyFill="1" applyBorder="1" applyAlignment="1">
      <alignment vertical="top"/>
    </xf>
    <xf numFmtId="0" fontId="0" fillId="2" borderId="3" xfId="0" applyFill="1" applyBorder="1" applyAlignment="1">
      <alignment vertical="top"/>
    </xf>
    <xf numFmtId="166" fontId="24" fillId="0" borderId="14" xfId="0" applyNumberFormat="1" applyFont="1" applyBorder="1" applyAlignment="1">
      <alignment vertical="top" wrapText="1" shrinkToFit="1"/>
    </xf>
    <xf numFmtId="0" fontId="24" fillId="0" borderId="14" xfId="0" applyNumberFormat="1" applyFont="1" applyBorder="1" applyAlignment="1">
      <alignment vertical="top" wrapText="1" shrinkToFit="1"/>
    </xf>
    <xf numFmtId="0" fontId="24" fillId="0" borderId="14" xfId="0" quotePrefix="1" applyNumberFormat="1" applyFont="1" applyBorder="1" applyAlignment="1">
      <alignment horizontal="left" vertical="top" wrapText="1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4" fontId="0" fillId="2" borderId="9" xfId="0" applyNumberFormat="1" applyFill="1" applyBorder="1" applyAlignment="1">
      <alignment vertical="top"/>
    </xf>
    <xf numFmtId="166" fontId="0" fillId="2" borderId="9" xfId="0" applyNumberFormat="1" applyFill="1" applyBorder="1" applyAlignment="1">
      <alignment vertical="top"/>
    </xf>
    <xf numFmtId="49" fontId="0" fillId="2" borderId="9" xfId="0" applyNumberFormat="1" applyFill="1" applyBorder="1" applyAlignment="1">
      <alignment vertical="top"/>
    </xf>
    <xf numFmtId="49" fontId="1" fillId="2" borderId="10" xfId="7" applyNumberFormat="1" applyFill="1" applyBorder="1" applyAlignment="1">
      <alignment vertical="top"/>
    </xf>
    <xf numFmtId="49" fontId="0" fillId="2" borderId="10" xfId="0" applyNumberFormat="1" applyFill="1" applyBorder="1" applyAlignment="1">
      <alignment vertical="top"/>
    </xf>
    <xf numFmtId="0" fontId="0" fillId="2" borderId="15" xfId="0" applyFill="1" applyBorder="1" applyAlignment="1">
      <alignment wrapText="1"/>
    </xf>
    <xf numFmtId="0" fontId="0" fillId="2" borderId="15" xfId="0" applyFill="1" applyBorder="1"/>
    <xf numFmtId="0" fontId="0" fillId="2" borderId="6" xfId="0" applyFill="1" applyBorder="1"/>
    <xf numFmtId="49" fontId="0" fillId="2" borderId="15" xfId="0" applyNumberFormat="1" applyFill="1" applyBorder="1"/>
    <xf numFmtId="49" fontId="1" fillId="2" borderId="15" xfId="7" applyNumberFormat="1" applyFont="1" applyFill="1" applyBorder="1" applyAlignment="1">
      <alignment wrapText="1"/>
    </xf>
    <xf numFmtId="0" fontId="0" fillId="2" borderId="12" xfId="0" applyFill="1" applyBorder="1"/>
    <xf numFmtId="0" fontId="0" fillId="2" borderId="11" xfId="0" applyFill="1" applyBorder="1"/>
    <xf numFmtId="49" fontId="0" fillId="2" borderId="11" xfId="0" applyNumberFormat="1" applyFill="1" applyBorder="1"/>
    <xf numFmtId="49" fontId="0" fillId="2" borderId="11" xfId="0" applyNumberFormat="1" applyFill="1" applyBorder="1" applyAlignment="1"/>
    <xf numFmtId="0" fontId="0" fillId="2" borderId="9" xfId="0" applyFill="1" applyBorder="1"/>
    <xf numFmtId="0" fontId="1" fillId="0" borderId="9" xfId="0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3" borderId="13" xfId="0" applyNumberFormat="1" applyFont="1" applyFill="1" applyBorder="1" applyAlignment="1"/>
    <xf numFmtId="0" fontId="6" fillId="2" borderId="15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vertical="center"/>
    </xf>
    <xf numFmtId="49" fontId="15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>
      <alignment vertical="center"/>
    </xf>
    <xf numFmtId="4" fontId="7" fillId="3" borderId="13" xfId="0" applyNumberFormat="1" applyFont="1" applyFill="1" applyBorder="1" applyAlignment="1"/>
    <xf numFmtId="4" fontId="7" fillId="0" borderId="14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vertical="center"/>
    </xf>
    <xf numFmtId="49" fontId="15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>
      <alignment vertical="center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49" fontId="7" fillId="0" borderId="10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5" fillId="0" borderId="7" xfId="4" applyNumberFormat="1" applyFont="1" applyFill="1" applyBorder="1" applyAlignment="1" applyProtection="1">
      <alignment horizontal="left" vertical="center"/>
      <protection locked="0"/>
    </xf>
    <xf numFmtId="49" fontId="5" fillId="4" borderId="0" xfId="4" applyNumberFormat="1" applyFont="1" applyFill="1" applyBorder="1" applyAlignment="1" applyProtection="1">
      <alignment horizontal="left" vertical="center"/>
      <protection locked="0"/>
    </xf>
    <xf numFmtId="49" fontId="5" fillId="4" borderId="4" xfId="4" applyNumberFormat="1" applyFont="1" applyFill="1" applyBorder="1" applyAlignment="1" applyProtection="1">
      <alignment horizontal="left" vertical="center"/>
      <protection locked="0"/>
    </xf>
    <xf numFmtId="0" fontId="10" fillId="0" borderId="6" xfId="2" applyBorder="1" applyAlignment="1">
      <alignment horizontal="left" vertical="center" wrapText="1"/>
    </xf>
    <xf numFmtId="0" fontId="10" fillId="0" borderId="7" xfId="2" applyBorder="1" applyAlignment="1">
      <alignment horizontal="left" vertical="center" wrapText="1"/>
    </xf>
    <xf numFmtId="4" fontId="7" fillId="3" borderId="13" xfId="0" applyNumberFormat="1" applyFont="1" applyFill="1" applyBorder="1" applyAlignment="1"/>
    <xf numFmtId="4" fontId="7" fillId="0" borderId="1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13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 indent="1"/>
    </xf>
    <xf numFmtId="4" fontId="18" fillId="0" borderId="12" xfId="0" applyNumberFormat="1" applyFont="1" applyBorder="1" applyAlignment="1">
      <alignment horizontal="right" vertical="center" indent="1"/>
    </xf>
    <xf numFmtId="3" fontId="0" fillId="0" borderId="11" xfId="0" applyNumberFormat="1" applyBorder="1"/>
    <xf numFmtId="3" fontId="0" fillId="0" borderId="11" xfId="0" applyNumberFormat="1" applyBorder="1" applyAlignment="1">
      <alignment wrapText="1"/>
    </xf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6" fillId="2" borderId="15" xfId="0" applyFont="1" applyFill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right" vertical="center" indent="1"/>
    </xf>
    <xf numFmtId="4" fontId="17" fillId="0" borderId="10" xfId="0" applyNumberFormat="1" applyFont="1" applyBorder="1" applyAlignment="1">
      <alignment horizontal="right" vertical="center" indent="1"/>
    </xf>
    <xf numFmtId="4" fontId="17" fillId="0" borderId="26" xfId="0" applyNumberFormat="1" applyFont="1" applyBorder="1" applyAlignment="1">
      <alignment horizontal="right" vertical="center" indent="1"/>
    </xf>
    <xf numFmtId="1" fontId="0" fillId="0" borderId="4" xfId="0" applyNumberFormat="1" applyFont="1" applyBorder="1" applyAlignment="1">
      <alignment horizontal="right" indent="1"/>
    </xf>
    <xf numFmtId="49" fontId="15" fillId="4" borderId="7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>
      <alignment horizontal="right" indent="1"/>
    </xf>
    <xf numFmtId="0" fontId="0" fillId="0" borderId="24" xfId="0" applyFont="1" applyBorder="1" applyAlignment="1">
      <alignment horizontal="right" indent="1"/>
    </xf>
    <xf numFmtId="49" fontId="15" fillId="4" borderId="0" xfId="0" applyNumberFormat="1" applyFont="1" applyFill="1" applyBorder="1" applyAlignment="1" applyProtection="1">
      <alignment horizontal="left" vertical="center"/>
      <protection locked="0"/>
    </xf>
    <xf numFmtId="49" fontId="15" fillId="4" borderId="4" xfId="0" applyNumberFormat="1" applyFont="1" applyFill="1" applyBorder="1" applyAlignment="1" applyProtection="1">
      <alignment horizontal="left" vertical="center"/>
      <protection locked="0"/>
    </xf>
    <xf numFmtId="4" fontId="17" fillId="0" borderId="10" xfId="0" applyNumberFormat="1" applyFont="1" applyBorder="1" applyAlignment="1">
      <alignment horizontal="right"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10" xfId="0" applyNumberFormat="1" applyFont="1" applyBorder="1" applyAlignment="1">
      <alignment vertical="center"/>
    </xf>
    <xf numFmtId="4" fontId="17" fillId="0" borderId="11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4" fontId="16" fillId="2" borderId="22" xfId="0" applyNumberFormat="1" applyFont="1" applyFill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 indent="1"/>
    </xf>
    <xf numFmtId="2" fontId="16" fillId="2" borderId="22" xfId="0" applyNumberFormat="1" applyFont="1" applyFill="1" applyBorder="1" applyAlignment="1">
      <alignment horizontal="right" vertical="center"/>
    </xf>
    <xf numFmtId="49" fontId="19" fillId="2" borderId="7" xfId="0" applyNumberFormat="1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28" xfId="0" applyFont="1" applyFill="1" applyBorder="1" applyAlignment="1">
      <alignment horizontal="center" vertical="center" shrinkToFit="1"/>
    </xf>
    <xf numFmtId="0" fontId="23" fillId="0" borderId="3" xfId="0" applyNumberFormat="1" applyFont="1" applyBorder="1" applyAlignment="1">
      <alignment horizontal="left" vertical="top" wrapText="1"/>
    </xf>
    <xf numFmtId="0" fontId="23" fillId="0" borderId="4" xfId="0" applyNumberFormat="1" applyFont="1" applyBorder="1" applyAlignment="1">
      <alignment vertical="top" wrapText="1" shrinkToFit="1"/>
    </xf>
    <xf numFmtId="166" fontId="23" fillId="0" borderId="4" xfId="0" applyNumberFormat="1" applyFont="1" applyBorder="1" applyAlignment="1">
      <alignment vertical="top" wrapText="1" shrinkToFit="1"/>
    </xf>
    <xf numFmtId="4" fontId="23" fillId="0" borderId="4" xfId="0" applyNumberFormat="1" applyFont="1" applyBorder="1" applyAlignment="1">
      <alignment vertical="top" wrapText="1" shrinkToFit="1"/>
    </xf>
    <xf numFmtId="4" fontId="23" fillId="0" borderId="5" xfId="0" applyNumberFormat="1" applyFont="1" applyBorder="1" applyAlignment="1">
      <alignment vertical="top" wrapText="1" shrinkToFit="1"/>
    </xf>
    <xf numFmtId="0" fontId="23" fillId="0" borderId="1" xfId="0" applyNumberFormat="1" applyFont="1" applyBorder="1" applyAlignment="1">
      <alignment horizontal="left" vertical="top" wrapText="1"/>
    </xf>
    <xf numFmtId="0" fontId="23" fillId="0" borderId="0" xfId="0" applyNumberFormat="1" applyFont="1" applyBorder="1" applyAlignment="1">
      <alignment vertical="top" wrapText="1" shrinkToFit="1"/>
    </xf>
    <xf numFmtId="166" fontId="23" fillId="0" borderId="0" xfId="0" applyNumberFormat="1" applyFont="1" applyBorder="1" applyAlignment="1">
      <alignment vertical="top" wrapText="1" shrinkToFit="1"/>
    </xf>
    <xf numFmtId="4" fontId="23" fillId="0" borderId="0" xfId="0" applyNumberFormat="1" applyFont="1" applyBorder="1" applyAlignment="1">
      <alignment vertical="top" wrapText="1" shrinkToFit="1"/>
    </xf>
    <xf numFmtId="4" fontId="23" fillId="0" borderId="2" xfId="0" applyNumberFormat="1" applyFont="1" applyBorder="1" applyAlignment="1">
      <alignment vertical="top" wrapText="1" shrinkToFit="1"/>
    </xf>
    <xf numFmtId="0" fontId="4" fillId="0" borderId="0" xfId="0" applyFont="1" applyAlignment="1">
      <alignment horizont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5" borderId="0" xfId="0" applyFont="1" applyFill="1" applyAlignment="1">
      <alignment horizontal="left" wrapText="1"/>
    </xf>
    <xf numFmtId="4" fontId="21" fillId="4" borderId="14" xfId="0" applyNumberFormat="1" applyFont="1" applyFill="1" applyBorder="1" applyAlignment="1" applyProtection="1">
      <alignment vertical="top" shrinkToFit="1"/>
      <protection locked="0"/>
    </xf>
    <xf numFmtId="4" fontId="21" fillId="0" borderId="14" xfId="0" applyNumberFormat="1" applyFont="1" applyBorder="1" applyAlignment="1">
      <alignment vertical="top" shrinkToFit="1"/>
    </xf>
    <xf numFmtId="4" fontId="0" fillId="2" borderId="13" xfId="0" applyNumberFormat="1" applyFill="1" applyBorder="1" applyAlignment="1">
      <alignment vertical="top" shrinkToFit="1"/>
    </xf>
    <xf numFmtId="0" fontId="0" fillId="0" borderId="0" xfId="0"/>
    <xf numFmtId="0" fontId="15" fillId="0" borderId="0" xfId="0" applyFont="1"/>
    <xf numFmtId="4" fontId="21" fillId="4" borderId="14" xfId="0" applyNumberFormat="1" applyFont="1" applyFill="1" applyBorder="1" applyAlignment="1" applyProtection="1">
      <alignment vertical="top" shrinkToFit="1"/>
      <protection locked="0"/>
    </xf>
    <xf numFmtId="4" fontId="21" fillId="4" borderId="14" xfId="0" applyNumberFormat="1" applyFont="1" applyFill="1" applyBorder="1" applyAlignment="1" applyProtection="1">
      <alignment vertical="top" shrinkToFit="1"/>
      <protection locked="0"/>
    </xf>
    <xf numFmtId="4" fontId="21" fillId="0" borderId="14" xfId="0" applyNumberFormat="1" applyFont="1" applyBorder="1" applyAlignment="1">
      <alignment vertical="top" shrinkToFit="1"/>
    </xf>
    <xf numFmtId="4" fontId="0" fillId="2" borderId="13" xfId="0" applyNumberFormat="1" applyFill="1" applyBorder="1" applyAlignment="1">
      <alignment vertical="top" shrinkToFit="1"/>
    </xf>
    <xf numFmtId="4" fontId="21" fillId="4" borderId="14" xfId="0" applyNumberFormat="1" applyFont="1" applyFill="1" applyBorder="1" applyAlignment="1" applyProtection="1">
      <alignment vertical="top" shrinkToFit="1"/>
      <protection locked="0"/>
    </xf>
    <xf numFmtId="4" fontId="21" fillId="0" borderId="14" xfId="0" applyNumberFormat="1" applyFont="1" applyBorder="1" applyAlignment="1">
      <alignment vertical="top" shrinkToFit="1"/>
    </xf>
    <xf numFmtId="4" fontId="0" fillId="2" borderId="13" xfId="0" applyNumberFormat="1" applyFill="1" applyBorder="1" applyAlignment="1">
      <alignment vertical="top" shrinkToFit="1"/>
    </xf>
    <xf numFmtId="4" fontId="21" fillId="4" borderId="14" xfId="0" applyNumberFormat="1" applyFont="1" applyFill="1" applyBorder="1" applyAlignment="1" applyProtection="1">
      <alignment vertical="top" shrinkToFit="1"/>
      <protection locked="0"/>
    </xf>
  </cellXfs>
  <cellStyles count="9">
    <cellStyle name="čárky 2" xfId="1"/>
    <cellStyle name="Normální" xfId="0" builtinId="0"/>
    <cellStyle name="normální 2" xfId="2"/>
    <cellStyle name="normální 2 2" xfId="7"/>
    <cellStyle name="normální 3" xfId="3"/>
    <cellStyle name="Normální 3 2" xfId="6"/>
    <cellStyle name="normální 4" xfId="4"/>
    <cellStyle name="Normální 5" xfId="5"/>
    <cellStyle name="Normální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vebn&#237;%20&#250;pravy%20Mate&#345;sk&#233;%20&#353;koly%20O&#218;%20v%20Ol&#353;anech%20&#269;.p.%2075%20s%20cenami%20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 Pol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1115570.4199999997</v>
          </cell>
        </row>
        <row r="26">
          <cell r="G26">
            <v>234269.78819999992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cols>
    <col min="1" max="16384" width="9.140625" style="368"/>
  </cols>
  <sheetData>
    <row r="1" spans="1:7" x14ac:dyDescent="0.2">
      <c r="A1" s="369" t="s">
        <v>879</v>
      </c>
    </row>
    <row r="2" spans="1:7" ht="57.75" customHeight="1" x14ac:dyDescent="0.2">
      <c r="A2" s="364" t="s">
        <v>878</v>
      </c>
      <c r="B2" s="364"/>
      <c r="C2" s="364"/>
      <c r="D2" s="364"/>
      <c r="E2" s="364"/>
      <c r="F2" s="364"/>
      <c r="G2" s="364"/>
    </row>
  </sheetData>
  <sheetProtection algorithmName="SHA-512" hashValue="QW6NkilK8AyN3InlKvjRSCLN/BVCFns1raGJRzOLVPHl291hHOuZ3zDVR9DpPZCUtyJ09KjvPfun/+g7NpAttA==" saltValue="uzC60y54Ag4K5U0IdLnFkQ==" spinCount="10000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H29" sqref="H29"/>
    </sheetView>
  </sheetViews>
  <sheetFormatPr defaultRowHeight="12.75" x14ac:dyDescent="0.2"/>
  <cols>
    <col min="1" max="1" width="9.140625" customWidth="1"/>
    <col min="2" max="2" width="7.42578125" customWidth="1"/>
    <col min="3" max="3" width="13.42578125" customWidth="1"/>
    <col min="4" max="4" width="10.140625" customWidth="1"/>
    <col min="5" max="5" width="12.140625" customWidth="1"/>
    <col min="6" max="6" width="12.7109375" style="59" customWidth="1"/>
    <col min="7" max="7" width="12.7109375" customWidth="1"/>
    <col min="8" max="8" width="12.7109375" style="59" customWidth="1"/>
    <col min="9" max="9" width="8.42578125" style="59" customWidth="1"/>
  </cols>
  <sheetData>
    <row r="1" spans="1:9" ht="25.5" customHeight="1" x14ac:dyDescent="0.2">
      <c r="A1" s="287" t="s">
        <v>1</v>
      </c>
      <c r="B1" s="288"/>
      <c r="C1" s="288"/>
      <c r="D1" s="288"/>
      <c r="E1" s="288"/>
      <c r="F1" s="288"/>
      <c r="G1" s="288"/>
      <c r="H1" s="288"/>
      <c r="I1" s="289"/>
    </row>
    <row r="2" spans="1:9" ht="39" customHeight="1" x14ac:dyDescent="0.2">
      <c r="A2" s="1" t="s">
        <v>2</v>
      </c>
      <c r="B2" s="2"/>
      <c r="C2" s="294" t="s">
        <v>27</v>
      </c>
      <c r="D2" s="294"/>
      <c r="E2" s="294"/>
      <c r="F2" s="294"/>
      <c r="G2" s="294"/>
      <c r="H2" s="294"/>
      <c r="I2" s="3"/>
    </row>
    <row r="3" spans="1:9" s="10" customFormat="1" ht="25.5" customHeight="1" x14ac:dyDescent="0.2">
      <c r="A3" s="4"/>
      <c r="B3" s="5"/>
      <c r="C3" s="6"/>
      <c r="D3" s="6"/>
      <c r="E3" s="7"/>
      <c r="F3" s="7"/>
      <c r="G3" s="5"/>
      <c r="H3" s="8"/>
      <c r="I3" s="9"/>
    </row>
    <row r="4" spans="1:9" s="10" customFormat="1" x14ac:dyDescent="0.2">
      <c r="A4" s="11"/>
      <c r="B4" s="12"/>
      <c r="C4" s="13"/>
      <c r="D4" s="13"/>
      <c r="E4" s="14"/>
      <c r="F4" s="15"/>
      <c r="G4" s="14"/>
      <c r="H4" s="15"/>
      <c r="I4" s="16"/>
    </row>
    <row r="5" spans="1:9" ht="17.25" customHeight="1" x14ac:dyDescent="0.2">
      <c r="A5" s="17" t="s">
        <v>3</v>
      </c>
      <c r="B5" s="18"/>
      <c r="C5" s="293"/>
      <c r="D5" s="293"/>
      <c r="E5" s="293"/>
      <c r="F5" s="293"/>
      <c r="G5" s="21"/>
      <c r="H5" s="19"/>
      <c r="I5" s="22"/>
    </row>
    <row r="6" spans="1:9" ht="17.25" customHeight="1" x14ac:dyDescent="0.2">
      <c r="A6" s="17"/>
      <c r="B6" s="18"/>
      <c r="C6" s="19" t="s">
        <v>32</v>
      </c>
      <c r="D6" s="67"/>
      <c r="E6" s="67"/>
      <c r="F6" s="67"/>
      <c r="G6" s="21" t="s">
        <v>4</v>
      </c>
      <c r="H6" s="19" t="s">
        <v>37</v>
      </c>
      <c r="I6" s="22"/>
    </row>
    <row r="7" spans="1:9" ht="17.25" customHeight="1" x14ac:dyDescent="0.2">
      <c r="A7" s="23"/>
      <c r="B7" s="20"/>
      <c r="C7" s="19" t="s">
        <v>33</v>
      </c>
      <c r="D7" s="67"/>
      <c r="E7" s="67"/>
      <c r="F7" s="67"/>
      <c r="G7" s="21" t="s">
        <v>5</v>
      </c>
      <c r="H7" s="19" t="s">
        <v>36</v>
      </c>
      <c r="I7" s="22"/>
    </row>
    <row r="8" spans="1:9" ht="17.25" customHeight="1" x14ac:dyDescent="0.2">
      <c r="A8" s="24"/>
      <c r="B8" s="25" t="s">
        <v>35</v>
      </c>
      <c r="C8" s="71" t="s">
        <v>34</v>
      </c>
      <c r="D8" s="68"/>
      <c r="E8" s="68"/>
      <c r="F8" s="68"/>
      <c r="G8" s="27"/>
      <c r="H8" s="26"/>
      <c r="I8" s="28"/>
    </row>
    <row r="9" spans="1:9" ht="17.25" customHeight="1" x14ac:dyDescent="0.2">
      <c r="A9" s="78" t="s">
        <v>6</v>
      </c>
      <c r="B9" s="61"/>
      <c r="C9" s="299"/>
      <c r="D9" s="299"/>
      <c r="E9" s="299"/>
      <c r="F9" s="299"/>
      <c r="G9" s="64"/>
      <c r="H9" s="72"/>
      <c r="I9" s="79"/>
    </row>
    <row r="10" spans="1:9" ht="17.25" customHeight="1" x14ac:dyDescent="0.2">
      <c r="A10" s="78"/>
      <c r="B10" s="61"/>
      <c r="C10" s="69"/>
      <c r="D10" s="69"/>
      <c r="E10" s="69"/>
      <c r="F10" s="69"/>
      <c r="G10" s="64" t="s">
        <v>4</v>
      </c>
      <c r="H10" s="69"/>
      <c r="I10" s="79"/>
    </row>
    <row r="11" spans="1:9" ht="17.25" customHeight="1" x14ac:dyDescent="0.2">
      <c r="A11" s="80"/>
      <c r="B11" s="65"/>
      <c r="C11" s="300"/>
      <c r="D11" s="300"/>
      <c r="E11" s="300"/>
      <c r="F11" s="300"/>
      <c r="G11" s="64" t="s">
        <v>5</v>
      </c>
      <c r="H11" s="69"/>
      <c r="I11" s="79"/>
    </row>
    <row r="12" spans="1:9" ht="17.25" customHeight="1" x14ac:dyDescent="0.2">
      <c r="A12" s="81"/>
      <c r="B12" s="66"/>
      <c r="C12" s="301"/>
      <c r="D12" s="301"/>
      <c r="E12" s="301"/>
      <c r="F12" s="301"/>
      <c r="G12" s="63"/>
      <c r="H12" s="62"/>
      <c r="I12" s="82"/>
    </row>
    <row r="13" spans="1:9" ht="17.25" customHeight="1" x14ac:dyDescent="0.2">
      <c r="A13" s="73" t="s">
        <v>21</v>
      </c>
      <c r="B13" s="18"/>
      <c r="C13" s="74"/>
      <c r="D13" s="74"/>
      <c r="E13" s="74"/>
      <c r="F13" s="74"/>
      <c r="G13" s="21"/>
      <c r="H13" s="60"/>
      <c r="I13" s="22"/>
    </row>
    <row r="14" spans="1:9" ht="17.25" customHeight="1" x14ac:dyDescent="0.2">
      <c r="A14" s="17"/>
      <c r="B14" s="18"/>
      <c r="C14" s="295" t="s">
        <v>28</v>
      </c>
      <c r="D14" s="296"/>
      <c r="E14" s="296"/>
      <c r="F14" s="296"/>
      <c r="G14" s="21" t="s">
        <v>4</v>
      </c>
      <c r="H14" s="70"/>
      <c r="I14" s="22"/>
    </row>
    <row r="15" spans="1:9" ht="17.25" customHeight="1" x14ac:dyDescent="0.2">
      <c r="A15" s="23"/>
      <c r="B15" s="20"/>
      <c r="C15" s="295" t="s">
        <v>29</v>
      </c>
      <c r="D15" s="296"/>
      <c r="E15" s="296"/>
      <c r="F15" s="296"/>
      <c r="G15" s="21" t="s">
        <v>5</v>
      </c>
      <c r="H15" s="19"/>
      <c r="I15" s="22"/>
    </row>
    <row r="16" spans="1:9" ht="17.25" customHeight="1" x14ac:dyDescent="0.2">
      <c r="A16" s="24"/>
      <c r="B16" s="25" t="s">
        <v>31</v>
      </c>
      <c r="C16" s="297" t="s">
        <v>30</v>
      </c>
      <c r="D16" s="298"/>
      <c r="E16" s="298"/>
      <c r="F16" s="298"/>
      <c r="G16" s="27"/>
      <c r="H16" s="26"/>
      <c r="I16" s="28"/>
    </row>
    <row r="17" spans="1:9" ht="17.25" customHeight="1" x14ac:dyDescent="0.2">
      <c r="A17" s="302" t="s">
        <v>22</v>
      </c>
      <c r="B17" s="303"/>
      <c r="C17" s="303"/>
      <c r="D17" s="303"/>
      <c r="E17" s="29"/>
      <c r="F17" s="29"/>
      <c r="G17" s="30"/>
      <c r="H17" s="29"/>
      <c r="I17" s="31"/>
    </row>
    <row r="18" spans="1:9" ht="17.25" customHeight="1" x14ac:dyDescent="0.2">
      <c r="A18" s="83"/>
      <c r="B18" s="75"/>
      <c r="C18" s="76" t="s">
        <v>23</v>
      </c>
      <c r="D18" s="77"/>
      <c r="E18" s="20"/>
      <c r="F18" s="20"/>
      <c r="G18" s="89" t="s">
        <v>4</v>
      </c>
      <c r="H18" s="76" t="s">
        <v>26</v>
      </c>
      <c r="I18" s="22"/>
    </row>
    <row r="19" spans="1:9" ht="17.25" customHeight="1" x14ac:dyDescent="0.2">
      <c r="A19" s="84"/>
      <c r="B19" s="77"/>
      <c r="C19" s="76" t="s">
        <v>24</v>
      </c>
      <c r="D19" s="77"/>
      <c r="E19" s="20"/>
      <c r="F19" s="20"/>
      <c r="G19" s="89" t="s">
        <v>5</v>
      </c>
      <c r="H19" s="76"/>
      <c r="I19" s="22"/>
    </row>
    <row r="20" spans="1:9" ht="17.25" customHeight="1" x14ac:dyDescent="0.2">
      <c r="A20" s="84"/>
      <c r="B20" s="85" t="s">
        <v>25</v>
      </c>
      <c r="C20" s="76" t="s">
        <v>19</v>
      </c>
      <c r="D20" s="77"/>
      <c r="E20" s="18"/>
      <c r="F20" s="33"/>
      <c r="G20" s="18"/>
      <c r="H20" s="33"/>
      <c r="I20" s="22"/>
    </row>
    <row r="21" spans="1:9" ht="17.25" customHeight="1" x14ac:dyDescent="0.2">
      <c r="A21" s="90"/>
      <c r="B21" s="91"/>
      <c r="C21" s="92"/>
      <c r="D21" s="93"/>
      <c r="E21" s="94"/>
      <c r="F21" s="95"/>
      <c r="G21" s="94"/>
      <c r="H21" s="95"/>
      <c r="I21" s="96"/>
    </row>
    <row r="22" spans="1:9" ht="15.75" x14ac:dyDescent="0.25">
      <c r="A22" s="86" t="s">
        <v>7</v>
      </c>
      <c r="B22" s="87"/>
      <c r="C22" s="87"/>
      <c r="D22" s="87"/>
      <c r="E22" s="87"/>
      <c r="F22" s="88"/>
      <c r="G22" s="87"/>
      <c r="H22" s="88"/>
      <c r="I22" s="31"/>
    </row>
    <row r="23" spans="1:9" x14ac:dyDescent="0.2">
      <c r="A23" s="52"/>
      <c r="B23" s="53"/>
      <c r="C23" s="53"/>
      <c r="D23" s="53"/>
      <c r="E23" s="53"/>
      <c r="F23" s="54"/>
      <c r="G23" s="53"/>
      <c r="H23" s="54"/>
      <c r="I23" s="28"/>
    </row>
    <row r="24" spans="1:9" x14ac:dyDescent="0.2">
      <c r="A24" s="34" t="s">
        <v>8</v>
      </c>
      <c r="B24" s="290" t="s">
        <v>9</v>
      </c>
      <c r="C24" s="291"/>
      <c r="D24" s="292"/>
      <c r="E24" s="34" t="s">
        <v>10</v>
      </c>
      <c r="F24" s="34" t="s">
        <v>0</v>
      </c>
      <c r="G24" s="34" t="s">
        <v>11</v>
      </c>
      <c r="H24" s="35" t="s">
        <v>12</v>
      </c>
      <c r="I24" s="35" t="s">
        <v>13</v>
      </c>
    </row>
    <row r="25" spans="1:9" ht="25.5" customHeight="1" x14ac:dyDescent="0.2">
      <c r="A25" s="36" t="s">
        <v>20</v>
      </c>
      <c r="B25" s="284" t="s">
        <v>39</v>
      </c>
      <c r="C25" s="285"/>
      <c r="D25" s="286"/>
      <c r="E25" s="37">
        <f>'01'!ZakladDPHZakl</f>
        <v>0</v>
      </c>
      <c r="F25" s="37">
        <v>0</v>
      </c>
      <c r="G25" s="37">
        <f>E25*21%</f>
        <v>0</v>
      </c>
      <c r="H25" s="37">
        <f>E25+F25+G25</f>
        <v>0</v>
      </c>
      <c r="I25" s="38" t="e">
        <f>E25/E27</f>
        <v>#DIV/0!</v>
      </c>
    </row>
    <row r="26" spans="1:9" ht="39" customHeight="1" x14ac:dyDescent="0.2">
      <c r="A26" s="36" t="s">
        <v>38</v>
      </c>
      <c r="B26" s="284" t="s">
        <v>40</v>
      </c>
      <c r="C26" s="285"/>
      <c r="D26" s="286"/>
      <c r="E26" s="37">
        <f>'02'!ZakladDPHZakl</f>
        <v>0</v>
      </c>
      <c r="F26" s="37">
        <v>0</v>
      </c>
      <c r="G26" s="37">
        <f>E26*21%</f>
        <v>0</v>
      </c>
      <c r="H26" s="37">
        <f>E26+F26+G26</f>
        <v>0</v>
      </c>
      <c r="I26" s="38" t="e">
        <f>E26/E27</f>
        <v>#DIV/0!</v>
      </c>
    </row>
    <row r="27" spans="1:9" ht="25.5" customHeight="1" x14ac:dyDescent="0.2">
      <c r="A27" s="280" t="s">
        <v>14</v>
      </c>
      <c r="B27" s="281"/>
      <c r="C27" s="281"/>
      <c r="D27" s="282"/>
      <c r="E27" s="39">
        <f>SUM(E25:E26)</f>
        <v>0</v>
      </c>
      <c r="F27" s="39">
        <f>SUM(F25:F26)</f>
        <v>0</v>
      </c>
      <c r="G27" s="39">
        <f>SUM(G25:G26)</f>
        <v>0</v>
      </c>
      <c r="H27" s="39">
        <f>SUM(H25:H26)</f>
        <v>0</v>
      </c>
      <c r="I27" s="40" t="e">
        <f>SUM(I25:I26)</f>
        <v>#DIV/0!</v>
      </c>
    </row>
    <row r="28" spans="1:9" x14ac:dyDescent="0.2">
      <c r="A28" s="32"/>
      <c r="B28" s="18"/>
      <c r="C28" s="18"/>
      <c r="D28" s="18"/>
      <c r="E28" s="18"/>
      <c r="F28" s="33"/>
      <c r="G28" s="18"/>
      <c r="H28" s="33"/>
      <c r="I28" s="22"/>
    </row>
    <row r="29" spans="1:9" ht="39.75" customHeight="1" x14ac:dyDescent="0.2">
      <c r="A29" s="32"/>
      <c r="B29" s="18"/>
      <c r="C29" s="18"/>
      <c r="D29" s="18"/>
      <c r="E29" s="18"/>
      <c r="F29" s="33"/>
      <c r="G29" s="18"/>
      <c r="H29" s="33"/>
      <c r="I29" s="41"/>
    </row>
    <row r="30" spans="1:9" ht="15.75" customHeight="1" x14ac:dyDescent="0.2">
      <c r="A30" s="42"/>
      <c r="B30" s="43" t="s">
        <v>15</v>
      </c>
      <c r="C30" s="44"/>
      <c r="D30" s="44"/>
      <c r="E30" s="43" t="s">
        <v>16</v>
      </c>
      <c r="F30" s="44"/>
      <c r="G30" s="45"/>
      <c r="H30" s="44"/>
      <c r="I30" s="41"/>
    </row>
    <row r="31" spans="1:9" ht="45" customHeight="1" x14ac:dyDescent="0.2">
      <c r="A31" s="32"/>
      <c r="B31" s="18"/>
      <c r="C31" s="18"/>
      <c r="D31" s="18"/>
      <c r="E31" s="18"/>
      <c r="F31" s="33"/>
      <c r="G31" s="18"/>
      <c r="H31" s="33"/>
      <c r="I31" s="41"/>
    </row>
    <row r="32" spans="1:9" x14ac:dyDescent="0.2">
      <c r="A32" s="46"/>
      <c r="B32" s="47"/>
      <c r="C32" s="48"/>
      <c r="D32" s="48"/>
      <c r="E32" s="47"/>
      <c r="F32" s="49"/>
      <c r="G32" s="48"/>
      <c r="H32" s="49"/>
      <c r="I32" s="50"/>
    </row>
    <row r="33" spans="1:9" x14ac:dyDescent="0.2">
      <c r="A33" s="32"/>
      <c r="B33" s="18"/>
      <c r="C33" s="283" t="s">
        <v>17</v>
      </c>
      <c r="D33" s="283"/>
      <c r="E33" s="18"/>
      <c r="F33" s="33"/>
      <c r="G33" s="51" t="s">
        <v>18</v>
      </c>
      <c r="H33" s="33"/>
      <c r="I33" s="41"/>
    </row>
    <row r="34" spans="1:9" x14ac:dyDescent="0.2">
      <c r="A34" s="32"/>
      <c r="B34" s="18"/>
      <c r="C34" s="51"/>
      <c r="D34" s="51"/>
      <c r="E34" s="18"/>
      <c r="F34" s="33"/>
      <c r="G34" s="51"/>
      <c r="H34" s="33"/>
      <c r="I34" s="41"/>
    </row>
    <row r="35" spans="1:9" x14ac:dyDescent="0.2">
      <c r="A35" s="32"/>
      <c r="B35" s="18"/>
      <c r="C35" s="51"/>
      <c r="D35" s="51"/>
      <c r="E35" s="18"/>
      <c r="F35" s="33"/>
      <c r="G35" s="51"/>
      <c r="H35" s="33"/>
      <c r="I35" s="41"/>
    </row>
    <row r="36" spans="1:9" x14ac:dyDescent="0.2">
      <c r="A36" s="32"/>
      <c r="B36" s="18"/>
      <c r="C36" s="51"/>
      <c r="D36" s="51"/>
      <c r="E36" s="18"/>
      <c r="F36" s="33"/>
      <c r="G36" s="51"/>
      <c r="H36" s="33"/>
      <c r="I36" s="41"/>
    </row>
    <row r="37" spans="1:9" x14ac:dyDescent="0.2">
      <c r="A37" s="52"/>
      <c r="B37" s="53"/>
      <c r="C37" s="53"/>
      <c r="D37" s="53"/>
      <c r="E37" s="53"/>
      <c r="F37" s="54"/>
      <c r="G37" s="53"/>
      <c r="H37" s="54"/>
      <c r="I37" s="55"/>
    </row>
    <row r="38" spans="1:9" ht="18" x14ac:dyDescent="0.25">
      <c r="A38" s="56"/>
      <c r="B38" s="57"/>
      <c r="C38" s="57"/>
      <c r="D38" s="57"/>
      <c r="E38" s="58"/>
      <c r="F38" s="58"/>
      <c r="G38" s="58"/>
      <c r="H38" s="58"/>
      <c r="I38" s="57"/>
    </row>
  </sheetData>
  <sheetProtection algorithmName="SHA-512" hashValue="JcA/yOCekNze0pGhBsagRNh1oTdsUtVbOr+xpSmsokuso6mPOJVhz+FJcRe6XldgXIk63V8keGE7xszyN/ZQhA==" saltValue="5PdKv8UHgPt/YpGZXe9KDA==" spinCount="100000" sheet="1" objects="1" scenarios="1"/>
  <mergeCells count="15">
    <mergeCell ref="A27:D27"/>
    <mergeCell ref="C33:D33"/>
    <mergeCell ref="B25:D25"/>
    <mergeCell ref="B26:D26"/>
    <mergeCell ref="A1:I1"/>
    <mergeCell ref="B24:D24"/>
    <mergeCell ref="C5:F5"/>
    <mergeCell ref="C2:H2"/>
    <mergeCell ref="C15:F15"/>
    <mergeCell ref="C16:F16"/>
    <mergeCell ref="C14:F14"/>
    <mergeCell ref="C9:F9"/>
    <mergeCell ref="C11:F11"/>
    <mergeCell ref="C12:F12"/>
    <mergeCell ref="A17:D17"/>
  </mergeCells>
  <pageMargins left="0.31496062992125984" right="0.31496062992125984" top="0.59055118110236227" bottom="0.59055118110236227" header="0.31496062992125984" footer="0.31496062992125984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O79"/>
  <sheetViews>
    <sheetView showGridLines="0" topLeftCell="B18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59" customWidth="1"/>
    <col min="8" max="8" width="12.7109375" customWidth="1"/>
    <col min="9" max="9" width="12.7109375" style="59" customWidth="1"/>
    <col min="10" max="10" width="6.7109375" style="59" customWidth="1"/>
    <col min="11" max="11" width="4.28515625" customWidth="1"/>
    <col min="12" max="15" width="10.7109375" customWidth="1"/>
  </cols>
  <sheetData>
    <row r="1" spans="1:15" ht="33.75" customHeight="1" x14ac:dyDescent="0.2">
      <c r="A1" s="211" t="s">
        <v>123</v>
      </c>
      <c r="B1" s="338" t="s">
        <v>122</v>
      </c>
      <c r="C1" s="339"/>
      <c r="D1" s="339"/>
      <c r="E1" s="339"/>
      <c r="F1" s="339"/>
      <c r="G1" s="339"/>
      <c r="H1" s="339"/>
      <c r="I1" s="339"/>
      <c r="J1" s="340"/>
    </row>
    <row r="2" spans="1:15" ht="23.25" customHeight="1" x14ac:dyDescent="0.2">
      <c r="A2" s="135"/>
      <c r="B2" s="210" t="s">
        <v>121</v>
      </c>
      <c r="C2" s="209"/>
      <c r="D2" s="347" t="s">
        <v>39</v>
      </c>
      <c r="E2" s="348"/>
      <c r="F2" s="348"/>
      <c r="G2" s="348"/>
      <c r="H2" s="348"/>
      <c r="I2" s="348"/>
      <c r="J2" s="349"/>
      <c r="O2" s="208"/>
    </row>
    <row r="3" spans="1:15" ht="23.25" hidden="1" customHeight="1" x14ac:dyDescent="0.2">
      <c r="A3" s="135"/>
      <c r="B3" s="207" t="s">
        <v>120</v>
      </c>
      <c r="C3" s="206"/>
      <c r="D3" s="311"/>
      <c r="E3" s="312"/>
      <c r="F3" s="312"/>
      <c r="G3" s="312"/>
      <c r="H3" s="312"/>
      <c r="I3" s="312"/>
      <c r="J3" s="313"/>
    </row>
    <row r="4" spans="1:15" ht="23.25" hidden="1" customHeight="1" x14ac:dyDescent="0.2">
      <c r="A4" s="135"/>
      <c r="B4" s="205" t="s">
        <v>119</v>
      </c>
      <c r="C4" s="204"/>
      <c r="D4" s="203"/>
      <c r="E4" s="203"/>
      <c r="F4" s="202"/>
      <c r="G4" s="201"/>
      <c r="H4" s="202"/>
      <c r="I4" s="201"/>
      <c r="J4" s="200"/>
    </row>
    <row r="5" spans="1:15" ht="24" customHeight="1" x14ac:dyDescent="0.2">
      <c r="A5" s="135"/>
      <c r="B5" s="190" t="s">
        <v>3</v>
      </c>
      <c r="C5" s="18"/>
      <c r="D5" s="199" t="s">
        <v>32</v>
      </c>
      <c r="E5" s="188"/>
      <c r="F5" s="188"/>
      <c r="G5" s="188"/>
      <c r="H5" s="21" t="s">
        <v>4</v>
      </c>
      <c r="I5" s="199" t="s">
        <v>37</v>
      </c>
      <c r="J5" s="187"/>
    </row>
    <row r="6" spans="1:15" ht="15.75" customHeight="1" x14ac:dyDescent="0.2">
      <c r="A6" s="135"/>
      <c r="B6" s="189"/>
      <c r="C6" s="188"/>
      <c r="D6" s="199" t="s">
        <v>33</v>
      </c>
      <c r="E6" s="188"/>
      <c r="F6" s="188"/>
      <c r="G6" s="188"/>
      <c r="H6" s="21" t="s">
        <v>5</v>
      </c>
      <c r="I6" s="199" t="s">
        <v>36</v>
      </c>
      <c r="J6" s="187"/>
    </row>
    <row r="7" spans="1:15" ht="15.75" customHeight="1" x14ac:dyDescent="0.2">
      <c r="A7" s="135"/>
      <c r="B7" s="186"/>
      <c r="C7" s="198" t="s">
        <v>35</v>
      </c>
      <c r="D7" s="197" t="s">
        <v>34</v>
      </c>
      <c r="E7" s="183"/>
      <c r="F7" s="183"/>
      <c r="G7" s="183"/>
      <c r="H7" s="27"/>
      <c r="I7" s="183"/>
      <c r="J7" s="182"/>
    </row>
    <row r="8" spans="1:15" ht="24" hidden="1" customHeight="1" x14ac:dyDescent="0.2">
      <c r="A8" s="135"/>
      <c r="B8" s="190" t="s">
        <v>118</v>
      </c>
      <c r="C8" s="18"/>
      <c r="D8" s="196"/>
      <c r="E8" s="18"/>
      <c r="F8" s="18"/>
      <c r="G8" s="33"/>
      <c r="H8" s="21" t="s">
        <v>4</v>
      </c>
      <c r="I8" s="195"/>
      <c r="J8" s="187"/>
    </row>
    <row r="9" spans="1:15" ht="15.75" hidden="1" customHeight="1" x14ac:dyDescent="0.2">
      <c r="A9" s="135"/>
      <c r="B9" s="135"/>
      <c r="C9" s="18"/>
      <c r="D9" s="196"/>
      <c r="E9" s="18"/>
      <c r="F9" s="18"/>
      <c r="G9" s="33"/>
      <c r="H9" s="21" t="s">
        <v>5</v>
      </c>
      <c r="I9" s="195"/>
      <c r="J9" s="187"/>
    </row>
    <row r="10" spans="1:15" ht="15.75" hidden="1" customHeight="1" x14ac:dyDescent="0.2">
      <c r="A10" s="135"/>
      <c r="B10" s="176"/>
      <c r="C10" s="194"/>
      <c r="D10" s="193"/>
      <c r="E10" s="192"/>
      <c r="F10" s="192"/>
      <c r="G10" s="54"/>
      <c r="H10" s="54"/>
      <c r="I10" s="191"/>
      <c r="J10" s="182"/>
    </row>
    <row r="11" spans="1:15" ht="24" customHeight="1" x14ac:dyDescent="0.2">
      <c r="A11" s="135"/>
      <c r="B11" s="190" t="s">
        <v>6</v>
      </c>
      <c r="C11" s="18"/>
      <c r="D11" s="326"/>
      <c r="E11" s="326"/>
      <c r="F11" s="326"/>
      <c r="G11" s="326"/>
      <c r="H11" s="21" t="s">
        <v>4</v>
      </c>
      <c r="I11" s="271"/>
      <c r="J11" s="187"/>
    </row>
    <row r="12" spans="1:15" ht="15.75" customHeight="1" x14ac:dyDescent="0.2">
      <c r="A12" s="135"/>
      <c r="B12" s="189"/>
      <c r="C12" s="188"/>
      <c r="D12" s="329"/>
      <c r="E12" s="329"/>
      <c r="F12" s="329"/>
      <c r="G12" s="329"/>
      <c r="H12" s="21" t="s">
        <v>5</v>
      </c>
      <c r="I12" s="271"/>
      <c r="J12" s="187"/>
    </row>
    <row r="13" spans="1:15" ht="15.75" customHeight="1" x14ac:dyDescent="0.2">
      <c r="A13" s="135"/>
      <c r="B13" s="186"/>
      <c r="C13" s="185"/>
      <c r="D13" s="330"/>
      <c r="E13" s="330"/>
      <c r="F13" s="330"/>
      <c r="G13" s="330"/>
      <c r="H13" s="184"/>
      <c r="I13" s="183"/>
      <c r="J13" s="182"/>
    </row>
    <row r="14" spans="1:15" ht="24" hidden="1" customHeight="1" x14ac:dyDescent="0.2">
      <c r="A14" s="135"/>
      <c r="B14" s="181" t="s">
        <v>117</v>
      </c>
      <c r="C14" s="180"/>
      <c r="D14" s="179"/>
      <c r="E14" s="178"/>
      <c r="F14" s="178"/>
      <c r="G14" s="178"/>
      <c r="H14" s="30"/>
      <c r="I14" s="178"/>
      <c r="J14" s="177"/>
    </row>
    <row r="15" spans="1:15" ht="32.25" customHeight="1" x14ac:dyDescent="0.2">
      <c r="A15" s="135"/>
      <c r="B15" s="176" t="s">
        <v>116</v>
      </c>
      <c r="C15" s="175"/>
      <c r="D15" s="54"/>
      <c r="E15" s="325"/>
      <c r="F15" s="325"/>
      <c r="G15" s="327"/>
      <c r="H15" s="327"/>
      <c r="I15" s="327" t="s">
        <v>100</v>
      </c>
      <c r="J15" s="328"/>
    </row>
    <row r="16" spans="1:15" ht="23.25" customHeight="1" x14ac:dyDescent="0.2">
      <c r="A16" s="174" t="s">
        <v>45</v>
      </c>
      <c r="B16" s="173" t="s">
        <v>45</v>
      </c>
      <c r="C16" s="165"/>
      <c r="D16" s="94"/>
      <c r="E16" s="314"/>
      <c r="F16" s="315"/>
      <c r="G16" s="314"/>
      <c r="H16" s="315"/>
      <c r="I16" s="314">
        <f>SUMIF(F47:F75,A16,I47:I75)+SUMIF(F47:F75,"PSU",I47:I75)</f>
        <v>0</v>
      </c>
      <c r="J16" s="322"/>
    </row>
    <row r="17" spans="1:10" ht="23.25" customHeight="1" x14ac:dyDescent="0.2">
      <c r="A17" s="174" t="s">
        <v>51</v>
      </c>
      <c r="B17" s="173" t="s">
        <v>51</v>
      </c>
      <c r="C17" s="165"/>
      <c r="D17" s="94"/>
      <c r="E17" s="314"/>
      <c r="F17" s="315"/>
      <c r="G17" s="314"/>
      <c r="H17" s="315"/>
      <c r="I17" s="314">
        <f>SUMIF(F47:F75,A17,I47:I75)</f>
        <v>0</v>
      </c>
      <c r="J17" s="322"/>
    </row>
    <row r="18" spans="1:10" ht="23.25" customHeight="1" x14ac:dyDescent="0.2">
      <c r="A18" s="174" t="s">
        <v>48</v>
      </c>
      <c r="B18" s="173" t="s">
        <v>48</v>
      </c>
      <c r="C18" s="165"/>
      <c r="D18" s="94"/>
      <c r="E18" s="314"/>
      <c r="F18" s="315"/>
      <c r="G18" s="314"/>
      <c r="H18" s="315"/>
      <c r="I18" s="314">
        <f>SUMIF(F47:F75,A18,I47:I75)</f>
        <v>0</v>
      </c>
      <c r="J18" s="322"/>
    </row>
    <row r="19" spans="1:10" ht="23.25" customHeight="1" x14ac:dyDescent="0.2">
      <c r="A19" s="174" t="s">
        <v>41</v>
      </c>
      <c r="B19" s="173" t="s">
        <v>42</v>
      </c>
      <c r="C19" s="165"/>
      <c r="D19" s="94"/>
      <c r="E19" s="314"/>
      <c r="F19" s="315"/>
      <c r="G19" s="314"/>
      <c r="H19" s="315"/>
      <c r="I19" s="314">
        <f>SUMIF(F47:F75,A19,I47:I75)</f>
        <v>0</v>
      </c>
      <c r="J19" s="322"/>
    </row>
    <row r="20" spans="1:10" ht="23.25" customHeight="1" x14ac:dyDescent="0.2">
      <c r="A20" s="174" t="s">
        <v>43</v>
      </c>
      <c r="B20" s="173" t="s">
        <v>44</v>
      </c>
      <c r="C20" s="165"/>
      <c r="D20" s="94"/>
      <c r="E20" s="314"/>
      <c r="F20" s="315"/>
      <c r="G20" s="314"/>
      <c r="H20" s="315"/>
      <c r="I20" s="314">
        <f>SUMIF(F47:F75,A20,I47:I75)</f>
        <v>0</v>
      </c>
      <c r="J20" s="322"/>
    </row>
    <row r="21" spans="1:10" ht="23.25" customHeight="1" x14ac:dyDescent="0.2">
      <c r="A21" s="135"/>
      <c r="B21" s="172" t="s">
        <v>100</v>
      </c>
      <c r="C21" s="171"/>
      <c r="D21" s="170"/>
      <c r="E21" s="323"/>
      <c r="F21" s="345"/>
      <c r="G21" s="323"/>
      <c r="H21" s="345"/>
      <c r="I21" s="323">
        <f>SUM(I16:J20)</f>
        <v>0</v>
      </c>
      <c r="J21" s="324"/>
    </row>
    <row r="22" spans="1:10" ht="33" customHeight="1" x14ac:dyDescent="0.2">
      <c r="A22" s="135"/>
      <c r="B22" s="169" t="s">
        <v>115</v>
      </c>
      <c r="C22" s="165"/>
      <c r="D22" s="94"/>
      <c r="E22" s="168"/>
      <c r="F22" s="163"/>
      <c r="G22" s="167"/>
      <c r="H22" s="167"/>
      <c r="I22" s="167"/>
      <c r="J22" s="162"/>
    </row>
    <row r="23" spans="1:10" ht="23.25" customHeight="1" x14ac:dyDescent="0.2">
      <c r="A23" s="135"/>
      <c r="B23" s="166" t="s">
        <v>114</v>
      </c>
      <c r="C23" s="165"/>
      <c r="D23" s="94"/>
      <c r="E23" s="164">
        <v>15</v>
      </c>
      <c r="F23" s="163" t="s">
        <v>13</v>
      </c>
      <c r="G23" s="333">
        <f>ZakladDPHSniVypocet</f>
        <v>0</v>
      </c>
      <c r="H23" s="334"/>
      <c r="I23" s="334"/>
      <c r="J23" s="162" t="str">
        <f t="shared" ref="J23:J28" si="0">Mena</f>
        <v>CZK</v>
      </c>
    </row>
    <row r="24" spans="1:10" ht="23.25" customHeight="1" x14ac:dyDescent="0.2">
      <c r="A24" s="135"/>
      <c r="B24" s="166" t="s">
        <v>113</v>
      </c>
      <c r="C24" s="165"/>
      <c r="D24" s="94"/>
      <c r="E24" s="164">
        <f>SazbaDPH1</f>
        <v>15</v>
      </c>
      <c r="F24" s="163" t="s">
        <v>13</v>
      </c>
      <c r="G24" s="331">
        <f>ZakladDPHSni*SazbaDPH1/100</f>
        <v>0</v>
      </c>
      <c r="H24" s="332"/>
      <c r="I24" s="332"/>
      <c r="J24" s="162" t="str">
        <f t="shared" si="0"/>
        <v>CZK</v>
      </c>
    </row>
    <row r="25" spans="1:10" ht="23.25" customHeight="1" x14ac:dyDescent="0.2">
      <c r="A25" s="135"/>
      <c r="B25" s="166" t="s">
        <v>112</v>
      </c>
      <c r="C25" s="165"/>
      <c r="D25" s="94"/>
      <c r="E25" s="164">
        <v>21</v>
      </c>
      <c r="F25" s="163" t="s">
        <v>13</v>
      </c>
      <c r="G25" s="333">
        <f>ZakladDPHZaklVypocet</f>
        <v>0</v>
      </c>
      <c r="H25" s="334"/>
      <c r="I25" s="334"/>
      <c r="J25" s="162" t="str">
        <f t="shared" si="0"/>
        <v>CZK</v>
      </c>
    </row>
    <row r="26" spans="1:10" ht="23.25" customHeight="1" x14ac:dyDescent="0.2">
      <c r="A26" s="135"/>
      <c r="B26" s="161" t="s">
        <v>111</v>
      </c>
      <c r="C26" s="160"/>
      <c r="D26" s="53"/>
      <c r="E26" s="159">
        <f>SazbaDPH2</f>
        <v>21</v>
      </c>
      <c r="F26" s="158" t="s">
        <v>13</v>
      </c>
      <c r="G26" s="341">
        <f>ZakladDPHZakl*SazbaDPH2/100</f>
        <v>0</v>
      </c>
      <c r="H26" s="342"/>
      <c r="I26" s="342"/>
      <c r="J26" s="157" t="str">
        <f t="shared" si="0"/>
        <v>CZK</v>
      </c>
    </row>
    <row r="27" spans="1:10" ht="23.25" customHeight="1" thickBot="1" x14ac:dyDescent="0.25">
      <c r="A27" s="135"/>
      <c r="B27" s="156" t="s">
        <v>110</v>
      </c>
      <c r="C27" s="154"/>
      <c r="D27" s="155"/>
      <c r="E27" s="154"/>
      <c r="F27" s="153"/>
      <c r="G27" s="343">
        <f>0</f>
        <v>0</v>
      </c>
      <c r="H27" s="343"/>
      <c r="I27" s="343"/>
      <c r="J27" s="152" t="str">
        <f t="shared" si="0"/>
        <v>CZK</v>
      </c>
    </row>
    <row r="28" spans="1:10" ht="27.75" hidden="1" customHeight="1" thickBot="1" x14ac:dyDescent="0.25">
      <c r="A28" s="135"/>
      <c r="B28" s="147" t="s">
        <v>109</v>
      </c>
      <c r="C28" s="151"/>
      <c r="D28" s="151"/>
      <c r="E28" s="150"/>
      <c r="F28" s="149"/>
      <c r="G28" s="346">
        <f>ZakladDPHSniVypocet+ZakladDPHZaklVypocet</f>
        <v>0</v>
      </c>
      <c r="H28" s="346"/>
      <c r="I28" s="346"/>
      <c r="J28" s="148" t="str">
        <f t="shared" si="0"/>
        <v>CZK</v>
      </c>
    </row>
    <row r="29" spans="1:10" ht="27.75" customHeight="1" thickBot="1" x14ac:dyDescent="0.25">
      <c r="A29" s="135"/>
      <c r="B29" s="147" t="s">
        <v>108</v>
      </c>
      <c r="C29" s="146"/>
      <c r="D29" s="146"/>
      <c r="E29" s="146"/>
      <c r="F29" s="146"/>
      <c r="G29" s="344">
        <f>ZakladDPHSni+DPHSni+ZakladDPHZakl+DPHZakl+Zaokrouhleni</f>
        <v>0</v>
      </c>
      <c r="H29" s="344"/>
      <c r="I29" s="344"/>
      <c r="J29" s="145" t="s">
        <v>107</v>
      </c>
    </row>
    <row r="30" spans="1:10" ht="12.75" customHeight="1" x14ac:dyDescent="0.2">
      <c r="A30" s="135"/>
      <c r="B30" s="135"/>
      <c r="C30" s="18"/>
      <c r="D30" s="18"/>
      <c r="E30" s="18"/>
      <c r="F30" s="18"/>
      <c r="G30" s="33"/>
      <c r="H30" s="18"/>
      <c r="I30" s="33"/>
      <c r="J30" s="134"/>
    </row>
    <row r="31" spans="1:10" ht="30" customHeight="1" x14ac:dyDescent="0.2">
      <c r="A31" s="135"/>
      <c r="B31" s="135"/>
      <c r="C31" s="18"/>
      <c r="D31" s="18"/>
      <c r="E31" s="18"/>
      <c r="F31" s="18"/>
      <c r="G31" s="33"/>
      <c r="H31" s="18"/>
      <c r="I31" s="33"/>
      <c r="J31" s="134"/>
    </row>
    <row r="32" spans="1:10" ht="18.75" customHeight="1" x14ac:dyDescent="0.2">
      <c r="A32" s="135"/>
      <c r="B32" s="144"/>
      <c r="C32" s="43" t="s">
        <v>15</v>
      </c>
      <c r="D32" s="142"/>
      <c r="E32" s="142"/>
      <c r="F32" s="43" t="s">
        <v>16</v>
      </c>
      <c r="G32" s="142"/>
      <c r="H32" s="143"/>
      <c r="I32" s="142"/>
      <c r="J32" s="134"/>
    </row>
    <row r="33" spans="1:10" ht="47.25" customHeight="1" x14ac:dyDescent="0.2">
      <c r="A33" s="135"/>
      <c r="B33" s="135"/>
      <c r="C33" s="18"/>
      <c r="D33" s="18"/>
      <c r="E33" s="18"/>
      <c r="F33" s="18"/>
      <c r="G33" s="33"/>
      <c r="H33" s="18"/>
      <c r="I33" s="33"/>
      <c r="J33" s="134"/>
    </row>
    <row r="34" spans="1:10" s="136" customFormat="1" ht="18.75" customHeight="1" x14ac:dyDescent="0.2">
      <c r="A34" s="141"/>
      <c r="B34" s="141"/>
      <c r="C34" s="140"/>
      <c r="D34" s="139"/>
      <c r="E34" s="139"/>
      <c r="F34" s="140"/>
      <c r="G34" s="138"/>
      <c r="H34" s="139"/>
      <c r="I34" s="138"/>
      <c r="J34" s="137"/>
    </row>
    <row r="35" spans="1:10" ht="12.75" customHeight="1" x14ac:dyDescent="0.2">
      <c r="A35" s="135"/>
      <c r="B35" s="135"/>
      <c r="C35" s="18"/>
      <c r="D35" s="283" t="s">
        <v>17</v>
      </c>
      <c r="E35" s="283"/>
      <c r="F35" s="18"/>
      <c r="G35" s="33"/>
      <c r="H35" s="51" t="s">
        <v>18</v>
      </c>
      <c r="I35" s="33"/>
      <c r="J35" s="134"/>
    </row>
    <row r="36" spans="1:10" ht="13.5" customHeight="1" thickBot="1" x14ac:dyDescent="0.25">
      <c r="A36" s="133"/>
      <c r="B36" s="133"/>
      <c r="C36" s="132"/>
      <c r="D36" s="132"/>
      <c r="E36" s="132"/>
      <c r="F36" s="132"/>
      <c r="G36" s="131"/>
      <c r="H36" s="132"/>
      <c r="I36" s="131"/>
      <c r="J36" s="130"/>
    </row>
    <row r="37" spans="1:10" ht="27" hidden="1" customHeight="1" x14ac:dyDescent="0.25">
      <c r="B37" s="129" t="s">
        <v>106</v>
      </c>
      <c r="C37" s="57"/>
      <c r="D37" s="57"/>
      <c r="E37" s="57"/>
      <c r="F37" s="58"/>
      <c r="G37" s="58"/>
      <c r="H37" s="58"/>
      <c r="I37" s="58"/>
      <c r="J37" s="57"/>
    </row>
    <row r="38" spans="1:10" ht="25.5" hidden="1" customHeight="1" x14ac:dyDescent="0.2">
      <c r="A38" s="117" t="s">
        <v>105</v>
      </c>
      <c r="B38" s="128" t="s">
        <v>8</v>
      </c>
      <c r="C38" s="127" t="s">
        <v>9</v>
      </c>
      <c r="D38" s="126"/>
      <c r="E38" s="126"/>
      <c r="F38" s="125" t="str">
        <f>B23</f>
        <v>Základ pro sníženou DPH</v>
      </c>
      <c r="G38" s="125" t="str">
        <f>B25</f>
        <v>Základ pro základní DPH</v>
      </c>
      <c r="H38" s="124" t="s">
        <v>104</v>
      </c>
      <c r="I38" s="124" t="s">
        <v>14</v>
      </c>
      <c r="J38" s="123" t="s">
        <v>13</v>
      </c>
    </row>
    <row r="39" spans="1:10" ht="25.5" hidden="1" customHeight="1" x14ac:dyDescent="0.2">
      <c r="A39" s="117">
        <v>1</v>
      </c>
      <c r="B39" s="122"/>
      <c r="C39" s="316"/>
      <c r="D39" s="317"/>
      <c r="E39" s="317"/>
      <c r="F39" s="121">
        <f>'01-'!AD477</f>
        <v>0</v>
      </c>
      <c r="G39" s="120">
        <f>'01-'!AE477</f>
        <v>0</v>
      </c>
      <c r="H39" s="119">
        <f>(F39*SazbaDPH1/100)+(G39*SazbaDPH2/100)</f>
        <v>0</v>
      </c>
      <c r="I39" s="119">
        <f>F39+G39+H39</f>
        <v>0</v>
      </c>
      <c r="J39" s="118" t="str">
        <f>IF(CenaCelkemVypocet=0,"",I39/CenaCelkemVypocet*100)</f>
        <v/>
      </c>
    </row>
    <row r="40" spans="1:10" ht="25.5" hidden="1" customHeight="1" x14ac:dyDescent="0.2">
      <c r="A40" s="117"/>
      <c r="B40" s="318" t="s">
        <v>103</v>
      </c>
      <c r="C40" s="319"/>
      <c r="D40" s="319"/>
      <c r="E40" s="320"/>
      <c r="F40" s="116">
        <f>SUMIF(A39:A39,"=1",F39:F39)</f>
        <v>0</v>
      </c>
      <c r="G40" s="115">
        <f>SUMIF(A39:A39,"=1",G39:G39)</f>
        <v>0</v>
      </c>
      <c r="H40" s="115">
        <f>SUMIF(A39:A39,"=1",H39:H39)</f>
        <v>0</v>
      </c>
      <c r="I40" s="115">
        <f>SUMIF(A39:A39,"=1",I39:I39)</f>
        <v>0</v>
      </c>
      <c r="J40" s="114">
        <f>SUMIF(A39:A39,"=1",J39:J39)</f>
        <v>0</v>
      </c>
    </row>
    <row r="44" spans="1:10" ht="15.75" x14ac:dyDescent="0.25">
      <c r="B44" s="113" t="s">
        <v>102</v>
      </c>
    </row>
    <row r="46" spans="1:10" ht="25.5" customHeight="1" x14ac:dyDescent="0.2">
      <c r="A46" s="112"/>
      <c r="B46" s="111" t="s">
        <v>8</v>
      </c>
      <c r="C46" s="111" t="s">
        <v>9</v>
      </c>
      <c r="D46" s="110"/>
      <c r="E46" s="110"/>
      <c r="F46" s="269" t="s">
        <v>101</v>
      </c>
      <c r="G46" s="269"/>
      <c r="H46" s="269"/>
      <c r="I46" s="321" t="s">
        <v>100</v>
      </c>
      <c r="J46" s="321"/>
    </row>
    <row r="47" spans="1:10" ht="25.5" customHeight="1" x14ac:dyDescent="0.2">
      <c r="A47" s="105"/>
      <c r="B47" s="109" t="s">
        <v>99</v>
      </c>
      <c r="C47" s="336" t="s">
        <v>98</v>
      </c>
      <c r="D47" s="337"/>
      <c r="E47" s="337"/>
      <c r="F47" s="108" t="s">
        <v>45</v>
      </c>
      <c r="G47" s="270"/>
      <c r="H47" s="270"/>
      <c r="I47" s="335">
        <f>'01-'!H8</f>
        <v>0</v>
      </c>
      <c r="J47" s="335"/>
    </row>
    <row r="48" spans="1:10" ht="25.5" customHeight="1" x14ac:dyDescent="0.2">
      <c r="A48" s="105"/>
      <c r="B48" s="107" t="s">
        <v>455</v>
      </c>
      <c r="C48" s="306" t="s">
        <v>774</v>
      </c>
      <c r="D48" s="307"/>
      <c r="E48" s="307"/>
      <c r="F48" s="106" t="s">
        <v>45</v>
      </c>
      <c r="G48" s="266"/>
      <c r="H48" s="266"/>
      <c r="I48" s="305">
        <f>'01-'!H28</f>
        <v>0</v>
      </c>
      <c r="J48" s="305"/>
    </row>
    <row r="49" spans="1:10" ht="25.5" customHeight="1" x14ac:dyDescent="0.2">
      <c r="A49" s="105"/>
      <c r="B49" s="107" t="s">
        <v>97</v>
      </c>
      <c r="C49" s="306" t="s">
        <v>96</v>
      </c>
      <c r="D49" s="307"/>
      <c r="E49" s="307"/>
      <c r="F49" s="106" t="s">
        <v>45</v>
      </c>
      <c r="G49" s="266"/>
      <c r="H49" s="266"/>
      <c r="I49" s="305">
        <f>'01-'!H42</f>
        <v>0</v>
      </c>
      <c r="J49" s="305"/>
    </row>
    <row r="50" spans="1:10" ht="25.5" customHeight="1" x14ac:dyDescent="0.2">
      <c r="A50" s="105"/>
      <c r="B50" s="107" t="s">
        <v>95</v>
      </c>
      <c r="C50" s="306" t="s">
        <v>94</v>
      </c>
      <c r="D50" s="307"/>
      <c r="E50" s="307"/>
      <c r="F50" s="106" t="s">
        <v>45</v>
      </c>
      <c r="G50" s="266"/>
      <c r="H50" s="266"/>
      <c r="I50" s="305">
        <f>'01-'!H85</f>
        <v>0</v>
      </c>
      <c r="J50" s="305"/>
    </row>
    <row r="51" spans="1:10" ht="25.5" customHeight="1" x14ac:dyDescent="0.2">
      <c r="A51" s="105"/>
      <c r="B51" s="107" t="s">
        <v>93</v>
      </c>
      <c r="C51" s="306" t="s">
        <v>92</v>
      </c>
      <c r="D51" s="307"/>
      <c r="E51" s="307"/>
      <c r="F51" s="106" t="s">
        <v>45</v>
      </c>
      <c r="G51" s="266"/>
      <c r="H51" s="266"/>
      <c r="I51" s="305">
        <f>'01-'!H96</f>
        <v>0</v>
      </c>
      <c r="J51" s="305"/>
    </row>
    <row r="52" spans="1:10" ht="25.5" customHeight="1" x14ac:dyDescent="0.2">
      <c r="A52" s="105"/>
      <c r="B52" s="107" t="s">
        <v>91</v>
      </c>
      <c r="C52" s="306" t="s">
        <v>90</v>
      </c>
      <c r="D52" s="307"/>
      <c r="E52" s="307"/>
      <c r="F52" s="106" t="s">
        <v>45</v>
      </c>
      <c r="G52" s="266"/>
      <c r="H52" s="266"/>
      <c r="I52" s="305">
        <f>'01-'!H125</f>
        <v>0</v>
      </c>
      <c r="J52" s="305"/>
    </row>
    <row r="53" spans="1:10" ht="25.5" customHeight="1" x14ac:dyDescent="0.2">
      <c r="A53" s="105"/>
      <c r="B53" s="107" t="s">
        <v>89</v>
      </c>
      <c r="C53" s="306" t="s">
        <v>88</v>
      </c>
      <c r="D53" s="307"/>
      <c r="E53" s="307"/>
      <c r="F53" s="106" t="s">
        <v>45</v>
      </c>
      <c r="G53" s="266"/>
      <c r="H53" s="266"/>
      <c r="I53" s="305">
        <f>'01-'!H152</f>
        <v>0</v>
      </c>
      <c r="J53" s="305"/>
    </row>
    <row r="54" spans="1:10" ht="25.5" customHeight="1" x14ac:dyDescent="0.2">
      <c r="A54" s="105"/>
      <c r="B54" s="107" t="s">
        <v>87</v>
      </c>
      <c r="C54" s="306" t="s">
        <v>86</v>
      </c>
      <c r="D54" s="307"/>
      <c r="E54" s="307"/>
      <c r="F54" s="106" t="s">
        <v>45</v>
      </c>
      <c r="G54" s="266"/>
      <c r="H54" s="266"/>
      <c r="I54" s="305">
        <f>'01-'!H154</f>
        <v>0</v>
      </c>
      <c r="J54" s="305"/>
    </row>
    <row r="55" spans="1:10" ht="25.5" customHeight="1" x14ac:dyDescent="0.2">
      <c r="A55" s="105"/>
      <c r="B55" s="107" t="s">
        <v>85</v>
      </c>
      <c r="C55" s="306" t="s">
        <v>84</v>
      </c>
      <c r="D55" s="307"/>
      <c r="E55" s="307"/>
      <c r="F55" s="106" t="s">
        <v>45</v>
      </c>
      <c r="G55" s="266"/>
      <c r="H55" s="266"/>
      <c r="I55" s="305">
        <f>'01-'!H157</f>
        <v>0</v>
      </c>
      <c r="J55" s="305"/>
    </row>
    <row r="56" spans="1:10" ht="25.5" customHeight="1" x14ac:dyDescent="0.2">
      <c r="A56" s="105"/>
      <c r="B56" s="107" t="s">
        <v>83</v>
      </c>
      <c r="C56" s="306" t="s">
        <v>82</v>
      </c>
      <c r="D56" s="307"/>
      <c r="E56" s="307"/>
      <c r="F56" s="106" t="s">
        <v>45</v>
      </c>
      <c r="G56" s="266"/>
      <c r="H56" s="266"/>
      <c r="I56" s="305">
        <f>'01-'!H160</f>
        <v>0</v>
      </c>
      <c r="J56" s="305"/>
    </row>
    <row r="57" spans="1:10" ht="25.5" customHeight="1" x14ac:dyDescent="0.2">
      <c r="A57" s="105"/>
      <c r="B57" s="107" t="s">
        <v>81</v>
      </c>
      <c r="C57" s="306" t="s">
        <v>80</v>
      </c>
      <c r="D57" s="307"/>
      <c r="E57" s="307"/>
      <c r="F57" s="106" t="s">
        <v>45</v>
      </c>
      <c r="G57" s="266"/>
      <c r="H57" s="266"/>
      <c r="I57" s="305">
        <f>'01-'!H240</f>
        <v>0</v>
      </c>
      <c r="J57" s="305"/>
    </row>
    <row r="58" spans="1:10" ht="25.5" customHeight="1" x14ac:dyDescent="0.2">
      <c r="A58" s="105"/>
      <c r="B58" s="107" t="s">
        <v>79</v>
      </c>
      <c r="C58" s="306" t="s">
        <v>78</v>
      </c>
      <c r="D58" s="307"/>
      <c r="E58" s="307"/>
      <c r="F58" s="106" t="s">
        <v>51</v>
      </c>
      <c r="G58" s="266"/>
      <c r="H58" s="266"/>
      <c r="I58" s="305">
        <f>'01-'!H243</f>
        <v>0</v>
      </c>
      <c r="J58" s="305"/>
    </row>
    <row r="59" spans="1:10" ht="25.5" customHeight="1" x14ac:dyDescent="0.2">
      <c r="A59" s="105"/>
      <c r="B59" s="107" t="s">
        <v>77</v>
      </c>
      <c r="C59" s="306" t="s">
        <v>76</v>
      </c>
      <c r="D59" s="307"/>
      <c r="E59" s="307"/>
      <c r="F59" s="106" t="s">
        <v>51</v>
      </c>
      <c r="G59" s="266"/>
      <c r="H59" s="266"/>
      <c r="I59" s="305">
        <f>'01-'!H266</f>
        <v>0</v>
      </c>
      <c r="J59" s="305"/>
    </row>
    <row r="60" spans="1:10" ht="25.5" customHeight="1" x14ac:dyDescent="0.2">
      <c r="A60" s="105"/>
      <c r="B60" s="107" t="s">
        <v>75</v>
      </c>
      <c r="C60" s="306" t="s">
        <v>74</v>
      </c>
      <c r="D60" s="307"/>
      <c r="E60" s="307"/>
      <c r="F60" s="106" t="s">
        <v>51</v>
      </c>
      <c r="G60" s="266"/>
      <c r="H60" s="266"/>
      <c r="I60" s="305">
        <f>'01-'!H278</f>
        <v>0</v>
      </c>
      <c r="J60" s="305"/>
    </row>
    <row r="61" spans="1:10" ht="25.5" customHeight="1" x14ac:dyDescent="0.2">
      <c r="A61" s="105"/>
      <c r="B61" s="107" t="s">
        <v>73</v>
      </c>
      <c r="C61" s="306" t="s">
        <v>72</v>
      </c>
      <c r="D61" s="307"/>
      <c r="E61" s="307"/>
      <c r="F61" s="106" t="s">
        <v>51</v>
      </c>
      <c r="G61" s="266"/>
      <c r="H61" s="266"/>
      <c r="I61" s="305">
        <f>'01-'!H293</f>
        <v>0</v>
      </c>
      <c r="J61" s="305"/>
    </row>
    <row r="62" spans="1:10" ht="25.5" customHeight="1" x14ac:dyDescent="0.2">
      <c r="A62" s="105"/>
      <c r="B62" s="107" t="s">
        <v>71</v>
      </c>
      <c r="C62" s="306" t="s">
        <v>70</v>
      </c>
      <c r="D62" s="307"/>
      <c r="E62" s="307"/>
      <c r="F62" s="106" t="s">
        <v>51</v>
      </c>
      <c r="G62" s="266"/>
      <c r="H62" s="266"/>
      <c r="I62" s="305">
        <f>'01-'!H306</f>
        <v>0</v>
      </c>
      <c r="J62" s="305"/>
    </row>
    <row r="63" spans="1:10" ht="25.5" customHeight="1" x14ac:dyDescent="0.2">
      <c r="A63" s="105"/>
      <c r="B63" s="107" t="s">
        <v>69</v>
      </c>
      <c r="C63" s="306" t="s">
        <v>68</v>
      </c>
      <c r="D63" s="307"/>
      <c r="E63" s="307"/>
      <c r="F63" s="106" t="s">
        <v>51</v>
      </c>
      <c r="G63" s="266"/>
      <c r="H63" s="266"/>
      <c r="I63" s="305">
        <f>'01-'!H334</f>
        <v>0</v>
      </c>
      <c r="J63" s="305"/>
    </row>
    <row r="64" spans="1:10" ht="25.5" customHeight="1" x14ac:dyDescent="0.2">
      <c r="A64" s="105"/>
      <c r="B64" s="107" t="s">
        <v>67</v>
      </c>
      <c r="C64" s="306" t="s">
        <v>66</v>
      </c>
      <c r="D64" s="307"/>
      <c r="E64" s="307"/>
      <c r="F64" s="106" t="s">
        <v>51</v>
      </c>
      <c r="G64" s="266"/>
      <c r="H64" s="266"/>
      <c r="I64" s="305">
        <f>'01-'!H336</f>
        <v>0</v>
      </c>
      <c r="J64" s="305"/>
    </row>
    <row r="65" spans="1:10" ht="25.5" customHeight="1" x14ac:dyDescent="0.2">
      <c r="A65" s="105"/>
      <c r="B65" s="107" t="s">
        <v>65</v>
      </c>
      <c r="C65" s="306" t="s">
        <v>64</v>
      </c>
      <c r="D65" s="307"/>
      <c r="E65" s="307"/>
      <c r="F65" s="106" t="s">
        <v>51</v>
      </c>
      <c r="G65" s="266"/>
      <c r="H65" s="266"/>
      <c r="I65" s="305">
        <f>'01-'!H357</f>
        <v>0</v>
      </c>
      <c r="J65" s="305"/>
    </row>
    <row r="66" spans="1:10" ht="25.5" customHeight="1" x14ac:dyDescent="0.2">
      <c r="A66" s="105"/>
      <c r="B66" s="107" t="s">
        <v>63</v>
      </c>
      <c r="C66" s="306" t="s">
        <v>62</v>
      </c>
      <c r="D66" s="307"/>
      <c r="E66" s="307"/>
      <c r="F66" s="106" t="s">
        <v>51</v>
      </c>
      <c r="G66" s="266"/>
      <c r="H66" s="266"/>
      <c r="I66" s="305">
        <f>'01-'!H360</f>
        <v>0</v>
      </c>
      <c r="J66" s="305"/>
    </row>
    <row r="67" spans="1:10" ht="25.5" customHeight="1" x14ac:dyDescent="0.2">
      <c r="A67" s="105"/>
      <c r="B67" s="107" t="s">
        <v>61</v>
      </c>
      <c r="C67" s="306" t="s">
        <v>60</v>
      </c>
      <c r="D67" s="307"/>
      <c r="E67" s="307"/>
      <c r="F67" s="106" t="s">
        <v>51</v>
      </c>
      <c r="G67" s="266"/>
      <c r="H67" s="266"/>
      <c r="I67" s="305">
        <f>'01-'!H387</f>
        <v>0</v>
      </c>
      <c r="J67" s="305"/>
    </row>
    <row r="68" spans="1:10" ht="25.5" customHeight="1" x14ac:dyDescent="0.2">
      <c r="A68" s="105"/>
      <c r="B68" s="107" t="s">
        <v>59</v>
      </c>
      <c r="C68" s="306" t="s">
        <v>58</v>
      </c>
      <c r="D68" s="307"/>
      <c r="E68" s="307"/>
      <c r="F68" s="106" t="s">
        <v>51</v>
      </c>
      <c r="G68" s="266"/>
      <c r="H68" s="266"/>
      <c r="I68" s="305">
        <f>'01-'!H400</f>
        <v>0</v>
      </c>
      <c r="J68" s="305"/>
    </row>
    <row r="69" spans="1:10" ht="25.5" customHeight="1" x14ac:dyDescent="0.2">
      <c r="A69" s="105"/>
      <c r="B69" s="107" t="s">
        <v>57</v>
      </c>
      <c r="C69" s="306" t="s">
        <v>56</v>
      </c>
      <c r="D69" s="307"/>
      <c r="E69" s="307"/>
      <c r="F69" s="106" t="s">
        <v>51</v>
      </c>
      <c r="G69" s="266"/>
      <c r="H69" s="266"/>
      <c r="I69" s="305">
        <f>'01-'!H407</f>
        <v>0</v>
      </c>
      <c r="J69" s="305"/>
    </row>
    <row r="70" spans="1:10" ht="25.5" customHeight="1" x14ac:dyDescent="0.2">
      <c r="A70" s="105"/>
      <c r="B70" s="107" t="s">
        <v>55</v>
      </c>
      <c r="C70" s="306" t="s">
        <v>54</v>
      </c>
      <c r="D70" s="307"/>
      <c r="E70" s="307"/>
      <c r="F70" s="106" t="s">
        <v>51</v>
      </c>
      <c r="G70" s="266"/>
      <c r="H70" s="266"/>
      <c r="I70" s="305">
        <f>'01-'!H424</f>
        <v>0</v>
      </c>
      <c r="J70" s="305"/>
    </row>
    <row r="71" spans="1:10" ht="25.5" customHeight="1" x14ac:dyDescent="0.2">
      <c r="A71" s="105"/>
      <c r="B71" s="107" t="s">
        <v>53</v>
      </c>
      <c r="C71" s="306" t="s">
        <v>52</v>
      </c>
      <c r="D71" s="307"/>
      <c r="E71" s="307"/>
      <c r="F71" s="106" t="s">
        <v>51</v>
      </c>
      <c r="G71" s="266"/>
      <c r="H71" s="266"/>
      <c r="I71" s="305">
        <f>'01-'!H433</f>
        <v>0</v>
      </c>
      <c r="J71" s="305"/>
    </row>
    <row r="72" spans="1:10" ht="25.5" customHeight="1" x14ac:dyDescent="0.2">
      <c r="A72" s="105"/>
      <c r="B72" s="107" t="s">
        <v>50</v>
      </c>
      <c r="C72" s="306" t="s">
        <v>49</v>
      </c>
      <c r="D72" s="307"/>
      <c r="E72" s="307"/>
      <c r="F72" s="106" t="s">
        <v>48</v>
      </c>
      <c r="G72" s="266"/>
      <c r="H72" s="266"/>
      <c r="I72" s="305">
        <f>'01-'!H435</f>
        <v>0</v>
      </c>
      <c r="J72" s="305"/>
    </row>
    <row r="73" spans="1:10" ht="25.5" customHeight="1" x14ac:dyDescent="0.2">
      <c r="A73" s="105"/>
      <c r="B73" s="107" t="s">
        <v>47</v>
      </c>
      <c r="C73" s="306" t="s">
        <v>46</v>
      </c>
      <c r="D73" s="307"/>
      <c r="E73" s="307"/>
      <c r="F73" s="106" t="s">
        <v>45</v>
      </c>
      <c r="G73" s="266"/>
      <c r="H73" s="266"/>
      <c r="I73" s="305">
        <f>'01-'!H437</f>
        <v>0</v>
      </c>
      <c r="J73" s="305"/>
    </row>
    <row r="74" spans="1:10" ht="25.5" customHeight="1" x14ac:dyDescent="0.2">
      <c r="A74" s="105"/>
      <c r="B74" s="107" t="s">
        <v>43</v>
      </c>
      <c r="C74" s="306" t="s">
        <v>44</v>
      </c>
      <c r="D74" s="307"/>
      <c r="E74" s="307"/>
      <c r="F74" s="106" t="s">
        <v>43</v>
      </c>
      <c r="G74" s="266"/>
      <c r="H74" s="266"/>
      <c r="I74" s="305">
        <f>'01-'!H447</f>
        <v>0</v>
      </c>
      <c r="J74" s="305"/>
    </row>
    <row r="75" spans="1:10" ht="25.5" customHeight="1" x14ac:dyDescent="0.2">
      <c r="A75" s="105"/>
      <c r="B75" s="104" t="s">
        <v>41</v>
      </c>
      <c r="C75" s="309" t="s">
        <v>42</v>
      </c>
      <c r="D75" s="310"/>
      <c r="E75" s="310"/>
      <c r="F75" s="103" t="s">
        <v>41</v>
      </c>
      <c r="G75" s="267"/>
      <c r="H75" s="267"/>
      <c r="I75" s="308">
        <f>'01-'!H462</f>
        <v>0</v>
      </c>
      <c r="J75" s="308"/>
    </row>
    <row r="76" spans="1:10" ht="25.5" customHeight="1" x14ac:dyDescent="0.2">
      <c r="A76" s="102"/>
      <c r="B76" s="101" t="s">
        <v>14</v>
      </c>
      <c r="C76" s="101"/>
      <c r="D76" s="100"/>
      <c r="E76" s="100"/>
      <c r="F76" s="99"/>
      <c r="G76" s="268"/>
      <c r="H76" s="268"/>
      <c r="I76" s="304">
        <f>SUM(I47:I75)</f>
        <v>0</v>
      </c>
      <c r="J76" s="304"/>
    </row>
    <row r="77" spans="1:10" x14ac:dyDescent="0.2">
      <c r="F77" s="98"/>
      <c r="G77" s="97"/>
      <c r="H77" s="98"/>
      <c r="I77" s="97"/>
      <c r="J77" s="97"/>
    </row>
    <row r="78" spans="1:10" x14ac:dyDescent="0.2">
      <c r="F78" s="98"/>
      <c r="G78" s="97"/>
      <c r="H78" s="98"/>
      <c r="I78" s="97"/>
      <c r="J78" s="97"/>
    </row>
    <row r="79" spans="1:10" x14ac:dyDescent="0.2">
      <c r="F79" s="98"/>
      <c r="G79" s="97"/>
      <c r="H79" s="98"/>
      <c r="I79" s="97"/>
      <c r="J79" s="97"/>
    </row>
  </sheetData>
  <sheetProtection algorithmName="SHA-512" hashValue="JrAVDKY+Y4/mhf0B6NvllBxraB7rWvq452breoUnioShH9aR1i+20OVC3OSzJOmBsIXBLUPrAEiabBH2z/ewUA==" saltValue="4kjdmComP9+teWAovIioyg==" spinCount="100000" sheet="1" objects="1" scenarios="1"/>
  <mergeCells count="97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D2:J2"/>
    <mergeCell ref="E17:F17"/>
    <mergeCell ref="G16:H16"/>
    <mergeCell ref="G17:H17"/>
    <mergeCell ref="G18:H18"/>
    <mergeCell ref="I17:J17"/>
    <mergeCell ref="E16:F16"/>
    <mergeCell ref="D12:G12"/>
    <mergeCell ref="D13:G13"/>
    <mergeCell ref="I48:J48"/>
    <mergeCell ref="C48:E48"/>
    <mergeCell ref="D35:E35"/>
    <mergeCell ref="G24:I24"/>
    <mergeCell ref="G23:I23"/>
    <mergeCell ref="I47:J47"/>
    <mergeCell ref="C47:E47"/>
    <mergeCell ref="D3:J3"/>
    <mergeCell ref="E19:F19"/>
    <mergeCell ref="C39:E39"/>
    <mergeCell ref="B40:E40"/>
    <mergeCell ref="I46:J46"/>
    <mergeCell ref="E20:F20"/>
    <mergeCell ref="I20:J20"/>
    <mergeCell ref="I21:J21"/>
    <mergeCell ref="G19:H19"/>
    <mergeCell ref="G20:H20"/>
    <mergeCell ref="I18:J18"/>
    <mergeCell ref="E18:F18"/>
    <mergeCell ref="E15:F15"/>
    <mergeCell ref="D11:G11"/>
    <mergeCell ref="G15:H15"/>
    <mergeCell ref="I15:J15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6:J66"/>
    <mergeCell ref="C66:E66"/>
    <mergeCell ref="I67:J67"/>
    <mergeCell ref="C67:E67"/>
    <mergeCell ref="I68:J68"/>
    <mergeCell ref="C68:E68"/>
    <mergeCell ref="I69:J69"/>
    <mergeCell ref="C69:E69"/>
    <mergeCell ref="I70:J70"/>
    <mergeCell ref="C70:E70"/>
    <mergeCell ref="I71:J71"/>
    <mergeCell ref="C71:E71"/>
    <mergeCell ref="I72:J72"/>
    <mergeCell ref="C72:E72"/>
    <mergeCell ref="I76:J76"/>
    <mergeCell ref="I73:J73"/>
    <mergeCell ref="C73:E73"/>
    <mergeCell ref="I74:J74"/>
    <mergeCell ref="C74:E74"/>
    <mergeCell ref="I75:J75"/>
    <mergeCell ref="C75:E7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478"/>
  <sheetViews>
    <sheetView workbookViewId="0">
      <selection activeCell="G9" sqref="G9"/>
    </sheetView>
  </sheetViews>
  <sheetFormatPr defaultRowHeight="12.75" outlineLevelRow="1" x14ac:dyDescent="0.2"/>
  <cols>
    <col min="1" max="1" width="4.28515625" customWidth="1"/>
    <col min="2" max="2" width="11" style="212" customWidth="1"/>
    <col min="3" max="3" width="8.5703125" style="212" customWidth="1"/>
    <col min="4" max="4" width="38.28515625" style="212" customWidth="1"/>
    <col min="5" max="5" width="4.5703125" customWidth="1"/>
    <col min="6" max="6" width="10.5703125" customWidth="1"/>
    <col min="7" max="7" width="9.85546875" customWidth="1"/>
    <col min="8" max="8" width="12.7109375" customWidth="1"/>
    <col min="9" max="22" width="0" hidden="1" customWidth="1"/>
    <col min="30" max="40" width="0" hidden="1" customWidth="1"/>
    <col min="54" max="54" width="73.42578125" customWidth="1"/>
  </cols>
  <sheetData>
    <row r="1" spans="1:61" ht="15.75" customHeight="1" x14ac:dyDescent="0.25">
      <c r="A1" s="360" t="s">
        <v>660</v>
      </c>
      <c r="B1" s="360"/>
      <c r="C1" s="360"/>
      <c r="D1" s="360"/>
      <c r="E1" s="360"/>
      <c r="F1" s="360"/>
      <c r="G1" s="360"/>
      <c r="H1" s="360"/>
      <c r="AF1" t="s">
        <v>659</v>
      </c>
    </row>
    <row r="2" spans="1:61" ht="24.95" customHeight="1" x14ac:dyDescent="0.2">
      <c r="A2" s="265" t="s">
        <v>658</v>
      </c>
      <c r="B2" s="272"/>
      <c r="C2" s="272"/>
      <c r="D2" s="361" t="s">
        <v>39</v>
      </c>
      <c r="E2" s="362"/>
      <c r="F2" s="362"/>
      <c r="G2" s="362"/>
      <c r="H2" s="363"/>
      <c r="AF2" t="s">
        <v>657</v>
      </c>
    </row>
    <row r="3" spans="1:61" ht="24.95" hidden="1" customHeight="1" x14ac:dyDescent="0.2">
      <c r="A3" s="265" t="s">
        <v>656</v>
      </c>
      <c r="B3" s="272"/>
      <c r="C3" s="272"/>
      <c r="D3" s="361"/>
      <c r="E3" s="362"/>
      <c r="F3" s="362"/>
      <c r="G3" s="362"/>
      <c r="H3" s="363"/>
      <c r="AF3" t="s">
        <v>655</v>
      </c>
    </row>
    <row r="4" spans="1:61" ht="24.95" hidden="1" customHeight="1" x14ac:dyDescent="0.2">
      <c r="A4" s="265" t="s">
        <v>654</v>
      </c>
      <c r="B4" s="272"/>
      <c r="C4" s="272"/>
      <c r="D4" s="361"/>
      <c r="E4" s="362"/>
      <c r="F4" s="362"/>
      <c r="G4" s="362"/>
      <c r="H4" s="363"/>
      <c r="AF4" t="s">
        <v>653</v>
      </c>
    </row>
    <row r="5" spans="1:61" hidden="1" x14ac:dyDescent="0.2">
      <c r="A5" s="264" t="s">
        <v>652</v>
      </c>
      <c r="B5" s="263"/>
      <c r="C5" s="263"/>
      <c r="D5" s="262"/>
      <c r="E5" s="261"/>
      <c r="F5" s="261"/>
      <c r="G5" s="261"/>
      <c r="H5" s="260"/>
      <c r="AF5" t="s">
        <v>651</v>
      </c>
    </row>
    <row r="7" spans="1:61" ht="38.25" x14ac:dyDescent="0.2">
      <c r="A7" s="256" t="s">
        <v>650</v>
      </c>
      <c r="B7" s="258" t="s">
        <v>649</v>
      </c>
      <c r="C7" s="259" t="s">
        <v>648</v>
      </c>
      <c r="D7" s="258" t="s">
        <v>647</v>
      </c>
      <c r="E7" s="256" t="s">
        <v>646</v>
      </c>
      <c r="F7" s="256" t="s">
        <v>645</v>
      </c>
      <c r="G7" s="257" t="s">
        <v>644</v>
      </c>
      <c r="H7" s="256" t="s">
        <v>100</v>
      </c>
      <c r="I7" s="255" t="s">
        <v>643</v>
      </c>
      <c r="J7" s="255" t="s">
        <v>642</v>
      </c>
      <c r="K7" s="255" t="s">
        <v>641</v>
      </c>
      <c r="L7" s="255" t="s">
        <v>640</v>
      </c>
      <c r="M7" s="255" t="s">
        <v>639</v>
      </c>
      <c r="N7" s="255" t="s">
        <v>638</v>
      </c>
      <c r="O7" s="255" t="s">
        <v>637</v>
      </c>
      <c r="P7" s="255" t="s">
        <v>636</v>
      </c>
      <c r="Q7" s="255" t="s">
        <v>635</v>
      </c>
      <c r="R7" s="255" t="s">
        <v>634</v>
      </c>
      <c r="S7" s="255" t="s">
        <v>633</v>
      </c>
      <c r="T7" s="255" t="s">
        <v>632</v>
      </c>
      <c r="U7" s="255" t="s">
        <v>631</v>
      </c>
      <c r="V7" s="255" t="s">
        <v>630</v>
      </c>
    </row>
    <row r="8" spans="1:61" x14ac:dyDescent="0.2">
      <c r="A8" s="249" t="s">
        <v>150</v>
      </c>
      <c r="B8" s="254" t="s">
        <v>99</v>
      </c>
      <c r="C8" s="253"/>
      <c r="D8" s="252" t="s">
        <v>98</v>
      </c>
      <c r="E8" s="248"/>
      <c r="F8" s="251"/>
      <c r="G8" s="250"/>
      <c r="H8" s="250">
        <f>SUMIF(AF9:AF27,"&lt;&gt;NOR",H9:H27)</f>
        <v>0</v>
      </c>
      <c r="I8" s="250"/>
      <c r="J8" s="250">
        <f>SUM(J9:J27)</f>
        <v>0</v>
      </c>
      <c r="K8" s="250"/>
      <c r="L8" s="250">
        <f>SUM(L9:L27)</f>
        <v>0</v>
      </c>
      <c r="M8" s="250"/>
      <c r="N8" s="250">
        <f>SUM(N9:N27)</f>
        <v>0</v>
      </c>
      <c r="O8" s="248"/>
      <c r="P8" s="248">
        <f>SUM(P9:P27)</f>
        <v>3.4</v>
      </c>
      <c r="Q8" s="248"/>
      <c r="R8" s="248">
        <f>SUM(R9:R27)</f>
        <v>0</v>
      </c>
      <c r="S8" s="248"/>
      <c r="T8" s="248"/>
      <c r="U8" s="249"/>
      <c r="V8" s="248">
        <f>SUM(V9:V27)</f>
        <v>201.34</v>
      </c>
      <c r="AF8" t="s">
        <v>149</v>
      </c>
    </row>
    <row r="9" spans="1:61" outlineLevel="1" x14ac:dyDescent="0.2">
      <c r="A9" s="233">
        <v>1</v>
      </c>
      <c r="B9" s="232" t="s">
        <v>629</v>
      </c>
      <c r="C9" s="237" t="s">
        <v>139</v>
      </c>
      <c r="D9" s="236" t="s">
        <v>628</v>
      </c>
      <c r="E9" s="229" t="s">
        <v>400</v>
      </c>
      <c r="F9" s="235">
        <v>36.74</v>
      </c>
      <c r="G9" s="365"/>
      <c r="H9" s="231">
        <f>ROUND(F9*G9,2)</f>
        <v>0</v>
      </c>
      <c r="I9" s="234"/>
      <c r="J9" s="231">
        <f>ROUND(F9*I9,2)</f>
        <v>0</v>
      </c>
      <c r="K9" s="234"/>
      <c r="L9" s="231">
        <f>ROUND(F9*K9,2)</f>
        <v>0</v>
      </c>
      <c r="M9" s="231">
        <v>21</v>
      </c>
      <c r="N9" s="231">
        <f>H9*(1+M9/100)</f>
        <v>0</v>
      </c>
      <c r="O9" s="229">
        <v>0</v>
      </c>
      <c r="P9" s="229">
        <f>ROUND(F9*O9,5)</f>
        <v>0</v>
      </c>
      <c r="Q9" s="229">
        <v>0</v>
      </c>
      <c r="R9" s="229">
        <f>ROUND(F9*Q9,5)</f>
        <v>0</v>
      </c>
      <c r="S9" s="229"/>
      <c r="T9" s="229"/>
      <c r="U9" s="230">
        <v>3.5329999999999999</v>
      </c>
      <c r="V9" s="229">
        <f>ROUND(F9*U9,2)</f>
        <v>129.80000000000001</v>
      </c>
      <c r="W9" s="222"/>
      <c r="X9" s="222"/>
      <c r="Y9" s="222"/>
      <c r="Z9" s="222"/>
      <c r="AA9" s="222"/>
      <c r="AB9" s="222"/>
      <c r="AC9" s="222"/>
      <c r="AD9" s="222"/>
      <c r="AE9" s="222"/>
      <c r="AF9" s="222" t="s">
        <v>136</v>
      </c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</row>
    <row r="10" spans="1:61" outlineLevel="1" x14ac:dyDescent="0.2">
      <c r="A10" s="233"/>
      <c r="B10" s="232"/>
      <c r="C10" s="232"/>
      <c r="D10" s="247" t="s">
        <v>510</v>
      </c>
      <c r="E10" s="246"/>
      <c r="F10" s="245"/>
      <c r="G10" s="366"/>
      <c r="H10" s="231"/>
      <c r="I10" s="231"/>
      <c r="J10" s="231"/>
      <c r="K10" s="231"/>
      <c r="L10" s="231"/>
      <c r="M10" s="231"/>
      <c r="N10" s="231"/>
      <c r="O10" s="229"/>
      <c r="P10" s="229"/>
      <c r="Q10" s="229"/>
      <c r="R10" s="229"/>
      <c r="S10" s="229"/>
      <c r="T10" s="229"/>
      <c r="U10" s="230"/>
      <c r="V10" s="229"/>
      <c r="W10" s="222"/>
      <c r="X10" s="222"/>
      <c r="Y10" s="222"/>
      <c r="Z10" s="222"/>
      <c r="AA10" s="222"/>
      <c r="AB10" s="222"/>
      <c r="AC10" s="222"/>
      <c r="AD10" s="222"/>
      <c r="AE10" s="222"/>
      <c r="AF10" s="222" t="s">
        <v>175</v>
      </c>
      <c r="AG10" s="222">
        <v>0</v>
      </c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</row>
    <row r="11" spans="1:61" outlineLevel="1" x14ac:dyDescent="0.2">
      <c r="A11" s="233"/>
      <c r="B11" s="232"/>
      <c r="C11" s="232"/>
      <c r="D11" s="247" t="s">
        <v>627</v>
      </c>
      <c r="E11" s="246"/>
      <c r="F11" s="245">
        <v>28.9</v>
      </c>
      <c r="G11" s="366"/>
      <c r="H11" s="231"/>
      <c r="I11" s="231"/>
      <c r="J11" s="231"/>
      <c r="K11" s="231"/>
      <c r="L11" s="231"/>
      <c r="M11" s="231"/>
      <c r="N11" s="231"/>
      <c r="O11" s="229"/>
      <c r="P11" s="229"/>
      <c r="Q11" s="229"/>
      <c r="R11" s="229"/>
      <c r="S11" s="229"/>
      <c r="T11" s="229"/>
      <c r="U11" s="230"/>
      <c r="V11" s="229"/>
      <c r="W11" s="222"/>
      <c r="X11" s="222"/>
      <c r="Y11" s="222"/>
      <c r="Z11" s="222"/>
      <c r="AA11" s="222"/>
      <c r="AB11" s="222"/>
      <c r="AC11" s="222"/>
      <c r="AD11" s="222"/>
      <c r="AE11" s="222"/>
      <c r="AF11" s="222" t="s">
        <v>175</v>
      </c>
      <c r="AG11" s="222">
        <v>0</v>
      </c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</row>
    <row r="12" spans="1:61" outlineLevel="1" x14ac:dyDescent="0.2">
      <c r="A12" s="233"/>
      <c r="B12" s="232"/>
      <c r="C12" s="232"/>
      <c r="D12" s="247" t="s">
        <v>626</v>
      </c>
      <c r="E12" s="246"/>
      <c r="F12" s="245">
        <v>5</v>
      </c>
      <c r="G12" s="366"/>
      <c r="H12" s="231"/>
      <c r="I12" s="231"/>
      <c r="J12" s="231"/>
      <c r="K12" s="231"/>
      <c r="L12" s="231"/>
      <c r="M12" s="231"/>
      <c r="N12" s="231"/>
      <c r="O12" s="229"/>
      <c r="P12" s="229"/>
      <c r="Q12" s="229"/>
      <c r="R12" s="229"/>
      <c r="S12" s="229"/>
      <c r="T12" s="229"/>
      <c r="U12" s="230"/>
      <c r="V12" s="229"/>
      <c r="W12" s="222"/>
      <c r="X12" s="222"/>
      <c r="Y12" s="222"/>
      <c r="Z12" s="222"/>
      <c r="AA12" s="222"/>
      <c r="AB12" s="222"/>
      <c r="AC12" s="222"/>
      <c r="AD12" s="222"/>
      <c r="AE12" s="222"/>
      <c r="AF12" s="222" t="s">
        <v>175</v>
      </c>
      <c r="AG12" s="222">
        <v>0</v>
      </c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</row>
    <row r="13" spans="1:61" outlineLevel="1" x14ac:dyDescent="0.2">
      <c r="A13" s="233"/>
      <c r="B13" s="232"/>
      <c r="C13" s="232"/>
      <c r="D13" s="247" t="s">
        <v>418</v>
      </c>
      <c r="E13" s="246"/>
      <c r="F13" s="245"/>
      <c r="G13" s="366"/>
      <c r="H13" s="231"/>
      <c r="I13" s="231"/>
      <c r="J13" s="231"/>
      <c r="K13" s="231"/>
      <c r="L13" s="231"/>
      <c r="M13" s="231"/>
      <c r="N13" s="231"/>
      <c r="O13" s="229"/>
      <c r="P13" s="229"/>
      <c r="Q13" s="229"/>
      <c r="R13" s="229"/>
      <c r="S13" s="229"/>
      <c r="T13" s="229"/>
      <c r="U13" s="230"/>
      <c r="V13" s="229"/>
      <c r="W13" s="222"/>
      <c r="X13" s="222"/>
      <c r="Y13" s="222"/>
      <c r="Z13" s="222"/>
      <c r="AA13" s="222"/>
      <c r="AB13" s="222"/>
      <c r="AC13" s="222"/>
      <c r="AD13" s="222"/>
      <c r="AE13" s="222"/>
      <c r="AF13" s="222" t="s">
        <v>175</v>
      </c>
      <c r="AG13" s="222">
        <v>0</v>
      </c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</row>
    <row r="14" spans="1:61" outlineLevel="1" x14ac:dyDescent="0.2">
      <c r="A14" s="233"/>
      <c r="B14" s="232"/>
      <c r="C14" s="232"/>
      <c r="D14" s="247" t="s">
        <v>625</v>
      </c>
      <c r="E14" s="246"/>
      <c r="F14" s="245">
        <v>0.84</v>
      </c>
      <c r="G14" s="366"/>
      <c r="H14" s="231"/>
      <c r="I14" s="231"/>
      <c r="J14" s="231"/>
      <c r="K14" s="231"/>
      <c r="L14" s="231"/>
      <c r="M14" s="231"/>
      <c r="N14" s="231"/>
      <c r="O14" s="229"/>
      <c r="P14" s="229"/>
      <c r="Q14" s="229"/>
      <c r="R14" s="229"/>
      <c r="S14" s="229"/>
      <c r="T14" s="229"/>
      <c r="U14" s="230"/>
      <c r="V14" s="229"/>
      <c r="W14" s="222"/>
      <c r="X14" s="222"/>
      <c r="Y14" s="222"/>
      <c r="Z14" s="222"/>
      <c r="AA14" s="222"/>
      <c r="AB14" s="222"/>
      <c r="AC14" s="222"/>
      <c r="AD14" s="222"/>
      <c r="AE14" s="222"/>
      <c r="AF14" s="222" t="s">
        <v>175</v>
      </c>
      <c r="AG14" s="222">
        <v>0</v>
      </c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</row>
    <row r="15" spans="1:61" outlineLevel="1" x14ac:dyDescent="0.2">
      <c r="A15" s="233"/>
      <c r="B15" s="232"/>
      <c r="C15" s="232"/>
      <c r="D15" s="247" t="s">
        <v>622</v>
      </c>
      <c r="E15" s="246"/>
      <c r="F15" s="245"/>
      <c r="G15" s="366"/>
      <c r="H15" s="231"/>
      <c r="I15" s="231"/>
      <c r="J15" s="231"/>
      <c r="K15" s="231"/>
      <c r="L15" s="231"/>
      <c r="M15" s="231"/>
      <c r="N15" s="231"/>
      <c r="O15" s="229"/>
      <c r="P15" s="229"/>
      <c r="Q15" s="229"/>
      <c r="R15" s="229"/>
      <c r="S15" s="229"/>
      <c r="T15" s="229"/>
      <c r="U15" s="230"/>
      <c r="V15" s="229"/>
      <c r="W15" s="222"/>
      <c r="X15" s="222"/>
      <c r="Y15" s="222"/>
      <c r="Z15" s="222"/>
      <c r="AA15" s="222"/>
      <c r="AB15" s="222"/>
      <c r="AC15" s="222"/>
      <c r="AD15" s="222"/>
      <c r="AE15" s="222"/>
      <c r="AF15" s="222" t="s">
        <v>175</v>
      </c>
      <c r="AG15" s="222">
        <v>0</v>
      </c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</row>
    <row r="16" spans="1:61" outlineLevel="1" x14ac:dyDescent="0.2">
      <c r="A16" s="233"/>
      <c r="B16" s="232"/>
      <c r="C16" s="232"/>
      <c r="D16" s="247" t="s">
        <v>455</v>
      </c>
      <c r="E16" s="246"/>
      <c r="F16" s="245">
        <v>2</v>
      </c>
      <c r="G16" s="366"/>
      <c r="H16" s="231"/>
      <c r="I16" s="231"/>
      <c r="J16" s="231"/>
      <c r="K16" s="231"/>
      <c r="L16" s="231"/>
      <c r="M16" s="231"/>
      <c r="N16" s="231"/>
      <c r="O16" s="229"/>
      <c r="P16" s="229"/>
      <c r="Q16" s="229"/>
      <c r="R16" s="229"/>
      <c r="S16" s="229"/>
      <c r="T16" s="229"/>
      <c r="U16" s="230"/>
      <c r="V16" s="229"/>
      <c r="W16" s="222"/>
      <c r="X16" s="222"/>
      <c r="Y16" s="222"/>
      <c r="Z16" s="222"/>
      <c r="AA16" s="222"/>
      <c r="AB16" s="222"/>
      <c r="AC16" s="222"/>
      <c r="AD16" s="222"/>
      <c r="AE16" s="222"/>
      <c r="AF16" s="222" t="s">
        <v>175</v>
      </c>
      <c r="AG16" s="222">
        <v>0</v>
      </c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</row>
    <row r="17" spans="1:61" ht="22.5" outlineLevel="1" x14ac:dyDescent="0.2">
      <c r="A17" s="233">
        <v>2</v>
      </c>
      <c r="B17" s="232" t="s">
        <v>624</v>
      </c>
      <c r="C17" s="237" t="s">
        <v>139</v>
      </c>
      <c r="D17" s="236" t="s">
        <v>623</v>
      </c>
      <c r="E17" s="229" t="s">
        <v>400</v>
      </c>
      <c r="F17" s="235">
        <v>2</v>
      </c>
      <c r="G17" s="365"/>
      <c r="H17" s="231">
        <f>ROUND(F17*G17,2)</f>
        <v>0</v>
      </c>
      <c r="I17" s="234"/>
      <c r="J17" s="231">
        <f>ROUND(F17*I17,2)</f>
        <v>0</v>
      </c>
      <c r="K17" s="234"/>
      <c r="L17" s="231">
        <f>ROUND(F17*K17,2)</f>
        <v>0</v>
      </c>
      <c r="M17" s="231">
        <v>21</v>
      </c>
      <c r="N17" s="231">
        <f>H17*(1+M17/100)</f>
        <v>0</v>
      </c>
      <c r="O17" s="229">
        <v>1.7</v>
      </c>
      <c r="P17" s="229">
        <f>ROUND(F17*O17,5)</f>
        <v>3.4</v>
      </c>
      <c r="Q17" s="229">
        <v>0</v>
      </c>
      <c r="R17" s="229">
        <f>ROUND(F17*Q17,5)</f>
        <v>0</v>
      </c>
      <c r="S17" s="229"/>
      <c r="T17" s="229"/>
      <c r="U17" s="230">
        <v>1.587</v>
      </c>
      <c r="V17" s="229">
        <f>ROUND(F17*U17,2)</f>
        <v>3.17</v>
      </c>
      <c r="W17" s="222"/>
      <c r="X17" s="222"/>
      <c r="Y17" s="222"/>
      <c r="Z17" s="222"/>
      <c r="AA17" s="222"/>
      <c r="AB17" s="222"/>
      <c r="AC17" s="222"/>
      <c r="AD17" s="222"/>
      <c r="AE17" s="222"/>
      <c r="AF17" s="222" t="s">
        <v>136</v>
      </c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</row>
    <row r="18" spans="1:61" outlineLevel="1" x14ac:dyDescent="0.2">
      <c r="A18" s="233"/>
      <c r="B18" s="232"/>
      <c r="C18" s="232"/>
      <c r="D18" s="247" t="s">
        <v>622</v>
      </c>
      <c r="E18" s="246"/>
      <c r="F18" s="245"/>
      <c r="G18" s="366"/>
      <c r="H18" s="231"/>
      <c r="I18" s="231"/>
      <c r="J18" s="231"/>
      <c r="K18" s="231"/>
      <c r="L18" s="231"/>
      <c r="M18" s="231"/>
      <c r="N18" s="231"/>
      <c r="O18" s="229"/>
      <c r="P18" s="229"/>
      <c r="Q18" s="229"/>
      <c r="R18" s="229"/>
      <c r="S18" s="229"/>
      <c r="T18" s="229"/>
      <c r="U18" s="230"/>
      <c r="V18" s="229"/>
      <c r="W18" s="222"/>
      <c r="X18" s="222"/>
      <c r="Y18" s="222"/>
      <c r="Z18" s="222"/>
      <c r="AA18" s="222"/>
      <c r="AB18" s="222"/>
      <c r="AC18" s="222"/>
      <c r="AD18" s="222"/>
      <c r="AE18" s="222"/>
      <c r="AF18" s="222" t="s">
        <v>175</v>
      </c>
      <c r="AG18" s="222">
        <v>0</v>
      </c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</row>
    <row r="19" spans="1:61" outlineLevel="1" x14ac:dyDescent="0.2">
      <c r="A19" s="233"/>
      <c r="B19" s="232"/>
      <c r="C19" s="232"/>
      <c r="D19" s="247" t="s">
        <v>455</v>
      </c>
      <c r="E19" s="246"/>
      <c r="F19" s="245">
        <v>2</v>
      </c>
      <c r="G19" s="366"/>
      <c r="H19" s="231"/>
      <c r="I19" s="231"/>
      <c r="J19" s="231"/>
      <c r="K19" s="231"/>
      <c r="L19" s="231"/>
      <c r="M19" s="231"/>
      <c r="N19" s="231"/>
      <c r="O19" s="229"/>
      <c r="P19" s="229"/>
      <c r="Q19" s="229"/>
      <c r="R19" s="229"/>
      <c r="S19" s="229"/>
      <c r="T19" s="229"/>
      <c r="U19" s="230"/>
      <c r="V19" s="229"/>
      <c r="W19" s="222"/>
      <c r="X19" s="222"/>
      <c r="Y19" s="222"/>
      <c r="Z19" s="222"/>
      <c r="AA19" s="222"/>
      <c r="AB19" s="222"/>
      <c r="AC19" s="222"/>
      <c r="AD19" s="222"/>
      <c r="AE19" s="222"/>
      <c r="AF19" s="222" t="s">
        <v>175</v>
      </c>
      <c r="AG19" s="222">
        <v>0</v>
      </c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</row>
    <row r="20" spans="1:61" ht="22.5" outlineLevel="1" x14ac:dyDescent="0.2">
      <c r="A20" s="233">
        <v>3</v>
      </c>
      <c r="B20" s="232" t="s">
        <v>621</v>
      </c>
      <c r="C20" s="237" t="s">
        <v>139</v>
      </c>
      <c r="D20" s="236" t="s">
        <v>620</v>
      </c>
      <c r="E20" s="229" t="s">
        <v>400</v>
      </c>
      <c r="F20" s="235">
        <v>36.74</v>
      </c>
      <c r="G20" s="365"/>
      <c r="H20" s="231">
        <f>ROUND(F20*G20,2)</f>
        <v>0</v>
      </c>
      <c r="I20" s="234"/>
      <c r="J20" s="231">
        <f>ROUND(F20*I20,2)</f>
        <v>0</v>
      </c>
      <c r="K20" s="234"/>
      <c r="L20" s="231">
        <f>ROUND(F20*K20,2)</f>
        <v>0</v>
      </c>
      <c r="M20" s="231">
        <v>21</v>
      </c>
      <c r="N20" s="231">
        <f>H20*(1+M20/100)</f>
        <v>0</v>
      </c>
      <c r="O20" s="229">
        <v>0</v>
      </c>
      <c r="P20" s="229">
        <f>ROUND(F20*O20,5)</f>
        <v>0</v>
      </c>
      <c r="Q20" s="229">
        <v>0</v>
      </c>
      <c r="R20" s="229">
        <f>ROUND(F20*Q20,5)</f>
        <v>0</v>
      </c>
      <c r="S20" s="229"/>
      <c r="T20" s="229"/>
      <c r="U20" s="230">
        <v>0.66800000000000004</v>
      </c>
      <c r="V20" s="229">
        <f>ROUND(F20*U20,2)</f>
        <v>24.54</v>
      </c>
      <c r="W20" s="222"/>
      <c r="X20" s="222"/>
      <c r="Y20" s="222"/>
      <c r="Z20" s="222"/>
      <c r="AA20" s="222"/>
      <c r="AB20" s="222"/>
      <c r="AC20" s="222"/>
      <c r="AD20" s="222"/>
      <c r="AE20" s="222"/>
      <c r="AF20" s="222" t="s">
        <v>136</v>
      </c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</row>
    <row r="21" spans="1:61" outlineLevel="1" x14ac:dyDescent="0.2">
      <c r="A21" s="233">
        <v>4</v>
      </c>
      <c r="B21" s="232" t="s">
        <v>619</v>
      </c>
      <c r="C21" s="237" t="s">
        <v>139</v>
      </c>
      <c r="D21" s="236" t="s">
        <v>618</v>
      </c>
      <c r="E21" s="229" t="s">
        <v>400</v>
      </c>
      <c r="F21" s="235">
        <v>73.48</v>
      </c>
      <c r="G21" s="365"/>
      <c r="H21" s="231">
        <f>ROUND(F21*G21,2)</f>
        <v>0</v>
      </c>
      <c r="I21" s="234"/>
      <c r="J21" s="231">
        <f>ROUND(F21*I21,2)</f>
        <v>0</v>
      </c>
      <c r="K21" s="234"/>
      <c r="L21" s="231">
        <f>ROUND(F21*K21,2)</f>
        <v>0</v>
      </c>
      <c r="M21" s="231">
        <v>21</v>
      </c>
      <c r="N21" s="231">
        <f>H21*(1+M21/100)</f>
        <v>0</v>
      </c>
      <c r="O21" s="229">
        <v>0</v>
      </c>
      <c r="P21" s="229">
        <f>ROUND(F21*O21,5)</f>
        <v>0</v>
      </c>
      <c r="Q21" s="229">
        <v>0</v>
      </c>
      <c r="R21" s="229">
        <f>ROUND(F21*Q21,5)</f>
        <v>0</v>
      </c>
      <c r="S21" s="229"/>
      <c r="T21" s="229"/>
      <c r="U21" s="230">
        <v>0.59099999999999997</v>
      </c>
      <c r="V21" s="229">
        <f>ROUND(F21*U21,2)</f>
        <v>43.43</v>
      </c>
      <c r="W21" s="222"/>
      <c r="X21" s="222"/>
      <c r="Y21" s="222"/>
      <c r="Z21" s="222"/>
      <c r="AA21" s="222"/>
      <c r="AB21" s="222"/>
      <c r="AC21" s="222"/>
      <c r="AD21" s="222"/>
      <c r="AE21" s="222"/>
      <c r="AF21" s="222" t="s">
        <v>136</v>
      </c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</row>
    <row r="22" spans="1:61" outlineLevel="1" x14ac:dyDescent="0.2">
      <c r="A22" s="233"/>
      <c r="B22" s="232"/>
      <c r="C22" s="232"/>
      <c r="D22" s="247" t="s">
        <v>617</v>
      </c>
      <c r="E22" s="246"/>
      <c r="F22" s="245">
        <v>73.48</v>
      </c>
      <c r="G22" s="366"/>
      <c r="H22" s="231"/>
      <c r="I22" s="231"/>
      <c r="J22" s="231"/>
      <c r="K22" s="231"/>
      <c r="L22" s="231"/>
      <c r="M22" s="231"/>
      <c r="N22" s="231"/>
      <c r="O22" s="229"/>
      <c r="P22" s="229"/>
      <c r="Q22" s="229"/>
      <c r="R22" s="229"/>
      <c r="S22" s="229"/>
      <c r="T22" s="229"/>
      <c r="U22" s="230"/>
      <c r="V22" s="229"/>
      <c r="W22" s="222"/>
      <c r="X22" s="222"/>
      <c r="Y22" s="222"/>
      <c r="Z22" s="222"/>
      <c r="AA22" s="222"/>
      <c r="AB22" s="222"/>
      <c r="AC22" s="222"/>
      <c r="AD22" s="222"/>
      <c r="AE22" s="222"/>
      <c r="AF22" s="222" t="s">
        <v>175</v>
      </c>
      <c r="AG22" s="222">
        <v>0</v>
      </c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</row>
    <row r="23" spans="1:61" ht="22.5" outlineLevel="1" x14ac:dyDescent="0.2">
      <c r="A23" s="233">
        <v>5</v>
      </c>
      <c r="B23" s="232" t="s">
        <v>616</v>
      </c>
      <c r="C23" s="237" t="s">
        <v>139</v>
      </c>
      <c r="D23" s="236" t="s">
        <v>615</v>
      </c>
      <c r="E23" s="229" t="s">
        <v>400</v>
      </c>
      <c r="F23" s="235">
        <v>36.74</v>
      </c>
      <c r="G23" s="365"/>
      <c r="H23" s="231">
        <f>ROUND(F23*G23,2)</f>
        <v>0</v>
      </c>
      <c r="I23" s="234"/>
      <c r="J23" s="231">
        <f>ROUND(F23*I23,2)</f>
        <v>0</v>
      </c>
      <c r="K23" s="234"/>
      <c r="L23" s="231">
        <f>ROUND(F23*K23,2)</f>
        <v>0</v>
      </c>
      <c r="M23" s="231">
        <v>21</v>
      </c>
      <c r="N23" s="231">
        <f>H23*(1+M23/100)</f>
        <v>0</v>
      </c>
      <c r="O23" s="229">
        <v>0</v>
      </c>
      <c r="P23" s="229">
        <f>ROUND(F23*O23,5)</f>
        <v>0</v>
      </c>
      <c r="Q23" s="229">
        <v>0</v>
      </c>
      <c r="R23" s="229">
        <f>ROUND(F23*Q23,5)</f>
        <v>0</v>
      </c>
      <c r="S23" s="229"/>
      <c r="T23" s="229"/>
      <c r="U23" s="230">
        <v>1.0999999999999999E-2</v>
      </c>
      <c r="V23" s="229">
        <f>ROUND(F23*U23,2)</f>
        <v>0.4</v>
      </c>
      <c r="W23" s="222"/>
      <c r="X23" s="222"/>
      <c r="Y23" s="222"/>
      <c r="Z23" s="222"/>
      <c r="AA23" s="222"/>
      <c r="AB23" s="222"/>
      <c r="AC23" s="222"/>
      <c r="AD23" s="222"/>
      <c r="AE23" s="222"/>
      <c r="AF23" s="222" t="s">
        <v>136</v>
      </c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</row>
    <row r="24" spans="1:61" outlineLevel="1" x14ac:dyDescent="0.2">
      <c r="A24" s="233">
        <v>6</v>
      </c>
      <c r="B24" s="232" t="s">
        <v>614</v>
      </c>
      <c r="C24" s="237" t="s">
        <v>139</v>
      </c>
      <c r="D24" s="236" t="s">
        <v>613</v>
      </c>
      <c r="E24" s="229" t="s">
        <v>400</v>
      </c>
      <c r="F24" s="235">
        <v>367.4</v>
      </c>
      <c r="G24" s="365"/>
      <c r="H24" s="231">
        <f>ROUND(F24*G24,2)</f>
        <v>0</v>
      </c>
      <c r="I24" s="234"/>
      <c r="J24" s="231">
        <f>ROUND(F24*I24,2)</f>
        <v>0</v>
      </c>
      <c r="K24" s="234"/>
      <c r="L24" s="231">
        <f>ROUND(F24*K24,2)</f>
        <v>0</v>
      </c>
      <c r="M24" s="231">
        <v>21</v>
      </c>
      <c r="N24" s="231">
        <f>H24*(1+M24/100)</f>
        <v>0</v>
      </c>
      <c r="O24" s="229">
        <v>0</v>
      </c>
      <c r="P24" s="229">
        <f>ROUND(F24*O24,5)</f>
        <v>0</v>
      </c>
      <c r="Q24" s="229">
        <v>0</v>
      </c>
      <c r="R24" s="229">
        <f>ROUND(F24*Q24,5)</f>
        <v>0</v>
      </c>
      <c r="S24" s="229"/>
      <c r="T24" s="229"/>
      <c r="U24" s="230">
        <v>0</v>
      </c>
      <c r="V24" s="229">
        <f>ROUND(F24*U24,2)</f>
        <v>0</v>
      </c>
      <c r="W24" s="222"/>
      <c r="X24" s="222"/>
      <c r="Y24" s="222"/>
      <c r="Z24" s="222"/>
      <c r="AA24" s="222"/>
      <c r="AB24" s="222"/>
      <c r="AC24" s="222"/>
      <c r="AD24" s="222"/>
      <c r="AE24" s="222"/>
      <c r="AF24" s="222" t="s">
        <v>136</v>
      </c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</row>
    <row r="25" spans="1:61" outlineLevel="1" x14ac:dyDescent="0.2">
      <c r="A25" s="233"/>
      <c r="B25" s="232"/>
      <c r="C25" s="232"/>
      <c r="D25" s="247" t="s">
        <v>612</v>
      </c>
      <c r="E25" s="246"/>
      <c r="F25" s="245">
        <v>367.4</v>
      </c>
      <c r="G25" s="366"/>
      <c r="H25" s="231"/>
      <c r="I25" s="231"/>
      <c r="J25" s="231"/>
      <c r="K25" s="231"/>
      <c r="L25" s="231"/>
      <c r="M25" s="231"/>
      <c r="N25" s="231"/>
      <c r="O25" s="229"/>
      <c r="P25" s="229"/>
      <c r="Q25" s="229"/>
      <c r="R25" s="229"/>
      <c r="S25" s="229"/>
      <c r="T25" s="229"/>
      <c r="U25" s="230"/>
      <c r="V25" s="229"/>
      <c r="W25" s="222"/>
      <c r="X25" s="222"/>
      <c r="Y25" s="222"/>
      <c r="Z25" s="222"/>
      <c r="AA25" s="222"/>
      <c r="AB25" s="222"/>
      <c r="AC25" s="222"/>
      <c r="AD25" s="222"/>
      <c r="AE25" s="222"/>
      <c r="AF25" s="222" t="s">
        <v>175</v>
      </c>
      <c r="AG25" s="222">
        <v>0</v>
      </c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</row>
    <row r="26" spans="1:61" ht="22.5" outlineLevel="1" x14ac:dyDescent="0.2">
      <c r="A26" s="233">
        <v>7</v>
      </c>
      <c r="B26" s="232" t="s">
        <v>611</v>
      </c>
      <c r="C26" s="232" t="s">
        <v>188</v>
      </c>
      <c r="D26" s="236" t="s">
        <v>610</v>
      </c>
      <c r="E26" s="229" t="s">
        <v>168</v>
      </c>
      <c r="F26" s="235">
        <v>66.132000000000005</v>
      </c>
      <c r="G26" s="365"/>
      <c r="H26" s="231">
        <f>ROUND(F26*G26,2)</f>
        <v>0</v>
      </c>
      <c r="I26" s="234"/>
      <c r="J26" s="231">
        <f>ROUND(F26*I26,2)</f>
        <v>0</v>
      </c>
      <c r="K26" s="234"/>
      <c r="L26" s="231">
        <f>ROUND(F26*K26,2)</f>
        <v>0</v>
      </c>
      <c r="M26" s="231">
        <v>21</v>
      </c>
      <c r="N26" s="231">
        <f>H26*(1+M26/100)</f>
        <v>0</v>
      </c>
      <c r="O26" s="229">
        <v>0</v>
      </c>
      <c r="P26" s="229">
        <f>ROUND(F26*O26,5)</f>
        <v>0</v>
      </c>
      <c r="Q26" s="229">
        <v>0</v>
      </c>
      <c r="R26" s="229">
        <f>ROUND(F26*Q26,5)</f>
        <v>0</v>
      </c>
      <c r="S26" s="229"/>
      <c r="T26" s="229"/>
      <c r="U26" s="230">
        <v>0</v>
      </c>
      <c r="V26" s="229">
        <f>ROUND(F26*U26,2)</f>
        <v>0</v>
      </c>
      <c r="W26" s="222"/>
      <c r="X26" s="222"/>
      <c r="Y26" s="222"/>
      <c r="Z26" s="222"/>
      <c r="AA26" s="222"/>
      <c r="AB26" s="222"/>
      <c r="AC26" s="222"/>
      <c r="AD26" s="222"/>
      <c r="AE26" s="222"/>
      <c r="AF26" s="222" t="s">
        <v>136</v>
      </c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</row>
    <row r="27" spans="1:61" outlineLevel="1" x14ac:dyDescent="0.2">
      <c r="A27" s="233"/>
      <c r="B27" s="232"/>
      <c r="C27" s="232"/>
      <c r="D27" s="247" t="s">
        <v>609</v>
      </c>
      <c r="E27" s="246"/>
      <c r="F27" s="245">
        <v>66.132000000000005</v>
      </c>
      <c r="G27" s="366"/>
      <c r="H27" s="231"/>
      <c r="I27" s="231"/>
      <c r="J27" s="231"/>
      <c r="K27" s="231"/>
      <c r="L27" s="231"/>
      <c r="M27" s="231"/>
      <c r="N27" s="231"/>
      <c r="O27" s="229"/>
      <c r="P27" s="229"/>
      <c r="Q27" s="229"/>
      <c r="R27" s="229"/>
      <c r="S27" s="229"/>
      <c r="T27" s="229"/>
      <c r="U27" s="230"/>
      <c r="V27" s="229"/>
      <c r="W27" s="222"/>
      <c r="X27" s="222"/>
      <c r="Y27" s="222"/>
      <c r="Z27" s="222"/>
      <c r="AA27" s="222"/>
      <c r="AB27" s="222"/>
      <c r="AC27" s="222"/>
      <c r="AD27" s="222"/>
      <c r="AE27" s="222"/>
      <c r="AF27" s="222" t="s">
        <v>175</v>
      </c>
      <c r="AG27" s="222">
        <v>0</v>
      </c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</row>
    <row r="28" spans="1:61" x14ac:dyDescent="0.2">
      <c r="A28" s="244" t="s">
        <v>150</v>
      </c>
      <c r="B28" s="243" t="s">
        <v>455</v>
      </c>
      <c r="C28" s="243"/>
      <c r="D28" s="242" t="s">
        <v>774</v>
      </c>
      <c r="E28" s="238"/>
      <c r="F28" s="241"/>
      <c r="G28" s="367"/>
      <c r="H28" s="240">
        <f>SUMIF(AF29:AF41,"&lt;&gt;NOR",H29:H41)</f>
        <v>0</v>
      </c>
      <c r="I28" s="240"/>
      <c r="J28" s="240">
        <f>SUM(J29:J41)</f>
        <v>0</v>
      </c>
      <c r="K28" s="240"/>
      <c r="L28" s="240">
        <f>SUM(L29:L41)</f>
        <v>0</v>
      </c>
      <c r="M28" s="240"/>
      <c r="N28" s="240">
        <f>SUM(N29:N41)</f>
        <v>0</v>
      </c>
      <c r="O28" s="238"/>
      <c r="P28" s="238">
        <f>SUM(P29:P41)</f>
        <v>6.9938400000000005</v>
      </c>
      <c r="Q28" s="238"/>
      <c r="R28" s="238">
        <f>SUM(R29:R41)</f>
        <v>0</v>
      </c>
      <c r="S28" s="238"/>
      <c r="T28" s="238"/>
      <c r="U28" s="239"/>
      <c r="V28" s="238">
        <f>SUM(V29:V41)</f>
        <v>37.68</v>
      </c>
      <c r="AF28" t="s">
        <v>149</v>
      </c>
    </row>
    <row r="29" spans="1:61" outlineLevel="1" x14ac:dyDescent="0.2">
      <c r="A29" s="233">
        <v>8</v>
      </c>
      <c r="B29" s="232" t="s">
        <v>852</v>
      </c>
      <c r="C29" s="237" t="s">
        <v>139</v>
      </c>
      <c r="D29" s="236" t="s">
        <v>851</v>
      </c>
      <c r="E29" s="229" t="s">
        <v>400</v>
      </c>
      <c r="F29" s="235">
        <v>2.5680000000000001</v>
      </c>
      <c r="G29" s="365"/>
      <c r="H29" s="231">
        <f>ROUND(F29*G29,2)</f>
        <v>0</v>
      </c>
      <c r="I29" s="234"/>
      <c r="J29" s="231">
        <f>ROUND(F29*I29,2)</f>
        <v>0</v>
      </c>
      <c r="K29" s="234"/>
      <c r="L29" s="231">
        <f>ROUND(F29*K29,2)</f>
        <v>0</v>
      </c>
      <c r="M29" s="231">
        <v>21</v>
      </c>
      <c r="N29" s="231">
        <f>H29*(1+M29/100)</f>
        <v>0</v>
      </c>
      <c r="O29" s="229">
        <v>2.52766</v>
      </c>
      <c r="P29" s="229">
        <f>ROUND(F29*O29,5)</f>
        <v>6.4910300000000003</v>
      </c>
      <c r="Q29" s="229">
        <v>0</v>
      </c>
      <c r="R29" s="229">
        <f>ROUND(F29*Q29,5)</f>
        <v>0</v>
      </c>
      <c r="S29" s="229"/>
      <c r="T29" s="229"/>
      <c r="U29" s="230">
        <v>7.8220000000000001</v>
      </c>
      <c r="V29" s="229">
        <f>ROUND(F29*U29,2)</f>
        <v>20.09</v>
      </c>
      <c r="W29" s="222"/>
      <c r="X29" s="222"/>
      <c r="Y29" s="222"/>
      <c r="Z29" s="222"/>
      <c r="AA29" s="222"/>
      <c r="AB29" s="222"/>
      <c r="AC29" s="222"/>
      <c r="AD29" s="222"/>
      <c r="AE29" s="222"/>
      <c r="AF29" s="222" t="s">
        <v>136</v>
      </c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</row>
    <row r="30" spans="1:61" outlineLevel="1" x14ac:dyDescent="0.2">
      <c r="A30" s="233"/>
      <c r="B30" s="232"/>
      <c r="C30" s="232"/>
      <c r="D30" s="247" t="s">
        <v>846</v>
      </c>
      <c r="E30" s="246"/>
      <c r="F30" s="245"/>
      <c r="G30" s="366"/>
      <c r="H30" s="231"/>
      <c r="I30" s="231"/>
      <c r="J30" s="231"/>
      <c r="K30" s="231"/>
      <c r="L30" s="231"/>
      <c r="M30" s="231"/>
      <c r="N30" s="231"/>
      <c r="O30" s="229"/>
      <c r="P30" s="229"/>
      <c r="Q30" s="229"/>
      <c r="R30" s="229"/>
      <c r="S30" s="229"/>
      <c r="T30" s="229"/>
      <c r="U30" s="230"/>
      <c r="V30" s="229"/>
      <c r="W30" s="222"/>
      <c r="X30" s="222"/>
      <c r="Y30" s="222"/>
      <c r="Z30" s="222"/>
      <c r="AA30" s="222"/>
      <c r="AB30" s="222"/>
      <c r="AC30" s="222"/>
      <c r="AD30" s="222"/>
      <c r="AE30" s="222"/>
      <c r="AF30" s="222" t="s">
        <v>175</v>
      </c>
      <c r="AG30" s="222">
        <v>0</v>
      </c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</row>
    <row r="31" spans="1:61" outlineLevel="1" x14ac:dyDescent="0.2">
      <c r="A31" s="233"/>
      <c r="B31" s="232"/>
      <c r="C31" s="232"/>
      <c r="D31" s="247" t="s">
        <v>226</v>
      </c>
      <c r="E31" s="246"/>
      <c r="F31" s="245"/>
      <c r="G31" s="366"/>
      <c r="H31" s="231"/>
      <c r="I31" s="231"/>
      <c r="J31" s="231"/>
      <c r="K31" s="231"/>
      <c r="L31" s="231"/>
      <c r="M31" s="231"/>
      <c r="N31" s="231"/>
      <c r="O31" s="229"/>
      <c r="P31" s="229"/>
      <c r="Q31" s="229"/>
      <c r="R31" s="229"/>
      <c r="S31" s="229"/>
      <c r="T31" s="229"/>
      <c r="U31" s="230"/>
      <c r="V31" s="229"/>
      <c r="W31" s="222"/>
      <c r="X31" s="222"/>
      <c r="Y31" s="222"/>
      <c r="Z31" s="222"/>
      <c r="AA31" s="222"/>
      <c r="AB31" s="222"/>
      <c r="AC31" s="222"/>
      <c r="AD31" s="222"/>
      <c r="AE31" s="222"/>
      <c r="AF31" s="222" t="s">
        <v>175</v>
      </c>
      <c r="AG31" s="222">
        <v>0</v>
      </c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</row>
    <row r="32" spans="1:61" outlineLevel="1" x14ac:dyDescent="0.2">
      <c r="A32" s="233"/>
      <c r="B32" s="232"/>
      <c r="C32" s="232"/>
      <c r="D32" s="247" t="s">
        <v>850</v>
      </c>
      <c r="E32" s="246"/>
      <c r="F32" s="245">
        <v>2.2799999999999998</v>
      </c>
      <c r="G32" s="366"/>
      <c r="H32" s="231"/>
      <c r="I32" s="231"/>
      <c r="J32" s="231"/>
      <c r="K32" s="231"/>
      <c r="L32" s="231"/>
      <c r="M32" s="231"/>
      <c r="N32" s="231"/>
      <c r="O32" s="229"/>
      <c r="P32" s="229"/>
      <c r="Q32" s="229"/>
      <c r="R32" s="229"/>
      <c r="S32" s="229"/>
      <c r="T32" s="229"/>
      <c r="U32" s="230"/>
      <c r="V32" s="229"/>
      <c r="W32" s="222"/>
      <c r="X32" s="222"/>
      <c r="Y32" s="222"/>
      <c r="Z32" s="222"/>
      <c r="AA32" s="222"/>
      <c r="AB32" s="222"/>
      <c r="AC32" s="222"/>
      <c r="AD32" s="222"/>
      <c r="AE32" s="222"/>
      <c r="AF32" s="222" t="s">
        <v>175</v>
      </c>
      <c r="AG32" s="222">
        <v>0</v>
      </c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</row>
    <row r="33" spans="1:61" outlineLevel="1" x14ac:dyDescent="0.2">
      <c r="A33" s="233"/>
      <c r="B33" s="232"/>
      <c r="C33" s="232"/>
      <c r="D33" s="247" t="s">
        <v>418</v>
      </c>
      <c r="E33" s="246"/>
      <c r="F33" s="245"/>
      <c r="G33" s="366"/>
      <c r="H33" s="231"/>
      <c r="I33" s="231"/>
      <c r="J33" s="231"/>
      <c r="K33" s="231"/>
      <c r="L33" s="231"/>
      <c r="M33" s="231"/>
      <c r="N33" s="231"/>
      <c r="O33" s="229"/>
      <c r="P33" s="229"/>
      <c r="Q33" s="229"/>
      <c r="R33" s="229"/>
      <c r="S33" s="229"/>
      <c r="T33" s="229"/>
      <c r="U33" s="230"/>
      <c r="V33" s="229"/>
      <c r="W33" s="222"/>
      <c r="X33" s="222"/>
      <c r="Y33" s="222"/>
      <c r="Z33" s="222"/>
      <c r="AA33" s="222"/>
      <c r="AB33" s="222"/>
      <c r="AC33" s="222"/>
      <c r="AD33" s="222"/>
      <c r="AE33" s="222"/>
      <c r="AF33" s="222" t="s">
        <v>175</v>
      </c>
      <c r="AG33" s="222">
        <v>0</v>
      </c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</row>
    <row r="34" spans="1:61" outlineLevel="1" x14ac:dyDescent="0.2">
      <c r="A34" s="233"/>
      <c r="B34" s="232"/>
      <c r="C34" s="232"/>
      <c r="D34" s="247" t="s">
        <v>849</v>
      </c>
      <c r="E34" s="246"/>
      <c r="F34" s="245">
        <v>0.28799999999999998</v>
      </c>
      <c r="G34" s="366"/>
      <c r="H34" s="231"/>
      <c r="I34" s="231"/>
      <c r="J34" s="231"/>
      <c r="K34" s="231"/>
      <c r="L34" s="231"/>
      <c r="M34" s="231"/>
      <c r="N34" s="231"/>
      <c r="O34" s="229"/>
      <c r="P34" s="229"/>
      <c r="Q34" s="229"/>
      <c r="R34" s="229"/>
      <c r="S34" s="229"/>
      <c r="T34" s="229"/>
      <c r="U34" s="230"/>
      <c r="V34" s="229"/>
      <c r="W34" s="222"/>
      <c r="X34" s="222"/>
      <c r="Y34" s="222"/>
      <c r="Z34" s="222"/>
      <c r="AA34" s="222"/>
      <c r="AB34" s="222"/>
      <c r="AC34" s="222"/>
      <c r="AD34" s="222"/>
      <c r="AE34" s="222"/>
      <c r="AF34" s="222" t="s">
        <v>175</v>
      </c>
      <c r="AG34" s="222">
        <v>0</v>
      </c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</row>
    <row r="35" spans="1:61" outlineLevel="1" x14ac:dyDescent="0.2">
      <c r="A35" s="233">
        <v>9</v>
      </c>
      <c r="B35" s="232" t="s">
        <v>848</v>
      </c>
      <c r="C35" s="237" t="s">
        <v>139</v>
      </c>
      <c r="D35" s="236" t="s">
        <v>847</v>
      </c>
      <c r="E35" s="229" t="s">
        <v>194</v>
      </c>
      <c r="F35" s="235">
        <v>12.84</v>
      </c>
      <c r="G35" s="365"/>
      <c r="H35" s="231">
        <f>ROUND(F35*G35,2)</f>
        <v>0</v>
      </c>
      <c r="I35" s="234"/>
      <c r="J35" s="231">
        <f>ROUND(F35*I35,2)</f>
        <v>0</v>
      </c>
      <c r="K35" s="234"/>
      <c r="L35" s="231">
        <f>ROUND(F35*K35,2)</f>
        <v>0</v>
      </c>
      <c r="M35" s="231">
        <v>21</v>
      </c>
      <c r="N35" s="231">
        <f>H35*(1+M35/100)</f>
        <v>0</v>
      </c>
      <c r="O35" s="229">
        <v>3.916E-2</v>
      </c>
      <c r="P35" s="229">
        <f>ROUND(F35*O35,5)</f>
        <v>0.50280999999999998</v>
      </c>
      <c r="Q35" s="229">
        <v>0</v>
      </c>
      <c r="R35" s="229">
        <f>ROUND(F35*Q35,5)</f>
        <v>0</v>
      </c>
      <c r="S35" s="229"/>
      <c r="T35" s="229"/>
      <c r="U35" s="230">
        <v>1.05</v>
      </c>
      <c r="V35" s="229">
        <f>ROUND(F35*U35,2)</f>
        <v>13.48</v>
      </c>
      <c r="W35" s="222"/>
      <c r="X35" s="222"/>
      <c r="Y35" s="222"/>
      <c r="Z35" s="222"/>
      <c r="AA35" s="222"/>
      <c r="AB35" s="222"/>
      <c r="AC35" s="222"/>
      <c r="AD35" s="222"/>
      <c r="AE35" s="222"/>
      <c r="AF35" s="222" t="s">
        <v>136</v>
      </c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</row>
    <row r="36" spans="1:61" outlineLevel="1" x14ac:dyDescent="0.2">
      <c r="A36" s="233"/>
      <c r="B36" s="232"/>
      <c r="C36" s="232"/>
      <c r="D36" s="247" t="s">
        <v>846</v>
      </c>
      <c r="E36" s="246"/>
      <c r="F36" s="245"/>
      <c r="G36" s="366"/>
      <c r="H36" s="231"/>
      <c r="I36" s="231"/>
      <c r="J36" s="231"/>
      <c r="K36" s="231"/>
      <c r="L36" s="231"/>
      <c r="M36" s="231"/>
      <c r="N36" s="231"/>
      <c r="O36" s="229"/>
      <c r="P36" s="229"/>
      <c r="Q36" s="229"/>
      <c r="R36" s="229"/>
      <c r="S36" s="229"/>
      <c r="T36" s="229"/>
      <c r="U36" s="230"/>
      <c r="V36" s="229"/>
      <c r="W36" s="222"/>
      <c r="X36" s="222"/>
      <c r="Y36" s="222"/>
      <c r="Z36" s="222"/>
      <c r="AA36" s="222"/>
      <c r="AB36" s="222"/>
      <c r="AC36" s="222"/>
      <c r="AD36" s="222"/>
      <c r="AE36" s="222"/>
      <c r="AF36" s="222" t="s">
        <v>175</v>
      </c>
      <c r="AG36" s="222">
        <v>0</v>
      </c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</row>
    <row r="37" spans="1:61" outlineLevel="1" x14ac:dyDescent="0.2">
      <c r="A37" s="233"/>
      <c r="B37" s="232"/>
      <c r="C37" s="232"/>
      <c r="D37" s="247" t="s">
        <v>226</v>
      </c>
      <c r="E37" s="246"/>
      <c r="F37" s="245"/>
      <c r="G37" s="366"/>
      <c r="H37" s="231"/>
      <c r="I37" s="231"/>
      <c r="J37" s="231"/>
      <c r="K37" s="231"/>
      <c r="L37" s="231"/>
      <c r="M37" s="231"/>
      <c r="N37" s="231"/>
      <c r="O37" s="229"/>
      <c r="P37" s="229"/>
      <c r="Q37" s="229"/>
      <c r="R37" s="229"/>
      <c r="S37" s="229"/>
      <c r="T37" s="229"/>
      <c r="U37" s="230"/>
      <c r="V37" s="229"/>
      <c r="W37" s="222"/>
      <c r="X37" s="222"/>
      <c r="Y37" s="222"/>
      <c r="Z37" s="222"/>
      <c r="AA37" s="222"/>
      <c r="AB37" s="222"/>
      <c r="AC37" s="222"/>
      <c r="AD37" s="222"/>
      <c r="AE37" s="222"/>
      <c r="AF37" s="222" t="s">
        <v>175</v>
      </c>
      <c r="AG37" s="222">
        <v>0</v>
      </c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</row>
    <row r="38" spans="1:61" outlineLevel="1" x14ac:dyDescent="0.2">
      <c r="A38" s="233"/>
      <c r="B38" s="232"/>
      <c r="C38" s="232"/>
      <c r="D38" s="247" t="s">
        <v>829</v>
      </c>
      <c r="E38" s="246"/>
      <c r="F38" s="245">
        <v>11.4</v>
      </c>
      <c r="G38" s="366"/>
      <c r="H38" s="231"/>
      <c r="I38" s="231"/>
      <c r="J38" s="231"/>
      <c r="K38" s="231"/>
      <c r="L38" s="231"/>
      <c r="M38" s="231"/>
      <c r="N38" s="231"/>
      <c r="O38" s="229"/>
      <c r="P38" s="229"/>
      <c r="Q38" s="229"/>
      <c r="R38" s="229"/>
      <c r="S38" s="229"/>
      <c r="T38" s="229"/>
      <c r="U38" s="230"/>
      <c r="V38" s="229"/>
      <c r="W38" s="222"/>
      <c r="X38" s="222"/>
      <c r="Y38" s="222"/>
      <c r="Z38" s="222"/>
      <c r="AA38" s="222"/>
      <c r="AB38" s="222"/>
      <c r="AC38" s="222"/>
      <c r="AD38" s="222"/>
      <c r="AE38" s="222"/>
      <c r="AF38" s="222" t="s">
        <v>175</v>
      </c>
      <c r="AG38" s="222">
        <v>0</v>
      </c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</row>
    <row r="39" spans="1:61" outlineLevel="1" x14ac:dyDescent="0.2">
      <c r="A39" s="233"/>
      <c r="B39" s="232"/>
      <c r="C39" s="232"/>
      <c r="D39" s="247" t="s">
        <v>418</v>
      </c>
      <c r="E39" s="246"/>
      <c r="F39" s="245"/>
      <c r="G39" s="366"/>
      <c r="H39" s="231"/>
      <c r="I39" s="231"/>
      <c r="J39" s="231"/>
      <c r="K39" s="231"/>
      <c r="L39" s="231"/>
      <c r="M39" s="231"/>
      <c r="N39" s="231"/>
      <c r="O39" s="229"/>
      <c r="P39" s="229"/>
      <c r="Q39" s="229"/>
      <c r="R39" s="229"/>
      <c r="S39" s="229"/>
      <c r="T39" s="229"/>
      <c r="U39" s="230"/>
      <c r="V39" s="229"/>
      <c r="W39" s="222"/>
      <c r="X39" s="222"/>
      <c r="Y39" s="222"/>
      <c r="Z39" s="222"/>
      <c r="AA39" s="222"/>
      <c r="AB39" s="222"/>
      <c r="AC39" s="222"/>
      <c r="AD39" s="222"/>
      <c r="AE39" s="222"/>
      <c r="AF39" s="222" t="s">
        <v>175</v>
      </c>
      <c r="AG39" s="222">
        <v>0</v>
      </c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</row>
    <row r="40" spans="1:61" outlineLevel="1" x14ac:dyDescent="0.2">
      <c r="A40" s="233"/>
      <c r="B40" s="232"/>
      <c r="C40" s="232"/>
      <c r="D40" s="247" t="s">
        <v>828</v>
      </c>
      <c r="E40" s="246"/>
      <c r="F40" s="245">
        <v>1.44</v>
      </c>
      <c r="G40" s="366"/>
      <c r="H40" s="231"/>
      <c r="I40" s="231"/>
      <c r="J40" s="231"/>
      <c r="K40" s="231"/>
      <c r="L40" s="231"/>
      <c r="M40" s="231"/>
      <c r="N40" s="231"/>
      <c r="O40" s="229"/>
      <c r="P40" s="229"/>
      <c r="Q40" s="229"/>
      <c r="R40" s="229"/>
      <c r="S40" s="229"/>
      <c r="T40" s="229"/>
      <c r="U40" s="230"/>
      <c r="V40" s="229"/>
      <c r="W40" s="222"/>
      <c r="X40" s="222"/>
      <c r="Y40" s="222"/>
      <c r="Z40" s="222"/>
      <c r="AA40" s="222"/>
      <c r="AB40" s="222"/>
      <c r="AC40" s="222"/>
      <c r="AD40" s="222"/>
      <c r="AE40" s="222"/>
      <c r="AF40" s="222" t="s">
        <v>175</v>
      </c>
      <c r="AG40" s="222">
        <v>0</v>
      </c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</row>
    <row r="41" spans="1:61" outlineLevel="1" x14ac:dyDescent="0.2">
      <c r="A41" s="233">
        <v>10</v>
      </c>
      <c r="B41" s="232" t="s">
        <v>845</v>
      </c>
      <c r="C41" s="237" t="s">
        <v>139</v>
      </c>
      <c r="D41" s="236" t="s">
        <v>844</v>
      </c>
      <c r="E41" s="229" t="s">
        <v>194</v>
      </c>
      <c r="F41" s="235">
        <v>12.84</v>
      </c>
      <c r="G41" s="365"/>
      <c r="H41" s="231">
        <f>ROUND(F41*G41,2)</f>
        <v>0</v>
      </c>
      <c r="I41" s="234"/>
      <c r="J41" s="231">
        <f>ROUND(F41*I41,2)</f>
        <v>0</v>
      </c>
      <c r="K41" s="234"/>
      <c r="L41" s="231">
        <f>ROUND(F41*K41,2)</f>
        <v>0</v>
      </c>
      <c r="M41" s="231">
        <v>21</v>
      </c>
      <c r="N41" s="231">
        <f>H41*(1+M41/100)</f>
        <v>0</v>
      </c>
      <c r="O41" s="229">
        <v>0</v>
      </c>
      <c r="P41" s="229">
        <f>ROUND(F41*O41,5)</f>
        <v>0</v>
      </c>
      <c r="Q41" s="229">
        <v>0</v>
      </c>
      <c r="R41" s="229">
        <f>ROUND(F41*Q41,5)</f>
        <v>0</v>
      </c>
      <c r="S41" s="229"/>
      <c r="T41" s="229"/>
      <c r="U41" s="230">
        <v>0.32</v>
      </c>
      <c r="V41" s="229">
        <f>ROUND(F41*U41,2)</f>
        <v>4.1100000000000003</v>
      </c>
      <c r="W41" s="222"/>
      <c r="X41" s="222"/>
      <c r="Y41" s="222"/>
      <c r="Z41" s="222"/>
      <c r="AA41" s="222"/>
      <c r="AB41" s="222"/>
      <c r="AC41" s="222"/>
      <c r="AD41" s="222"/>
      <c r="AE41" s="222"/>
      <c r="AF41" s="222" t="s">
        <v>136</v>
      </c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</row>
    <row r="42" spans="1:61" x14ac:dyDescent="0.2">
      <c r="A42" s="244" t="s">
        <v>150</v>
      </c>
      <c r="B42" s="243" t="s">
        <v>97</v>
      </c>
      <c r="C42" s="243"/>
      <c r="D42" s="242" t="s">
        <v>96</v>
      </c>
      <c r="E42" s="238"/>
      <c r="F42" s="241"/>
      <c r="G42" s="367"/>
      <c r="H42" s="240">
        <f>SUMIF(AF43:AF84,"&lt;&gt;NOR",H43:H84)</f>
        <v>0</v>
      </c>
      <c r="I42" s="240"/>
      <c r="J42" s="240">
        <f>SUM(J43:J84)</f>
        <v>0</v>
      </c>
      <c r="K42" s="240"/>
      <c r="L42" s="240">
        <f>SUM(L43:L84)</f>
        <v>0</v>
      </c>
      <c r="M42" s="240"/>
      <c r="N42" s="240">
        <f>SUM(N43:N84)</f>
        <v>0</v>
      </c>
      <c r="O42" s="238"/>
      <c r="P42" s="238">
        <f>SUM(P43:P84)</f>
        <v>15.199960000000001</v>
      </c>
      <c r="Q42" s="238"/>
      <c r="R42" s="238">
        <f>SUM(R43:R84)</f>
        <v>0</v>
      </c>
      <c r="S42" s="238"/>
      <c r="T42" s="238"/>
      <c r="U42" s="239"/>
      <c r="V42" s="238">
        <f>SUM(V43:V84)</f>
        <v>95.960000000000008</v>
      </c>
      <c r="AF42" t="s">
        <v>149</v>
      </c>
    </row>
    <row r="43" spans="1:61" ht="22.5" outlineLevel="1" x14ac:dyDescent="0.2">
      <c r="A43" s="233">
        <v>11</v>
      </c>
      <c r="B43" s="232" t="s">
        <v>608</v>
      </c>
      <c r="C43" s="237" t="s">
        <v>139</v>
      </c>
      <c r="D43" s="236" t="s">
        <v>607</v>
      </c>
      <c r="E43" s="229" t="s">
        <v>168</v>
      </c>
      <c r="F43" s="235">
        <v>0.213675</v>
      </c>
      <c r="G43" s="365"/>
      <c r="H43" s="231">
        <f>ROUND(F43*G43,2)</f>
        <v>0</v>
      </c>
      <c r="I43" s="234"/>
      <c r="J43" s="231">
        <f>ROUND(F43*I43,2)</f>
        <v>0</v>
      </c>
      <c r="K43" s="234"/>
      <c r="L43" s="231">
        <f>ROUND(F43*K43,2)</f>
        <v>0</v>
      </c>
      <c r="M43" s="231">
        <v>21</v>
      </c>
      <c r="N43" s="231">
        <f>H43*(1+M43/100)</f>
        <v>0</v>
      </c>
      <c r="O43" s="229">
        <v>1.0900000000000001</v>
      </c>
      <c r="P43" s="229">
        <f>ROUND(F43*O43,5)</f>
        <v>0.23291000000000001</v>
      </c>
      <c r="Q43" s="229">
        <v>0</v>
      </c>
      <c r="R43" s="229">
        <f>ROUND(F43*Q43,5)</f>
        <v>0</v>
      </c>
      <c r="S43" s="229"/>
      <c r="T43" s="229"/>
      <c r="U43" s="230">
        <v>18.8</v>
      </c>
      <c r="V43" s="229">
        <f>ROUND(F43*U43,2)</f>
        <v>4.0199999999999996</v>
      </c>
      <c r="W43" s="222"/>
      <c r="X43" s="222"/>
      <c r="Y43" s="222"/>
      <c r="Z43" s="222"/>
      <c r="AA43" s="222"/>
      <c r="AB43" s="222"/>
      <c r="AC43" s="222"/>
      <c r="AD43" s="222"/>
      <c r="AE43" s="222"/>
      <c r="AF43" s="222" t="s">
        <v>136</v>
      </c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</row>
    <row r="44" spans="1:61" outlineLevel="1" x14ac:dyDescent="0.2">
      <c r="A44" s="233"/>
      <c r="B44" s="232"/>
      <c r="C44" s="232"/>
      <c r="D44" s="247" t="s">
        <v>461</v>
      </c>
      <c r="E44" s="246"/>
      <c r="F44" s="245"/>
      <c r="G44" s="366"/>
      <c r="H44" s="231"/>
      <c r="I44" s="231"/>
      <c r="J44" s="231"/>
      <c r="K44" s="231"/>
      <c r="L44" s="231"/>
      <c r="M44" s="231"/>
      <c r="N44" s="231"/>
      <c r="O44" s="229"/>
      <c r="P44" s="229"/>
      <c r="Q44" s="229"/>
      <c r="R44" s="229"/>
      <c r="S44" s="229"/>
      <c r="T44" s="229"/>
      <c r="U44" s="230"/>
      <c r="V44" s="229"/>
      <c r="W44" s="222"/>
      <c r="X44" s="222"/>
      <c r="Y44" s="222"/>
      <c r="Z44" s="222"/>
      <c r="AA44" s="222"/>
      <c r="AB44" s="222"/>
      <c r="AC44" s="222"/>
      <c r="AD44" s="222"/>
      <c r="AE44" s="222"/>
      <c r="AF44" s="222" t="s">
        <v>175</v>
      </c>
      <c r="AG44" s="222">
        <v>0</v>
      </c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</row>
    <row r="45" spans="1:61" outlineLevel="1" x14ac:dyDescent="0.2">
      <c r="A45" s="233"/>
      <c r="B45" s="232"/>
      <c r="C45" s="232"/>
      <c r="D45" s="247" t="s">
        <v>606</v>
      </c>
      <c r="E45" s="246"/>
      <c r="F45" s="245">
        <v>0.213675</v>
      </c>
      <c r="G45" s="366"/>
      <c r="H45" s="231"/>
      <c r="I45" s="231"/>
      <c r="J45" s="231"/>
      <c r="K45" s="231"/>
      <c r="L45" s="231"/>
      <c r="M45" s="231"/>
      <c r="N45" s="231"/>
      <c r="O45" s="229"/>
      <c r="P45" s="229"/>
      <c r="Q45" s="229"/>
      <c r="R45" s="229"/>
      <c r="S45" s="229"/>
      <c r="T45" s="229"/>
      <c r="U45" s="230"/>
      <c r="V45" s="229"/>
      <c r="W45" s="222"/>
      <c r="X45" s="222"/>
      <c r="Y45" s="222"/>
      <c r="Z45" s="222"/>
      <c r="AA45" s="222"/>
      <c r="AB45" s="222"/>
      <c r="AC45" s="222"/>
      <c r="AD45" s="222"/>
      <c r="AE45" s="222"/>
      <c r="AF45" s="222" t="s">
        <v>175</v>
      </c>
      <c r="AG45" s="222">
        <v>0</v>
      </c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</row>
    <row r="46" spans="1:61" ht="22.5" outlineLevel="1" x14ac:dyDescent="0.2">
      <c r="A46" s="233">
        <v>12</v>
      </c>
      <c r="B46" s="232" t="s">
        <v>605</v>
      </c>
      <c r="C46" s="237" t="s">
        <v>139</v>
      </c>
      <c r="D46" s="236" t="s">
        <v>604</v>
      </c>
      <c r="E46" s="229" t="s">
        <v>168</v>
      </c>
      <c r="F46" s="235">
        <v>0.67154999999999998</v>
      </c>
      <c r="G46" s="365"/>
      <c r="H46" s="231">
        <f>ROUND(F46*G46,2)</f>
        <v>0</v>
      </c>
      <c r="I46" s="234"/>
      <c r="J46" s="231">
        <f>ROUND(F46*I46,2)</f>
        <v>0</v>
      </c>
      <c r="K46" s="234"/>
      <c r="L46" s="231">
        <f>ROUND(F46*K46,2)</f>
        <v>0</v>
      </c>
      <c r="M46" s="231">
        <v>21</v>
      </c>
      <c r="N46" s="231">
        <f>H46*(1+M46/100)</f>
        <v>0</v>
      </c>
      <c r="O46" s="229">
        <v>1.0900000000000001</v>
      </c>
      <c r="P46" s="229">
        <f>ROUND(F46*O46,5)</f>
        <v>0.73199000000000003</v>
      </c>
      <c r="Q46" s="229">
        <v>0</v>
      </c>
      <c r="R46" s="229">
        <f>ROUND(F46*Q46,5)</f>
        <v>0</v>
      </c>
      <c r="S46" s="229"/>
      <c r="T46" s="229"/>
      <c r="U46" s="230">
        <v>17.600000000000001</v>
      </c>
      <c r="V46" s="229">
        <f>ROUND(F46*U46,2)</f>
        <v>11.82</v>
      </c>
      <c r="W46" s="222"/>
      <c r="X46" s="222"/>
      <c r="Y46" s="222"/>
      <c r="Z46" s="222"/>
      <c r="AA46" s="222"/>
      <c r="AB46" s="222"/>
      <c r="AC46" s="222"/>
      <c r="AD46" s="222"/>
      <c r="AE46" s="222"/>
      <c r="AF46" s="222" t="s">
        <v>136</v>
      </c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</row>
    <row r="47" spans="1:61" outlineLevel="1" x14ac:dyDescent="0.2">
      <c r="A47" s="233"/>
      <c r="B47" s="232"/>
      <c r="C47" s="232"/>
      <c r="D47" s="247" t="s">
        <v>456</v>
      </c>
      <c r="E47" s="246"/>
      <c r="F47" s="245"/>
      <c r="G47" s="366"/>
      <c r="H47" s="231"/>
      <c r="I47" s="231"/>
      <c r="J47" s="231"/>
      <c r="K47" s="231"/>
      <c r="L47" s="231"/>
      <c r="M47" s="231"/>
      <c r="N47" s="231"/>
      <c r="O47" s="229"/>
      <c r="P47" s="229"/>
      <c r="Q47" s="229"/>
      <c r="R47" s="229"/>
      <c r="S47" s="229"/>
      <c r="T47" s="229"/>
      <c r="U47" s="230"/>
      <c r="V47" s="229"/>
      <c r="W47" s="222"/>
      <c r="X47" s="222"/>
      <c r="Y47" s="222"/>
      <c r="Z47" s="222"/>
      <c r="AA47" s="222"/>
      <c r="AB47" s="222"/>
      <c r="AC47" s="222"/>
      <c r="AD47" s="222"/>
      <c r="AE47" s="222"/>
      <c r="AF47" s="222" t="s">
        <v>175</v>
      </c>
      <c r="AG47" s="222">
        <v>0</v>
      </c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</row>
    <row r="48" spans="1:61" outlineLevel="1" x14ac:dyDescent="0.2">
      <c r="A48" s="233"/>
      <c r="B48" s="232"/>
      <c r="C48" s="232"/>
      <c r="D48" s="247" t="s">
        <v>603</v>
      </c>
      <c r="E48" s="246"/>
      <c r="F48" s="245">
        <v>0.67154999999999998</v>
      </c>
      <c r="G48" s="366"/>
      <c r="H48" s="231"/>
      <c r="I48" s="231"/>
      <c r="J48" s="231"/>
      <c r="K48" s="231"/>
      <c r="L48" s="231"/>
      <c r="M48" s="231"/>
      <c r="N48" s="231"/>
      <c r="O48" s="229"/>
      <c r="P48" s="229"/>
      <c r="Q48" s="229"/>
      <c r="R48" s="229"/>
      <c r="S48" s="229"/>
      <c r="T48" s="229"/>
      <c r="U48" s="230"/>
      <c r="V48" s="229"/>
      <c r="W48" s="222"/>
      <c r="X48" s="222"/>
      <c r="Y48" s="222"/>
      <c r="Z48" s="222"/>
      <c r="AA48" s="222"/>
      <c r="AB48" s="222"/>
      <c r="AC48" s="222"/>
      <c r="AD48" s="222"/>
      <c r="AE48" s="222"/>
      <c r="AF48" s="222" t="s">
        <v>175</v>
      </c>
      <c r="AG48" s="222">
        <v>0</v>
      </c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</row>
    <row r="49" spans="1:61" outlineLevel="1" x14ac:dyDescent="0.2">
      <c r="A49" s="233">
        <v>13</v>
      </c>
      <c r="B49" s="232" t="s">
        <v>602</v>
      </c>
      <c r="C49" s="237" t="s">
        <v>139</v>
      </c>
      <c r="D49" s="236" t="s">
        <v>601</v>
      </c>
      <c r="E49" s="229" t="s">
        <v>400</v>
      </c>
      <c r="F49" s="235">
        <v>0.93374999999999997</v>
      </c>
      <c r="G49" s="365"/>
      <c r="H49" s="231">
        <f>ROUND(F49*G49,2)</f>
        <v>0</v>
      </c>
      <c r="I49" s="234"/>
      <c r="J49" s="231">
        <f>ROUND(F49*I49,2)</f>
        <v>0</v>
      </c>
      <c r="K49" s="234"/>
      <c r="L49" s="231">
        <f>ROUND(F49*K49,2)</f>
        <v>0</v>
      </c>
      <c r="M49" s="231">
        <v>21</v>
      </c>
      <c r="N49" s="231">
        <f>H49*(1+M49/100)</f>
        <v>0</v>
      </c>
      <c r="O49" s="229">
        <v>2.52501</v>
      </c>
      <c r="P49" s="229">
        <f>ROUND(F49*O49,5)</f>
        <v>2.3577300000000001</v>
      </c>
      <c r="Q49" s="229">
        <v>0</v>
      </c>
      <c r="R49" s="229">
        <f>ROUND(F49*Q49,5)</f>
        <v>0</v>
      </c>
      <c r="S49" s="229"/>
      <c r="T49" s="229"/>
      <c r="U49" s="230">
        <v>1.421</v>
      </c>
      <c r="V49" s="229">
        <f>ROUND(F49*U49,2)</f>
        <v>1.33</v>
      </c>
      <c r="W49" s="222"/>
      <c r="X49" s="222"/>
      <c r="Y49" s="222"/>
      <c r="Z49" s="222"/>
      <c r="AA49" s="222"/>
      <c r="AB49" s="222"/>
      <c r="AC49" s="222"/>
      <c r="AD49" s="222"/>
      <c r="AE49" s="222"/>
      <c r="AF49" s="222" t="s">
        <v>136</v>
      </c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</row>
    <row r="50" spans="1:61" outlineLevel="1" x14ac:dyDescent="0.2">
      <c r="A50" s="233"/>
      <c r="B50" s="232"/>
      <c r="C50" s="232"/>
      <c r="D50" s="247" t="s">
        <v>461</v>
      </c>
      <c r="E50" s="246"/>
      <c r="F50" s="245"/>
      <c r="G50" s="366"/>
      <c r="H50" s="231"/>
      <c r="I50" s="231"/>
      <c r="J50" s="231"/>
      <c r="K50" s="231"/>
      <c r="L50" s="231"/>
      <c r="M50" s="231"/>
      <c r="N50" s="231"/>
      <c r="O50" s="229"/>
      <c r="P50" s="229"/>
      <c r="Q50" s="229"/>
      <c r="R50" s="229"/>
      <c r="S50" s="229"/>
      <c r="T50" s="229"/>
      <c r="U50" s="230"/>
      <c r="V50" s="229"/>
      <c r="W50" s="222"/>
      <c r="X50" s="222"/>
      <c r="Y50" s="222"/>
      <c r="Z50" s="222"/>
      <c r="AA50" s="222"/>
      <c r="AB50" s="222"/>
      <c r="AC50" s="222"/>
      <c r="AD50" s="222"/>
      <c r="AE50" s="222"/>
      <c r="AF50" s="222" t="s">
        <v>175</v>
      </c>
      <c r="AG50" s="222">
        <v>0</v>
      </c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</row>
    <row r="51" spans="1:61" outlineLevel="1" x14ac:dyDescent="0.2">
      <c r="A51" s="233"/>
      <c r="B51" s="232"/>
      <c r="C51" s="232"/>
      <c r="D51" s="247" t="s">
        <v>600</v>
      </c>
      <c r="E51" s="246"/>
      <c r="F51" s="245">
        <v>0.315</v>
      </c>
      <c r="G51" s="366"/>
      <c r="H51" s="231"/>
      <c r="I51" s="231"/>
      <c r="J51" s="231"/>
      <c r="K51" s="231"/>
      <c r="L51" s="231"/>
      <c r="M51" s="231"/>
      <c r="N51" s="231"/>
      <c r="O51" s="229"/>
      <c r="P51" s="229"/>
      <c r="Q51" s="229"/>
      <c r="R51" s="229"/>
      <c r="S51" s="229"/>
      <c r="T51" s="229"/>
      <c r="U51" s="230"/>
      <c r="V51" s="229"/>
      <c r="W51" s="222"/>
      <c r="X51" s="222"/>
      <c r="Y51" s="222"/>
      <c r="Z51" s="222"/>
      <c r="AA51" s="222"/>
      <c r="AB51" s="222"/>
      <c r="AC51" s="222"/>
      <c r="AD51" s="222"/>
      <c r="AE51" s="222"/>
      <c r="AF51" s="222" t="s">
        <v>175</v>
      </c>
      <c r="AG51" s="222">
        <v>0</v>
      </c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</row>
    <row r="52" spans="1:61" outlineLevel="1" x14ac:dyDescent="0.2">
      <c r="A52" s="233"/>
      <c r="B52" s="232"/>
      <c r="C52" s="232"/>
      <c r="D52" s="247" t="s">
        <v>456</v>
      </c>
      <c r="E52" s="246"/>
      <c r="F52" s="245"/>
      <c r="G52" s="366"/>
      <c r="H52" s="231"/>
      <c r="I52" s="231"/>
      <c r="J52" s="231"/>
      <c r="K52" s="231"/>
      <c r="L52" s="231"/>
      <c r="M52" s="231"/>
      <c r="N52" s="231"/>
      <c r="O52" s="229"/>
      <c r="P52" s="229"/>
      <c r="Q52" s="229"/>
      <c r="R52" s="229"/>
      <c r="S52" s="229"/>
      <c r="T52" s="229"/>
      <c r="U52" s="230"/>
      <c r="V52" s="229"/>
      <c r="W52" s="222"/>
      <c r="X52" s="222"/>
      <c r="Y52" s="222"/>
      <c r="Z52" s="222"/>
      <c r="AA52" s="222"/>
      <c r="AB52" s="222"/>
      <c r="AC52" s="222"/>
      <c r="AD52" s="222"/>
      <c r="AE52" s="222"/>
      <c r="AF52" s="222" t="s">
        <v>175</v>
      </c>
      <c r="AG52" s="222">
        <v>0</v>
      </c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</row>
    <row r="53" spans="1:61" outlineLevel="1" x14ac:dyDescent="0.2">
      <c r="A53" s="233"/>
      <c r="B53" s="232"/>
      <c r="C53" s="232"/>
      <c r="D53" s="247" t="s">
        <v>599</v>
      </c>
      <c r="E53" s="246"/>
      <c r="F53" s="245">
        <v>0.61875000000000002</v>
      </c>
      <c r="G53" s="366"/>
      <c r="H53" s="231"/>
      <c r="I53" s="231"/>
      <c r="J53" s="231"/>
      <c r="K53" s="231"/>
      <c r="L53" s="231"/>
      <c r="M53" s="231"/>
      <c r="N53" s="231"/>
      <c r="O53" s="229"/>
      <c r="P53" s="229"/>
      <c r="Q53" s="229"/>
      <c r="R53" s="229"/>
      <c r="S53" s="229"/>
      <c r="T53" s="229"/>
      <c r="U53" s="230"/>
      <c r="V53" s="229"/>
      <c r="W53" s="222"/>
      <c r="X53" s="222"/>
      <c r="Y53" s="222"/>
      <c r="Z53" s="222"/>
      <c r="AA53" s="222"/>
      <c r="AB53" s="222"/>
      <c r="AC53" s="222"/>
      <c r="AD53" s="222"/>
      <c r="AE53" s="222"/>
      <c r="AF53" s="222" t="s">
        <v>175</v>
      </c>
      <c r="AG53" s="222">
        <v>0</v>
      </c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</row>
    <row r="54" spans="1:61" outlineLevel="1" x14ac:dyDescent="0.2">
      <c r="A54" s="233">
        <v>14</v>
      </c>
      <c r="B54" s="232" t="s">
        <v>598</v>
      </c>
      <c r="C54" s="237" t="s">
        <v>139</v>
      </c>
      <c r="D54" s="236" t="s">
        <v>597</v>
      </c>
      <c r="E54" s="229" t="s">
        <v>194</v>
      </c>
      <c r="F54" s="235">
        <v>8.0500000000000007</v>
      </c>
      <c r="G54" s="365"/>
      <c r="H54" s="231">
        <f>ROUND(F54*G54,2)</f>
        <v>0</v>
      </c>
      <c r="I54" s="234"/>
      <c r="J54" s="231">
        <f>ROUND(F54*I54,2)</f>
        <v>0</v>
      </c>
      <c r="K54" s="234"/>
      <c r="L54" s="231">
        <f>ROUND(F54*K54,2)</f>
        <v>0</v>
      </c>
      <c r="M54" s="231">
        <v>21</v>
      </c>
      <c r="N54" s="231">
        <f>H54*(1+M54/100)</f>
        <v>0</v>
      </c>
      <c r="O54" s="229">
        <v>8.8400000000000006E-3</v>
      </c>
      <c r="P54" s="229">
        <f>ROUND(F54*O54,5)</f>
        <v>7.1160000000000001E-2</v>
      </c>
      <c r="Q54" s="229">
        <v>0</v>
      </c>
      <c r="R54" s="229">
        <f>ROUND(F54*Q54,5)</f>
        <v>0</v>
      </c>
      <c r="S54" s="229"/>
      <c r="T54" s="229"/>
      <c r="U54" s="230">
        <v>1.179</v>
      </c>
      <c r="V54" s="229">
        <f>ROUND(F54*U54,2)</f>
        <v>9.49</v>
      </c>
      <c r="W54" s="222"/>
      <c r="X54" s="222"/>
      <c r="Y54" s="222"/>
      <c r="Z54" s="222"/>
      <c r="AA54" s="222"/>
      <c r="AB54" s="222"/>
      <c r="AC54" s="222"/>
      <c r="AD54" s="222"/>
      <c r="AE54" s="222"/>
      <c r="AF54" s="222" t="s">
        <v>136</v>
      </c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</row>
    <row r="55" spans="1:61" outlineLevel="1" x14ac:dyDescent="0.2">
      <c r="A55" s="233"/>
      <c r="B55" s="232"/>
      <c r="C55" s="232"/>
      <c r="D55" s="247" t="s">
        <v>461</v>
      </c>
      <c r="E55" s="246"/>
      <c r="F55" s="245"/>
      <c r="G55" s="366"/>
      <c r="H55" s="231"/>
      <c r="I55" s="231"/>
      <c r="J55" s="231"/>
      <c r="K55" s="231"/>
      <c r="L55" s="231"/>
      <c r="M55" s="231"/>
      <c r="N55" s="231"/>
      <c r="O55" s="229"/>
      <c r="P55" s="229"/>
      <c r="Q55" s="229"/>
      <c r="R55" s="229"/>
      <c r="S55" s="229"/>
      <c r="T55" s="229"/>
      <c r="U55" s="230"/>
      <c r="V55" s="229"/>
      <c r="W55" s="222"/>
      <c r="X55" s="222"/>
      <c r="Y55" s="222"/>
      <c r="Z55" s="222"/>
      <c r="AA55" s="222"/>
      <c r="AB55" s="222"/>
      <c r="AC55" s="222"/>
      <c r="AD55" s="222"/>
      <c r="AE55" s="222"/>
      <c r="AF55" s="222" t="s">
        <v>175</v>
      </c>
      <c r="AG55" s="222">
        <v>0</v>
      </c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</row>
    <row r="56" spans="1:61" outlineLevel="1" x14ac:dyDescent="0.2">
      <c r="A56" s="233"/>
      <c r="B56" s="232"/>
      <c r="C56" s="232"/>
      <c r="D56" s="247" t="s">
        <v>596</v>
      </c>
      <c r="E56" s="246"/>
      <c r="F56" s="245">
        <v>3.375</v>
      </c>
      <c r="G56" s="366"/>
      <c r="H56" s="231"/>
      <c r="I56" s="231"/>
      <c r="J56" s="231"/>
      <c r="K56" s="231"/>
      <c r="L56" s="231"/>
      <c r="M56" s="231"/>
      <c r="N56" s="231"/>
      <c r="O56" s="229"/>
      <c r="P56" s="229"/>
      <c r="Q56" s="229"/>
      <c r="R56" s="229"/>
      <c r="S56" s="229"/>
      <c r="T56" s="229"/>
      <c r="U56" s="230"/>
      <c r="V56" s="229"/>
      <c r="W56" s="222"/>
      <c r="X56" s="222"/>
      <c r="Y56" s="222"/>
      <c r="Z56" s="222"/>
      <c r="AA56" s="222"/>
      <c r="AB56" s="222"/>
      <c r="AC56" s="222"/>
      <c r="AD56" s="222"/>
      <c r="AE56" s="222"/>
      <c r="AF56" s="222" t="s">
        <v>175</v>
      </c>
      <c r="AG56" s="222">
        <v>0</v>
      </c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</row>
    <row r="57" spans="1:61" outlineLevel="1" x14ac:dyDescent="0.2">
      <c r="A57" s="233"/>
      <c r="B57" s="232"/>
      <c r="C57" s="232"/>
      <c r="D57" s="247" t="s">
        <v>456</v>
      </c>
      <c r="E57" s="246"/>
      <c r="F57" s="245"/>
      <c r="G57" s="366"/>
      <c r="H57" s="231"/>
      <c r="I57" s="231"/>
      <c r="J57" s="231"/>
      <c r="K57" s="231"/>
      <c r="L57" s="231"/>
      <c r="M57" s="231"/>
      <c r="N57" s="231"/>
      <c r="O57" s="229"/>
      <c r="P57" s="229"/>
      <c r="Q57" s="229"/>
      <c r="R57" s="229"/>
      <c r="S57" s="229"/>
      <c r="T57" s="229"/>
      <c r="U57" s="230"/>
      <c r="V57" s="229"/>
      <c r="W57" s="222"/>
      <c r="X57" s="222"/>
      <c r="Y57" s="222"/>
      <c r="Z57" s="222"/>
      <c r="AA57" s="222"/>
      <c r="AB57" s="222"/>
      <c r="AC57" s="222"/>
      <c r="AD57" s="222"/>
      <c r="AE57" s="222"/>
      <c r="AF57" s="222" t="s">
        <v>175</v>
      </c>
      <c r="AG57" s="222">
        <v>0</v>
      </c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</row>
    <row r="58" spans="1:61" outlineLevel="1" x14ac:dyDescent="0.2">
      <c r="A58" s="233"/>
      <c r="B58" s="232"/>
      <c r="C58" s="232"/>
      <c r="D58" s="247" t="s">
        <v>595</v>
      </c>
      <c r="E58" s="246"/>
      <c r="F58" s="245">
        <v>4.6749999999999998</v>
      </c>
      <c r="G58" s="366"/>
      <c r="H58" s="231"/>
      <c r="I58" s="231"/>
      <c r="J58" s="231"/>
      <c r="K58" s="231"/>
      <c r="L58" s="231"/>
      <c r="M58" s="231"/>
      <c r="N58" s="231"/>
      <c r="O58" s="229"/>
      <c r="P58" s="229"/>
      <c r="Q58" s="229"/>
      <c r="R58" s="229"/>
      <c r="S58" s="229"/>
      <c r="T58" s="229"/>
      <c r="U58" s="230"/>
      <c r="V58" s="229"/>
      <c r="W58" s="222"/>
      <c r="X58" s="222"/>
      <c r="Y58" s="222"/>
      <c r="Z58" s="222"/>
      <c r="AA58" s="222"/>
      <c r="AB58" s="222"/>
      <c r="AC58" s="222"/>
      <c r="AD58" s="222"/>
      <c r="AE58" s="222"/>
      <c r="AF58" s="222" t="s">
        <v>175</v>
      </c>
      <c r="AG58" s="222">
        <v>0</v>
      </c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</row>
    <row r="59" spans="1:61" outlineLevel="1" x14ac:dyDescent="0.2">
      <c r="A59" s="233">
        <v>15</v>
      </c>
      <c r="B59" s="232" t="s">
        <v>594</v>
      </c>
      <c r="C59" s="237" t="s">
        <v>139</v>
      </c>
      <c r="D59" s="236" t="s">
        <v>593</v>
      </c>
      <c r="E59" s="229" t="s">
        <v>194</v>
      </c>
      <c r="F59" s="235">
        <v>8.0500000000000007</v>
      </c>
      <c r="G59" s="365"/>
      <c r="H59" s="231">
        <f>ROUND(F59*G59,2)</f>
        <v>0</v>
      </c>
      <c r="I59" s="234"/>
      <c r="J59" s="231">
        <f>ROUND(F59*I59,2)</f>
        <v>0</v>
      </c>
      <c r="K59" s="234"/>
      <c r="L59" s="231">
        <f>ROUND(F59*K59,2)</f>
        <v>0</v>
      </c>
      <c r="M59" s="231">
        <v>21</v>
      </c>
      <c r="N59" s="231">
        <f>H59*(1+M59/100)</f>
        <v>0</v>
      </c>
      <c r="O59" s="229">
        <v>0</v>
      </c>
      <c r="P59" s="229">
        <f>ROUND(F59*O59,5)</f>
        <v>0</v>
      </c>
      <c r="Q59" s="229">
        <v>0</v>
      </c>
      <c r="R59" s="229">
        <f>ROUND(F59*Q59,5)</f>
        <v>0</v>
      </c>
      <c r="S59" s="229"/>
      <c r="T59" s="229"/>
      <c r="U59" s="230">
        <v>0.497</v>
      </c>
      <c r="V59" s="229">
        <f>ROUND(F59*U59,2)</f>
        <v>4</v>
      </c>
      <c r="W59" s="222"/>
      <c r="X59" s="222"/>
      <c r="Y59" s="222"/>
      <c r="Z59" s="222"/>
      <c r="AA59" s="222"/>
      <c r="AB59" s="222"/>
      <c r="AC59" s="222"/>
      <c r="AD59" s="222"/>
      <c r="AE59" s="222"/>
      <c r="AF59" s="222" t="s">
        <v>136</v>
      </c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</row>
    <row r="60" spans="1:61" outlineLevel="1" x14ac:dyDescent="0.2">
      <c r="A60" s="233">
        <v>16</v>
      </c>
      <c r="B60" s="232" t="s">
        <v>592</v>
      </c>
      <c r="C60" s="237" t="s">
        <v>139</v>
      </c>
      <c r="D60" s="236" t="s">
        <v>591</v>
      </c>
      <c r="E60" s="229" t="s">
        <v>400</v>
      </c>
      <c r="F60" s="235">
        <v>1</v>
      </c>
      <c r="G60" s="365"/>
      <c r="H60" s="231">
        <f>ROUND(F60*G60,2)</f>
        <v>0</v>
      </c>
      <c r="I60" s="234"/>
      <c r="J60" s="231">
        <f>ROUND(F60*I60,2)</f>
        <v>0</v>
      </c>
      <c r="K60" s="234"/>
      <c r="L60" s="231">
        <f>ROUND(F60*K60,2)</f>
        <v>0</v>
      </c>
      <c r="M60" s="231">
        <v>21</v>
      </c>
      <c r="N60" s="231">
        <f>H60*(1+M60/100)</f>
        <v>0</v>
      </c>
      <c r="O60" s="229">
        <v>1.95224</v>
      </c>
      <c r="P60" s="229">
        <f>ROUND(F60*O60,5)</f>
        <v>1.95224</v>
      </c>
      <c r="Q60" s="229">
        <v>0</v>
      </c>
      <c r="R60" s="229">
        <f>ROUND(F60*Q60,5)</f>
        <v>0</v>
      </c>
      <c r="S60" s="229"/>
      <c r="T60" s="229"/>
      <c r="U60" s="230">
        <v>3.8420000000000001</v>
      </c>
      <c r="V60" s="229">
        <f>ROUND(F60*U60,2)</f>
        <v>3.84</v>
      </c>
      <c r="W60" s="222"/>
      <c r="X60" s="222"/>
      <c r="Y60" s="222"/>
      <c r="Z60" s="222"/>
      <c r="AA60" s="222"/>
      <c r="AB60" s="222"/>
      <c r="AC60" s="222"/>
      <c r="AD60" s="222"/>
      <c r="AE60" s="222"/>
      <c r="AF60" s="222" t="s">
        <v>136</v>
      </c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</row>
    <row r="61" spans="1:61" outlineLevel="1" x14ac:dyDescent="0.2">
      <c r="A61" s="233"/>
      <c r="B61" s="232"/>
      <c r="C61" s="232"/>
      <c r="D61" s="247" t="s">
        <v>590</v>
      </c>
      <c r="E61" s="246"/>
      <c r="F61" s="245"/>
      <c r="G61" s="366"/>
      <c r="H61" s="231"/>
      <c r="I61" s="231"/>
      <c r="J61" s="231"/>
      <c r="K61" s="231"/>
      <c r="L61" s="231"/>
      <c r="M61" s="231"/>
      <c r="N61" s="231"/>
      <c r="O61" s="229"/>
      <c r="P61" s="229"/>
      <c r="Q61" s="229"/>
      <c r="R61" s="229"/>
      <c r="S61" s="229"/>
      <c r="T61" s="229"/>
      <c r="U61" s="230"/>
      <c r="V61" s="229"/>
      <c r="W61" s="222"/>
      <c r="X61" s="222"/>
      <c r="Y61" s="222"/>
      <c r="Z61" s="222"/>
      <c r="AA61" s="222"/>
      <c r="AB61" s="222"/>
      <c r="AC61" s="222"/>
      <c r="AD61" s="222"/>
      <c r="AE61" s="222"/>
      <c r="AF61" s="222" t="s">
        <v>175</v>
      </c>
      <c r="AG61" s="222">
        <v>0</v>
      </c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</row>
    <row r="62" spans="1:61" outlineLevel="1" x14ac:dyDescent="0.2">
      <c r="A62" s="233"/>
      <c r="B62" s="232"/>
      <c r="C62" s="232"/>
      <c r="D62" s="247" t="s">
        <v>446</v>
      </c>
      <c r="E62" s="246"/>
      <c r="F62" s="245">
        <v>1</v>
      </c>
      <c r="G62" s="366"/>
      <c r="H62" s="231"/>
      <c r="I62" s="231"/>
      <c r="J62" s="231"/>
      <c r="K62" s="231"/>
      <c r="L62" s="231"/>
      <c r="M62" s="231"/>
      <c r="N62" s="231"/>
      <c r="O62" s="229"/>
      <c r="P62" s="229"/>
      <c r="Q62" s="229"/>
      <c r="R62" s="229"/>
      <c r="S62" s="229"/>
      <c r="T62" s="229"/>
      <c r="U62" s="230"/>
      <c r="V62" s="229"/>
      <c r="W62" s="222"/>
      <c r="X62" s="222"/>
      <c r="Y62" s="222"/>
      <c r="Z62" s="222"/>
      <c r="AA62" s="222"/>
      <c r="AB62" s="222"/>
      <c r="AC62" s="222"/>
      <c r="AD62" s="222"/>
      <c r="AE62" s="222"/>
      <c r="AF62" s="222" t="s">
        <v>175</v>
      </c>
      <c r="AG62" s="222">
        <v>0</v>
      </c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</row>
    <row r="63" spans="1:61" ht="22.5" outlineLevel="1" x14ac:dyDescent="0.2">
      <c r="A63" s="233">
        <v>17</v>
      </c>
      <c r="B63" s="232" t="s">
        <v>589</v>
      </c>
      <c r="C63" s="237" t="s">
        <v>139</v>
      </c>
      <c r="D63" s="236" t="s">
        <v>588</v>
      </c>
      <c r="E63" s="229" t="s">
        <v>194</v>
      </c>
      <c r="F63" s="235">
        <v>62.22</v>
      </c>
      <c r="G63" s="365"/>
      <c r="H63" s="231">
        <f>ROUND(F63*G63,2)</f>
        <v>0</v>
      </c>
      <c r="I63" s="234"/>
      <c r="J63" s="231">
        <f>ROUND(F63*I63,2)</f>
        <v>0</v>
      </c>
      <c r="K63" s="234"/>
      <c r="L63" s="231">
        <f>ROUND(F63*K63,2)</f>
        <v>0</v>
      </c>
      <c r="M63" s="231">
        <v>21</v>
      </c>
      <c r="N63" s="231">
        <f>H63*(1+M63/100)</f>
        <v>0</v>
      </c>
      <c r="O63" s="229">
        <v>0.11141</v>
      </c>
      <c r="P63" s="229">
        <f>ROUND(F63*O63,5)</f>
        <v>6.9319300000000004</v>
      </c>
      <c r="Q63" s="229">
        <v>0</v>
      </c>
      <c r="R63" s="229">
        <f>ROUND(F63*Q63,5)</f>
        <v>0</v>
      </c>
      <c r="S63" s="229"/>
      <c r="T63" s="229"/>
      <c r="U63" s="230">
        <v>0.62324999999999997</v>
      </c>
      <c r="V63" s="229">
        <f>ROUND(F63*U63,2)</f>
        <v>38.78</v>
      </c>
      <c r="W63" s="222"/>
      <c r="X63" s="222"/>
      <c r="Y63" s="222"/>
      <c r="Z63" s="222"/>
      <c r="AA63" s="222"/>
      <c r="AB63" s="222"/>
      <c r="AC63" s="222"/>
      <c r="AD63" s="222"/>
      <c r="AE63" s="222"/>
      <c r="AF63" s="222" t="s">
        <v>136</v>
      </c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</row>
    <row r="64" spans="1:61" outlineLevel="1" x14ac:dyDescent="0.2">
      <c r="A64" s="233"/>
      <c r="B64" s="232"/>
      <c r="C64" s="232"/>
      <c r="D64" s="247" t="s">
        <v>544</v>
      </c>
      <c r="E64" s="246"/>
      <c r="F64" s="245"/>
      <c r="G64" s="366"/>
      <c r="H64" s="231"/>
      <c r="I64" s="231"/>
      <c r="J64" s="231"/>
      <c r="K64" s="231"/>
      <c r="L64" s="231"/>
      <c r="M64" s="231"/>
      <c r="N64" s="231"/>
      <c r="O64" s="229"/>
      <c r="P64" s="229"/>
      <c r="Q64" s="229"/>
      <c r="R64" s="229"/>
      <c r="S64" s="229"/>
      <c r="T64" s="229"/>
      <c r="U64" s="230"/>
      <c r="V64" s="229"/>
      <c r="W64" s="222"/>
      <c r="X64" s="222"/>
      <c r="Y64" s="222"/>
      <c r="Z64" s="222"/>
      <c r="AA64" s="222"/>
      <c r="AB64" s="222"/>
      <c r="AC64" s="222"/>
      <c r="AD64" s="222"/>
      <c r="AE64" s="222"/>
      <c r="AF64" s="222" t="s">
        <v>175</v>
      </c>
      <c r="AG64" s="222">
        <v>0</v>
      </c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</row>
    <row r="65" spans="1:61" outlineLevel="1" x14ac:dyDescent="0.2">
      <c r="A65" s="233"/>
      <c r="B65" s="232"/>
      <c r="C65" s="232"/>
      <c r="D65" s="247" t="s">
        <v>587</v>
      </c>
      <c r="E65" s="246"/>
      <c r="F65" s="245">
        <v>56.2</v>
      </c>
      <c r="G65" s="366"/>
      <c r="H65" s="231"/>
      <c r="I65" s="231"/>
      <c r="J65" s="231"/>
      <c r="K65" s="231"/>
      <c r="L65" s="231"/>
      <c r="M65" s="231"/>
      <c r="N65" s="231"/>
      <c r="O65" s="229"/>
      <c r="P65" s="229"/>
      <c r="Q65" s="229"/>
      <c r="R65" s="229"/>
      <c r="S65" s="229"/>
      <c r="T65" s="229"/>
      <c r="U65" s="230"/>
      <c r="V65" s="229"/>
      <c r="W65" s="222"/>
      <c r="X65" s="222"/>
      <c r="Y65" s="222"/>
      <c r="Z65" s="222"/>
      <c r="AA65" s="222"/>
      <c r="AB65" s="222"/>
      <c r="AC65" s="222"/>
      <c r="AD65" s="222"/>
      <c r="AE65" s="222"/>
      <c r="AF65" s="222" t="s">
        <v>175</v>
      </c>
      <c r="AG65" s="222">
        <v>0</v>
      </c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</row>
    <row r="66" spans="1:61" outlineLevel="1" x14ac:dyDescent="0.2">
      <c r="A66" s="233"/>
      <c r="B66" s="232"/>
      <c r="C66" s="232"/>
      <c r="D66" s="247" t="s">
        <v>586</v>
      </c>
      <c r="E66" s="246"/>
      <c r="F66" s="245">
        <v>2.72</v>
      </c>
      <c r="G66" s="366"/>
      <c r="H66" s="231"/>
      <c r="I66" s="231"/>
      <c r="J66" s="231"/>
      <c r="K66" s="231"/>
      <c r="L66" s="231"/>
      <c r="M66" s="231"/>
      <c r="N66" s="231"/>
      <c r="O66" s="229"/>
      <c r="P66" s="229"/>
      <c r="Q66" s="229"/>
      <c r="R66" s="229"/>
      <c r="S66" s="229"/>
      <c r="T66" s="229"/>
      <c r="U66" s="230"/>
      <c r="V66" s="229"/>
      <c r="W66" s="222"/>
      <c r="X66" s="222"/>
      <c r="Y66" s="222"/>
      <c r="Z66" s="222"/>
      <c r="AA66" s="222"/>
      <c r="AB66" s="222"/>
      <c r="AC66" s="222"/>
      <c r="AD66" s="222"/>
      <c r="AE66" s="222"/>
      <c r="AF66" s="222" t="s">
        <v>175</v>
      </c>
      <c r="AG66" s="222">
        <v>0</v>
      </c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</row>
    <row r="67" spans="1:61" outlineLevel="1" x14ac:dyDescent="0.2">
      <c r="A67" s="233"/>
      <c r="B67" s="232"/>
      <c r="C67" s="232"/>
      <c r="D67" s="247" t="s">
        <v>585</v>
      </c>
      <c r="E67" s="246"/>
      <c r="F67" s="245">
        <v>3.3</v>
      </c>
      <c r="G67" s="366"/>
      <c r="H67" s="231"/>
      <c r="I67" s="231"/>
      <c r="J67" s="231"/>
      <c r="K67" s="231"/>
      <c r="L67" s="231"/>
      <c r="M67" s="231"/>
      <c r="N67" s="231"/>
      <c r="O67" s="229"/>
      <c r="P67" s="229"/>
      <c r="Q67" s="229"/>
      <c r="R67" s="229"/>
      <c r="S67" s="229"/>
      <c r="T67" s="229"/>
      <c r="U67" s="230"/>
      <c r="V67" s="229"/>
      <c r="W67" s="222"/>
      <c r="X67" s="222"/>
      <c r="Y67" s="222"/>
      <c r="Z67" s="222"/>
      <c r="AA67" s="222"/>
      <c r="AB67" s="222"/>
      <c r="AC67" s="222"/>
      <c r="AD67" s="222"/>
      <c r="AE67" s="222"/>
      <c r="AF67" s="222" t="s">
        <v>175</v>
      </c>
      <c r="AG67" s="222">
        <v>0</v>
      </c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</row>
    <row r="68" spans="1:61" ht="22.5" outlineLevel="1" x14ac:dyDescent="0.2">
      <c r="A68" s="233">
        <v>18</v>
      </c>
      <c r="B68" s="232" t="s">
        <v>584</v>
      </c>
      <c r="C68" s="237" t="s">
        <v>139</v>
      </c>
      <c r="D68" s="236" t="s">
        <v>583</v>
      </c>
      <c r="E68" s="229" t="s">
        <v>189</v>
      </c>
      <c r="F68" s="235">
        <v>3</v>
      </c>
      <c r="G68" s="365"/>
      <c r="H68" s="231">
        <f>ROUND(F68*G68,2)</f>
        <v>0</v>
      </c>
      <c r="I68" s="234"/>
      <c r="J68" s="231">
        <f>ROUND(F68*I68,2)</f>
        <v>0</v>
      </c>
      <c r="K68" s="234"/>
      <c r="L68" s="231">
        <f>ROUND(F68*K68,2)</f>
        <v>0</v>
      </c>
      <c r="M68" s="231">
        <v>21</v>
      </c>
      <c r="N68" s="231">
        <f>H68*(1+M68/100)</f>
        <v>0</v>
      </c>
      <c r="O68" s="229">
        <v>3.9789999999999999E-2</v>
      </c>
      <c r="P68" s="229">
        <f>ROUND(F68*O68,5)</f>
        <v>0.11937</v>
      </c>
      <c r="Q68" s="229">
        <v>0</v>
      </c>
      <c r="R68" s="229">
        <f>ROUND(F68*Q68,5)</f>
        <v>0</v>
      </c>
      <c r="S68" s="229"/>
      <c r="T68" s="229"/>
      <c r="U68" s="230">
        <v>0.24199999999999999</v>
      </c>
      <c r="V68" s="229">
        <f>ROUND(F68*U68,2)</f>
        <v>0.73</v>
      </c>
      <c r="W68" s="222"/>
      <c r="X68" s="222"/>
      <c r="Y68" s="222"/>
      <c r="Z68" s="222"/>
      <c r="AA68" s="222"/>
      <c r="AB68" s="222"/>
      <c r="AC68" s="222"/>
      <c r="AD68" s="222"/>
      <c r="AE68" s="222"/>
      <c r="AF68" s="222" t="s">
        <v>136</v>
      </c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</row>
    <row r="69" spans="1:61" ht="22.5" outlineLevel="1" x14ac:dyDescent="0.2">
      <c r="A69" s="233">
        <v>19</v>
      </c>
      <c r="B69" s="232" t="s">
        <v>582</v>
      </c>
      <c r="C69" s="237" t="s">
        <v>139</v>
      </c>
      <c r="D69" s="236" t="s">
        <v>581</v>
      </c>
      <c r="E69" s="229" t="s">
        <v>194</v>
      </c>
      <c r="F69" s="235">
        <v>5.52</v>
      </c>
      <c r="G69" s="365"/>
      <c r="H69" s="231">
        <f>ROUND(F69*G69,2)</f>
        <v>0</v>
      </c>
      <c r="I69" s="234"/>
      <c r="J69" s="231">
        <f>ROUND(F69*I69,2)</f>
        <v>0</v>
      </c>
      <c r="K69" s="234"/>
      <c r="L69" s="231">
        <f>ROUND(F69*K69,2)</f>
        <v>0</v>
      </c>
      <c r="M69" s="231">
        <v>21</v>
      </c>
      <c r="N69" s="231">
        <f>H69*(1+M69/100)</f>
        <v>0</v>
      </c>
      <c r="O69" s="229">
        <v>2.5780000000000001E-2</v>
      </c>
      <c r="P69" s="229">
        <f>ROUND(F69*O69,5)</f>
        <v>0.14230999999999999</v>
      </c>
      <c r="Q69" s="229">
        <v>0</v>
      </c>
      <c r="R69" s="229">
        <f>ROUND(F69*Q69,5)</f>
        <v>0</v>
      </c>
      <c r="S69" s="229"/>
      <c r="T69" s="229"/>
      <c r="U69" s="230">
        <v>0.99</v>
      </c>
      <c r="V69" s="229">
        <f>ROUND(F69*U69,2)</f>
        <v>5.46</v>
      </c>
      <c r="W69" s="222"/>
      <c r="X69" s="222"/>
      <c r="Y69" s="222"/>
      <c r="Z69" s="222"/>
      <c r="AA69" s="222"/>
      <c r="AB69" s="222"/>
      <c r="AC69" s="222"/>
      <c r="AD69" s="222"/>
      <c r="AE69" s="222"/>
      <c r="AF69" s="222" t="s">
        <v>136</v>
      </c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</row>
    <row r="70" spans="1:61" outlineLevel="1" x14ac:dyDescent="0.2">
      <c r="A70" s="233"/>
      <c r="B70" s="232"/>
      <c r="C70" s="232"/>
      <c r="D70" s="247" t="s">
        <v>297</v>
      </c>
      <c r="E70" s="246"/>
      <c r="F70" s="245"/>
      <c r="G70" s="366"/>
      <c r="H70" s="231"/>
      <c r="I70" s="231"/>
      <c r="J70" s="231"/>
      <c r="K70" s="231"/>
      <c r="L70" s="231"/>
      <c r="M70" s="231"/>
      <c r="N70" s="231"/>
      <c r="O70" s="229"/>
      <c r="P70" s="229"/>
      <c r="Q70" s="229"/>
      <c r="R70" s="229"/>
      <c r="S70" s="229"/>
      <c r="T70" s="229"/>
      <c r="U70" s="230"/>
      <c r="V70" s="229"/>
      <c r="W70" s="222"/>
      <c r="X70" s="222"/>
      <c r="Y70" s="222"/>
      <c r="Z70" s="222"/>
      <c r="AA70" s="222"/>
      <c r="AB70" s="222"/>
      <c r="AC70" s="222"/>
      <c r="AD70" s="222"/>
      <c r="AE70" s="222"/>
      <c r="AF70" s="222" t="s">
        <v>175</v>
      </c>
      <c r="AG70" s="222">
        <v>0</v>
      </c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</row>
    <row r="71" spans="1:61" outlineLevel="1" x14ac:dyDescent="0.2">
      <c r="A71" s="233"/>
      <c r="B71" s="232"/>
      <c r="C71" s="232"/>
      <c r="D71" s="247" t="s">
        <v>580</v>
      </c>
      <c r="E71" s="246"/>
      <c r="F71" s="245">
        <v>5.52</v>
      </c>
      <c r="G71" s="366"/>
      <c r="H71" s="231"/>
      <c r="I71" s="231"/>
      <c r="J71" s="231"/>
      <c r="K71" s="231"/>
      <c r="L71" s="231"/>
      <c r="M71" s="231"/>
      <c r="N71" s="231"/>
      <c r="O71" s="229"/>
      <c r="P71" s="229"/>
      <c r="Q71" s="229"/>
      <c r="R71" s="229"/>
      <c r="S71" s="229"/>
      <c r="T71" s="229"/>
      <c r="U71" s="230"/>
      <c r="V71" s="229"/>
      <c r="W71" s="222"/>
      <c r="X71" s="222"/>
      <c r="Y71" s="222"/>
      <c r="Z71" s="222"/>
      <c r="AA71" s="222"/>
      <c r="AB71" s="222"/>
      <c r="AC71" s="222"/>
      <c r="AD71" s="222"/>
      <c r="AE71" s="222"/>
      <c r="AF71" s="222" t="s">
        <v>175</v>
      </c>
      <c r="AG71" s="222">
        <v>0</v>
      </c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</row>
    <row r="72" spans="1:61" outlineLevel="1" x14ac:dyDescent="0.2">
      <c r="A72" s="233">
        <v>20</v>
      </c>
      <c r="B72" s="232" t="s">
        <v>579</v>
      </c>
      <c r="C72" s="237" t="s">
        <v>139</v>
      </c>
      <c r="D72" s="236" t="s">
        <v>578</v>
      </c>
      <c r="E72" s="229" t="s">
        <v>194</v>
      </c>
      <c r="F72" s="235">
        <v>5.52</v>
      </c>
      <c r="G72" s="365"/>
      <c r="H72" s="231">
        <f>ROUND(F72*G72,2)</f>
        <v>0</v>
      </c>
      <c r="I72" s="234"/>
      <c r="J72" s="231">
        <f>ROUND(F72*I72,2)</f>
        <v>0</v>
      </c>
      <c r="K72" s="234"/>
      <c r="L72" s="231">
        <f>ROUND(F72*K72,2)</f>
        <v>0</v>
      </c>
      <c r="M72" s="231">
        <v>21</v>
      </c>
      <c r="N72" s="231">
        <f>H72*(1+M72/100)</f>
        <v>0</v>
      </c>
      <c r="O72" s="229">
        <v>0</v>
      </c>
      <c r="P72" s="229">
        <f>ROUND(F72*O72,5)</f>
        <v>0</v>
      </c>
      <c r="Q72" s="229">
        <v>0</v>
      </c>
      <c r="R72" s="229">
        <f>ROUND(F72*Q72,5)</f>
        <v>0</v>
      </c>
      <c r="S72" s="229"/>
      <c r="T72" s="229"/>
      <c r="U72" s="230">
        <v>0.215</v>
      </c>
      <c r="V72" s="229">
        <f>ROUND(F72*U72,2)</f>
        <v>1.19</v>
      </c>
      <c r="W72" s="222"/>
      <c r="X72" s="222"/>
      <c r="Y72" s="222"/>
      <c r="Z72" s="222"/>
      <c r="AA72" s="222"/>
      <c r="AB72" s="222"/>
      <c r="AC72" s="222"/>
      <c r="AD72" s="222"/>
      <c r="AE72" s="222"/>
      <c r="AF72" s="222" t="s">
        <v>136</v>
      </c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</row>
    <row r="73" spans="1:61" outlineLevel="1" x14ac:dyDescent="0.2">
      <c r="A73" s="233">
        <v>21</v>
      </c>
      <c r="B73" s="232" t="s">
        <v>843</v>
      </c>
      <c r="C73" s="237" t="s">
        <v>139</v>
      </c>
      <c r="D73" s="236" t="s">
        <v>842</v>
      </c>
      <c r="E73" s="229" t="s">
        <v>194</v>
      </c>
      <c r="F73" s="235">
        <v>12.84</v>
      </c>
      <c r="G73" s="365"/>
      <c r="H73" s="231">
        <f>ROUND(F73*G73,2)</f>
        <v>0</v>
      </c>
      <c r="I73" s="234"/>
      <c r="J73" s="231">
        <f>ROUND(F73*I73,2)</f>
        <v>0</v>
      </c>
      <c r="K73" s="234"/>
      <c r="L73" s="231">
        <f>ROUND(F73*K73,2)</f>
        <v>0</v>
      </c>
      <c r="M73" s="231">
        <v>21</v>
      </c>
      <c r="N73" s="231">
        <f>H73*(1+M73/100)</f>
        <v>0</v>
      </c>
      <c r="O73" s="229">
        <v>3.7670000000000002E-2</v>
      </c>
      <c r="P73" s="229">
        <f>ROUND(F73*O73,5)</f>
        <v>0.48368</v>
      </c>
      <c r="Q73" s="229">
        <v>0</v>
      </c>
      <c r="R73" s="229">
        <f>ROUND(F73*Q73,5)</f>
        <v>0</v>
      </c>
      <c r="S73" s="229"/>
      <c r="T73" s="229"/>
      <c r="U73" s="230">
        <v>0.41</v>
      </c>
      <c r="V73" s="229">
        <f>ROUND(F73*U73,2)</f>
        <v>5.26</v>
      </c>
      <c r="W73" s="222"/>
      <c r="X73" s="222"/>
      <c r="Y73" s="222"/>
      <c r="Z73" s="222"/>
      <c r="AA73" s="222"/>
      <c r="AB73" s="222"/>
      <c r="AC73" s="222"/>
      <c r="AD73" s="222"/>
      <c r="AE73" s="222"/>
      <c r="AF73" s="222" t="s">
        <v>136</v>
      </c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</row>
    <row r="74" spans="1:61" outlineLevel="1" x14ac:dyDescent="0.2">
      <c r="A74" s="233"/>
      <c r="B74" s="232"/>
      <c r="C74" s="232"/>
      <c r="D74" s="247" t="s">
        <v>841</v>
      </c>
      <c r="E74" s="246"/>
      <c r="F74" s="245"/>
      <c r="G74" s="366"/>
      <c r="H74" s="231"/>
      <c r="I74" s="231"/>
      <c r="J74" s="231"/>
      <c r="K74" s="231"/>
      <c r="L74" s="231"/>
      <c r="M74" s="231"/>
      <c r="N74" s="231"/>
      <c r="O74" s="229"/>
      <c r="P74" s="229"/>
      <c r="Q74" s="229"/>
      <c r="R74" s="229"/>
      <c r="S74" s="229"/>
      <c r="T74" s="229"/>
      <c r="U74" s="230"/>
      <c r="V74" s="229"/>
      <c r="W74" s="222"/>
      <c r="X74" s="222"/>
      <c r="Y74" s="222"/>
      <c r="Z74" s="222"/>
      <c r="AA74" s="222"/>
      <c r="AB74" s="222"/>
      <c r="AC74" s="222"/>
      <c r="AD74" s="222"/>
      <c r="AE74" s="222"/>
      <c r="AF74" s="222" t="s">
        <v>175</v>
      </c>
      <c r="AG74" s="222">
        <v>0</v>
      </c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</row>
    <row r="75" spans="1:61" outlineLevel="1" x14ac:dyDescent="0.2">
      <c r="A75" s="233"/>
      <c r="B75" s="232"/>
      <c r="C75" s="232"/>
      <c r="D75" s="247" t="s">
        <v>226</v>
      </c>
      <c r="E75" s="246"/>
      <c r="F75" s="245"/>
      <c r="G75" s="366"/>
      <c r="H75" s="231"/>
      <c r="I75" s="231"/>
      <c r="J75" s="231"/>
      <c r="K75" s="231"/>
      <c r="L75" s="231"/>
      <c r="M75" s="231"/>
      <c r="N75" s="231"/>
      <c r="O75" s="229"/>
      <c r="P75" s="229"/>
      <c r="Q75" s="229"/>
      <c r="R75" s="229"/>
      <c r="S75" s="229"/>
      <c r="T75" s="229"/>
      <c r="U75" s="230"/>
      <c r="V75" s="229"/>
      <c r="W75" s="222"/>
      <c r="X75" s="222"/>
      <c r="Y75" s="222"/>
      <c r="Z75" s="222"/>
      <c r="AA75" s="222"/>
      <c r="AB75" s="222"/>
      <c r="AC75" s="222"/>
      <c r="AD75" s="222"/>
      <c r="AE75" s="222"/>
      <c r="AF75" s="222" t="s">
        <v>175</v>
      </c>
      <c r="AG75" s="222">
        <v>0</v>
      </c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</row>
    <row r="76" spans="1:61" outlineLevel="1" x14ac:dyDescent="0.2">
      <c r="A76" s="233"/>
      <c r="B76" s="232"/>
      <c r="C76" s="232"/>
      <c r="D76" s="247" t="s">
        <v>829</v>
      </c>
      <c r="E76" s="246"/>
      <c r="F76" s="245">
        <v>11.4</v>
      </c>
      <c r="G76" s="366"/>
      <c r="H76" s="231"/>
      <c r="I76" s="231"/>
      <c r="J76" s="231"/>
      <c r="K76" s="231"/>
      <c r="L76" s="231"/>
      <c r="M76" s="231"/>
      <c r="N76" s="231"/>
      <c r="O76" s="229"/>
      <c r="P76" s="229"/>
      <c r="Q76" s="229"/>
      <c r="R76" s="229"/>
      <c r="S76" s="229"/>
      <c r="T76" s="229"/>
      <c r="U76" s="230"/>
      <c r="V76" s="229"/>
      <c r="W76" s="222"/>
      <c r="X76" s="222"/>
      <c r="Y76" s="222"/>
      <c r="Z76" s="222"/>
      <c r="AA76" s="222"/>
      <c r="AB76" s="222"/>
      <c r="AC76" s="222"/>
      <c r="AD76" s="222"/>
      <c r="AE76" s="222"/>
      <c r="AF76" s="222" t="s">
        <v>175</v>
      </c>
      <c r="AG76" s="222">
        <v>0</v>
      </c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</row>
    <row r="77" spans="1:61" outlineLevel="1" x14ac:dyDescent="0.2">
      <c r="A77" s="233"/>
      <c r="B77" s="232"/>
      <c r="C77" s="232"/>
      <c r="D77" s="247" t="s">
        <v>418</v>
      </c>
      <c r="E77" s="246"/>
      <c r="F77" s="245"/>
      <c r="G77" s="366"/>
      <c r="H77" s="231"/>
      <c r="I77" s="231"/>
      <c r="J77" s="231"/>
      <c r="K77" s="231"/>
      <c r="L77" s="231"/>
      <c r="M77" s="231"/>
      <c r="N77" s="231"/>
      <c r="O77" s="229"/>
      <c r="P77" s="229"/>
      <c r="Q77" s="229"/>
      <c r="R77" s="229"/>
      <c r="S77" s="229"/>
      <c r="T77" s="229"/>
      <c r="U77" s="230"/>
      <c r="V77" s="229"/>
      <c r="W77" s="222"/>
      <c r="X77" s="222"/>
      <c r="Y77" s="222"/>
      <c r="Z77" s="222"/>
      <c r="AA77" s="222"/>
      <c r="AB77" s="222"/>
      <c r="AC77" s="222"/>
      <c r="AD77" s="222"/>
      <c r="AE77" s="222"/>
      <c r="AF77" s="222" t="s">
        <v>175</v>
      </c>
      <c r="AG77" s="222">
        <v>0</v>
      </c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</row>
    <row r="78" spans="1:61" outlineLevel="1" x14ac:dyDescent="0.2">
      <c r="A78" s="233"/>
      <c r="B78" s="232"/>
      <c r="C78" s="232"/>
      <c r="D78" s="247" t="s">
        <v>828</v>
      </c>
      <c r="E78" s="246"/>
      <c r="F78" s="245">
        <v>1.44</v>
      </c>
      <c r="G78" s="366"/>
      <c r="H78" s="231"/>
      <c r="I78" s="231"/>
      <c r="J78" s="231"/>
      <c r="K78" s="231"/>
      <c r="L78" s="231"/>
      <c r="M78" s="231"/>
      <c r="N78" s="231"/>
      <c r="O78" s="229"/>
      <c r="P78" s="229"/>
      <c r="Q78" s="229"/>
      <c r="R78" s="229"/>
      <c r="S78" s="229"/>
      <c r="T78" s="229"/>
      <c r="U78" s="230"/>
      <c r="V78" s="229"/>
      <c r="W78" s="222"/>
      <c r="X78" s="222"/>
      <c r="Y78" s="222"/>
      <c r="Z78" s="222"/>
      <c r="AA78" s="222"/>
      <c r="AB78" s="222"/>
      <c r="AC78" s="222"/>
      <c r="AD78" s="222"/>
      <c r="AE78" s="222"/>
      <c r="AF78" s="222" t="s">
        <v>175</v>
      </c>
      <c r="AG78" s="222">
        <v>0</v>
      </c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</row>
    <row r="79" spans="1:61" outlineLevel="1" x14ac:dyDescent="0.2">
      <c r="A79" s="233">
        <v>22</v>
      </c>
      <c r="B79" s="232" t="s">
        <v>840</v>
      </c>
      <c r="C79" s="237" t="s">
        <v>139</v>
      </c>
      <c r="D79" s="236" t="s">
        <v>839</v>
      </c>
      <c r="E79" s="229" t="s">
        <v>194</v>
      </c>
      <c r="F79" s="235">
        <v>12.84</v>
      </c>
      <c r="G79" s="365"/>
      <c r="H79" s="231">
        <f>ROUND(F79*G79,2)</f>
        <v>0</v>
      </c>
      <c r="I79" s="234"/>
      <c r="J79" s="231">
        <f>ROUND(F79*I79,2)</f>
        <v>0</v>
      </c>
      <c r="K79" s="234"/>
      <c r="L79" s="231">
        <f>ROUND(F79*K79,2)</f>
        <v>0</v>
      </c>
      <c r="M79" s="231">
        <v>21</v>
      </c>
      <c r="N79" s="231">
        <f>H79*(1+M79/100)</f>
        <v>0</v>
      </c>
      <c r="O79" s="229">
        <v>0.16952</v>
      </c>
      <c r="P79" s="229">
        <f>ROUND(F79*O79,5)</f>
        <v>2.1766399999999999</v>
      </c>
      <c r="Q79" s="229">
        <v>0</v>
      </c>
      <c r="R79" s="229">
        <f>ROUND(F79*Q79,5)</f>
        <v>0</v>
      </c>
      <c r="S79" s="229"/>
      <c r="T79" s="229"/>
      <c r="U79" s="230">
        <v>0.78200000000000003</v>
      </c>
      <c r="V79" s="229">
        <f>ROUND(F79*U79,2)</f>
        <v>10.039999999999999</v>
      </c>
      <c r="W79" s="222"/>
      <c r="X79" s="222"/>
      <c r="Y79" s="222"/>
      <c r="Z79" s="222"/>
      <c r="AA79" s="222"/>
      <c r="AB79" s="222"/>
      <c r="AC79" s="222"/>
      <c r="AD79" s="222"/>
      <c r="AE79" s="222"/>
      <c r="AF79" s="222" t="s">
        <v>136</v>
      </c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</row>
    <row r="80" spans="1:61" outlineLevel="1" x14ac:dyDescent="0.2">
      <c r="A80" s="233"/>
      <c r="B80" s="232"/>
      <c r="C80" s="232"/>
      <c r="D80" s="247" t="s">
        <v>838</v>
      </c>
      <c r="E80" s="246"/>
      <c r="F80" s="245"/>
      <c r="G80" s="366"/>
      <c r="H80" s="231"/>
      <c r="I80" s="231"/>
      <c r="J80" s="231"/>
      <c r="K80" s="231"/>
      <c r="L80" s="231"/>
      <c r="M80" s="231"/>
      <c r="N80" s="231"/>
      <c r="O80" s="229"/>
      <c r="P80" s="229"/>
      <c r="Q80" s="229"/>
      <c r="R80" s="229"/>
      <c r="S80" s="229"/>
      <c r="T80" s="229"/>
      <c r="U80" s="230"/>
      <c r="V80" s="229"/>
      <c r="W80" s="222"/>
      <c r="X80" s="222"/>
      <c r="Y80" s="222"/>
      <c r="Z80" s="222"/>
      <c r="AA80" s="222"/>
      <c r="AB80" s="222"/>
      <c r="AC80" s="222"/>
      <c r="AD80" s="222"/>
      <c r="AE80" s="222"/>
      <c r="AF80" s="222" t="s">
        <v>175</v>
      </c>
      <c r="AG80" s="222">
        <v>0</v>
      </c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</row>
    <row r="81" spans="1:61" outlineLevel="1" x14ac:dyDescent="0.2">
      <c r="A81" s="233"/>
      <c r="B81" s="232"/>
      <c r="C81" s="232"/>
      <c r="D81" s="247" t="s">
        <v>226</v>
      </c>
      <c r="E81" s="246"/>
      <c r="F81" s="245"/>
      <c r="G81" s="366"/>
      <c r="H81" s="231"/>
      <c r="I81" s="231"/>
      <c r="J81" s="231"/>
      <c r="K81" s="231"/>
      <c r="L81" s="231"/>
      <c r="M81" s="231"/>
      <c r="N81" s="231"/>
      <c r="O81" s="229"/>
      <c r="P81" s="229"/>
      <c r="Q81" s="229"/>
      <c r="R81" s="229"/>
      <c r="S81" s="229"/>
      <c r="T81" s="229"/>
      <c r="U81" s="230"/>
      <c r="V81" s="229"/>
      <c r="W81" s="222"/>
      <c r="X81" s="222"/>
      <c r="Y81" s="222"/>
      <c r="Z81" s="222"/>
      <c r="AA81" s="222"/>
      <c r="AB81" s="222"/>
      <c r="AC81" s="222"/>
      <c r="AD81" s="222"/>
      <c r="AE81" s="222"/>
      <c r="AF81" s="222" t="s">
        <v>175</v>
      </c>
      <c r="AG81" s="222">
        <v>0</v>
      </c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</row>
    <row r="82" spans="1:61" outlineLevel="1" x14ac:dyDescent="0.2">
      <c r="A82" s="233"/>
      <c r="B82" s="232"/>
      <c r="C82" s="232"/>
      <c r="D82" s="247" t="s">
        <v>829</v>
      </c>
      <c r="E82" s="246"/>
      <c r="F82" s="245">
        <v>11.4</v>
      </c>
      <c r="G82" s="366"/>
      <c r="H82" s="231"/>
      <c r="I82" s="231"/>
      <c r="J82" s="231"/>
      <c r="K82" s="231"/>
      <c r="L82" s="231"/>
      <c r="M82" s="231"/>
      <c r="N82" s="231"/>
      <c r="O82" s="229"/>
      <c r="P82" s="229"/>
      <c r="Q82" s="229"/>
      <c r="R82" s="229"/>
      <c r="S82" s="229"/>
      <c r="T82" s="229"/>
      <c r="U82" s="230"/>
      <c r="V82" s="229"/>
      <c r="W82" s="222"/>
      <c r="X82" s="222"/>
      <c r="Y82" s="222"/>
      <c r="Z82" s="222"/>
      <c r="AA82" s="222"/>
      <c r="AB82" s="222"/>
      <c r="AC82" s="222"/>
      <c r="AD82" s="222"/>
      <c r="AE82" s="222"/>
      <c r="AF82" s="222" t="s">
        <v>175</v>
      </c>
      <c r="AG82" s="222">
        <v>0</v>
      </c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</row>
    <row r="83" spans="1:61" outlineLevel="1" x14ac:dyDescent="0.2">
      <c r="A83" s="233"/>
      <c r="B83" s="232"/>
      <c r="C83" s="232"/>
      <c r="D83" s="247" t="s">
        <v>418</v>
      </c>
      <c r="E83" s="246"/>
      <c r="F83" s="245"/>
      <c r="G83" s="366"/>
      <c r="H83" s="231"/>
      <c r="I83" s="231"/>
      <c r="J83" s="231"/>
      <c r="K83" s="231"/>
      <c r="L83" s="231"/>
      <c r="M83" s="231"/>
      <c r="N83" s="231"/>
      <c r="O83" s="229"/>
      <c r="P83" s="229"/>
      <c r="Q83" s="229"/>
      <c r="R83" s="229"/>
      <c r="S83" s="229"/>
      <c r="T83" s="229"/>
      <c r="U83" s="230"/>
      <c r="V83" s="229"/>
      <c r="W83" s="222"/>
      <c r="X83" s="222"/>
      <c r="Y83" s="222"/>
      <c r="Z83" s="222"/>
      <c r="AA83" s="222"/>
      <c r="AB83" s="222"/>
      <c r="AC83" s="222"/>
      <c r="AD83" s="222"/>
      <c r="AE83" s="222"/>
      <c r="AF83" s="222" t="s">
        <v>175</v>
      </c>
      <c r="AG83" s="222">
        <v>0</v>
      </c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</row>
    <row r="84" spans="1:61" outlineLevel="1" x14ac:dyDescent="0.2">
      <c r="A84" s="233"/>
      <c r="B84" s="232"/>
      <c r="C84" s="232"/>
      <c r="D84" s="247" t="s">
        <v>828</v>
      </c>
      <c r="E84" s="246"/>
      <c r="F84" s="245">
        <v>1.44</v>
      </c>
      <c r="G84" s="366"/>
      <c r="H84" s="231"/>
      <c r="I84" s="231"/>
      <c r="J84" s="231"/>
      <c r="K84" s="231"/>
      <c r="L84" s="231"/>
      <c r="M84" s="231"/>
      <c r="N84" s="231"/>
      <c r="O84" s="229"/>
      <c r="P84" s="229"/>
      <c r="Q84" s="229"/>
      <c r="R84" s="229"/>
      <c r="S84" s="229"/>
      <c r="T84" s="229"/>
      <c r="U84" s="230"/>
      <c r="V84" s="229"/>
      <c r="W84" s="222"/>
      <c r="X84" s="222"/>
      <c r="Y84" s="222"/>
      <c r="Z84" s="222"/>
      <c r="AA84" s="222"/>
      <c r="AB84" s="222"/>
      <c r="AC84" s="222"/>
      <c r="AD84" s="222"/>
      <c r="AE84" s="222"/>
      <c r="AF84" s="222" t="s">
        <v>175</v>
      </c>
      <c r="AG84" s="222">
        <v>0</v>
      </c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</row>
    <row r="85" spans="1:61" x14ac:dyDescent="0.2">
      <c r="A85" s="244" t="s">
        <v>150</v>
      </c>
      <c r="B85" s="243" t="s">
        <v>95</v>
      </c>
      <c r="C85" s="243"/>
      <c r="D85" s="242" t="s">
        <v>94</v>
      </c>
      <c r="E85" s="238"/>
      <c r="F85" s="241"/>
      <c r="G85" s="367"/>
      <c r="H85" s="240">
        <f>SUMIF(AF86:AF95,"&lt;&gt;NOR",H86:H95)</f>
        <v>0</v>
      </c>
      <c r="I85" s="240"/>
      <c r="J85" s="240">
        <f>SUM(J86:J95)</f>
        <v>0</v>
      </c>
      <c r="K85" s="240"/>
      <c r="L85" s="240">
        <f>SUM(L86:L95)</f>
        <v>0</v>
      </c>
      <c r="M85" s="240"/>
      <c r="N85" s="240">
        <f>SUM(N86:N95)</f>
        <v>0</v>
      </c>
      <c r="O85" s="238"/>
      <c r="P85" s="238">
        <f>SUM(P86:P95)</f>
        <v>1.24732</v>
      </c>
      <c r="Q85" s="238"/>
      <c r="R85" s="238">
        <f>SUM(R86:R95)</f>
        <v>0</v>
      </c>
      <c r="S85" s="238"/>
      <c r="T85" s="238"/>
      <c r="U85" s="239"/>
      <c r="V85" s="238">
        <f>SUM(V86:V95)</f>
        <v>60</v>
      </c>
      <c r="AF85" t="s">
        <v>149</v>
      </c>
    </row>
    <row r="86" spans="1:61" ht="22.5" outlineLevel="1" x14ac:dyDescent="0.2">
      <c r="A86" s="233">
        <v>23</v>
      </c>
      <c r="B86" s="232" t="s">
        <v>577</v>
      </c>
      <c r="C86" s="237" t="s">
        <v>139</v>
      </c>
      <c r="D86" s="236" t="s">
        <v>576</v>
      </c>
      <c r="E86" s="229" t="s">
        <v>194</v>
      </c>
      <c r="F86" s="235">
        <v>30.96</v>
      </c>
      <c r="G86" s="365"/>
      <c r="H86" s="231">
        <f>ROUND(F86*G86,2)</f>
        <v>0</v>
      </c>
      <c r="I86" s="234"/>
      <c r="J86" s="231">
        <f>ROUND(F86*I86,2)</f>
        <v>0</v>
      </c>
      <c r="K86" s="234"/>
      <c r="L86" s="231">
        <f>ROUND(F86*K86,2)</f>
        <v>0</v>
      </c>
      <c r="M86" s="231">
        <v>21</v>
      </c>
      <c r="N86" s="231">
        <f>H86*(1+M86/100)</f>
        <v>0</v>
      </c>
      <c r="O86" s="229">
        <v>1.1860000000000001E-2</v>
      </c>
      <c r="P86" s="229">
        <f>ROUND(F86*O86,5)</f>
        <v>0.36719000000000002</v>
      </c>
      <c r="Q86" s="229">
        <v>0</v>
      </c>
      <c r="R86" s="229">
        <f>ROUND(F86*Q86,5)</f>
        <v>0</v>
      </c>
      <c r="S86" s="229"/>
      <c r="T86" s="229"/>
      <c r="U86" s="230">
        <v>0.95</v>
      </c>
      <c r="V86" s="229">
        <f>ROUND(F86*U86,2)</f>
        <v>29.41</v>
      </c>
      <c r="W86" s="222"/>
      <c r="X86" s="222"/>
      <c r="Y86" s="222"/>
      <c r="Z86" s="222"/>
      <c r="AA86" s="222"/>
      <c r="AB86" s="222"/>
      <c r="AC86" s="222"/>
      <c r="AD86" s="222"/>
      <c r="AE86" s="222"/>
      <c r="AF86" s="222" t="s">
        <v>136</v>
      </c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</row>
    <row r="87" spans="1:61" outlineLevel="1" x14ac:dyDescent="0.2">
      <c r="A87" s="233"/>
      <c r="B87" s="232"/>
      <c r="C87" s="232"/>
      <c r="D87" s="247" t="s">
        <v>575</v>
      </c>
      <c r="E87" s="246"/>
      <c r="F87" s="245">
        <v>30.96</v>
      </c>
      <c r="G87" s="366"/>
      <c r="H87" s="231"/>
      <c r="I87" s="231"/>
      <c r="J87" s="231"/>
      <c r="K87" s="231"/>
      <c r="L87" s="231"/>
      <c r="M87" s="231"/>
      <c r="N87" s="231"/>
      <c r="O87" s="229"/>
      <c r="P87" s="229"/>
      <c r="Q87" s="229"/>
      <c r="R87" s="229"/>
      <c r="S87" s="229"/>
      <c r="T87" s="229"/>
      <c r="U87" s="230"/>
      <c r="V87" s="229"/>
      <c r="W87" s="222"/>
      <c r="X87" s="222"/>
      <c r="Y87" s="222"/>
      <c r="Z87" s="222"/>
      <c r="AA87" s="222"/>
      <c r="AB87" s="222"/>
      <c r="AC87" s="222"/>
      <c r="AD87" s="222"/>
      <c r="AE87" s="222"/>
      <c r="AF87" s="222" t="s">
        <v>175</v>
      </c>
      <c r="AG87" s="222">
        <v>0</v>
      </c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</row>
    <row r="88" spans="1:61" ht="22.5" outlineLevel="1" x14ac:dyDescent="0.2">
      <c r="A88" s="233">
        <v>24</v>
      </c>
      <c r="B88" s="232" t="s">
        <v>574</v>
      </c>
      <c r="C88" s="237" t="s">
        <v>139</v>
      </c>
      <c r="D88" s="236" t="s">
        <v>573</v>
      </c>
      <c r="E88" s="229" t="s">
        <v>194</v>
      </c>
      <c r="F88" s="235">
        <v>18.420000000000002</v>
      </c>
      <c r="G88" s="365"/>
      <c r="H88" s="231">
        <f>ROUND(F88*G88,2)</f>
        <v>0</v>
      </c>
      <c r="I88" s="234"/>
      <c r="J88" s="231">
        <f>ROUND(F88*I88,2)</f>
        <v>0</v>
      </c>
      <c r="K88" s="234"/>
      <c r="L88" s="231">
        <f>ROUND(F88*K88,2)</f>
        <v>0</v>
      </c>
      <c r="M88" s="231">
        <v>21</v>
      </c>
      <c r="N88" s="231">
        <f>H88*(1+M88/100)</f>
        <v>0</v>
      </c>
      <c r="O88" s="229">
        <v>1.197E-2</v>
      </c>
      <c r="P88" s="229">
        <f>ROUND(F88*O88,5)</f>
        <v>0.22048999999999999</v>
      </c>
      <c r="Q88" s="229">
        <v>0</v>
      </c>
      <c r="R88" s="229">
        <f>ROUND(F88*Q88,5)</f>
        <v>0</v>
      </c>
      <c r="S88" s="229"/>
      <c r="T88" s="229"/>
      <c r="U88" s="230">
        <v>0.95</v>
      </c>
      <c r="V88" s="229">
        <f>ROUND(F88*U88,2)</f>
        <v>17.5</v>
      </c>
      <c r="W88" s="222"/>
      <c r="X88" s="222"/>
      <c r="Y88" s="222"/>
      <c r="Z88" s="222"/>
      <c r="AA88" s="222"/>
      <c r="AB88" s="222"/>
      <c r="AC88" s="222"/>
      <c r="AD88" s="222"/>
      <c r="AE88" s="222"/>
      <c r="AF88" s="222" t="s">
        <v>136</v>
      </c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</row>
    <row r="89" spans="1:61" outlineLevel="1" x14ac:dyDescent="0.2">
      <c r="A89" s="233"/>
      <c r="B89" s="232"/>
      <c r="C89" s="232"/>
      <c r="D89" s="247" t="s">
        <v>572</v>
      </c>
      <c r="E89" s="246"/>
      <c r="F89" s="245">
        <v>18.420000000000002</v>
      </c>
      <c r="G89" s="366"/>
      <c r="H89" s="231"/>
      <c r="I89" s="231"/>
      <c r="J89" s="231"/>
      <c r="K89" s="231"/>
      <c r="L89" s="231"/>
      <c r="M89" s="231"/>
      <c r="N89" s="231"/>
      <c r="O89" s="229"/>
      <c r="P89" s="229"/>
      <c r="Q89" s="229"/>
      <c r="R89" s="229"/>
      <c r="S89" s="229"/>
      <c r="T89" s="229"/>
      <c r="U89" s="230"/>
      <c r="V89" s="229"/>
      <c r="W89" s="222"/>
      <c r="X89" s="222"/>
      <c r="Y89" s="222"/>
      <c r="Z89" s="222"/>
      <c r="AA89" s="222"/>
      <c r="AB89" s="222"/>
      <c r="AC89" s="222"/>
      <c r="AD89" s="222"/>
      <c r="AE89" s="222"/>
      <c r="AF89" s="222" t="s">
        <v>175</v>
      </c>
      <c r="AG89" s="222">
        <v>0</v>
      </c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</row>
    <row r="90" spans="1:61" outlineLevel="1" x14ac:dyDescent="0.2">
      <c r="A90" s="233">
        <v>25</v>
      </c>
      <c r="B90" s="232" t="s">
        <v>571</v>
      </c>
      <c r="C90" s="237" t="s">
        <v>139</v>
      </c>
      <c r="D90" s="236" t="s">
        <v>570</v>
      </c>
      <c r="E90" s="229" t="s">
        <v>194</v>
      </c>
      <c r="F90" s="235">
        <v>18.420000000000002</v>
      </c>
      <c r="G90" s="365"/>
      <c r="H90" s="231">
        <f>ROUND(F90*G90,2)</f>
        <v>0</v>
      </c>
      <c r="I90" s="234"/>
      <c r="J90" s="231">
        <f>ROUND(F90*I90,2)</f>
        <v>0</v>
      </c>
      <c r="K90" s="234"/>
      <c r="L90" s="231">
        <f>ROUND(F90*K90,2)</f>
        <v>0</v>
      </c>
      <c r="M90" s="231">
        <v>21</v>
      </c>
      <c r="N90" s="231">
        <f>H90*(1+M90/100)</f>
        <v>0</v>
      </c>
      <c r="O90" s="229">
        <v>0</v>
      </c>
      <c r="P90" s="229">
        <f>ROUND(F90*O90,5)</f>
        <v>0</v>
      </c>
      <c r="Q90" s="229">
        <v>0</v>
      </c>
      <c r="R90" s="229">
        <f>ROUND(F90*Q90,5)</f>
        <v>0</v>
      </c>
      <c r="S90" s="229"/>
      <c r="T90" s="229"/>
      <c r="U90" s="230">
        <v>0.28000000000000003</v>
      </c>
      <c r="V90" s="229">
        <f>ROUND(F90*U90,2)</f>
        <v>5.16</v>
      </c>
      <c r="W90" s="222"/>
      <c r="X90" s="222"/>
      <c r="Y90" s="222"/>
      <c r="Z90" s="222"/>
      <c r="AA90" s="222"/>
      <c r="AB90" s="222"/>
      <c r="AC90" s="222"/>
      <c r="AD90" s="222"/>
      <c r="AE90" s="222"/>
      <c r="AF90" s="222" t="s">
        <v>136</v>
      </c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</row>
    <row r="91" spans="1:61" outlineLevel="1" x14ac:dyDescent="0.2">
      <c r="A91" s="233">
        <v>26</v>
      </c>
      <c r="B91" s="232" t="s">
        <v>569</v>
      </c>
      <c r="C91" s="237" t="s">
        <v>139</v>
      </c>
      <c r="D91" s="236" t="s">
        <v>568</v>
      </c>
      <c r="E91" s="229" t="s">
        <v>207</v>
      </c>
      <c r="F91" s="235">
        <v>5.4</v>
      </c>
      <c r="G91" s="365"/>
      <c r="H91" s="231">
        <f>ROUND(F91*G91,2)</f>
        <v>0</v>
      </c>
      <c r="I91" s="234"/>
      <c r="J91" s="231">
        <f>ROUND(F91*I91,2)</f>
        <v>0</v>
      </c>
      <c r="K91" s="234"/>
      <c r="L91" s="231">
        <f>ROUND(F91*K91,2)</f>
        <v>0</v>
      </c>
      <c r="M91" s="231">
        <v>21</v>
      </c>
      <c r="N91" s="231">
        <f>H91*(1+M91/100)</f>
        <v>0</v>
      </c>
      <c r="O91" s="229">
        <v>0.11369</v>
      </c>
      <c r="P91" s="229">
        <f>ROUND(F91*O91,5)</f>
        <v>0.61392999999999998</v>
      </c>
      <c r="Q91" s="229">
        <v>0</v>
      </c>
      <c r="R91" s="229">
        <f>ROUND(F91*Q91,5)</f>
        <v>0</v>
      </c>
      <c r="S91" s="229"/>
      <c r="T91" s="229"/>
      <c r="U91" s="230">
        <v>0.56850000000000001</v>
      </c>
      <c r="V91" s="229">
        <f>ROUND(F91*U91,2)</f>
        <v>3.07</v>
      </c>
      <c r="W91" s="222"/>
      <c r="X91" s="222"/>
      <c r="Y91" s="222"/>
      <c r="Z91" s="222"/>
      <c r="AA91" s="222"/>
      <c r="AB91" s="222"/>
      <c r="AC91" s="222"/>
      <c r="AD91" s="222"/>
      <c r="AE91" s="222"/>
      <c r="AF91" s="222" t="s">
        <v>136</v>
      </c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</row>
    <row r="92" spans="1:61" outlineLevel="1" x14ac:dyDescent="0.2">
      <c r="A92" s="233"/>
      <c r="B92" s="232"/>
      <c r="C92" s="232"/>
      <c r="D92" s="247" t="s">
        <v>418</v>
      </c>
      <c r="E92" s="246"/>
      <c r="F92" s="245"/>
      <c r="G92" s="366"/>
      <c r="H92" s="231"/>
      <c r="I92" s="231"/>
      <c r="J92" s="231"/>
      <c r="K92" s="231"/>
      <c r="L92" s="231"/>
      <c r="M92" s="231"/>
      <c r="N92" s="231"/>
      <c r="O92" s="229"/>
      <c r="P92" s="229"/>
      <c r="Q92" s="229"/>
      <c r="R92" s="229"/>
      <c r="S92" s="229"/>
      <c r="T92" s="229"/>
      <c r="U92" s="230"/>
      <c r="V92" s="229"/>
      <c r="W92" s="222"/>
      <c r="X92" s="222"/>
      <c r="Y92" s="222"/>
      <c r="Z92" s="222"/>
      <c r="AA92" s="222"/>
      <c r="AB92" s="222"/>
      <c r="AC92" s="222"/>
      <c r="AD92" s="222"/>
      <c r="AE92" s="222"/>
      <c r="AF92" s="222" t="s">
        <v>175</v>
      </c>
      <c r="AG92" s="222">
        <v>0</v>
      </c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</row>
    <row r="93" spans="1:61" outlineLevel="1" x14ac:dyDescent="0.2">
      <c r="A93" s="233"/>
      <c r="B93" s="232"/>
      <c r="C93" s="232"/>
      <c r="D93" s="247" t="s">
        <v>567</v>
      </c>
      <c r="E93" s="246"/>
      <c r="F93" s="245">
        <v>5.4</v>
      </c>
      <c r="G93" s="366"/>
      <c r="H93" s="231"/>
      <c r="I93" s="231"/>
      <c r="J93" s="231"/>
      <c r="K93" s="231"/>
      <c r="L93" s="231"/>
      <c r="M93" s="231"/>
      <c r="N93" s="231"/>
      <c r="O93" s="229"/>
      <c r="P93" s="229"/>
      <c r="Q93" s="229"/>
      <c r="R93" s="229"/>
      <c r="S93" s="229"/>
      <c r="T93" s="229"/>
      <c r="U93" s="230"/>
      <c r="V93" s="229"/>
      <c r="W93" s="222"/>
      <c r="X93" s="222"/>
      <c r="Y93" s="222"/>
      <c r="Z93" s="222"/>
      <c r="AA93" s="222"/>
      <c r="AB93" s="222"/>
      <c r="AC93" s="222"/>
      <c r="AD93" s="222"/>
      <c r="AE93" s="222"/>
      <c r="AF93" s="222" t="s">
        <v>175</v>
      </c>
      <c r="AG93" s="222">
        <v>0</v>
      </c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2"/>
      <c r="BH93" s="222"/>
      <c r="BI93" s="222"/>
    </row>
    <row r="94" spans="1:61" outlineLevel="1" x14ac:dyDescent="0.2">
      <c r="A94" s="233">
        <v>27</v>
      </c>
      <c r="B94" s="232" t="s">
        <v>566</v>
      </c>
      <c r="C94" s="237" t="s">
        <v>139</v>
      </c>
      <c r="D94" s="236" t="s">
        <v>565</v>
      </c>
      <c r="E94" s="229" t="s">
        <v>194</v>
      </c>
      <c r="F94" s="235">
        <v>2.7</v>
      </c>
      <c r="G94" s="365"/>
      <c r="H94" s="231">
        <f>ROUND(F94*G94,2)</f>
        <v>0</v>
      </c>
      <c r="I94" s="234"/>
      <c r="J94" s="231">
        <f>ROUND(F94*I94,2)</f>
        <v>0</v>
      </c>
      <c r="K94" s="234"/>
      <c r="L94" s="231">
        <f>ROUND(F94*K94,2)</f>
        <v>0</v>
      </c>
      <c r="M94" s="231">
        <v>21</v>
      </c>
      <c r="N94" s="231">
        <f>H94*(1+M94/100)</f>
        <v>0</v>
      </c>
      <c r="O94" s="229">
        <v>1.6930000000000001E-2</v>
      </c>
      <c r="P94" s="229">
        <f>ROUND(F94*O94,5)</f>
        <v>4.5710000000000001E-2</v>
      </c>
      <c r="Q94" s="229">
        <v>0</v>
      </c>
      <c r="R94" s="229">
        <f>ROUND(F94*Q94,5)</f>
        <v>0</v>
      </c>
      <c r="S94" s="229"/>
      <c r="T94" s="229"/>
      <c r="U94" s="230">
        <v>1.5396000000000001</v>
      </c>
      <c r="V94" s="229">
        <f>ROUND(F94*U94,2)</f>
        <v>4.16</v>
      </c>
      <c r="W94" s="222"/>
      <c r="X94" s="222"/>
      <c r="Y94" s="222"/>
      <c r="Z94" s="222"/>
      <c r="AA94" s="222"/>
      <c r="AB94" s="222"/>
      <c r="AC94" s="222"/>
      <c r="AD94" s="222"/>
      <c r="AE94" s="222"/>
      <c r="AF94" s="222" t="s">
        <v>136</v>
      </c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222"/>
      <c r="BF94" s="222"/>
      <c r="BG94" s="222"/>
      <c r="BH94" s="222"/>
      <c r="BI94" s="222"/>
    </row>
    <row r="95" spans="1:61" outlineLevel="1" x14ac:dyDescent="0.2">
      <c r="A95" s="233">
        <v>28</v>
      </c>
      <c r="B95" s="232" t="s">
        <v>564</v>
      </c>
      <c r="C95" s="237" t="s">
        <v>139</v>
      </c>
      <c r="D95" s="236" t="s">
        <v>563</v>
      </c>
      <c r="E95" s="229" t="s">
        <v>194</v>
      </c>
      <c r="F95" s="235">
        <v>2.7</v>
      </c>
      <c r="G95" s="365"/>
      <c r="H95" s="231">
        <f>ROUND(F95*G95,2)</f>
        <v>0</v>
      </c>
      <c r="I95" s="234"/>
      <c r="J95" s="231">
        <f>ROUND(F95*I95,2)</f>
        <v>0</v>
      </c>
      <c r="K95" s="234"/>
      <c r="L95" s="231">
        <f>ROUND(F95*K95,2)</f>
        <v>0</v>
      </c>
      <c r="M95" s="231">
        <v>21</v>
      </c>
      <c r="N95" s="231">
        <f>H95*(1+M95/100)</f>
        <v>0</v>
      </c>
      <c r="O95" s="229">
        <v>0</v>
      </c>
      <c r="P95" s="229">
        <f>ROUND(F95*O95,5)</f>
        <v>0</v>
      </c>
      <c r="Q95" s="229">
        <v>0</v>
      </c>
      <c r="R95" s="229">
        <f>ROUND(F95*Q95,5)</f>
        <v>0</v>
      </c>
      <c r="S95" s="229"/>
      <c r="T95" s="229"/>
      <c r="U95" s="230">
        <v>0.26</v>
      </c>
      <c r="V95" s="229">
        <f>ROUND(F95*U95,2)</f>
        <v>0.7</v>
      </c>
      <c r="W95" s="222"/>
      <c r="X95" s="222"/>
      <c r="Y95" s="222"/>
      <c r="Z95" s="222"/>
      <c r="AA95" s="222"/>
      <c r="AB95" s="222"/>
      <c r="AC95" s="222"/>
      <c r="AD95" s="222"/>
      <c r="AE95" s="222"/>
      <c r="AF95" s="222" t="s">
        <v>136</v>
      </c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2"/>
      <c r="BH95" s="222"/>
      <c r="BI95" s="222"/>
    </row>
    <row r="96" spans="1:61" x14ac:dyDescent="0.2">
      <c r="A96" s="244" t="s">
        <v>150</v>
      </c>
      <c r="B96" s="243" t="s">
        <v>93</v>
      </c>
      <c r="C96" s="243"/>
      <c r="D96" s="242" t="s">
        <v>92</v>
      </c>
      <c r="E96" s="238"/>
      <c r="F96" s="241"/>
      <c r="G96" s="367"/>
      <c r="H96" s="240">
        <f>SUMIF(AF97:AF124,"&lt;&gt;NOR",H97:H124)</f>
        <v>0</v>
      </c>
      <c r="I96" s="240"/>
      <c r="J96" s="240">
        <f>SUM(J97:J124)</f>
        <v>0</v>
      </c>
      <c r="K96" s="240"/>
      <c r="L96" s="240">
        <f>SUM(L97:L124)</f>
        <v>0</v>
      </c>
      <c r="M96" s="240"/>
      <c r="N96" s="240">
        <f>SUM(N97:N124)</f>
        <v>0</v>
      </c>
      <c r="O96" s="238"/>
      <c r="P96" s="238">
        <f>SUM(P97:P124)</f>
        <v>7.5716199999999994</v>
      </c>
      <c r="Q96" s="238"/>
      <c r="R96" s="238">
        <f>SUM(R97:R124)</f>
        <v>0</v>
      </c>
      <c r="S96" s="238"/>
      <c r="T96" s="238"/>
      <c r="U96" s="239"/>
      <c r="V96" s="238">
        <f>SUM(V97:V124)</f>
        <v>204.78</v>
      </c>
      <c r="AF96" t="s">
        <v>149</v>
      </c>
    </row>
    <row r="97" spans="1:61" outlineLevel="1" x14ac:dyDescent="0.2">
      <c r="A97" s="233">
        <v>29</v>
      </c>
      <c r="B97" s="232" t="s">
        <v>562</v>
      </c>
      <c r="C97" s="237" t="s">
        <v>139</v>
      </c>
      <c r="D97" s="236" t="s">
        <v>561</v>
      </c>
      <c r="E97" s="229" t="s">
        <v>194</v>
      </c>
      <c r="F97" s="235">
        <v>155.75</v>
      </c>
      <c r="G97" s="365"/>
      <c r="H97" s="231">
        <f>ROUND(F97*G97,2)</f>
        <v>0</v>
      </c>
      <c r="I97" s="234"/>
      <c r="J97" s="231">
        <f>ROUND(F97*I97,2)</f>
        <v>0</v>
      </c>
      <c r="K97" s="234"/>
      <c r="L97" s="231">
        <f>ROUND(F97*K97,2)</f>
        <v>0</v>
      </c>
      <c r="M97" s="231">
        <v>21</v>
      </c>
      <c r="N97" s="231">
        <f>H97*(1+M97/100)</f>
        <v>0</v>
      </c>
      <c r="O97" s="229">
        <v>4.0000000000000003E-5</v>
      </c>
      <c r="P97" s="229">
        <f>ROUND(F97*O97,5)</f>
        <v>6.2300000000000003E-3</v>
      </c>
      <c r="Q97" s="229">
        <v>0</v>
      </c>
      <c r="R97" s="229">
        <f>ROUND(F97*Q97,5)</f>
        <v>0</v>
      </c>
      <c r="S97" s="229"/>
      <c r="T97" s="229"/>
      <c r="U97" s="230">
        <v>7.8E-2</v>
      </c>
      <c r="V97" s="229">
        <f>ROUND(F97*U97,2)</f>
        <v>12.15</v>
      </c>
      <c r="W97" s="222"/>
      <c r="X97" s="222"/>
      <c r="Y97" s="222"/>
      <c r="Z97" s="222"/>
      <c r="AA97" s="222"/>
      <c r="AB97" s="222"/>
      <c r="AC97" s="222"/>
      <c r="AD97" s="222"/>
      <c r="AE97" s="222"/>
      <c r="AF97" s="222" t="s">
        <v>136</v>
      </c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2"/>
      <c r="BD97" s="222"/>
      <c r="BE97" s="222"/>
      <c r="BF97" s="222"/>
      <c r="BG97" s="222"/>
      <c r="BH97" s="222"/>
      <c r="BI97" s="222"/>
    </row>
    <row r="98" spans="1:61" ht="22.5" outlineLevel="1" x14ac:dyDescent="0.2">
      <c r="A98" s="233"/>
      <c r="B98" s="232"/>
      <c r="C98" s="232"/>
      <c r="D98" s="247" t="s">
        <v>498</v>
      </c>
      <c r="E98" s="246"/>
      <c r="F98" s="245">
        <v>155.75</v>
      </c>
      <c r="G98" s="366"/>
      <c r="H98" s="231"/>
      <c r="I98" s="231"/>
      <c r="J98" s="231"/>
      <c r="K98" s="231"/>
      <c r="L98" s="231"/>
      <c r="M98" s="231"/>
      <c r="N98" s="231"/>
      <c r="O98" s="229"/>
      <c r="P98" s="229"/>
      <c r="Q98" s="229"/>
      <c r="R98" s="229"/>
      <c r="S98" s="229"/>
      <c r="T98" s="229"/>
      <c r="U98" s="230"/>
      <c r="V98" s="229"/>
      <c r="W98" s="222"/>
      <c r="X98" s="222"/>
      <c r="Y98" s="222"/>
      <c r="Z98" s="222"/>
      <c r="AA98" s="222"/>
      <c r="AB98" s="222"/>
      <c r="AC98" s="222"/>
      <c r="AD98" s="222"/>
      <c r="AE98" s="222"/>
      <c r="AF98" s="222" t="s">
        <v>175</v>
      </c>
      <c r="AG98" s="222">
        <v>0</v>
      </c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</row>
    <row r="99" spans="1:61" ht="22.5" outlineLevel="1" x14ac:dyDescent="0.2">
      <c r="A99" s="233">
        <v>30</v>
      </c>
      <c r="B99" s="232" t="s">
        <v>560</v>
      </c>
      <c r="C99" s="237" t="s">
        <v>139</v>
      </c>
      <c r="D99" s="236" t="s">
        <v>559</v>
      </c>
      <c r="E99" s="229" t="s">
        <v>194</v>
      </c>
      <c r="F99" s="235">
        <v>1.35</v>
      </c>
      <c r="G99" s="365"/>
      <c r="H99" s="231">
        <f>ROUND(F99*G99,2)</f>
        <v>0</v>
      </c>
      <c r="I99" s="234"/>
      <c r="J99" s="231">
        <f>ROUND(F99*I99,2)</f>
        <v>0</v>
      </c>
      <c r="K99" s="234"/>
      <c r="L99" s="231">
        <f>ROUND(F99*K99,2)</f>
        <v>0</v>
      </c>
      <c r="M99" s="231">
        <v>21</v>
      </c>
      <c r="N99" s="231">
        <f>H99*(1+M99/100)</f>
        <v>0</v>
      </c>
      <c r="O99" s="229">
        <v>5.2679999999999998E-2</v>
      </c>
      <c r="P99" s="229">
        <f>ROUND(F99*O99,5)</f>
        <v>7.1120000000000003E-2</v>
      </c>
      <c r="Q99" s="229">
        <v>0</v>
      </c>
      <c r="R99" s="229">
        <f>ROUND(F99*Q99,5)</f>
        <v>0</v>
      </c>
      <c r="S99" s="229"/>
      <c r="T99" s="229"/>
      <c r="U99" s="230">
        <v>2.8540199999999998</v>
      </c>
      <c r="V99" s="229">
        <f>ROUND(F99*U99,2)</f>
        <v>3.85</v>
      </c>
      <c r="W99" s="222"/>
      <c r="X99" s="222"/>
      <c r="Y99" s="222"/>
      <c r="Z99" s="222"/>
      <c r="AA99" s="222"/>
      <c r="AB99" s="222"/>
      <c r="AC99" s="222"/>
      <c r="AD99" s="222"/>
      <c r="AE99" s="222"/>
      <c r="AF99" s="222" t="s">
        <v>136</v>
      </c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2"/>
      <c r="BB99" s="222"/>
      <c r="BC99" s="222"/>
      <c r="BD99" s="222"/>
      <c r="BE99" s="222"/>
      <c r="BF99" s="222"/>
      <c r="BG99" s="222"/>
      <c r="BH99" s="222"/>
      <c r="BI99" s="222"/>
    </row>
    <row r="100" spans="1:61" outlineLevel="1" x14ac:dyDescent="0.2">
      <c r="A100" s="233"/>
      <c r="B100" s="232"/>
      <c r="C100" s="232"/>
      <c r="D100" s="247" t="s">
        <v>556</v>
      </c>
      <c r="E100" s="246"/>
      <c r="F100" s="245"/>
      <c r="G100" s="366"/>
      <c r="H100" s="231"/>
      <c r="I100" s="231"/>
      <c r="J100" s="231"/>
      <c r="K100" s="231"/>
      <c r="L100" s="231"/>
      <c r="M100" s="231"/>
      <c r="N100" s="231"/>
      <c r="O100" s="229"/>
      <c r="P100" s="229"/>
      <c r="Q100" s="229"/>
      <c r="R100" s="229"/>
      <c r="S100" s="229"/>
      <c r="T100" s="229"/>
      <c r="U100" s="230"/>
      <c r="V100" s="229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 t="s">
        <v>175</v>
      </c>
      <c r="AG100" s="222">
        <v>0</v>
      </c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2"/>
      <c r="BD100" s="222"/>
      <c r="BE100" s="222"/>
      <c r="BF100" s="222"/>
      <c r="BG100" s="222"/>
      <c r="BH100" s="222"/>
      <c r="BI100" s="222"/>
    </row>
    <row r="101" spans="1:61" outlineLevel="1" x14ac:dyDescent="0.2">
      <c r="A101" s="233"/>
      <c r="B101" s="232"/>
      <c r="C101" s="232"/>
      <c r="D101" s="247" t="s">
        <v>837</v>
      </c>
      <c r="E101" s="246"/>
      <c r="F101" s="245">
        <v>1.35</v>
      </c>
      <c r="G101" s="366"/>
      <c r="H101" s="231"/>
      <c r="I101" s="231"/>
      <c r="J101" s="231"/>
      <c r="K101" s="231"/>
      <c r="L101" s="231"/>
      <c r="M101" s="231"/>
      <c r="N101" s="231"/>
      <c r="O101" s="229"/>
      <c r="P101" s="229"/>
      <c r="Q101" s="229"/>
      <c r="R101" s="229"/>
      <c r="S101" s="229"/>
      <c r="T101" s="229"/>
      <c r="U101" s="230"/>
      <c r="V101" s="229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 t="s">
        <v>175</v>
      </c>
      <c r="AG101" s="222">
        <v>0</v>
      </c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  <c r="AZ101" s="222"/>
      <c r="BA101" s="222"/>
      <c r="BB101" s="222"/>
      <c r="BC101" s="222"/>
      <c r="BD101" s="222"/>
      <c r="BE101" s="222"/>
      <c r="BF101" s="222"/>
      <c r="BG101" s="222"/>
      <c r="BH101" s="222"/>
      <c r="BI101" s="222"/>
    </row>
    <row r="102" spans="1:61" ht="22.5" outlineLevel="1" x14ac:dyDescent="0.2">
      <c r="A102" s="233">
        <v>31</v>
      </c>
      <c r="B102" s="232" t="s">
        <v>558</v>
      </c>
      <c r="C102" s="237" t="s">
        <v>139</v>
      </c>
      <c r="D102" s="236" t="s">
        <v>557</v>
      </c>
      <c r="E102" s="229" t="s">
        <v>194</v>
      </c>
      <c r="F102" s="235">
        <v>8.1</v>
      </c>
      <c r="G102" s="365"/>
      <c r="H102" s="231">
        <f>ROUND(F102*G102,2)</f>
        <v>0</v>
      </c>
      <c r="I102" s="234"/>
      <c r="J102" s="231">
        <f>ROUND(F102*I102,2)</f>
        <v>0</v>
      </c>
      <c r="K102" s="234"/>
      <c r="L102" s="231">
        <f>ROUND(F102*K102,2)</f>
        <v>0</v>
      </c>
      <c r="M102" s="231">
        <v>21</v>
      </c>
      <c r="N102" s="231">
        <f>H102*(1+M102/100)</f>
        <v>0</v>
      </c>
      <c r="O102" s="229">
        <v>3.8289999999999998E-2</v>
      </c>
      <c r="P102" s="229">
        <f>ROUND(F102*O102,5)</f>
        <v>0.31014999999999998</v>
      </c>
      <c r="Q102" s="229">
        <v>0</v>
      </c>
      <c r="R102" s="229">
        <f>ROUND(F102*Q102,5)</f>
        <v>0</v>
      </c>
      <c r="S102" s="229"/>
      <c r="T102" s="229"/>
      <c r="U102" s="230">
        <v>1.8764099999999999</v>
      </c>
      <c r="V102" s="229">
        <f>ROUND(F102*U102,2)</f>
        <v>15.2</v>
      </c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 t="s">
        <v>136</v>
      </c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2"/>
      <c r="AX102" s="222"/>
      <c r="AY102" s="222"/>
      <c r="AZ102" s="222"/>
      <c r="BA102" s="222"/>
      <c r="BB102" s="222"/>
      <c r="BC102" s="222"/>
      <c r="BD102" s="222"/>
      <c r="BE102" s="222"/>
      <c r="BF102" s="222"/>
      <c r="BG102" s="222"/>
      <c r="BH102" s="222"/>
      <c r="BI102" s="222"/>
    </row>
    <row r="103" spans="1:61" outlineLevel="1" x14ac:dyDescent="0.2">
      <c r="A103" s="233"/>
      <c r="B103" s="232"/>
      <c r="C103" s="232"/>
      <c r="D103" s="247" t="s">
        <v>556</v>
      </c>
      <c r="E103" s="246"/>
      <c r="F103" s="245"/>
      <c r="G103" s="366"/>
      <c r="H103" s="231"/>
      <c r="I103" s="231"/>
      <c r="J103" s="231"/>
      <c r="K103" s="231"/>
      <c r="L103" s="231"/>
      <c r="M103" s="231"/>
      <c r="N103" s="231"/>
      <c r="O103" s="229"/>
      <c r="P103" s="229"/>
      <c r="Q103" s="229"/>
      <c r="R103" s="229"/>
      <c r="S103" s="229"/>
      <c r="T103" s="229"/>
      <c r="U103" s="230"/>
      <c r="V103" s="229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 t="s">
        <v>175</v>
      </c>
      <c r="AG103" s="222">
        <v>0</v>
      </c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</row>
    <row r="104" spans="1:61" outlineLevel="1" x14ac:dyDescent="0.2">
      <c r="A104" s="233"/>
      <c r="B104" s="232"/>
      <c r="C104" s="232"/>
      <c r="D104" s="247" t="s">
        <v>836</v>
      </c>
      <c r="E104" s="246"/>
      <c r="F104" s="245">
        <v>8.1</v>
      </c>
      <c r="G104" s="366"/>
      <c r="H104" s="231"/>
      <c r="I104" s="231"/>
      <c r="J104" s="231"/>
      <c r="K104" s="231"/>
      <c r="L104" s="231"/>
      <c r="M104" s="231"/>
      <c r="N104" s="231"/>
      <c r="O104" s="229"/>
      <c r="P104" s="229"/>
      <c r="Q104" s="229"/>
      <c r="R104" s="229"/>
      <c r="S104" s="229"/>
      <c r="T104" s="229"/>
      <c r="U104" s="230"/>
      <c r="V104" s="229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 t="s">
        <v>175</v>
      </c>
      <c r="AG104" s="222">
        <v>0</v>
      </c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</row>
    <row r="105" spans="1:61" outlineLevel="1" x14ac:dyDescent="0.2">
      <c r="A105" s="233">
        <v>32</v>
      </c>
      <c r="B105" s="232" t="s">
        <v>555</v>
      </c>
      <c r="C105" s="237" t="s">
        <v>139</v>
      </c>
      <c r="D105" s="236" t="s">
        <v>554</v>
      </c>
      <c r="E105" s="229" t="s">
        <v>194</v>
      </c>
      <c r="F105" s="235">
        <v>8</v>
      </c>
      <c r="G105" s="365"/>
      <c r="H105" s="231">
        <f>ROUND(F105*G105,2)</f>
        <v>0</v>
      </c>
      <c r="I105" s="234"/>
      <c r="J105" s="231">
        <f>ROUND(F105*I105,2)</f>
        <v>0</v>
      </c>
      <c r="K105" s="234"/>
      <c r="L105" s="231">
        <f>ROUND(F105*K105,2)</f>
        <v>0</v>
      </c>
      <c r="M105" s="231">
        <v>21</v>
      </c>
      <c r="N105" s="231">
        <f>H105*(1+M105/100)</f>
        <v>0</v>
      </c>
      <c r="O105" s="229">
        <v>5.3690000000000002E-2</v>
      </c>
      <c r="P105" s="229">
        <f>ROUND(F105*O105,5)</f>
        <v>0.42952000000000001</v>
      </c>
      <c r="Q105" s="229">
        <v>0</v>
      </c>
      <c r="R105" s="229">
        <f>ROUND(F105*Q105,5)</f>
        <v>0</v>
      </c>
      <c r="S105" s="229"/>
      <c r="T105" s="229"/>
      <c r="U105" s="230">
        <v>1.17717</v>
      </c>
      <c r="V105" s="229">
        <f>ROUND(F105*U105,2)</f>
        <v>9.42</v>
      </c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 t="s">
        <v>136</v>
      </c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</row>
    <row r="106" spans="1:61" outlineLevel="1" x14ac:dyDescent="0.2">
      <c r="A106" s="233"/>
      <c r="B106" s="232"/>
      <c r="C106" s="232"/>
      <c r="D106" s="247" t="s">
        <v>439</v>
      </c>
      <c r="E106" s="246"/>
      <c r="F106" s="245"/>
      <c r="G106" s="366"/>
      <c r="H106" s="231"/>
      <c r="I106" s="231"/>
      <c r="J106" s="231"/>
      <c r="K106" s="231"/>
      <c r="L106" s="231"/>
      <c r="M106" s="231"/>
      <c r="N106" s="231"/>
      <c r="O106" s="229"/>
      <c r="P106" s="229"/>
      <c r="Q106" s="229"/>
      <c r="R106" s="229"/>
      <c r="S106" s="229"/>
      <c r="T106" s="229"/>
      <c r="U106" s="230"/>
      <c r="V106" s="229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 t="s">
        <v>175</v>
      </c>
      <c r="AG106" s="222">
        <v>0</v>
      </c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</row>
    <row r="107" spans="1:61" outlineLevel="1" x14ac:dyDescent="0.2">
      <c r="A107" s="233"/>
      <c r="B107" s="232"/>
      <c r="C107" s="232"/>
      <c r="D107" s="247" t="s">
        <v>835</v>
      </c>
      <c r="E107" s="246"/>
      <c r="F107" s="245">
        <v>8</v>
      </c>
      <c r="G107" s="366"/>
      <c r="H107" s="231"/>
      <c r="I107" s="231"/>
      <c r="J107" s="231"/>
      <c r="K107" s="231"/>
      <c r="L107" s="231"/>
      <c r="M107" s="231"/>
      <c r="N107" s="231"/>
      <c r="O107" s="229"/>
      <c r="P107" s="229"/>
      <c r="Q107" s="229"/>
      <c r="R107" s="229"/>
      <c r="S107" s="229"/>
      <c r="T107" s="229"/>
      <c r="U107" s="230"/>
      <c r="V107" s="229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 t="s">
        <v>175</v>
      </c>
      <c r="AG107" s="222">
        <v>0</v>
      </c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</row>
    <row r="108" spans="1:61" ht="22.5" outlineLevel="1" x14ac:dyDescent="0.2">
      <c r="A108" s="233">
        <v>33</v>
      </c>
      <c r="B108" s="232" t="s">
        <v>553</v>
      </c>
      <c r="C108" s="237" t="s">
        <v>139</v>
      </c>
      <c r="D108" s="236" t="s">
        <v>552</v>
      </c>
      <c r="E108" s="229" t="s">
        <v>207</v>
      </c>
      <c r="F108" s="235">
        <v>50</v>
      </c>
      <c r="G108" s="365"/>
      <c r="H108" s="231">
        <f>ROUND(F108*G108,2)</f>
        <v>0</v>
      </c>
      <c r="I108" s="234"/>
      <c r="J108" s="231">
        <f>ROUND(F108*I108,2)</f>
        <v>0</v>
      </c>
      <c r="K108" s="234"/>
      <c r="L108" s="231">
        <f>ROUND(F108*K108,2)</f>
        <v>0</v>
      </c>
      <c r="M108" s="231">
        <v>21</v>
      </c>
      <c r="N108" s="231">
        <f>H108*(1+M108/100)</f>
        <v>0</v>
      </c>
      <c r="O108" s="229">
        <v>2.3800000000000002E-3</v>
      </c>
      <c r="P108" s="229">
        <f>ROUND(F108*O108,5)</f>
        <v>0.11899999999999999</v>
      </c>
      <c r="Q108" s="229">
        <v>0</v>
      </c>
      <c r="R108" s="229">
        <f>ROUND(F108*Q108,5)</f>
        <v>0</v>
      </c>
      <c r="S108" s="229"/>
      <c r="T108" s="229"/>
      <c r="U108" s="230">
        <v>0.18232999999999999</v>
      </c>
      <c r="V108" s="229">
        <f>ROUND(F108*U108,2)</f>
        <v>9.1199999999999992</v>
      </c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 t="s">
        <v>136</v>
      </c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</row>
    <row r="109" spans="1:61" outlineLevel="1" x14ac:dyDescent="0.2">
      <c r="A109" s="233"/>
      <c r="B109" s="232"/>
      <c r="C109" s="232"/>
      <c r="D109" s="247" t="s">
        <v>551</v>
      </c>
      <c r="E109" s="246"/>
      <c r="F109" s="245"/>
      <c r="G109" s="366"/>
      <c r="H109" s="231"/>
      <c r="I109" s="231"/>
      <c r="J109" s="231"/>
      <c r="K109" s="231"/>
      <c r="L109" s="231"/>
      <c r="M109" s="231"/>
      <c r="N109" s="231"/>
      <c r="O109" s="229"/>
      <c r="P109" s="229"/>
      <c r="Q109" s="229"/>
      <c r="R109" s="229"/>
      <c r="S109" s="229"/>
      <c r="T109" s="229"/>
      <c r="U109" s="230"/>
      <c r="V109" s="229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 t="s">
        <v>175</v>
      </c>
      <c r="AG109" s="222">
        <v>0</v>
      </c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</row>
    <row r="110" spans="1:61" outlineLevel="1" x14ac:dyDescent="0.2">
      <c r="A110" s="233"/>
      <c r="B110" s="232"/>
      <c r="C110" s="232"/>
      <c r="D110" s="247" t="s">
        <v>550</v>
      </c>
      <c r="E110" s="246"/>
      <c r="F110" s="245">
        <v>50</v>
      </c>
      <c r="G110" s="366"/>
      <c r="H110" s="231"/>
      <c r="I110" s="231"/>
      <c r="J110" s="231"/>
      <c r="K110" s="231"/>
      <c r="L110" s="231"/>
      <c r="M110" s="231"/>
      <c r="N110" s="231"/>
      <c r="O110" s="229"/>
      <c r="P110" s="229"/>
      <c r="Q110" s="229"/>
      <c r="R110" s="229"/>
      <c r="S110" s="229"/>
      <c r="T110" s="229"/>
      <c r="U110" s="230"/>
      <c r="V110" s="229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 t="s">
        <v>175</v>
      </c>
      <c r="AG110" s="222">
        <v>0</v>
      </c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22"/>
      <c r="AT110" s="222"/>
      <c r="AU110" s="222"/>
      <c r="AV110" s="222"/>
      <c r="AW110" s="222"/>
      <c r="AX110" s="222"/>
      <c r="AY110" s="222"/>
      <c r="AZ110" s="222"/>
      <c r="BA110" s="222"/>
      <c r="BB110" s="222"/>
      <c r="BC110" s="222"/>
      <c r="BD110" s="222"/>
      <c r="BE110" s="222"/>
      <c r="BF110" s="222"/>
      <c r="BG110" s="222"/>
      <c r="BH110" s="222"/>
      <c r="BI110" s="222"/>
    </row>
    <row r="111" spans="1:61" outlineLevel="1" x14ac:dyDescent="0.2">
      <c r="A111" s="233">
        <v>34</v>
      </c>
      <c r="B111" s="232" t="s">
        <v>549</v>
      </c>
      <c r="C111" s="237" t="s">
        <v>139</v>
      </c>
      <c r="D111" s="236" t="s">
        <v>548</v>
      </c>
      <c r="E111" s="229" t="s">
        <v>194</v>
      </c>
      <c r="F111" s="235">
        <v>113.76</v>
      </c>
      <c r="G111" s="365"/>
      <c r="H111" s="231">
        <f>ROUND(F111*G111,2)</f>
        <v>0</v>
      </c>
      <c r="I111" s="234"/>
      <c r="J111" s="231">
        <f>ROUND(F111*I111,2)</f>
        <v>0</v>
      </c>
      <c r="K111" s="234"/>
      <c r="L111" s="231">
        <f>ROUND(F111*K111,2)</f>
        <v>0</v>
      </c>
      <c r="M111" s="231">
        <v>21</v>
      </c>
      <c r="N111" s="231">
        <f>H111*(1+M111/100)</f>
        <v>0</v>
      </c>
      <c r="O111" s="229">
        <v>4.7660000000000001E-2</v>
      </c>
      <c r="P111" s="229">
        <f>ROUND(F111*O111,5)</f>
        <v>5.4218000000000002</v>
      </c>
      <c r="Q111" s="229">
        <v>0</v>
      </c>
      <c r="R111" s="229">
        <f>ROUND(F111*Q111,5)</f>
        <v>0</v>
      </c>
      <c r="S111" s="229"/>
      <c r="T111" s="229"/>
      <c r="U111" s="230">
        <v>0.65600000000000003</v>
      </c>
      <c r="V111" s="229">
        <f>ROUND(F111*U111,2)</f>
        <v>74.63</v>
      </c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 t="s">
        <v>136</v>
      </c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2"/>
      <c r="BI111" s="222"/>
    </row>
    <row r="112" spans="1:61" outlineLevel="1" x14ac:dyDescent="0.2">
      <c r="A112" s="233"/>
      <c r="B112" s="232"/>
      <c r="C112" s="232"/>
      <c r="D112" s="247" t="s">
        <v>834</v>
      </c>
      <c r="E112" s="246"/>
      <c r="F112" s="245"/>
      <c r="G112" s="366"/>
      <c r="H112" s="231"/>
      <c r="I112" s="231"/>
      <c r="J112" s="231"/>
      <c r="K112" s="231"/>
      <c r="L112" s="231"/>
      <c r="M112" s="231"/>
      <c r="N112" s="231"/>
      <c r="O112" s="229"/>
      <c r="P112" s="229"/>
      <c r="Q112" s="229"/>
      <c r="R112" s="229"/>
      <c r="S112" s="229"/>
      <c r="T112" s="229"/>
      <c r="U112" s="230"/>
      <c r="V112" s="229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 t="s">
        <v>175</v>
      </c>
      <c r="AG112" s="222">
        <v>0</v>
      </c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2"/>
      <c r="BI112" s="222"/>
    </row>
    <row r="113" spans="1:61" outlineLevel="1" x14ac:dyDescent="0.2">
      <c r="A113" s="233"/>
      <c r="B113" s="232"/>
      <c r="C113" s="232"/>
      <c r="D113" s="247" t="s">
        <v>547</v>
      </c>
      <c r="E113" s="246"/>
      <c r="F113" s="245">
        <v>113.76</v>
      </c>
      <c r="G113" s="366"/>
      <c r="H113" s="231"/>
      <c r="I113" s="231"/>
      <c r="J113" s="231"/>
      <c r="K113" s="231"/>
      <c r="L113" s="231"/>
      <c r="M113" s="231"/>
      <c r="N113" s="231"/>
      <c r="O113" s="229"/>
      <c r="P113" s="229"/>
      <c r="Q113" s="229"/>
      <c r="R113" s="229"/>
      <c r="S113" s="229"/>
      <c r="T113" s="229"/>
      <c r="U113" s="230"/>
      <c r="V113" s="229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 t="s">
        <v>175</v>
      </c>
      <c r="AG113" s="222">
        <v>0</v>
      </c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2"/>
      <c r="BH113" s="222"/>
      <c r="BI113" s="222"/>
    </row>
    <row r="114" spans="1:61" ht="22.5" outlineLevel="1" x14ac:dyDescent="0.2">
      <c r="A114" s="233">
        <v>35</v>
      </c>
      <c r="B114" s="232" t="s">
        <v>546</v>
      </c>
      <c r="C114" s="237" t="s">
        <v>139</v>
      </c>
      <c r="D114" s="236" t="s">
        <v>545</v>
      </c>
      <c r="E114" s="229" t="s">
        <v>194</v>
      </c>
      <c r="F114" s="235">
        <v>124.44</v>
      </c>
      <c r="G114" s="365"/>
      <c r="H114" s="231">
        <f>ROUND(F114*G114,2)</f>
        <v>0</v>
      </c>
      <c r="I114" s="234"/>
      <c r="J114" s="231">
        <f>ROUND(F114*I114,2)</f>
        <v>0</v>
      </c>
      <c r="K114" s="234"/>
      <c r="L114" s="231">
        <f>ROUND(F114*K114,2)</f>
        <v>0</v>
      </c>
      <c r="M114" s="231">
        <v>21</v>
      </c>
      <c r="N114" s="231">
        <f>H114*(1+M114/100)</f>
        <v>0</v>
      </c>
      <c r="O114" s="229">
        <v>4.9100000000000003E-3</v>
      </c>
      <c r="P114" s="229">
        <f>ROUND(F114*O114,5)</f>
        <v>0.61099999999999999</v>
      </c>
      <c r="Q114" s="229">
        <v>0</v>
      </c>
      <c r="R114" s="229">
        <f>ROUND(F114*Q114,5)</f>
        <v>0</v>
      </c>
      <c r="S114" s="229"/>
      <c r="T114" s="229"/>
      <c r="U114" s="230">
        <v>0.36199999999999999</v>
      </c>
      <c r="V114" s="229">
        <f>ROUND(F114*U114,2)</f>
        <v>45.05</v>
      </c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 t="s">
        <v>136</v>
      </c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</row>
    <row r="115" spans="1:61" outlineLevel="1" x14ac:dyDescent="0.2">
      <c r="A115" s="233"/>
      <c r="B115" s="232"/>
      <c r="C115" s="232"/>
      <c r="D115" s="247" t="s">
        <v>833</v>
      </c>
      <c r="E115" s="246"/>
      <c r="F115" s="245"/>
      <c r="G115" s="366"/>
      <c r="H115" s="231"/>
      <c r="I115" s="231"/>
      <c r="J115" s="231"/>
      <c r="K115" s="231"/>
      <c r="L115" s="231"/>
      <c r="M115" s="231"/>
      <c r="N115" s="231"/>
      <c r="O115" s="229"/>
      <c r="P115" s="229"/>
      <c r="Q115" s="229"/>
      <c r="R115" s="229"/>
      <c r="S115" s="229"/>
      <c r="T115" s="229"/>
      <c r="U115" s="230"/>
      <c r="V115" s="229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 t="s">
        <v>175</v>
      </c>
      <c r="AG115" s="222">
        <v>0</v>
      </c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/>
      <c r="BF115" s="222"/>
      <c r="BG115" s="222"/>
      <c r="BH115" s="222"/>
      <c r="BI115" s="222"/>
    </row>
    <row r="116" spans="1:61" outlineLevel="1" x14ac:dyDescent="0.2">
      <c r="A116" s="233"/>
      <c r="B116" s="232"/>
      <c r="C116" s="232"/>
      <c r="D116" s="247" t="s">
        <v>543</v>
      </c>
      <c r="E116" s="246"/>
      <c r="F116" s="245">
        <v>112.4</v>
      </c>
      <c r="G116" s="366"/>
      <c r="H116" s="231"/>
      <c r="I116" s="231"/>
      <c r="J116" s="231"/>
      <c r="K116" s="231"/>
      <c r="L116" s="231"/>
      <c r="M116" s="231"/>
      <c r="N116" s="231"/>
      <c r="O116" s="229"/>
      <c r="P116" s="229"/>
      <c r="Q116" s="229"/>
      <c r="R116" s="229"/>
      <c r="S116" s="229"/>
      <c r="T116" s="229"/>
      <c r="U116" s="230"/>
      <c r="V116" s="229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 t="s">
        <v>175</v>
      </c>
      <c r="AG116" s="222">
        <v>0</v>
      </c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2"/>
      <c r="BA116" s="222"/>
      <c r="BB116" s="222"/>
      <c r="BC116" s="222"/>
      <c r="BD116" s="222"/>
      <c r="BE116" s="222"/>
      <c r="BF116" s="222"/>
      <c r="BG116" s="222"/>
      <c r="BH116" s="222"/>
      <c r="BI116" s="222"/>
    </row>
    <row r="117" spans="1:61" outlineLevel="1" x14ac:dyDescent="0.2">
      <c r="A117" s="233"/>
      <c r="B117" s="232"/>
      <c r="C117" s="232"/>
      <c r="D117" s="247" t="s">
        <v>542</v>
      </c>
      <c r="E117" s="246"/>
      <c r="F117" s="245">
        <v>5.44</v>
      </c>
      <c r="G117" s="366"/>
      <c r="H117" s="231"/>
      <c r="I117" s="231"/>
      <c r="J117" s="231"/>
      <c r="K117" s="231"/>
      <c r="L117" s="231"/>
      <c r="M117" s="231"/>
      <c r="N117" s="231"/>
      <c r="O117" s="229"/>
      <c r="P117" s="229"/>
      <c r="Q117" s="229"/>
      <c r="R117" s="229"/>
      <c r="S117" s="229"/>
      <c r="T117" s="229"/>
      <c r="U117" s="230"/>
      <c r="V117" s="229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 t="s">
        <v>175</v>
      </c>
      <c r="AG117" s="222">
        <v>0</v>
      </c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</row>
    <row r="118" spans="1:61" outlineLevel="1" x14ac:dyDescent="0.2">
      <c r="A118" s="233"/>
      <c r="B118" s="232"/>
      <c r="C118" s="232"/>
      <c r="D118" s="247" t="s">
        <v>541</v>
      </c>
      <c r="E118" s="246"/>
      <c r="F118" s="245">
        <v>6.6</v>
      </c>
      <c r="G118" s="366"/>
      <c r="H118" s="231"/>
      <c r="I118" s="231"/>
      <c r="J118" s="231"/>
      <c r="K118" s="231"/>
      <c r="L118" s="231"/>
      <c r="M118" s="231"/>
      <c r="N118" s="231"/>
      <c r="O118" s="229"/>
      <c r="P118" s="229"/>
      <c r="Q118" s="229"/>
      <c r="R118" s="229"/>
      <c r="S118" s="229"/>
      <c r="T118" s="229"/>
      <c r="U118" s="230"/>
      <c r="V118" s="229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 t="s">
        <v>175</v>
      </c>
      <c r="AG118" s="222">
        <v>0</v>
      </c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222"/>
      <c r="BG118" s="222"/>
      <c r="BH118" s="222"/>
      <c r="BI118" s="222"/>
    </row>
    <row r="119" spans="1:61" outlineLevel="1" x14ac:dyDescent="0.2">
      <c r="A119" s="233">
        <v>36</v>
      </c>
      <c r="B119" s="232" t="s">
        <v>540</v>
      </c>
      <c r="C119" s="237" t="s">
        <v>139</v>
      </c>
      <c r="D119" s="236" t="s">
        <v>539</v>
      </c>
      <c r="E119" s="229" t="s">
        <v>194</v>
      </c>
      <c r="F119" s="235">
        <v>87.64</v>
      </c>
      <c r="G119" s="365"/>
      <c r="H119" s="231">
        <f>ROUND(F119*G119,2)</f>
        <v>0</v>
      </c>
      <c r="I119" s="234"/>
      <c r="J119" s="231">
        <f>ROUND(F119*I119,2)</f>
        <v>0</v>
      </c>
      <c r="K119" s="234"/>
      <c r="L119" s="231">
        <f>ROUND(F119*K119,2)</f>
        <v>0</v>
      </c>
      <c r="M119" s="231">
        <v>21</v>
      </c>
      <c r="N119" s="231">
        <f>H119*(1+M119/100)</f>
        <v>0</v>
      </c>
      <c r="O119" s="229">
        <v>6.5799999999999999E-3</v>
      </c>
      <c r="P119" s="229">
        <f>ROUND(F119*O119,5)</f>
        <v>0.57667000000000002</v>
      </c>
      <c r="Q119" s="229">
        <v>0</v>
      </c>
      <c r="R119" s="229">
        <f>ROUND(F119*Q119,5)</f>
        <v>0</v>
      </c>
      <c r="S119" s="229"/>
      <c r="T119" s="229"/>
      <c r="U119" s="230">
        <v>0.31900000000000001</v>
      </c>
      <c r="V119" s="229">
        <f>ROUND(F119*U119,2)</f>
        <v>27.96</v>
      </c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 t="s">
        <v>136</v>
      </c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</row>
    <row r="120" spans="1:61" outlineLevel="1" x14ac:dyDescent="0.2">
      <c r="A120" s="233"/>
      <c r="B120" s="232"/>
      <c r="C120" s="232"/>
      <c r="D120" s="247" t="s">
        <v>538</v>
      </c>
      <c r="E120" s="246"/>
      <c r="F120" s="245">
        <v>87.64</v>
      </c>
      <c r="G120" s="366"/>
      <c r="H120" s="231"/>
      <c r="I120" s="231"/>
      <c r="J120" s="231"/>
      <c r="K120" s="231"/>
      <c r="L120" s="231"/>
      <c r="M120" s="231"/>
      <c r="N120" s="231"/>
      <c r="O120" s="229"/>
      <c r="P120" s="229"/>
      <c r="Q120" s="229"/>
      <c r="R120" s="229"/>
      <c r="S120" s="229"/>
      <c r="T120" s="229"/>
      <c r="U120" s="230"/>
      <c r="V120" s="229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 t="s">
        <v>175</v>
      </c>
      <c r="AG120" s="222">
        <v>0</v>
      </c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222"/>
      <c r="BG120" s="222"/>
      <c r="BH120" s="222"/>
      <c r="BI120" s="222"/>
    </row>
    <row r="121" spans="1:61" outlineLevel="1" x14ac:dyDescent="0.2">
      <c r="A121" s="233">
        <v>37</v>
      </c>
      <c r="B121" s="232" t="s">
        <v>537</v>
      </c>
      <c r="C121" s="237" t="s">
        <v>139</v>
      </c>
      <c r="D121" s="236" t="s">
        <v>536</v>
      </c>
      <c r="E121" s="229" t="s">
        <v>207</v>
      </c>
      <c r="F121" s="235">
        <v>98.6</v>
      </c>
      <c r="G121" s="365"/>
      <c r="H121" s="231">
        <f>ROUND(F121*G121,2)</f>
        <v>0</v>
      </c>
      <c r="I121" s="234"/>
      <c r="J121" s="231">
        <f>ROUND(F121*I121,2)</f>
        <v>0</v>
      </c>
      <c r="K121" s="234"/>
      <c r="L121" s="231">
        <f>ROUND(F121*K121,2)</f>
        <v>0</v>
      </c>
      <c r="M121" s="231">
        <v>21</v>
      </c>
      <c r="N121" s="231">
        <f>H121*(1+M121/100)</f>
        <v>0</v>
      </c>
      <c r="O121" s="229">
        <v>1.4999999999999999E-4</v>
      </c>
      <c r="P121" s="229">
        <f>ROUND(F121*O121,5)</f>
        <v>1.4789999999999999E-2</v>
      </c>
      <c r="Q121" s="229">
        <v>0</v>
      </c>
      <c r="R121" s="229">
        <f>ROUND(F121*Q121,5)</f>
        <v>0</v>
      </c>
      <c r="S121" s="229"/>
      <c r="T121" s="229"/>
      <c r="U121" s="230">
        <v>0.05</v>
      </c>
      <c r="V121" s="229">
        <f>ROUND(F121*U121,2)</f>
        <v>4.93</v>
      </c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 t="s">
        <v>136</v>
      </c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</row>
    <row r="122" spans="1:61" outlineLevel="1" x14ac:dyDescent="0.2">
      <c r="A122" s="233"/>
      <c r="B122" s="232"/>
      <c r="C122" s="232"/>
      <c r="D122" s="247" t="s">
        <v>535</v>
      </c>
      <c r="E122" s="246"/>
      <c r="F122" s="245">
        <v>98.6</v>
      </c>
      <c r="G122" s="366"/>
      <c r="H122" s="231"/>
      <c r="I122" s="231"/>
      <c r="J122" s="231"/>
      <c r="K122" s="231"/>
      <c r="L122" s="231"/>
      <c r="M122" s="231"/>
      <c r="N122" s="231"/>
      <c r="O122" s="229"/>
      <c r="P122" s="229"/>
      <c r="Q122" s="229"/>
      <c r="R122" s="229"/>
      <c r="S122" s="229"/>
      <c r="T122" s="229"/>
      <c r="U122" s="230"/>
      <c r="V122" s="229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 t="s">
        <v>175</v>
      </c>
      <c r="AG122" s="222">
        <v>0</v>
      </c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</row>
    <row r="123" spans="1:61" outlineLevel="1" x14ac:dyDescent="0.2">
      <c r="A123" s="233">
        <v>38</v>
      </c>
      <c r="B123" s="232" t="s">
        <v>534</v>
      </c>
      <c r="C123" s="237" t="s">
        <v>139</v>
      </c>
      <c r="D123" s="236" t="s">
        <v>533</v>
      </c>
      <c r="E123" s="229" t="s">
        <v>207</v>
      </c>
      <c r="F123" s="235">
        <v>49.3</v>
      </c>
      <c r="G123" s="365"/>
      <c r="H123" s="231">
        <f>ROUND(F123*G123,2)</f>
        <v>0</v>
      </c>
      <c r="I123" s="234"/>
      <c r="J123" s="231">
        <f>ROUND(F123*I123,2)</f>
        <v>0</v>
      </c>
      <c r="K123" s="234"/>
      <c r="L123" s="231">
        <f>ROUND(F123*K123,2)</f>
        <v>0</v>
      </c>
      <c r="M123" s="231">
        <v>21</v>
      </c>
      <c r="N123" s="231">
        <f>H123*(1+M123/100)</f>
        <v>0</v>
      </c>
      <c r="O123" s="229">
        <v>2.3000000000000001E-4</v>
      </c>
      <c r="P123" s="229">
        <f>ROUND(F123*O123,5)</f>
        <v>1.1339999999999999E-2</v>
      </c>
      <c r="Q123" s="229">
        <v>0</v>
      </c>
      <c r="R123" s="229">
        <f>ROUND(F123*Q123,5)</f>
        <v>0</v>
      </c>
      <c r="S123" s="229"/>
      <c r="T123" s="229"/>
      <c r="U123" s="230">
        <v>0.05</v>
      </c>
      <c r="V123" s="229">
        <f>ROUND(F123*U123,2)</f>
        <v>2.4700000000000002</v>
      </c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 t="s">
        <v>136</v>
      </c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</row>
    <row r="124" spans="1:61" outlineLevel="1" x14ac:dyDescent="0.2">
      <c r="A124" s="233"/>
      <c r="B124" s="232"/>
      <c r="C124" s="232"/>
      <c r="D124" s="247" t="s">
        <v>532</v>
      </c>
      <c r="E124" s="246"/>
      <c r="F124" s="245">
        <v>49.3</v>
      </c>
      <c r="G124" s="366"/>
      <c r="H124" s="231"/>
      <c r="I124" s="231"/>
      <c r="J124" s="231"/>
      <c r="K124" s="231"/>
      <c r="L124" s="231"/>
      <c r="M124" s="231"/>
      <c r="N124" s="231"/>
      <c r="O124" s="229"/>
      <c r="P124" s="229"/>
      <c r="Q124" s="229"/>
      <c r="R124" s="229"/>
      <c r="S124" s="229"/>
      <c r="T124" s="229"/>
      <c r="U124" s="230"/>
      <c r="V124" s="229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 t="s">
        <v>175</v>
      </c>
      <c r="AG124" s="222">
        <v>0</v>
      </c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</row>
    <row r="125" spans="1:61" x14ac:dyDescent="0.2">
      <c r="A125" s="244" t="s">
        <v>150</v>
      </c>
      <c r="B125" s="243" t="s">
        <v>91</v>
      </c>
      <c r="C125" s="243"/>
      <c r="D125" s="242" t="s">
        <v>90</v>
      </c>
      <c r="E125" s="238"/>
      <c r="F125" s="241"/>
      <c r="G125" s="367"/>
      <c r="H125" s="240">
        <f>SUMIF(AF126:AF151,"&lt;&gt;NOR",H126:H151)</f>
        <v>0</v>
      </c>
      <c r="I125" s="240"/>
      <c r="J125" s="240">
        <f>SUM(J126:J151)</f>
        <v>0</v>
      </c>
      <c r="K125" s="240"/>
      <c r="L125" s="240">
        <f>SUM(L126:L151)</f>
        <v>0</v>
      </c>
      <c r="M125" s="240"/>
      <c r="N125" s="240">
        <f>SUM(N126:N151)</f>
        <v>0</v>
      </c>
      <c r="O125" s="238"/>
      <c r="P125" s="238">
        <f>SUM(P126:P151)</f>
        <v>47.381169999999997</v>
      </c>
      <c r="Q125" s="238"/>
      <c r="R125" s="238">
        <f>SUM(R126:R151)</f>
        <v>0</v>
      </c>
      <c r="S125" s="238"/>
      <c r="T125" s="238"/>
      <c r="U125" s="239"/>
      <c r="V125" s="238">
        <f>SUM(V126:V151)</f>
        <v>58.63</v>
      </c>
      <c r="AF125" t="s">
        <v>149</v>
      </c>
    </row>
    <row r="126" spans="1:61" outlineLevel="1" x14ac:dyDescent="0.2">
      <c r="A126" s="233">
        <v>39</v>
      </c>
      <c r="B126" s="232" t="s">
        <v>531</v>
      </c>
      <c r="C126" s="237" t="s">
        <v>139</v>
      </c>
      <c r="D126" s="236" t="s">
        <v>530</v>
      </c>
      <c r="E126" s="229" t="s">
        <v>400</v>
      </c>
      <c r="F126" s="235">
        <v>11.04</v>
      </c>
      <c r="G126" s="365"/>
      <c r="H126" s="231">
        <f>ROUND(F126*G126,2)</f>
        <v>0</v>
      </c>
      <c r="I126" s="234"/>
      <c r="J126" s="231">
        <f>ROUND(F126*I126,2)</f>
        <v>0</v>
      </c>
      <c r="K126" s="234"/>
      <c r="L126" s="231">
        <f>ROUND(F126*K126,2)</f>
        <v>0</v>
      </c>
      <c r="M126" s="231">
        <v>21</v>
      </c>
      <c r="N126" s="231">
        <f>H126*(1+M126/100)</f>
        <v>0</v>
      </c>
      <c r="O126" s="229">
        <v>1.837</v>
      </c>
      <c r="P126" s="229">
        <f>ROUND(F126*O126,5)</f>
        <v>20.280480000000001</v>
      </c>
      <c r="Q126" s="229">
        <v>0</v>
      </c>
      <c r="R126" s="229">
        <f>ROUND(F126*Q126,5)</f>
        <v>0</v>
      </c>
      <c r="S126" s="229"/>
      <c r="T126" s="229"/>
      <c r="U126" s="230">
        <v>1.8360000000000001</v>
      </c>
      <c r="V126" s="229">
        <f>ROUND(F126*U126,2)</f>
        <v>20.27</v>
      </c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 t="s">
        <v>136</v>
      </c>
      <c r="AG126" s="222"/>
      <c r="AH126" s="222"/>
      <c r="AI126" s="222"/>
      <c r="AJ126" s="222"/>
      <c r="AK126" s="222"/>
      <c r="AL126" s="222"/>
      <c r="AM126" s="222"/>
      <c r="AN126" s="222"/>
      <c r="AO126" s="222"/>
      <c r="AP126" s="222"/>
      <c r="AQ126" s="222"/>
      <c r="AR126" s="222"/>
      <c r="AS126" s="222"/>
      <c r="AT126" s="222"/>
      <c r="AU126" s="222"/>
      <c r="AV126" s="222"/>
      <c r="AW126" s="222"/>
      <c r="AX126" s="222"/>
      <c r="AY126" s="222"/>
      <c r="AZ126" s="222"/>
      <c r="BA126" s="222"/>
      <c r="BB126" s="222"/>
      <c r="BC126" s="222"/>
      <c r="BD126" s="222"/>
      <c r="BE126" s="222"/>
      <c r="BF126" s="222"/>
      <c r="BG126" s="222"/>
      <c r="BH126" s="222"/>
      <c r="BI126" s="222"/>
    </row>
    <row r="127" spans="1:61" outlineLevel="1" x14ac:dyDescent="0.2">
      <c r="A127" s="233"/>
      <c r="B127" s="232"/>
      <c r="C127" s="232"/>
      <c r="D127" s="247" t="s">
        <v>529</v>
      </c>
      <c r="E127" s="246"/>
      <c r="F127" s="245"/>
      <c r="G127" s="366"/>
      <c r="H127" s="231"/>
      <c r="I127" s="231"/>
      <c r="J127" s="231"/>
      <c r="K127" s="231"/>
      <c r="L127" s="231"/>
      <c r="M127" s="231"/>
      <c r="N127" s="231"/>
      <c r="O127" s="229"/>
      <c r="P127" s="229"/>
      <c r="Q127" s="229"/>
      <c r="R127" s="229"/>
      <c r="S127" s="229"/>
      <c r="T127" s="229"/>
      <c r="U127" s="230"/>
      <c r="V127" s="229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 t="s">
        <v>175</v>
      </c>
      <c r="AG127" s="222">
        <v>0</v>
      </c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</row>
    <row r="128" spans="1:61" outlineLevel="1" x14ac:dyDescent="0.2">
      <c r="A128" s="233"/>
      <c r="B128" s="232"/>
      <c r="C128" s="232"/>
      <c r="D128" s="247" t="s">
        <v>510</v>
      </c>
      <c r="E128" s="246"/>
      <c r="F128" s="245"/>
      <c r="G128" s="366"/>
      <c r="H128" s="231"/>
      <c r="I128" s="231"/>
      <c r="J128" s="231"/>
      <c r="K128" s="231"/>
      <c r="L128" s="231"/>
      <c r="M128" s="231"/>
      <c r="N128" s="231"/>
      <c r="O128" s="229"/>
      <c r="P128" s="229"/>
      <c r="Q128" s="229"/>
      <c r="R128" s="229"/>
      <c r="S128" s="229"/>
      <c r="T128" s="229"/>
      <c r="U128" s="230"/>
      <c r="V128" s="229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 t="s">
        <v>175</v>
      </c>
      <c r="AG128" s="222">
        <v>0</v>
      </c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</row>
    <row r="129" spans="1:61" outlineLevel="1" x14ac:dyDescent="0.2">
      <c r="A129" s="233"/>
      <c r="B129" s="232"/>
      <c r="C129" s="232"/>
      <c r="D129" s="247" t="s">
        <v>528</v>
      </c>
      <c r="E129" s="246"/>
      <c r="F129" s="245">
        <v>10.8</v>
      </c>
      <c r="G129" s="366"/>
      <c r="H129" s="231"/>
      <c r="I129" s="231"/>
      <c r="J129" s="231"/>
      <c r="K129" s="231"/>
      <c r="L129" s="231"/>
      <c r="M129" s="231"/>
      <c r="N129" s="231"/>
      <c r="O129" s="229"/>
      <c r="P129" s="229"/>
      <c r="Q129" s="229"/>
      <c r="R129" s="229"/>
      <c r="S129" s="229"/>
      <c r="T129" s="229"/>
      <c r="U129" s="230"/>
      <c r="V129" s="229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 t="s">
        <v>175</v>
      </c>
      <c r="AG129" s="222">
        <v>0</v>
      </c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</row>
    <row r="130" spans="1:61" outlineLevel="1" x14ac:dyDescent="0.2">
      <c r="A130" s="233"/>
      <c r="B130" s="232"/>
      <c r="C130" s="232"/>
      <c r="D130" s="247" t="s">
        <v>418</v>
      </c>
      <c r="E130" s="246"/>
      <c r="F130" s="245"/>
      <c r="G130" s="366"/>
      <c r="H130" s="231"/>
      <c r="I130" s="231"/>
      <c r="J130" s="231"/>
      <c r="K130" s="231"/>
      <c r="L130" s="231"/>
      <c r="M130" s="231"/>
      <c r="N130" s="231"/>
      <c r="O130" s="229"/>
      <c r="P130" s="229"/>
      <c r="Q130" s="229"/>
      <c r="R130" s="229"/>
      <c r="S130" s="229"/>
      <c r="T130" s="229"/>
      <c r="U130" s="230"/>
      <c r="V130" s="229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 t="s">
        <v>175</v>
      </c>
      <c r="AG130" s="222">
        <v>0</v>
      </c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</row>
    <row r="131" spans="1:61" outlineLevel="1" x14ac:dyDescent="0.2">
      <c r="A131" s="233"/>
      <c r="B131" s="232"/>
      <c r="C131" s="232"/>
      <c r="D131" s="247" t="s">
        <v>527</v>
      </c>
      <c r="E131" s="246"/>
      <c r="F131" s="245">
        <v>0.24</v>
      </c>
      <c r="G131" s="366"/>
      <c r="H131" s="231"/>
      <c r="I131" s="231"/>
      <c r="J131" s="231"/>
      <c r="K131" s="231"/>
      <c r="L131" s="231"/>
      <c r="M131" s="231"/>
      <c r="N131" s="231"/>
      <c r="O131" s="229"/>
      <c r="P131" s="229"/>
      <c r="Q131" s="229"/>
      <c r="R131" s="229"/>
      <c r="S131" s="229"/>
      <c r="T131" s="229"/>
      <c r="U131" s="230"/>
      <c r="V131" s="229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 t="s">
        <v>175</v>
      </c>
      <c r="AG131" s="222">
        <v>0</v>
      </c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</row>
    <row r="132" spans="1:61" outlineLevel="1" x14ac:dyDescent="0.2">
      <c r="A132" s="233">
        <v>40</v>
      </c>
      <c r="B132" s="232" t="s">
        <v>526</v>
      </c>
      <c r="C132" s="237" t="s">
        <v>139</v>
      </c>
      <c r="D132" s="236" t="s">
        <v>525</v>
      </c>
      <c r="E132" s="229" t="s">
        <v>400</v>
      </c>
      <c r="F132" s="235">
        <v>3.9504000000000001</v>
      </c>
      <c r="G132" s="365"/>
      <c r="H132" s="231">
        <f>ROUND(F132*G132,2)</f>
        <v>0</v>
      </c>
      <c r="I132" s="234"/>
      <c r="J132" s="231">
        <f>ROUND(F132*I132,2)</f>
        <v>0</v>
      </c>
      <c r="K132" s="234"/>
      <c r="L132" s="231">
        <f>ROUND(F132*K132,2)</f>
        <v>0</v>
      </c>
      <c r="M132" s="231">
        <v>21</v>
      </c>
      <c r="N132" s="231">
        <f>H132*(1+M132/100)</f>
        <v>0</v>
      </c>
      <c r="O132" s="229">
        <v>2.5249999999999999</v>
      </c>
      <c r="P132" s="229">
        <f>ROUND(F132*O132,5)</f>
        <v>9.9747599999999998</v>
      </c>
      <c r="Q132" s="229">
        <v>0</v>
      </c>
      <c r="R132" s="229">
        <f>ROUND(F132*Q132,5)</f>
        <v>0</v>
      </c>
      <c r="S132" s="229"/>
      <c r="T132" s="229"/>
      <c r="U132" s="230">
        <v>3.2130000000000001</v>
      </c>
      <c r="V132" s="229">
        <f>ROUND(F132*U132,2)</f>
        <v>12.69</v>
      </c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 t="s">
        <v>136</v>
      </c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22"/>
      <c r="AT132" s="222"/>
      <c r="AU132" s="222"/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/>
      <c r="BF132" s="222"/>
      <c r="BG132" s="222"/>
      <c r="BH132" s="222"/>
      <c r="BI132" s="222"/>
    </row>
    <row r="133" spans="1:61" outlineLevel="1" x14ac:dyDescent="0.2">
      <c r="A133" s="233"/>
      <c r="B133" s="232"/>
      <c r="C133" s="232"/>
      <c r="D133" s="247" t="s">
        <v>524</v>
      </c>
      <c r="E133" s="246"/>
      <c r="F133" s="245"/>
      <c r="G133" s="366"/>
      <c r="H133" s="231"/>
      <c r="I133" s="231"/>
      <c r="J133" s="231"/>
      <c r="K133" s="231"/>
      <c r="L133" s="231"/>
      <c r="M133" s="231"/>
      <c r="N133" s="231"/>
      <c r="O133" s="229"/>
      <c r="P133" s="229"/>
      <c r="Q133" s="229"/>
      <c r="R133" s="229"/>
      <c r="S133" s="229"/>
      <c r="T133" s="229"/>
      <c r="U133" s="230"/>
      <c r="V133" s="229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 t="s">
        <v>175</v>
      </c>
      <c r="AG133" s="222">
        <v>0</v>
      </c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</row>
    <row r="134" spans="1:61" outlineLevel="1" x14ac:dyDescent="0.2">
      <c r="A134" s="233"/>
      <c r="B134" s="232"/>
      <c r="C134" s="232"/>
      <c r="D134" s="247" t="s">
        <v>510</v>
      </c>
      <c r="E134" s="246"/>
      <c r="F134" s="245"/>
      <c r="G134" s="366"/>
      <c r="H134" s="231"/>
      <c r="I134" s="231"/>
      <c r="J134" s="231"/>
      <c r="K134" s="231"/>
      <c r="L134" s="231"/>
      <c r="M134" s="231"/>
      <c r="N134" s="231"/>
      <c r="O134" s="229"/>
      <c r="P134" s="229"/>
      <c r="Q134" s="229"/>
      <c r="R134" s="229"/>
      <c r="S134" s="229"/>
      <c r="T134" s="229"/>
      <c r="U134" s="230"/>
      <c r="V134" s="229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 t="s">
        <v>175</v>
      </c>
      <c r="AG134" s="222">
        <v>0</v>
      </c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</row>
    <row r="135" spans="1:61" outlineLevel="1" x14ac:dyDescent="0.2">
      <c r="A135" s="233"/>
      <c r="B135" s="232"/>
      <c r="C135" s="232"/>
      <c r="D135" s="247" t="s">
        <v>523</v>
      </c>
      <c r="E135" s="246"/>
      <c r="F135" s="245">
        <v>3.9504000000000001</v>
      </c>
      <c r="G135" s="366"/>
      <c r="H135" s="231"/>
      <c r="I135" s="231"/>
      <c r="J135" s="231"/>
      <c r="K135" s="231"/>
      <c r="L135" s="231"/>
      <c r="M135" s="231"/>
      <c r="N135" s="231"/>
      <c r="O135" s="229"/>
      <c r="P135" s="229"/>
      <c r="Q135" s="229"/>
      <c r="R135" s="229"/>
      <c r="S135" s="229"/>
      <c r="T135" s="229"/>
      <c r="U135" s="230"/>
      <c r="V135" s="229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 t="s">
        <v>175</v>
      </c>
      <c r="AG135" s="222">
        <v>0</v>
      </c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</row>
    <row r="136" spans="1:61" outlineLevel="1" x14ac:dyDescent="0.2">
      <c r="A136" s="233">
        <v>41</v>
      </c>
      <c r="B136" s="232" t="s">
        <v>522</v>
      </c>
      <c r="C136" s="237" t="s">
        <v>139</v>
      </c>
      <c r="D136" s="236" t="s">
        <v>521</v>
      </c>
      <c r="E136" s="229" t="s">
        <v>400</v>
      </c>
      <c r="F136" s="235">
        <v>3.9504000000000001</v>
      </c>
      <c r="G136" s="365"/>
      <c r="H136" s="231">
        <f>ROUND(F136*G136,2)</f>
        <v>0</v>
      </c>
      <c r="I136" s="234"/>
      <c r="J136" s="231">
        <f>ROUND(F136*I136,2)</f>
        <v>0</v>
      </c>
      <c r="K136" s="234"/>
      <c r="L136" s="231">
        <f>ROUND(F136*K136,2)</f>
        <v>0</v>
      </c>
      <c r="M136" s="231">
        <v>21</v>
      </c>
      <c r="N136" s="231">
        <f>H136*(1+M136/100)</f>
        <v>0</v>
      </c>
      <c r="O136" s="229">
        <v>0</v>
      </c>
      <c r="P136" s="229">
        <f>ROUND(F136*O136,5)</f>
        <v>0</v>
      </c>
      <c r="Q136" s="229">
        <v>0</v>
      </c>
      <c r="R136" s="229">
        <f>ROUND(F136*Q136,5)</f>
        <v>0</v>
      </c>
      <c r="S136" s="229"/>
      <c r="T136" s="229"/>
      <c r="U136" s="230">
        <v>0.82</v>
      </c>
      <c r="V136" s="229">
        <f>ROUND(F136*U136,2)</f>
        <v>3.24</v>
      </c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 t="s">
        <v>136</v>
      </c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</row>
    <row r="137" spans="1:61" outlineLevel="1" x14ac:dyDescent="0.2">
      <c r="A137" s="233">
        <v>42</v>
      </c>
      <c r="B137" s="232" t="s">
        <v>520</v>
      </c>
      <c r="C137" s="237" t="s">
        <v>139</v>
      </c>
      <c r="D137" s="236" t="s">
        <v>519</v>
      </c>
      <c r="E137" s="229" t="s">
        <v>400</v>
      </c>
      <c r="F137" s="235">
        <v>6.6239999999999997</v>
      </c>
      <c r="G137" s="365"/>
      <c r="H137" s="231">
        <f>ROUND(F137*G137,2)</f>
        <v>0</v>
      </c>
      <c r="I137" s="234"/>
      <c r="J137" s="231">
        <f>ROUND(F137*I137,2)</f>
        <v>0</v>
      </c>
      <c r="K137" s="234"/>
      <c r="L137" s="231">
        <f>ROUND(F137*K137,2)</f>
        <v>0</v>
      </c>
      <c r="M137" s="231">
        <v>21</v>
      </c>
      <c r="N137" s="231">
        <f>H137*(1+M137/100)</f>
        <v>0</v>
      </c>
      <c r="O137" s="229">
        <v>2.5249999999999999</v>
      </c>
      <c r="P137" s="229">
        <f>ROUND(F137*O137,5)</f>
        <v>16.7256</v>
      </c>
      <c r="Q137" s="229">
        <v>0</v>
      </c>
      <c r="R137" s="229">
        <f>ROUND(F137*Q137,5)</f>
        <v>0</v>
      </c>
      <c r="S137" s="229"/>
      <c r="T137" s="229"/>
      <c r="U137" s="230">
        <v>2.3170000000000002</v>
      </c>
      <c r="V137" s="229">
        <f>ROUND(F137*U137,2)</f>
        <v>15.35</v>
      </c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 t="s">
        <v>136</v>
      </c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</row>
    <row r="138" spans="1:61" outlineLevel="1" x14ac:dyDescent="0.2">
      <c r="A138" s="233"/>
      <c r="B138" s="232"/>
      <c r="C138" s="232"/>
      <c r="D138" s="247" t="s">
        <v>518</v>
      </c>
      <c r="E138" s="246"/>
      <c r="F138" s="245"/>
      <c r="G138" s="366"/>
      <c r="H138" s="231"/>
      <c r="I138" s="231"/>
      <c r="J138" s="231"/>
      <c r="K138" s="231"/>
      <c r="L138" s="231"/>
      <c r="M138" s="231"/>
      <c r="N138" s="231"/>
      <c r="O138" s="229"/>
      <c r="P138" s="229"/>
      <c r="Q138" s="229"/>
      <c r="R138" s="229"/>
      <c r="S138" s="229"/>
      <c r="T138" s="229"/>
      <c r="U138" s="230"/>
      <c r="V138" s="229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 t="s">
        <v>175</v>
      </c>
      <c r="AG138" s="222">
        <v>0</v>
      </c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</row>
    <row r="139" spans="1:61" outlineLevel="1" x14ac:dyDescent="0.2">
      <c r="A139" s="233"/>
      <c r="B139" s="232"/>
      <c r="C139" s="232"/>
      <c r="D139" s="247" t="s">
        <v>510</v>
      </c>
      <c r="E139" s="246"/>
      <c r="F139" s="245"/>
      <c r="G139" s="366"/>
      <c r="H139" s="231"/>
      <c r="I139" s="231"/>
      <c r="J139" s="231"/>
      <c r="K139" s="231"/>
      <c r="L139" s="231"/>
      <c r="M139" s="231"/>
      <c r="N139" s="231"/>
      <c r="O139" s="229"/>
      <c r="P139" s="229"/>
      <c r="Q139" s="229"/>
      <c r="R139" s="229"/>
      <c r="S139" s="229"/>
      <c r="T139" s="229"/>
      <c r="U139" s="230"/>
      <c r="V139" s="229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 t="s">
        <v>175</v>
      </c>
      <c r="AG139" s="222">
        <v>0</v>
      </c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</row>
    <row r="140" spans="1:61" outlineLevel="1" x14ac:dyDescent="0.2">
      <c r="A140" s="233"/>
      <c r="B140" s="232"/>
      <c r="C140" s="232"/>
      <c r="D140" s="247" t="s">
        <v>517</v>
      </c>
      <c r="E140" s="246"/>
      <c r="F140" s="245">
        <v>6.48</v>
      </c>
      <c r="G140" s="366"/>
      <c r="H140" s="231"/>
      <c r="I140" s="231"/>
      <c r="J140" s="231"/>
      <c r="K140" s="231"/>
      <c r="L140" s="231"/>
      <c r="M140" s="231"/>
      <c r="N140" s="231"/>
      <c r="O140" s="229"/>
      <c r="P140" s="229"/>
      <c r="Q140" s="229"/>
      <c r="R140" s="229"/>
      <c r="S140" s="229"/>
      <c r="T140" s="229"/>
      <c r="U140" s="230"/>
      <c r="V140" s="229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 t="s">
        <v>175</v>
      </c>
      <c r="AG140" s="222">
        <v>0</v>
      </c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</row>
    <row r="141" spans="1:61" outlineLevel="1" x14ac:dyDescent="0.2">
      <c r="A141" s="233"/>
      <c r="B141" s="232"/>
      <c r="C141" s="232"/>
      <c r="D141" s="247" t="s">
        <v>418</v>
      </c>
      <c r="E141" s="246"/>
      <c r="F141" s="245"/>
      <c r="G141" s="366"/>
      <c r="H141" s="231"/>
      <c r="I141" s="231"/>
      <c r="J141" s="231"/>
      <c r="K141" s="231"/>
      <c r="L141" s="231"/>
      <c r="M141" s="231"/>
      <c r="N141" s="231"/>
      <c r="O141" s="229"/>
      <c r="P141" s="229"/>
      <c r="Q141" s="229"/>
      <c r="R141" s="229"/>
      <c r="S141" s="229"/>
      <c r="T141" s="229"/>
      <c r="U141" s="230"/>
      <c r="V141" s="229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 t="s">
        <v>175</v>
      </c>
      <c r="AG141" s="222">
        <v>0</v>
      </c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</row>
    <row r="142" spans="1:61" outlineLevel="1" x14ac:dyDescent="0.2">
      <c r="A142" s="233"/>
      <c r="B142" s="232"/>
      <c r="C142" s="232"/>
      <c r="D142" s="247" t="s">
        <v>516</v>
      </c>
      <c r="E142" s="246"/>
      <c r="F142" s="245">
        <v>0.14399999999999999</v>
      </c>
      <c r="G142" s="366"/>
      <c r="H142" s="231"/>
      <c r="I142" s="231"/>
      <c r="J142" s="231"/>
      <c r="K142" s="231"/>
      <c r="L142" s="231"/>
      <c r="M142" s="231"/>
      <c r="N142" s="231"/>
      <c r="O142" s="229"/>
      <c r="P142" s="229"/>
      <c r="Q142" s="229"/>
      <c r="R142" s="229"/>
      <c r="S142" s="229"/>
      <c r="T142" s="229"/>
      <c r="U142" s="230"/>
      <c r="V142" s="229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 t="s">
        <v>175</v>
      </c>
      <c r="AG142" s="222">
        <v>0</v>
      </c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</row>
    <row r="143" spans="1:61" outlineLevel="1" x14ac:dyDescent="0.2">
      <c r="A143" s="233">
        <v>43</v>
      </c>
      <c r="B143" s="232" t="s">
        <v>515</v>
      </c>
      <c r="C143" s="237" t="s">
        <v>139</v>
      </c>
      <c r="D143" s="236" t="s">
        <v>514</v>
      </c>
      <c r="E143" s="229" t="s">
        <v>400</v>
      </c>
      <c r="F143" s="235">
        <v>6.6239999999999997</v>
      </c>
      <c r="G143" s="365"/>
      <c r="H143" s="231">
        <f>ROUND(F143*G143,2)</f>
        <v>0</v>
      </c>
      <c r="I143" s="234"/>
      <c r="J143" s="231">
        <f>ROUND(F143*I143,2)</f>
        <v>0</v>
      </c>
      <c r="K143" s="234"/>
      <c r="L143" s="231">
        <f>ROUND(F143*K143,2)</f>
        <v>0</v>
      </c>
      <c r="M143" s="231">
        <v>21</v>
      </c>
      <c r="N143" s="231">
        <f>H143*(1+M143/100)</f>
        <v>0</v>
      </c>
      <c r="O143" s="229">
        <v>0</v>
      </c>
      <c r="P143" s="229">
        <f>ROUND(F143*O143,5)</f>
        <v>0</v>
      </c>
      <c r="Q143" s="229">
        <v>0</v>
      </c>
      <c r="R143" s="229">
        <f>ROUND(F143*Q143,5)</f>
        <v>0</v>
      </c>
      <c r="S143" s="229"/>
      <c r="T143" s="229"/>
      <c r="U143" s="230">
        <v>0.20499999999999999</v>
      </c>
      <c r="V143" s="229">
        <f>ROUND(F143*U143,2)</f>
        <v>1.36</v>
      </c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 t="s">
        <v>136</v>
      </c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2"/>
      <c r="BH143" s="222"/>
      <c r="BI143" s="222"/>
    </row>
    <row r="144" spans="1:61" outlineLevel="1" x14ac:dyDescent="0.2">
      <c r="A144" s="233">
        <v>44</v>
      </c>
      <c r="B144" s="232" t="s">
        <v>513</v>
      </c>
      <c r="C144" s="237" t="s">
        <v>139</v>
      </c>
      <c r="D144" s="236" t="s">
        <v>512</v>
      </c>
      <c r="E144" s="229" t="s">
        <v>168</v>
      </c>
      <c r="F144" s="235">
        <v>0.37546056</v>
      </c>
      <c r="G144" s="365"/>
      <c r="H144" s="231">
        <f>ROUND(F144*G144,2)</f>
        <v>0</v>
      </c>
      <c r="I144" s="234"/>
      <c r="J144" s="231">
        <f>ROUND(F144*I144,2)</f>
        <v>0</v>
      </c>
      <c r="K144" s="234"/>
      <c r="L144" s="231">
        <f>ROUND(F144*K144,2)</f>
        <v>0</v>
      </c>
      <c r="M144" s="231">
        <v>21</v>
      </c>
      <c r="N144" s="231">
        <f>H144*(1+M144/100)</f>
        <v>0</v>
      </c>
      <c r="O144" s="229">
        <v>1.0662499999999999</v>
      </c>
      <c r="P144" s="229">
        <f>ROUND(F144*O144,5)</f>
        <v>0.40033000000000002</v>
      </c>
      <c r="Q144" s="229">
        <v>0</v>
      </c>
      <c r="R144" s="229">
        <f>ROUND(F144*Q144,5)</f>
        <v>0</v>
      </c>
      <c r="S144" s="229"/>
      <c r="T144" s="229"/>
      <c r="U144" s="230">
        <v>15.231</v>
      </c>
      <c r="V144" s="229">
        <f>ROUND(F144*U144,2)</f>
        <v>5.72</v>
      </c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 t="s">
        <v>136</v>
      </c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</row>
    <row r="145" spans="1:61" outlineLevel="1" x14ac:dyDescent="0.2">
      <c r="A145" s="233"/>
      <c r="B145" s="232"/>
      <c r="C145" s="232"/>
      <c r="D145" s="247" t="s">
        <v>511</v>
      </c>
      <c r="E145" s="246"/>
      <c r="F145" s="245"/>
      <c r="G145" s="366"/>
      <c r="H145" s="231"/>
      <c r="I145" s="231"/>
      <c r="J145" s="231"/>
      <c r="K145" s="231"/>
      <c r="L145" s="231"/>
      <c r="M145" s="231"/>
      <c r="N145" s="231"/>
      <c r="O145" s="229"/>
      <c r="P145" s="229"/>
      <c r="Q145" s="229"/>
      <c r="R145" s="229"/>
      <c r="S145" s="229"/>
      <c r="T145" s="229"/>
      <c r="U145" s="230"/>
      <c r="V145" s="229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 t="s">
        <v>175</v>
      </c>
      <c r="AG145" s="222">
        <v>0</v>
      </c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</row>
    <row r="146" spans="1:61" outlineLevel="1" x14ac:dyDescent="0.2">
      <c r="A146" s="233"/>
      <c r="B146" s="232"/>
      <c r="C146" s="232"/>
      <c r="D146" s="247" t="s">
        <v>510</v>
      </c>
      <c r="E146" s="246"/>
      <c r="F146" s="245"/>
      <c r="G146" s="366"/>
      <c r="H146" s="231"/>
      <c r="I146" s="231"/>
      <c r="J146" s="231"/>
      <c r="K146" s="231"/>
      <c r="L146" s="231"/>
      <c r="M146" s="231"/>
      <c r="N146" s="231"/>
      <c r="O146" s="229"/>
      <c r="P146" s="229"/>
      <c r="Q146" s="229"/>
      <c r="R146" s="229"/>
      <c r="S146" s="229"/>
      <c r="T146" s="229"/>
      <c r="U146" s="230"/>
      <c r="V146" s="229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 t="s">
        <v>175</v>
      </c>
      <c r="AG146" s="222">
        <v>0</v>
      </c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</row>
    <row r="147" spans="1:61" outlineLevel="1" x14ac:dyDescent="0.2">
      <c r="A147" s="233"/>
      <c r="B147" s="232"/>
      <c r="C147" s="232"/>
      <c r="D147" s="247" t="s">
        <v>509</v>
      </c>
      <c r="E147" s="246"/>
      <c r="F147" s="245">
        <v>0.195048</v>
      </c>
      <c r="G147" s="366"/>
      <c r="H147" s="231"/>
      <c r="I147" s="231"/>
      <c r="J147" s="231"/>
      <c r="K147" s="231"/>
      <c r="L147" s="231"/>
      <c r="M147" s="231"/>
      <c r="N147" s="231"/>
      <c r="O147" s="229"/>
      <c r="P147" s="229"/>
      <c r="Q147" s="229"/>
      <c r="R147" s="229"/>
      <c r="S147" s="229"/>
      <c r="T147" s="229"/>
      <c r="U147" s="230"/>
      <c r="V147" s="229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 t="s">
        <v>175</v>
      </c>
      <c r="AG147" s="222">
        <v>0</v>
      </c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</row>
    <row r="148" spans="1:61" outlineLevel="1" x14ac:dyDescent="0.2">
      <c r="A148" s="233"/>
      <c r="B148" s="232"/>
      <c r="C148" s="232"/>
      <c r="D148" s="247" t="s">
        <v>418</v>
      </c>
      <c r="E148" s="246"/>
      <c r="F148" s="245"/>
      <c r="G148" s="366"/>
      <c r="H148" s="231"/>
      <c r="I148" s="231"/>
      <c r="J148" s="231"/>
      <c r="K148" s="231"/>
      <c r="L148" s="231"/>
      <c r="M148" s="231"/>
      <c r="N148" s="231"/>
      <c r="O148" s="229"/>
      <c r="P148" s="229"/>
      <c r="Q148" s="229"/>
      <c r="R148" s="229"/>
      <c r="S148" s="229"/>
      <c r="T148" s="229"/>
      <c r="U148" s="230"/>
      <c r="V148" s="229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 t="s">
        <v>175</v>
      </c>
      <c r="AG148" s="222">
        <v>0</v>
      </c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</row>
    <row r="149" spans="1:61" outlineLevel="1" x14ac:dyDescent="0.2">
      <c r="A149" s="233"/>
      <c r="B149" s="232"/>
      <c r="C149" s="232"/>
      <c r="D149" s="247" t="s">
        <v>508</v>
      </c>
      <c r="E149" s="246"/>
      <c r="F149" s="245">
        <v>8.6687999999999999E-4</v>
      </c>
      <c r="G149" s="366"/>
      <c r="H149" s="231"/>
      <c r="I149" s="231"/>
      <c r="J149" s="231"/>
      <c r="K149" s="231"/>
      <c r="L149" s="231"/>
      <c r="M149" s="231"/>
      <c r="N149" s="231"/>
      <c r="O149" s="229"/>
      <c r="P149" s="229"/>
      <c r="Q149" s="229"/>
      <c r="R149" s="229"/>
      <c r="S149" s="229"/>
      <c r="T149" s="229"/>
      <c r="U149" s="230"/>
      <c r="V149" s="229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 t="s">
        <v>175</v>
      </c>
      <c r="AG149" s="222">
        <v>0</v>
      </c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</row>
    <row r="150" spans="1:61" outlineLevel="1" x14ac:dyDescent="0.2">
      <c r="A150" s="233"/>
      <c r="B150" s="232"/>
      <c r="C150" s="232"/>
      <c r="D150" s="247" t="s">
        <v>507</v>
      </c>
      <c r="E150" s="246"/>
      <c r="F150" s="245"/>
      <c r="G150" s="366"/>
      <c r="H150" s="231"/>
      <c r="I150" s="231"/>
      <c r="J150" s="231"/>
      <c r="K150" s="231"/>
      <c r="L150" s="231"/>
      <c r="M150" s="231"/>
      <c r="N150" s="231"/>
      <c r="O150" s="229"/>
      <c r="P150" s="229"/>
      <c r="Q150" s="229"/>
      <c r="R150" s="229"/>
      <c r="S150" s="229"/>
      <c r="T150" s="229"/>
      <c r="U150" s="230"/>
      <c r="V150" s="229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 t="s">
        <v>175</v>
      </c>
      <c r="AG150" s="222">
        <v>0</v>
      </c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</row>
    <row r="151" spans="1:61" outlineLevel="1" x14ac:dyDescent="0.2">
      <c r="A151" s="233"/>
      <c r="B151" s="232"/>
      <c r="C151" s="232"/>
      <c r="D151" s="247" t="s">
        <v>506</v>
      </c>
      <c r="E151" s="246"/>
      <c r="F151" s="245">
        <v>0.17954568000000001</v>
      </c>
      <c r="G151" s="366"/>
      <c r="H151" s="231"/>
      <c r="I151" s="231"/>
      <c r="J151" s="231"/>
      <c r="K151" s="231"/>
      <c r="L151" s="231"/>
      <c r="M151" s="231"/>
      <c r="N151" s="231"/>
      <c r="O151" s="229"/>
      <c r="P151" s="229"/>
      <c r="Q151" s="229"/>
      <c r="R151" s="229"/>
      <c r="S151" s="229"/>
      <c r="T151" s="229"/>
      <c r="U151" s="230"/>
      <c r="V151" s="229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 t="s">
        <v>175</v>
      </c>
      <c r="AG151" s="222">
        <v>0</v>
      </c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</row>
    <row r="152" spans="1:61" x14ac:dyDescent="0.2">
      <c r="A152" s="244" t="s">
        <v>150</v>
      </c>
      <c r="B152" s="243" t="s">
        <v>89</v>
      </c>
      <c r="C152" s="243"/>
      <c r="D152" s="242" t="s">
        <v>88</v>
      </c>
      <c r="E152" s="238"/>
      <c r="F152" s="241"/>
      <c r="G152" s="367"/>
      <c r="H152" s="240">
        <f>SUMIF(AF153:AF153,"&lt;&gt;NOR",H153:H153)</f>
        <v>0</v>
      </c>
      <c r="I152" s="240"/>
      <c r="J152" s="240">
        <f>SUM(J153:J153)</f>
        <v>0</v>
      </c>
      <c r="K152" s="240"/>
      <c r="L152" s="240">
        <f>SUM(L153:L153)</f>
        <v>0</v>
      </c>
      <c r="M152" s="240"/>
      <c r="N152" s="240">
        <f>SUM(N153:N153)</f>
        <v>0</v>
      </c>
      <c r="O152" s="238"/>
      <c r="P152" s="238">
        <f>SUM(P153:P153)</f>
        <v>4.2750000000000003E-2</v>
      </c>
      <c r="Q152" s="238"/>
      <c r="R152" s="238">
        <f>SUM(R153:R153)</f>
        <v>0</v>
      </c>
      <c r="S152" s="238"/>
      <c r="T152" s="238"/>
      <c r="U152" s="239"/>
      <c r="V152" s="238">
        <f>SUM(V153:V153)</f>
        <v>1.5</v>
      </c>
      <c r="AF152" t="s">
        <v>149</v>
      </c>
    </row>
    <row r="153" spans="1:61" ht="22.5" outlineLevel="1" x14ac:dyDescent="0.2">
      <c r="A153" s="233">
        <v>45</v>
      </c>
      <c r="B153" s="232" t="s">
        <v>505</v>
      </c>
      <c r="C153" s="237" t="s">
        <v>139</v>
      </c>
      <c r="D153" s="236" t="s">
        <v>504</v>
      </c>
      <c r="E153" s="229" t="s">
        <v>189</v>
      </c>
      <c r="F153" s="235">
        <v>1</v>
      </c>
      <c r="G153" s="365"/>
      <c r="H153" s="231">
        <f>ROUND(F153*G153,2)</f>
        <v>0</v>
      </c>
      <c r="I153" s="234"/>
      <c r="J153" s="231">
        <f>ROUND(F153*I153,2)</f>
        <v>0</v>
      </c>
      <c r="K153" s="234"/>
      <c r="L153" s="231">
        <f>ROUND(F153*K153,2)</f>
        <v>0</v>
      </c>
      <c r="M153" s="231">
        <v>21</v>
      </c>
      <c r="N153" s="231">
        <f>H153*(1+M153/100)</f>
        <v>0</v>
      </c>
      <c r="O153" s="229">
        <v>4.2750000000000003E-2</v>
      </c>
      <c r="P153" s="229">
        <f>ROUND(F153*O153,5)</f>
        <v>4.2750000000000003E-2</v>
      </c>
      <c r="Q153" s="229">
        <v>0</v>
      </c>
      <c r="R153" s="229">
        <f>ROUND(F153*Q153,5)</f>
        <v>0</v>
      </c>
      <c r="S153" s="229"/>
      <c r="T153" s="229"/>
      <c r="U153" s="230">
        <v>1.5</v>
      </c>
      <c r="V153" s="229">
        <f>ROUND(F153*U153,2)</f>
        <v>1.5</v>
      </c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 t="s">
        <v>136</v>
      </c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</row>
    <row r="154" spans="1:61" x14ac:dyDescent="0.2">
      <c r="A154" s="244" t="s">
        <v>150</v>
      </c>
      <c r="B154" s="243" t="s">
        <v>87</v>
      </c>
      <c r="C154" s="243"/>
      <c r="D154" s="242" t="s">
        <v>86</v>
      </c>
      <c r="E154" s="238"/>
      <c r="F154" s="241"/>
      <c r="G154" s="367"/>
      <c r="H154" s="240">
        <f>SUMIF(AF155:AF156,"&lt;&gt;NOR",H155:H156)</f>
        <v>0</v>
      </c>
      <c r="I154" s="240"/>
      <c r="J154" s="240">
        <f>SUM(J155:J156)</f>
        <v>0</v>
      </c>
      <c r="K154" s="240"/>
      <c r="L154" s="240">
        <f>SUM(L155:L156)</f>
        <v>0</v>
      </c>
      <c r="M154" s="240"/>
      <c r="N154" s="240">
        <f>SUM(N155:N156)</f>
        <v>0</v>
      </c>
      <c r="O154" s="238"/>
      <c r="P154" s="238">
        <f>SUM(P155:P156)</f>
        <v>5.9749999999999998E-2</v>
      </c>
      <c r="Q154" s="238"/>
      <c r="R154" s="238">
        <f>SUM(R155:R156)</f>
        <v>0</v>
      </c>
      <c r="S154" s="238"/>
      <c r="T154" s="238"/>
      <c r="U154" s="239"/>
      <c r="V154" s="238">
        <f>SUM(V155:V156)</f>
        <v>8.74</v>
      </c>
      <c r="AF154" t="s">
        <v>149</v>
      </c>
    </row>
    <row r="155" spans="1:61" outlineLevel="1" x14ac:dyDescent="0.2">
      <c r="A155" s="233">
        <v>46</v>
      </c>
      <c r="B155" s="232" t="s">
        <v>503</v>
      </c>
      <c r="C155" s="237" t="s">
        <v>139</v>
      </c>
      <c r="D155" s="236" t="s">
        <v>502</v>
      </c>
      <c r="E155" s="229" t="s">
        <v>194</v>
      </c>
      <c r="F155" s="235">
        <v>49.38</v>
      </c>
      <c r="G155" s="365"/>
      <c r="H155" s="231">
        <f>ROUND(F155*G155,2)</f>
        <v>0</v>
      </c>
      <c r="I155" s="234"/>
      <c r="J155" s="231">
        <f>ROUND(F155*I155,2)</f>
        <v>0</v>
      </c>
      <c r="K155" s="234"/>
      <c r="L155" s="231">
        <f>ROUND(F155*K155,2)</f>
        <v>0</v>
      </c>
      <c r="M155" s="231">
        <v>21</v>
      </c>
      <c r="N155" s="231">
        <f>H155*(1+M155/100)</f>
        <v>0</v>
      </c>
      <c r="O155" s="229">
        <v>1.2099999999999999E-3</v>
      </c>
      <c r="P155" s="229">
        <f>ROUND(F155*O155,5)</f>
        <v>5.9749999999999998E-2</v>
      </c>
      <c r="Q155" s="229">
        <v>0</v>
      </c>
      <c r="R155" s="229">
        <f>ROUND(F155*Q155,5)</f>
        <v>0</v>
      </c>
      <c r="S155" s="229"/>
      <c r="T155" s="229"/>
      <c r="U155" s="230">
        <v>0.17699999999999999</v>
      </c>
      <c r="V155" s="229">
        <f>ROUND(F155*U155,2)</f>
        <v>8.74</v>
      </c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 t="s">
        <v>136</v>
      </c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</row>
    <row r="156" spans="1:61" outlineLevel="1" x14ac:dyDescent="0.2">
      <c r="A156" s="233"/>
      <c r="B156" s="232"/>
      <c r="C156" s="232"/>
      <c r="D156" s="247" t="s">
        <v>501</v>
      </c>
      <c r="E156" s="246"/>
      <c r="F156" s="245">
        <v>49.38</v>
      </c>
      <c r="G156" s="366"/>
      <c r="H156" s="231"/>
      <c r="I156" s="231"/>
      <c r="J156" s="231"/>
      <c r="K156" s="231"/>
      <c r="L156" s="231"/>
      <c r="M156" s="231"/>
      <c r="N156" s="231"/>
      <c r="O156" s="229"/>
      <c r="P156" s="229"/>
      <c r="Q156" s="229"/>
      <c r="R156" s="229"/>
      <c r="S156" s="229"/>
      <c r="T156" s="229"/>
      <c r="U156" s="230"/>
      <c r="V156" s="229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 t="s">
        <v>175</v>
      </c>
      <c r="AG156" s="222">
        <v>0</v>
      </c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</row>
    <row r="157" spans="1:61" x14ac:dyDescent="0.2">
      <c r="A157" s="244" t="s">
        <v>150</v>
      </c>
      <c r="B157" s="243" t="s">
        <v>85</v>
      </c>
      <c r="C157" s="243"/>
      <c r="D157" s="242" t="s">
        <v>84</v>
      </c>
      <c r="E157" s="238"/>
      <c r="F157" s="241"/>
      <c r="G157" s="367"/>
      <c r="H157" s="240">
        <f>SUMIF(AF158:AF159,"&lt;&gt;NOR",H158:H159)</f>
        <v>0</v>
      </c>
      <c r="I157" s="240"/>
      <c r="J157" s="240">
        <f>SUM(J158:J159)</f>
        <v>0</v>
      </c>
      <c r="K157" s="240"/>
      <c r="L157" s="240">
        <f>SUM(L158:L159)</f>
        <v>0</v>
      </c>
      <c r="M157" s="240"/>
      <c r="N157" s="240">
        <f>SUM(N158:N159)</f>
        <v>0</v>
      </c>
      <c r="O157" s="238"/>
      <c r="P157" s="238">
        <f>SUM(P158:P159)</f>
        <v>6.2300000000000003E-3</v>
      </c>
      <c r="Q157" s="238"/>
      <c r="R157" s="238">
        <f>SUM(R158:R159)</f>
        <v>0</v>
      </c>
      <c r="S157" s="238"/>
      <c r="T157" s="238"/>
      <c r="U157" s="239"/>
      <c r="V157" s="238">
        <f>SUM(V158:V159)</f>
        <v>47.97</v>
      </c>
      <c r="AF157" t="s">
        <v>149</v>
      </c>
    </row>
    <row r="158" spans="1:61" outlineLevel="1" x14ac:dyDescent="0.2">
      <c r="A158" s="233">
        <v>47</v>
      </c>
      <c r="B158" s="232" t="s">
        <v>500</v>
      </c>
      <c r="C158" s="237" t="s">
        <v>139</v>
      </c>
      <c r="D158" s="236" t="s">
        <v>499</v>
      </c>
      <c r="E158" s="229" t="s">
        <v>194</v>
      </c>
      <c r="F158" s="235">
        <v>155.75</v>
      </c>
      <c r="G158" s="365"/>
      <c r="H158" s="231">
        <f>ROUND(F158*G158,2)</f>
        <v>0</v>
      </c>
      <c r="I158" s="234"/>
      <c r="J158" s="231">
        <f>ROUND(F158*I158,2)</f>
        <v>0</v>
      </c>
      <c r="K158" s="234"/>
      <c r="L158" s="231">
        <f>ROUND(F158*K158,2)</f>
        <v>0</v>
      </c>
      <c r="M158" s="231">
        <v>21</v>
      </c>
      <c r="N158" s="231">
        <f>H158*(1+M158/100)</f>
        <v>0</v>
      </c>
      <c r="O158" s="229">
        <v>4.0000000000000003E-5</v>
      </c>
      <c r="P158" s="229">
        <f>ROUND(F158*O158,5)</f>
        <v>6.2300000000000003E-3</v>
      </c>
      <c r="Q158" s="229">
        <v>0</v>
      </c>
      <c r="R158" s="229">
        <f>ROUND(F158*Q158,5)</f>
        <v>0</v>
      </c>
      <c r="S158" s="229"/>
      <c r="T158" s="229"/>
      <c r="U158" s="230">
        <v>0.308</v>
      </c>
      <c r="V158" s="229">
        <f>ROUND(F158*U158,2)</f>
        <v>47.97</v>
      </c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 t="s">
        <v>136</v>
      </c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</row>
    <row r="159" spans="1:61" ht="22.5" outlineLevel="1" x14ac:dyDescent="0.2">
      <c r="A159" s="233"/>
      <c r="B159" s="232"/>
      <c r="C159" s="232"/>
      <c r="D159" s="247" t="s">
        <v>498</v>
      </c>
      <c r="E159" s="246"/>
      <c r="F159" s="245">
        <v>155.75</v>
      </c>
      <c r="G159" s="366"/>
      <c r="H159" s="231"/>
      <c r="I159" s="231"/>
      <c r="J159" s="231"/>
      <c r="K159" s="231"/>
      <c r="L159" s="231"/>
      <c r="M159" s="231"/>
      <c r="N159" s="231"/>
      <c r="O159" s="229"/>
      <c r="P159" s="229"/>
      <c r="Q159" s="229"/>
      <c r="R159" s="229"/>
      <c r="S159" s="229"/>
      <c r="T159" s="229"/>
      <c r="U159" s="230"/>
      <c r="V159" s="229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 t="s">
        <v>175</v>
      </c>
      <c r="AG159" s="222">
        <v>0</v>
      </c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</row>
    <row r="160" spans="1:61" x14ac:dyDescent="0.2">
      <c r="A160" s="244" t="s">
        <v>150</v>
      </c>
      <c r="B160" s="243" t="s">
        <v>83</v>
      </c>
      <c r="C160" s="243"/>
      <c r="D160" s="242" t="s">
        <v>82</v>
      </c>
      <c r="E160" s="238"/>
      <c r="F160" s="241"/>
      <c r="G160" s="367"/>
      <c r="H160" s="240">
        <f>SUMIF(AF161:AF239,"&lt;&gt;NOR",H161:H239)</f>
        <v>0</v>
      </c>
      <c r="I160" s="240"/>
      <c r="J160" s="240">
        <f>SUM(J161:J239)</f>
        <v>0</v>
      </c>
      <c r="K160" s="240"/>
      <c r="L160" s="240">
        <f>SUM(L161:L239)</f>
        <v>0</v>
      </c>
      <c r="M160" s="240"/>
      <c r="N160" s="240">
        <f>SUM(N161:N239)</f>
        <v>0</v>
      </c>
      <c r="O160" s="238"/>
      <c r="P160" s="238">
        <f>SUM(P161:P239)</f>
        <v>8.2680000000000003E-2</v>
      </c>
      <c r="Q160" s="238"/>
      <c r="R160" s="238">
        <f>SUM(R161:R239)</f>
        <v>68.007550000000009</v>
      </c>
      <c r="S160" s="238"/>
      <c r="T160" s="238"/>
      <c r="U160" s="239"/>
      <c r="V160" s="238">
        <f>SUM(V161:V239)</f>
        <v>324.90999999999997</v>
      </c>
      <c r="AF160" t="s">
        <v>149</v>
      </c>
    </row>
    <row r="161" spans="1:61" outlineLevel="1" x14ac:dyDescent="0.2">
      <c r="A161" s="233">
        <v>48</v>
      </c>
      <c r="B161" s="232" t="s">
        <v>497</v>
      </c>
      <c r="C161" s="237" t="s">
        <v>139</v>
      </c>
      <c r="D161" s="236" t="s">
        <v>496</v>
      </c>
      <c r="E161" s="229" t="s">
        <v>189</v>
      </c>
      <c r="F161" s="235">
        <v>6</v>
      </c>
      <c r="G161" s="365"/>
      <c r="H161" s="231">
        <f>ROUND(F161*G161,2)</f>
        <v>0</v>
      </c>
      <c r="I161" s="234"/>
      <c r="J161" s="231">
        <f>ROUND(F161*I161,2)</f>
        <v>0</v>
      </c>
      <c r="K161" s="234"/>
      <c r="L161" s="231">
        <f>ROUND(F161*K161,2)</f>
        <v>0</v>
      </c>
      <c r="M161" s="231">
        <v>21</v>
      </c>
      <c r="N161" s="231">
        <f>H161*(1+M161/100)</f>
        <v>0</v>
      </c>
      <c r="O161" s="229">
        <v>0</v>
      </c>
      <c r="P161" s="229">
        <f>ROUND(F161*O161,5)</f>
        <v>0</v>
      </c>
      <c r="Q161" s="229">
        <v>0</v>
      </c>
      <c r="R161" s="229">
        <f>ROUND(F161*Q161,5)</f>
        <v>0</v>
      </c>
      <c r="S161" s="229"/>
      <c r="T161" s="229"/>
      <c r="U161" s="230">
        <v>0.05</v>
      </c>
      <c r="V161" s="229">
        <f>ROUND(F161*U161,2)</f>
        <v>0.3</v>
      </c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 t="s">
        <v>136</v>
      </c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</row>
    <row r="162" spans="1:61" outlineLevel="1" x14ac:dyDescent="0.2">
      <c r="A162" s="233">
        <v>49</v>
      </c>
      <c r="B162" s="232" t="s">
        <v>495</v>
      </c>
      <c r="C162" s="237" t="s">
        <v>139</v>
      </c>
      <c r="D162" s="236" t="s">
        <v>494</v>
      </c>
      <c r="E162" s="229" t="s">
        <v>194</v>
      </c>
      <c r="F162" s="235">
        <v>9.6</v>
      </c>
      <c r="G162" s="365"/>
      <c r="H162" s="231">
        <f>ROUND(F162*G162,2)</f>
        <v>0</v>
      </c>
      <c r="I162" s="234"/>
      <c r="J162" s="231">
        <f>ROUND(F162*I162,2)</f>
        <v>0</v>
      </c>
      <c r="K162" s="234"/>
      <c r="L162" s="231">
        <f>ROUND(F162*K162,2)</f>
        <v>0</v>
      </c>
      <c r="M162" s="231">
        <v>21</v>
      </c>
      <c r="N162" s="231">
        <f>H162*(1+M162/100)</f>
        <v>0</v>
      </c>
      <c r="O162" s="229">
        <v>1.17E-3</v>
      </c>
      <c r="P162" s="229">
        <f>ROUND(F162*O162,5)</f>
        <v>1.123E-2</v>
      </c>
      <c r="Q162" s="229">
        <v>7.5999999999999998E-2</v>
      </c>
      <c r="R162" s="229">
        <f>ROUND(F162*Q162,5)</f>
        <v>0.72960000000000003</v>
      </c>
      <c r="S162" s="229"/>
      <c r="T162" s="229"/>
      <c r="U162" s="230">
        <v>0.93899999999999995</v>
      </c>
      <c r="V162" s="229">
        <f>ROUND(F162*U162,2)</f>
        <v>9.01</v>
      </c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 t="s">
        <v>136</v>
      </c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</row>
    <row r="163" spans="1:61" outlineLevel="1" x14ac:dyDescent="0.2">
      <c r="A163" s="233"/>
      <c r="B163" s="232"/>
      <c r="C163" s="232"/>
      <c r="D163" s="247" t="s">
        <v>493</v>
      </c>
      <c r="E163" s="246"/>
      <c r="F163" s="245">
        <v>9.6</v>
      </c>
      <c r="G163" s="366"/>
      <c r="H163" s="231"/>
      <c r="I163" s="231"/>
      <c r="J163" s="231"/>
      <c r="K163" s="231"/>
      <c r="L163" s="231"/>
      <c r="M163" s="231"/>
      <c r="N163" s="231"/>
      <c r="O163" s="229"/>
      <c r="P163" s="229"/>
      <c r="Q163" s="229"/>
      <c r="R163" s="229"/>
      <c r="S163" s="229"/>
      <c r="T163" s="229"/>
      <c r="U163" s="230"/>
      <c r="V163" s="229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 t="s">
        <v>175</v>
      </c>
      <c r="AG163" s="222">
        <v>0</v>
      </c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</row>
    <row r="164" spans="1:61" outlineLevel="1" x14ac:dyDescent="0.2">
      <c r="A164" s="233">
        <v>50</v>
      </c>
      <c r="B164" s="232" t="s">
        <v>492</v>
      </c>
      <c r="C164" s="237" t="s">
        <v>139</v>
      </c>
      <c r="D164" s="236" t="s">
        <v>491</v>
      </c>
      <c r="E164" s="229" t="s">
        <v>207</v>
      </c>
      <c r="F164" s="235">
        <v>4.2</v>
      </c>
      <c r="G164" s="365"/>
      <c r="H164" s="231">
        <f>ROUND(F164*G164,2)</f>
        <v>0</v>
      </c>
      <c r="I164" s="234"/>
      <c r="J164" s="231">
        <f>ROUND(F164*I164,2)</f>
        <v>0</v>
      </c>
      <c r="K164" s="234"/>
      <c r="L164" s="231">
        <f>ROUND(F164*K164,2)</f>
        <v>0</v>
      </c>
      <c r="M164" s="231">
        <v>21</v>
      </c>
      <c r="N164" s="231">
        <f>H164*(1+M164/100)</f>
        <v>0</v>
      </c>
      <c r="O164" s="229">
        <v>0</v>
      </c>
      <c r="P164" s="229">
        <f>ROUND(F164*O164,5)</f>
        <v>0</v>
      </c>
      <c r="Q164" s="229">
        <v>4.6000000000000001E-4</v>
      </c>
      <c r="R164" s="229">
        <f>ROUND(F164*Q164,5)</f>
        <v>1.9300000000000001E-3</v>
      </c>
      <c r="S164" s="229"/>
      <c r="T164" s="229"/>
      <c r="U164" s="230">
        <v>0.9</v>
      </c>
      <c r="V164" s="229">
        <f>ROUND(F164*U164,2)</f>
        <v>3.78</v>
      </c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 t="s">
        <v>136</v>
      </c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</row>
    <row r="165" spans="1:61" outlineLevel="1" x14ac:dyDescent="0.2">
      <c r="A165" s="233"/>
      <c r="B165" s="232"/>
      <c r="C165" s="232"/>
      <c r="D165" s="247" t="s">
        <v>418</v>
      </c>
      <c r="E165" s="246"/>
      <c r="F165" s="245"/>
      <c r="G165" s="366"/>
      <c r="H165" s="231"/>
      <c r="I165" s="231"/>
      <c r="J165" s="231"/>
      <c r="K165" s="231"/>
      <c r="L165" s="231"/>
      <c r="M165" s="231"/>
      <c r="N165" s="231"/>
      <c r="O165" s="229"/>
      <c r="P165" s="229"/>
      <c r="Q165" s="229"/>
      <c r="R165" s="229"/>
      <c r="S165" s="229"/>
      <c r="T165" s="229"/>
      <c r="U165" s="230"/>
      <c r="V165" s="229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 t="s">
        <v>175</v>
      </c>
      <c r="AG165" s="222">
        <v>0</v>
      </c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2"/>
      <c r="BH165" s="222"/>
      <c r="BI165" s="222"/>
    </row>
    <row r="166" spans="1:61" outlineLevel="1" x14ac:dyDescent="0.2">
      <c r="A166" s="233"/>
      <c r="B166" s="232"/>
      <c r="C166" s="232"/>
      <c r="D166" s="247" t="s">
        <v>490</v>
      </c>
      <c r="E166" s="246"/>
      <c r="F166" s="245">
        <v>4.2</v>
      </c>
      <c r="G166" s="366"/>
      <c r="H166" s="231"/>
      <c r="I166" s="231"/>
      <c r="J166" s="231"/>
      <c r="K166" s="231"/>
      <c r="L166" s="231"/>
      <c r="M166" s="231"/>
      <c r="N166" s="231"/>
      <c r="O166" s="229"/>
      <c r="P166" s="229"/>
      <c r="Q166" s="229"/>
      <c r="R166" s="229"/>
      <c r="S166" s="229"/>
      <c r="T166" s="229"/>
      <c r="U166" s="230"/>
      <c r="V166" s="229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 t="s">
        <v>175</v>
      </c>
      <c r="AG166" s="222">
        <v>0</v>
      </c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</row>
    <row r="167" spans="1:61" outlineLevel="1" x14ac:dyDescent="0.2">
      <c r="A167" s="233">
        <v>51</v>
      </c>
      <c r="B167" s="232" t="s">
        <v>489</v>
      </c>
      <c r="C167" s="237" t="s">
        <v>139</v>
      </c>
      <c r="D167" s="236" t="s">
        <v>488</v>
      </c>
      <c r="E167" s="229" t="s">
        <v>194</v>
      </c>
      <c r="F167" s="235">
        <v>54.4</v>
      </c>
      <c r="G167" s="365"/>
      <c r="H167" s="231">
        <f>ROUND(F167*G167,2)</f>
        <v>0</v>
      </c>
      <c r="I167" s="234"/>
      <c r="J167" s="231">
        <f>ROUND(F167*I167,2)</f>
        <v>0</v>
      </c>
      <c r="K167" s="234"/>
      <c r="L167" s="231">
        <f>ROUND(F167*K167,2)</f>
        <v>0</v>
      </c>
      <c r="M167" s="231">
        <v>21</v>
      </c>
      <c r="N167" s="231">
        <f>H167*(1+M167/100)</f>
        <v>0</v>
      </c>
      <c r="O167" s="229">
        <v>0</v>
      </c>
      <c r="P167" s="229">
        <f>ROUND(F167*O167,5)</f>
        <v>0</v>
      </c>
      <c r="Q167" s="229">
        <v>0.02</v>
      </c>
      <c r="R167" s="229">
        <f>ROUND(F167*Q167,5)</f>
        <v>1.0880000000000001</v>
      </c>
      <c r="S167" s="229"/>
      <c r="T167" s="229"/>
      <c r="U167" s="230">
        <v>0.14699999999999999</v>
      </c>
      <c r="V167" s="229">
        <f>ROUND(F167*U167,2)</f>
        <v>8</v>
      </c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 t="s">
        <v>136</v>
      </c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2"/>
      <c r="BH167" s="222"/>
      <c r="BI167" s="222"/>
    </row>
    <row r="168" spans="1:61" outlineLevel="1" x14ac:dyDescent="0.2">
      <c r="A168" s="233"/>
      <c r="B168" s="232"/>
      <c r="C168" s="232"/>
      <c r="D168" s="247" t="s">
        <v>418</v>
      </c>
      <c r="E168" s="246"/>
      <c r="F168" s="245"/>
      <c r="G168" s="366"/>
      <c r="H168" s="231"/>
      <c r="I168" s="231"/>
      <c r="J168" s="231"/>
      <c r="K168" s="231"/>
      <c r="L168" s="231"/>
      <c r="M168" s="231"/>
      <c r="N168" s="231"/>
      <c r="O168" s="229"/>
      <c r="P168" s="229"/>
      <c r="Q168" s="229"/>
      <c r="R168" s="229"/>
      <c r="S168" s="229"/>
      <c r="T168" s="229"/>
      <c r="U168" s="230"/>
      <c r="V168" s="229"/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 t="s">
        <v>175</v>
      </c>
      <c r="AG168" s="222">
        <v>0</v>
      </c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222"/>
      <c r="BA168" s="222"/>
      <c r="BB168" s="222"/>
      <c r="BC168" s="222"/>
      <c r="BD168" s="222"/>
      <c r="BE168" s="222"/>
      <c r="BF168" s="222"/>
      <c r="BG168" s="222"/>
      <c r="BH168" s="222"/>
      <c r="BI168" s="222"/>
    </row>
    <row r="169" spans="1:61" outlineLevel="1" x14ac:dyDescent="0.2">
      <c r="A169" s="233"/>
      <c r="B169" s="232"/>
      <c r="C169" s="232"/>
      <c r="D169" s="247" t="s">
        <v>425</v>
      </c>
      <c r="E169" s="246"/>
      <c r="F169" s="245">
        <v>1.2</v>
      </c>
      <c r="G169" s="366"/>
      <c r="H169" s="231"/>
      <c r="I169" s="231"/>
      <c r="J169" s="231"/>
      <c r="K169" s="231"/>
      <c r="L169" s="231"/>
      <c r="M169" s="231"/>
      <c r="N169" s="231"/>
      <c r="O169" s="229"/>
      <c r="P169" s="229"/>
      <c r="Q169" s="229"/>
      <c r="R169" s="229"/>
      <c r="S169" s="229"/>
      <c r="T169" s="229"/>
      <c r="U169" s="230"/>
      <c r="V169" s="229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 t="s">
        <v>175</v>
      </c>
      <c r="AG169" s="222">
        <v>0</v>
      </c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</row>
    <row r="170" spans="1:61" outlineLevel="1" x14ac:dyDescent="0.2">
      <c r="A170" s="233"/>
      <c r="B170" s="232"/>
      <c r="C170" s="232"/>
      <c r="D170" s="247" t="s">
        <v>271</v>
      </c>
      <c r="E170" s="246"/>
      <c r="F170" s="245"/>
      <c r="G170" s="366"/>
      <c r="H170" s="231"/>
      <c r="I170" s="231"/>
      <c r="J170" s="231"/>
      <c r="K170" s="231"/>
      <c r="L170" s="231"/>
      <c r="M170" s="231"/>
      <c r="N170" s="231"/>
      <c r="O170" s="229"/>
      <c r="P170" s="229"/>
      <c r="Q170" s="229"/>
      <c r="R170" s="229"/>
      <c r="S170" s="229"/>
      <c r="T170" s="229"/>
      <c r="U170" s="230"/>
      <c r="V170" s="229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 t="s">
        <v>175</v>
      </c>
      <c r="AG170" s="222">
        <v>0</v>
      </c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</row>
    <row r="171" spans="1:61" outlineLevel="1" x14ac:dyDescent="0.2">
      <c r="A171" s="233"/>
      <c r="B171" s="232"/>
      <c r="C171" s="232"/>
      <c r="D171" s="247" t="s">
        <v>270</v>
      </c>
      <c r="E171" s="246"/>
      <c r="F171" s="245">
        <v>3.82</v>
      </c>
      <c r="G171" s="366"/>
      <c r="H171" s="231"/>
      <c r="I171" s="231"/>
      <c r="J171" s="231"/>
      <c r="K171" s="231"/>
      <c r="L171" s="231"/>
      <c r="M171" s="231"/>
      <c r="N171" s="231"/>
      <c r="O171" s="229"/>
      <c r="P171" s="229"/>
      <c r="Q171" s="229"/>
      <c r="R171" s="229"/>
      <c r="S171" s="229"/>
      <c r="T171" s="229"/>
      <c r="U171" s="230"/>
      <c r="V171" s="229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 t="s">
        <v>175</v>
      </c>
      <c r="AG171" s="222">
        <v>0</v>
      </c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</row>
    <row r="172" spans="1:61" outlineLevel="1" x14ac:dyDescent="0.2">
      <c r="A172" s="233"/>
      <c r="B172" s="232"/>
      <c r="C172" s="232"/>
      <c r="D172" s="247" t="s">
        <v>226</v>
      </c>
      <c r="E172" s="246"/>
      <c r="F172" s="245"/>
      <c r="G172" s="366"/>
      <c r="H172" s="231"/>
      <c r="I172" s="231"/>
      <c r="J172" s="231"/>
      <c r="K172" s="231"/>
      <c r="L172" s="231"/>
      <c r="M172" s="231"/>
      <c r="N172" s="231"/>
      <c r="O172" s="229"/>
      <c r="P172" s="229"/>
      <c r="Q172" s="229"/>
      <c r="R172" s="229"/>
      <c r="S172" s="229"/>
      <c r="T172" s="229"/>
      <c r="U172" s="230"/>
      <c r="V172" s="229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 t="s">
        <v>175</v>
      </c>
      <c r="AG172" s="222">
        <v>0</v>
      </c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</row>
    <row r="173" spans="1:61" outlineLevel="1" x14ac:dyDescent="0.2">
      <c r="A173" s="233"/>
      <c r="B173" s="232"/>
      <c r="C173" s="232"/>
      <c r="D173" s="247" t="s">
        <v>192</v>
      </c>
      <c r="E173" s="246"/>
      <c r="F173" s="245">
        <v>49.38</v>
      </c>
      <c r="G173" s="366"/>
      <c r="H173" s="231"/>
      <c r="I173" s="231"/>
      <c r="J173" s="231"/>
      <c r="K173" s="231"/>
      <c r="L173" s="231"/>
      <c r="M173" s="231"/>
      <c r="N173" s="231"/>
      <c r="O173" s="229"/>
      <c r="P173" s="229"/>
      <c r="Q173" s="229"/>
      <c r="R173" s="229"/>
      <c r="S173" s="229"/>
      <c r="T173" s="229"/>
      <c r="U173" s="230"/>
      <c r="V173" s="229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 t="s">
        <v>175</v>
      </c>
      <c r="AG173" s="222">
        <v>0</v>
      </c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</row>
    <row r="174" spans="1:61" outlineLevel="1" x14ac:dyDescent="0.2">
      <c r="A174" s="233">
        <v>52</v>
      </c>
      <c r="B174" s="232" t="s">
        <v>487</v>
      </c>
      <c r="C174" s="237" t="s">
        <v>139</v>
      </c>
      <c r="D174" s="236" t="s">
        <v>486</v>
      </c>
      <c r="E174" s="229" t="s">
        <v>207</v>
      </c>
      <c r="F174" s="235">
        <v>4.8</v>
      </c>
      <c r="G174" s="365"/>
      <c r="H174" s="231">
        <f>ROUND(F174*G174,2)</f>
        <v>0</v>
      </c>
      <c r="I174" s="234"/>
      <c r="J174" s="231">
        <f>ROUND(F174*I174,2)</f>
        <v>0</v>
      </c>
      <c r="K174" s="234"/>
      <c r="L174" s="231">
        <f>ROUND(F174*K174,2)</f>
        <v>0</v>
      </c>
      <c r="M174" s="231">
        <v>21</v>
      </c>
      <c r="N174" s="231">
        <f>H174*(1+M174/100)</f>
        <v>0</v>
      </c>
      <c r="O174" s="229">
        <v>0</v>
      </c>
      <c r="P174" s="229">
        <f>ROUND(F174*O174,5)</f>
        <v>0</v>
      </c>
      <c r="Q174" s="229">
        <v>7.0000000000000007E-2</v>
      </c>
      <c r="R174" s="229">
        <f>ROUND(F174*Q174,5)</f>
        <v>0.33600000000000002</v>
      </c>
      <c r="S174" s="229"/>
      <c r="T174" s="229"/>
      <c r="U174" s="230">
        <v>0.64</v>
      </c>
      <c r="V174" s="229">
        <f>ROUND(F174*U174,2)</f>
        <v>3.07</v>
      </c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 t="s">
        <v>136</v>
      </c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</row>
    <row r="175" spans="1:61" outlineLevel="1" x14ac:dyDescent="0.2">
      <c r="A175" s="233"/>
      <c r="B175" s="232"/>
      <c r="C175" s="232"/>
      <c r="D175" s="247" t="s">
        <v>418</v>
      </c>
      <c r="E175" s="246"/>
      <c r="F175" s="245"/>
      <c r="G175" s="366"/>
      <c r="H175" s="231"/>
      <c r="I175" s="231"/>
      <c r="J175" s="231"/>
      <c r="K175" s="231"/>
      <c r="L175" s="231"/>
      <c r="M175" s="231"/>
      <c r="N175" s="231"/>
      <c r="O175" s="229"/>
      <c r="P175" s="229"/>
      <c r="Q175" s="229"/>
      <c r="R175" s="229"/>
      <c r="S175" s="229"/>
      <c r="T175" s="229"/>
      <c r="U175" s="230"/>
      <c r="V175" s="229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 t="s">
        <v>175</v>
      </c>
      <c r="AG175" s="222">
        <v>0</v>
      </c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</row>
    <row r="176" spans="1:61" outlineLevel="1" x14ac:dyDescent="0.2">
      <c r="A176" s="233"/>
      <c r="B176" s="232"/>
      <c r="C176" s="232"/>
      <c r="D176" s="247" t="s">
        <v>485</v>
      </c>
      <c r="E176" s="246"/>
      <c r="F176" s="245">
        <v>4.8</v>
      </c>
      <c r="G176" s="366"/>
      <c r="H176" s="231"/>
      <c r="I176" s="231"/>
      <c r="J176" s="231"/>
      <c r="K176" s="231"/>
      <c r="L176" s="231"/>
      <c r="M176" s="231"/>
      <c r="N176" s="231"/>
      <c r="O176" s="229"/>
      <c r="P176" s="229"/>
      <c r="Q176" s="229"/>
      <c r="R176" s="229"/>
      <c r="S176" s="229"/>
      <c r="T176" s="229"/>
      <c r="U176" s="230"/>
      <c r="V176" s="229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 t="s">
        <v>175</v>
      </c>
      <c r="AG176" s="222">
        <v>0</v>
      </c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</row>
    <row r="177" spans="1:61" outlineLevel="1" x14ac:dyDescent="0.2">
      <c r="A177" s="233">
        <v>53</v>
      </c>
      <c r="B177" s="232" t="s">
        <v>484</v>
      </c>
      <c r="C177" s="237" t="s">
        <v>139</v>
      </c>
      <c r="D177" s="236" t="s">
        <v>483</v>
      </c>
      <c r="E177" s="229" t="s">
        <v>400</v>
      </c>
      <c r="F177" s="235">
        <v>5.52</v>
      </c>
      <c r="G177" s="365"/>
      <c r="H177" s="231">
        <f>ROUND(F177*G177,2)</f>
        <v>0</v>
      </c>
      <c r="I177" s="234"/>
      <c r="J177" s="231">
        <f>ROUND(F177*I177,2)</f>
        <v>0</v>
      </c>
      <c r="K177" s="234"/>
      <c r="L177" s="231">
        <f>ROUND(F177*K177,2)</f>
        <v>0</v>
      </c>
      <c r="M177" s="231">
        <v>21</v>
      </c>
      <c r="N177" s="231">
        <f>H177*(1+M177/100)</f>
        <v>0</v>
      </c>
      <c r="O177" s="229">
        <v>0</v>
      </c>
      <c r="P177" s="229">
        <f>ROUND(F177*O177,5)</f>
        <v>0</v>
      </c>
      <c r="Q177" s="229">
        <v>2.2000000000000002</v>
      </c>
      <c r="R177" s="229">
        <f>ROUND(F177*Q177,5)</f>
        <v>12.144</v>
      </c>
      <c r="S177" s="229"/>
      <c r="T177" s="229"/>
      <c r="U177" s="230">
        <v>7.1950000000000003</v>
      </c>
      <c r="V177" s="229">
        <f>ROUND(F177*U177,2)</f>
        <v>39.72</v>
      </c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 t="s">
        <v>136</v>
      </c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222"/>
      <c r="BD177" s="222"/>
      <c r="BE177" s="222"/>
      <c r="BF177" s="222"/>
      <c r="BG177" s="222"/>
      <c r="BH177" s="222"/>
      <c r="BI177" s="222"/>
    </row>
    <row r="178" spans="1:61" outlineLevel="1" x14ac:dyDescent="0.2">
      <c r="A178" s="233"/>
      <c r="B178" s="232"/>
      <c r="C178" s="232"/>
      <c r="D178" s="247" t="s">
        <v>418</v>
      </c>
      <c r="E178" s="246"/>
      <c r="F178" s="245"/>
      <c r="G178" s="366"/>
      <c r="H178" s="231"/>
      <c r="I178" s="231"/>
      <c r="J178" s="231"/>
      <c r="K178" s="231"/>
      <c r="L178" s="231"/>
      <c r="M178" s="231"/>
      <c r="N178" s="231"/>
      <c r="O178" s="229"/>
      <c r="P178" s="229"/>
      <c r="Q178" s="229"/>
      <c r="R178" s="229"/>
      <c r="S178" s="229"/>
      <c r="T178" s="229"/>
      <c r="U178" s="230"/>
      <c r="V178" s="229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 t="s">
        <v>175</v>
      </c>
      <c r="AG178" s="222">
        <v>0</v>
      </c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</row>
    <row r="179" spans="1:61" outlineLevel="1" x14ac:dyDescent="0.2">
      <c r="A179" s="233"/>
      <c r="B179" s="232"/>
      <c r="C179" s="232"/>
      <c r="D179" s="247" t="s">
        <v>482</v>
      </c>
      <c r="E179" s="246"/>
      <c r="F179" s="245">
        <v>0.12</v>
      </c>
      <c r="G179" s="366"/>
      <c r="H179" s="231"/>
      <c r="I179" s="231"/>
      <c r="J179" s="231"/>
      <c r="K179" s="231"/>
      <c r="L179" s="231"/>
      <c r="M179" s="231"/>
      <c r="N179" s="231"/>
      <c r="O179" s="229"/>
      <c r="P179" s="229"/>
      <c r="Q179" s="229"/>
      <c r="R179" s="229"/>
      <c r="S179" s="229"/>
      <c r="T179" s="229"/>
      <c r="U179" s="230"/>
      <c r="V179" s="229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 t="s">
        <v>175</v>
      </c>
      <c r="AG179" s="222">
        <v>0</v>
      </c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22"/>
      <c r="AT179" s="222"/>
      <c r="AU179" s="222"/>
      <c r="AV179" s="222"/>
      <c r="AW179" s="222"/>
      <c r="AX179" s="222"/>
      <c r="AY179" s="222"/>
      <c r="AZ179" s="222"/>
      <c r="BA179" s="222"/>
      <c r="BB179" s="222"/>
      <c r="BC179" s="222"/>
      <c r="BD179" s="222"/>
      <c r="BE179" s="222"/>
      <c r="BF179" s="222"/>
      <c r="BG179" s="222"/>
      <c r="BH179" s="222"/>
      <c r="BI179" s="222"/>
    </row>
    <row r="180" spans="1:61" outlineLevel="1" x14ac:dyDescent="0.2">
      <c r="A180" s="233"/>
      <c r="B180" s="232"/>
      <c r="C180" s="232"/>
      <c r="D180" s="247" t="s">
        <v>226</v>
      </c>
      <c r="E180" s="246"/>
      <c r="F180" s="245"/>
      <c r="G180" s="366"/>
      <c r="H180" s="231"/>
      <c r="I180" s="231"/>
      <c r="J180" s="231"/>
      <c r="K180" s="231"/>
      <c r="L180" s="231"/>
      <c r="M180" s="231"/>
      <c r="N180" s="231"/>
      <c r="O180" s="229"/>
      <c r="P180" s="229"/>
      <c r="Q180" s="229"/>
      <c r="R180" s="229"/>
      <c r="S180" s="229"/>
      <c r="T180" s="229"/>
      <c r="U180" s="230"/>
      <c r="V180" s="229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 t="s">
        <v>175</v>
      </c>
      <c r="AG180" s="222">
        <v>0</v>
      </c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22"/>
      <c r="AT180" s="222"/>
      <c r="AU180" s="222"/>
      <c r="AV180" s="222"/>
      <c r="AW180" s="222"/>
      <c r="AX180" s="222"/>
      <c r="AY180" s="222"/>
      <c r="AZ180" s="222"/>
      <c r="BA180" s="222"/>
      <c r="BB180" s="222"/>
      <c r="BC180" s="222"/>
      <c r="BD180" s="222"/>
      <c r="BE180" s="222"/>
      <c r="BF180" s="222"/>
      <c r="BG180" s="222"/>
      <c r="BH180" s="222"/>
      <c r="BI180" s="222"/>
    </row>
    <row r="181" spans="1:61" outlineLevel="1" x14ac:dyDescent="0.2">
      <c r="A181" s="233"/>
      <c r="B181" s="232"/>
      <c r="C181" s="232"/>
      <c r="D181" s="247" t="s">
        <v>481</v>
      </c>
      <c r="E181" s="246"/>
      <c r="F181" s="245">
        <v>5.4</v>
      </c>
      <c r="G181" s="366"/>
      <c r="H181" s="231"/>
      <c r="I181" s="231"/>
      <c r="J181" s="231"/>
      <c r="K181" s="231"/>
      <c r="L181" s="231"/>
      <c r="M181" s="231"/>
      <c r="N181" s="231"/>
      <c r="O181" s="229"/>
      <c r="P181" s="229"/>
      <c r="Q181" s="229"/>
      <c r="R181" s="229"/>
      <c r="S181" s="229"/>
      <c r="T181" s="229"/>
      <c r="U181" s="230"/>
      <c r="V181" s="229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 t="s">
        <v>175</v>
      </c>
      <c r="AG181" s="222">
        <v>0</v>
      </c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22"/>
      <c r="AT181" s="222"/>
      <c r="AU181" s="222"/>
      <c r="AV181" s="222"/>
      <c r="AW181" s="222"/>
      <c r="AX181" s="222"/>
      <c r="AY181" s="222"/>
      <c r="AZ181" s="222"/>
      <c r="BA181" s="222"/>
      <c r="BB181" s="222"/>
      <c r="BC181" s="222"/>
      <c r="BD181" s="222"/>
      <c r="BE181" s="222"/>
      <c r="BF181" s="222"/>
      <c r="BG181" s="222"/>
      <c r="BH181" s="222"/>
      <c r="BI181" s="222"/>
    </row>
    <row r="182" spans="1:61" outlineLevel="1" x14ac:dyDescent="0.2">
      <c r="A182" s="233">
        <v>54</v>
      </c>
      <c r="B182" s="232" t="s">
        <v>480</v>
      </c>
      <c r="C182" s="237" t="s">
        <v>139</v>
      </c>
      <c r="D182" s="236" t="s">
        <v>479</v>
      </c>
      <c r="E182" s="229" t="s">
        <v>400</v>
      </c>
      <c r="F182" s="235">
        <v>8.2799999999999994</v>
      </c>
      <c r="G182" s="365"/>
      <c r="H182" s="231">
        <f>ROUND(F182*G182,2)</f>
        <v>0</v>
      </c>
      <c r="I182" s="234"/>
      <c r="J182" s="231">
        <f>ROUND(F182*I182,2)</f>
        <v>0</v>
      </c>
      <c r="K182" s="234"/>
      <c r="L182" s="231">
        <f>ROUND(F182*K182,2)</f>
        <v>0</v>
      </c>
      <c r="M182" s="231">
        <v>21</v>
      </c>
      <c r="N182" s="231">
        <f>H182*(1+M182/100)</f>
        <v>0</v>
      </c>
      <c r="O182" s="229">
        <v>0</v>
      </c>
      <c r="P182" s="229">
        <f>ROUND(F182*O182,5)</f>
        <v>0</v>
      </c>
      <c r="Q182" s="229">
        <v>2.2000000000000002</v>
      </c>
      <c r="R182" s="229">
        <f>ROUND(F182*Q182,5)</f>
        <v>18.216000000000001</v>
      </c>
      <c r="S182" s="229"/>
      <c r="T182" s="229"/>
      <c r="U182" s="230">
        <v>5.867</v>
      </c>
      <c r="V182" s="229">
        <f>ROUND(F182*U182,2)</f>
        <v>48.58</v>
      </c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 t="s">
        <v>136</v>
      </c>
      <c r="AG182" s="222"/>
      <c r="AH182" s="222"/>
      <c r="AI182" s="222"/>
      <c r="AJ182" s="222"/>
      <c r="AK182" s="222"/>
      <c r="AL182" s="222"/>
      <c r="AM182" s="222"/>
      <c r="AN182" s="222"/>
      <c r="AO182" s="222"/>
      <c r="AP182" s="222"/>
      <c r="AQ182" s="222"/>
      <c r="AR182" s="222"/>
      <c r="AS182" s="222"/>
      <c r="AT182" s="222"/>
      <c r="AU182" s="222"/>
      <c r="AV182" s="222"/>
      <c r="AW182" s="222"/>
      <c r="AX182" s="222"/>
      <c r="AY182" s="222"/>
      <c r="AZ182" s="222"/>
      <c r="BA182" s="222"/>
      <c r="BB182" s="222"/>
      <c r="BC182" s="222"/>
      <c r="BD182" s="222"/>
      <c r="BE182" s="222"/>
      <c r="BF182" s="222"/>
      <c r="BG182" s="222"/>
      <c r="BH182" s="222"/>
      <c r="BI182" s="222"/>
    </row>
    <row r="183" spans="1:61" outlineLevel="1" x14ac:dyDescent="0.2">
      <c r="A183" s="233"/>
      <c r="B183" s="232"/>
      <c r="C183" s="232"/>
      <c r="D183" s="247" t="s">
        <v>418</v>
      </c>
      <c r="E183" s="246"/>
      <c r="F183" s="245"/>
      <c r="G183" s="366"/>
      <c r="H183" s="231"/>
      <c r="I183" s="231"/>
      <c r="J183" s="231"/>
      <c r="K183" s="231"/>
      <c r="L183" s="231"/>
      <c r="M183" s="231"/>
      <c r="N183" s="231"/>
      <c r="O183" s="229"/>
      <c r="P183" s="229"/>
      <c r="Q183" s="229"/>
      <c r="R183" s="229"/>
      <c r="S183" s="229"/>
      <c r="T183" s="229"/>
      <c r="U183" s="230"/>
      <c r="V183" s="229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 t="s">
        <v>175</v>
      </c>
      <c r="AG183" s="222">
        <v>0</v>
      </c>
      <c r="AH183" s="222"/>
      <c r="AI183" s="222"/>
      <c r="AJ183" s="222"/>
      <c r="AK183" s="222"/>
      <c r="AL183" s="222"/>
      <c r="AM183" s="222"/>
      <c r="AN183" s="222"/>
      <c r="AO183" s="222"/>
      <c r="AP183" s="222"/>
      <c r="AQ183" s="222"/>
      <c r="AR183" s="222"/>
      <c r="AS183" s="222"/>
      <c r="AT183" s="222"/>
      <c r="AU183" s="222"/>
      <c r="AV183" s="222"/>
      <c r="AW183" s="222"/>
      <c r="AX183" s="222"/>
      <c r="AY183" s="222"/>
      <c r="AZ183" s="222"/>
      <c r="BA183" s="222"/>
      <c r="BB183" s="222"/>
      <c r="BC183" s="222"/>
      <c r="BD183" s="222"/>
      <c r="BE183" s="222"/>
      <c r="BF183" s="222"/>
      <c r="BG183" s="222"/>
      <c r="BH183" s="222"/>
      <c r="BI183" s="222"/>
    </row>
    <row r="184" spans="1:61" outlineLevel="1" x14ac:dyDescent="0.2">
      <c r="A184" s="233"/>
      <c r="B184" s="232"/>
      <c r="C184" s="232"/>
      <c r="D184" s="247" t="s">
        <v>478</v>
      </c>
      <c r="E184" s="246"/>
      <c r="F184" s="245">
        <v>0.18</v>
      </c>
      <c r="G184" s="366"/>
      <c r="H184" s="231"/>
      <c r="I184" s="231"/>
      <c r="J184" s="231"/>
      <c r="K184" s="231"/>
      <c r="L184" s="231"/>
      <c r="M184" s="231"/>
      <c r="N184" s="231"/>
      <c r="O184" s="229"/>
      <c r="P184" s="229"/>
      <c r="Q184" s="229"/>
      <c r="R184" s="229"/>
      <c r="S184" s="229"/>
      <c r="T184" s="229"/>
      <c r="U184" s="230"/>
      <c r="V184" s="229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 t="s">
        <v>175</v>
      </c>
      <c r="AG184" s="222">
        <v>0</v>
      </c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22"/>
      <c r="AT184" s="222"/>
      <c r="AU184" s="222"/>
      <c r="AV184" s="222"/>
      <c r="AW184" s="222"/>
      <c r="AX184" s="222"/>
      <c r="AY184" s="222"/>
      <c r="AZ184" s="222"/>
      <c r="BA184" s="222"/>
      <c r="BB184" s="222"/>
      <c r="BC184" s="222"/>
      <c r="BD184" s="222"/>
      <c r="BE184" s="222"/>
      <c r="BF184" s="222"/>
      <c r="BG184" s="222"/>
      <c r="BH184" s="222"/>
      <c r="BI184" s="222"/>
    </row>
    <row r="185" spans="1:61" outlineLevel="1" x14ac:dyDescent="0.2">
      <c r="A185" s="233"/>
      <c r="B185" s="232"/>
      <c r="C185" s="232"/>
      <c r="D185" s="247" t="s">
        <v>226</v>
      </c>
      <c r="E185" s="246"/>
      <c r="F185" s="245"/>
      <c r="G185" s="366"/>
      <c r="H185" s="231"/>
      <c r="I185" s="231"/>
      <c r="J185" s="231"/>
      <c r="K185" s="231"/>
      <c r="L185" s="231"/>
      <c r="M185" s="231"/>
      <c r="N185" s="231"/>
      <c r="O185" s="229"/>
      <c r="P185" s="229"/>
      <c r="Q185" s="229"/>
      <c r="R185" s="229"/>
      <c r="S185" s="229"/>
      <c r="T185" s="229"/>
      <c r="U185" s="230"/>
      <c r="V185" s="229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 t="s">
        <v>175</v>
      </c>
      <c r="AG185" s="222">
        <v>0</v>
      </c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22"/>
      <c r="AT185" s="222"/>
      <c r="AU185" s="222"/>
      <c r="AV185" s="222"/>
      <c r="AW185" s="222"/>
      <c r="AX185" s="222"/>
      <c r="AY185" s="222"/>
      <c r="AZ185" s="222"/>
      <c r="BA185" s="222"/>
      <c r="BB185" s="222"/>
      <c r="BC185" s="222"/>
      <c r="BD185" s="222"/>
      <c r="BE185" s="222"/>
      <c r="BF185" s="222"/>
      <c r="BG185" s="222"/>
      <c r="BH185" s="222"/>
      <c r="BI185" s="222"/>
    </row>
    <row r="186" spans="1:61" outlineLevel="1" x14ac:dyDescent="0.2">
      <c r="A186" s="233"/>
      <c r="B186" s="232"/>
      <c r="C186" s="232"/>
      <c r="D186" s="247" t="s">
        <v>477</v>
      </c>
      <c r="E186" s="246"/>
      <c r="F186" s="245">
        <v>8.1</v>
      </c>
      <c r="G186" s="366"/>
      <c r="H186" s="231"/>
      <c r="I186" s="231"/>
      <c r="J186" s="231"/>
      <c r="K186" s="231"/>
      <c r="L186" s="231"/>
      <c r="M186" s="231"/>
      <c r="N186" s="231"/>
      <c r="O186" s="229"/>
      <c r="P186" s="229"/>
      <c r="Q186" s="229"/>
      <c r="R186" s="229"/>
      <c r="S186" s="229"/>
      <c r="T186" s="229"/>
      <c r="U186" s="230"/>
      <c r="V186" s="229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 t="s">
        <v>175</v>
      </c>
      <c r="AG186" s="222">
        <v>0</v>
      </c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22"/>
      <c r="AT186" s="222"/>
      <c r="AU186" s="222"/>
      <c r="AV186" s="222"/>
      <c r="AW186" s="222"/>
      <c r="AX186" s="222"/>
      <c r="AY186" s="222"/>
      <c r="AZ186" s="222"/>
      <c r="BA186" s="222"/>
      <c r="BB186" s="222"/>
      <c r="BC186" s="222"/>
      <c r="BD186" s="222"/>
      <c r="BE186" s="222"/>
      <c r="BF186" s="222"/>
      <c r="BG186" s="222"/>
      <c r="BH186" s="222"/>
      <c r="BI186" s="222"/>
    </row>
    <row r="187" spans="1:61" outlineLevel="1" x14ac:dyDescent="0.2">
      <c r="A187" s="233">
        <v>55</v>
      </c>
      <c r="B187" s="232" t="s">
        <v>476</v>
      </c>
      <c r="C187" s="237" t="s">
        <v>139</v>
      </c>
      <c r="D187" s="236" t="s">
        <v>475</v>
      </c>
      <c r="E187" s="229" t="s">
        <v>400</v>
      </c>
      <c r="F187" s="235">
        <v>5.52</v>
      </c>
      <c r="G187" s="365"/>
      <c r="H187" s="231">
        <f>ROUND(F187*G187,2)</f>
        <v>0</v>
      </c>
      <c r="I187" s="234"/>
      <c r="J187" s="231">
        <f>ROUND(F187*I187,2)</f>
        <v>0</v>
      </c>
      <c r="K187" s="234"/>
      <c r="L187" s="231">
        <f>ROUND(F187*K187,2)</f>
        <v>0</v>
      </c>
      <c r="M187" s="231">
        <v>21</v>
      </c>
      <c r="N187" s="231">
        <f>H187*(1+M187/100)</f>
        <v>0</v>
      </c>
      <c r="O187" s="229">
        <v>0</v>
      </c>
      <c r="P187" s="229">
        <f>ROUND(F187*O187,5)</f>
        <v>0</v>
      </c>
      <c r="Q187" s="229">
        <v>0</v>
      </c>
      <c r="R187" s="229">
        <f>ROUND(F187*Q187,5)</f>
        <v>0</v>
      </c>
      <c r="S187" s="229"/>
      <c r="T187" s="229"/>
      <c r="U187" s="230">
        <v>4.8280000000000003</v>
      </c>
      <c r="V187" s="229">
        <f>ROUND(F187*U187,2)</f>
        <v>26.65</v>
      </c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 t="s">
        <v>136</v>
      </c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22"/>
      <c r="AT187" s="222"/>
      <c r="AU187" s="222"/>
      <c r="AV187" s="222"/>
      <c r="AW187" s="222"/>
      <c r="AX187" s="222"/>
      <c r="AY187" s="222"/>
      <c r="AZ187" s="222"/>
      <c r="BA187" s="222"/>
      <c r="BB187" s="222"/>
      <c r="BC187" s="222"/>
      <c r="BD187" s="222"/>
      <c r="BE187" s="222"/>
      <c r="BF187" s="222"/>
      <c r="BG187" s="222"/>
      <c r="BH187" s="222"/>
      <c r="BI187" s="222"/>
    </row>
    <row r="188" spans="1:61" outlineLevel="1" x14ac:dyDescent="0.2">
      <c r="A188" s="233">
        <v>56</v>
      </c>
      <c r="B188" s="232" t="s">
        <v>474</v>
      </c>
      <c r="C188" s="237" t="s">
        <v>139</v>
      </c>
      <c r="D188" s="236" t="s">
        <v>473</v>
      </c>
      <c r="E188" s="229" t="s">
        <v>400</v>
      </c>
      <c r="F188" s="235">
        <v>8.2799999999999994</v>
      </c>
      <c r="G188" s="365"/>
      <c r="H188" s="231">
        <f>ROUND(F188*G188,2)</f>
        <v>0</v>
      </c>
      <c r="I188" s="234"/>
      <c r="J188" s="231">
        <f>ROUND(F188*I188,2)</f>
        <v>0</v>
      </c>
      <c r="K188" s="234"/>
      <c r="L188" s="231">
        <f>ROUND(F188*K188,2)</f>
        <v>0</v>
      </c>
      <c r="M188" s="231">
        <v>21</v>
      </c>
      <c r="N188" s="231">
        <f>H188*(1+M188/100)</f>
        <v>0</v>
      </c>
      <c r="O188" s="229">
        <v>0</v>
      </c>
      <c r="P188" s="229">
        <f>ROUND(F188*O188,5)</f>
        <v>0</v>
      </c>
      <c r="Q188" s="229">
        <v>0</v>
      </c>
      <c r="R188" s="229">
        <f>ROUND(F188*Q188,5)</f>
        <v>0</v>
      </c>
      <c r="S188" s="229"/>
      <c r="T188" s="229"/>
      <c r="U188" s="230">
        <v>4.0289999999999999</v>
      </c>
      <c r="V188" s="229">
        <f>ROUND(F188*U188,2)</f>
        <v>33.36</v>
      </c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 t="s">
        <v>136</v>
      </c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</row>
    <row r="189" spans="1:61" outlineLevel="1" x14ac:dyDescent="0.2">
      <c r="A189" s="233">
        <v>57</v>
      </c>
      <c r="B189" s="232" t="s">
        <v>472</v>
      </c>
      <c r="C189" s="237" t="s">
        <v>139</v>
      </c>
      <c r="D189" s="236" t="s">
        <v>471</v>
      </c>
      <c r="E189" s="229" t="s">
        <v>194</v>
      </c>
      <c r="F189" s="235">
        <v>30</v>
      </c>
      <c r="G189" s="365"/>
      <c r="H189" s="231">
        <f>ROUND(F189*G189,2)</f>
        <v>0</v>
      </c>
      <c r="I189" s="234"/>
      <c r="J189" s="231">
        <f>ROUND(F189*I189,2)</f>
        <v>0</v>
      </c>
      <c r="K189" s="234"/>
      <c r="L189" s="231">
        <f>ROUND(F189*K189,2)</f>
        <v>0</v>
      </c>
      <c r="M189" s="231">
        <v>21</v>
      </c>
      <c r="N189" s="231">
        <f>H189*(1+M189/100)</f>
        <v>0</v>
      </c>
      <c r="O189" s="229">
        <v>6.7000000000000002E-4</v>
      </c>
      <c r="P189" s="229">
        <f>ROUND(F189*O189,5)</f>
        <v>2.01E-2</v>
      </c>
      <c r="Q189" s="229">
        <v>0.13100000000000001</v>
      </c>
      <c r="R189" s="229">
        <f>ROUND(F189*Q189,5)</f>
        <v>3.93</v>
      </c>
      <c r="S189" s="229"/>
      <c r="T189" s="229"/>
      <c r="U189" s="230">
        <v>0.20699999999999999</v>
      </c>
      <c r="V189" s="229">
        <f>ROUND(F189*U189,2)</f>
        <v>6.21</v>
      </c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 t="s">
        <v>136</v>
      </c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</row>
    <row r="190" spans="1:61" outlineLevel="1" x14ac:dyDescent="0.2">
      <c r="A190" s="233"/>
      <c r="B190" s="232"/>
      <c r="C190" s="237"/>
      <c r="D190" s="247" t="s">
        <v>226</v>
      </c>
      <c r="E190" s="246"/>
      <c r="F190" s="245"/>
      <c r="G190" s="366"/>
      <c r="H190" s="231"/>
      <c r="I190" s="231"/>
      <c r="J190" s="231"/>
      <c r="K190" s="231"/>
      <c r="L190" s="231"/>
      <c r="M190" s="231"/>
      <c r="N190" s="231"/>
      <c r="O190" s="229"/>
      <c r="P190" s="229"/>
      <c r="Q190" s="229"/>
      <c r="R190" s="229"/>
      <c r="S190" s="229"/>
      <c r="T190" s="229"/>
      <c r="U190" s="230"/>
      <c r="V190" s="229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 t="s">
        <v>175</v>
      </c>
      <c r="AG190" s="222">
        <v>0</v>
      </c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</row>
    <row r="191" spans="1:61" outlineLevel="1" x14ac:dyDescent="0.2">
      <c r="A191" s="233"/>
      <c r="B191" s="232"/>
      <c r="C191" s="232"/>
      <c r="D191" s="247" t="s">
        <v>470</v>
      </c>
      <c r="E191" s="246"/>
      <c r="F191" s="245">
        <v>30</v>
      </c>
      <c r="G191" s="366"/>
      <c r="H191" s="231"/>
      <c r="I191" s="231"/>
      <c r="J191" s="231"/>
      <c r="K191" s="231"/>
      <c r="L191" s="231"/>
      <c r="M191" s="231"/>
      <c r="N191" s="231"/>
      <c r="O191" s="229"/>
      <c r="P191" s="229"/>
      <c r="Q191" s="229"/>
      <c r="R191" s="229"/>
      <c r="S191" s="229"/>
      <c r="T191" s="229"/>
      <c r="U191" s="230"/>
      <c r="V191" s="229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 t="s">
        <v>175</v>
      </c>
      <c r="AG191" s="222">
        <v>0</v>
      </c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</row>
    <row r="192" spans="1:61" outlineLevel="1" x14ac:dyDescent="0.2">
      <c r="A192" s="233">
        <v>58</v>
      </c>
      <c r="B192" s="232" t="s">
        <v>469</v>
      </c>
      <c r="C192" s="237" t="s">
        <v>139</v>
      </c>
      <c r="D192" s="236" t="s">
        <v>468</v>
      </c>
      <c r="E192" s="229" t="s">
        <v>194</v>
      </c>
      <c r="F192" s="235">
        <v>39</v>
      </c>
      <c r="G192" s="365"/>
      <c r="H192" s="231">
        <f>ROUND(F192*G192,2)</f>
        <v>0</v>
      </c>
      <c r="I192" s="234"/>
      <c r="J192" s="231">
        <f>ROUND(F192*I192,2)</f>
        <v>0</v>
      </c>
      <c r="K192" s="234"/>
      <c r="L192" s="231">
        <f>ROUND(F192*K192,2)</f>
        <v>0</v>
      </c>
      <c r="M192" s="231">
        <v>21</v>
      </c>
      <c r="N192" s="231">
        <f>H192*(1+M192/100)</f>
        <v>0</v>
      </c>
      <c r="O192" s="229">
        <v>6.7000000000000002E-4</v>
      </c>
      <c r="P192" s="229">
        <f>ROUND(F192*O192,5)</f>
        <v>2.613E-2</v>
      </c>
      <c r="Q192" s="229">
        <v>0.26100000000000001</v>
      </c>
      <c r="R192" s="229">
        <f>ROUND(F192*Q192,5)</f>
        <v>10.179</v>
      </c>
      <c r="S192" s="229"/>
      <c r="T192" s="229"/>
      <c r="U192" s="230">
        <v>0.25800000000000001</v>
      </c>
      <c r="V192" s="229">
        <f>ROUND(F192*U192,2)</f>
        <v>10.06</v>
      </c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 t="s">
        <v>136</v>
      </c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</row>
    <row r="193" spans="1:61" outlineLevel="1" x14ac:dyDescent="0.2">
      <c r="A193" s="233"/>
      <c r="B193" s="232"/>
      <c r="C193" s="232"/>
      <c r="D193" s="247" t="s">
        <v>226</v>
      </c>
      <c r="E193" s="246"/>
      <c r="F193" s="245"/>
      <c r="G193" s="366"/>
      <c r="H193" s="231"/>
      <c r="I193" s="231"/>
      <c r="J193" s="231"/>
      <c r="K193" s="231"/>
      <c r="L193" s="231"/>
      <c r="M193" s="231"/>
      <c r="N193" s="231"/>
      <c r="O193" s="229"/>
      <c r="P193" s="229"/>
      <c r="Q193" s="229"/>
      <c r="R193" s="229"/>
      <c r="S193" s="229"/>
      <c r="T193" s="229"/>
      <c r="U193" s="230"/>
      <c r="V193" s="229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 t="s">
        <v>175</v>
      </c>
      <c r="AG193" s="222">
        <v>0</v>
      </c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</row>
    <row r="194" spans="1:61" outlineLevel="1" x14ac:dyDescent="0.2">
      <c r="A194" s="233"/>
      <c r="B194" s="232"/>
      <c r="C194" s="232"/>
      <c r="D194" s="247" t="s">
        <v>467</v>
      </c>
      <c r="E194" s="246"/>
      <c r="F194" s="245">
        <v>39</v>
      </c>
      <c r="G194" s="366"/>
      <c r="H194" s="231"/>
      <c r="I194" s="231"/>
      <c r="J194" s="231"/>
      <c r="K194" s="231"/>
      <c r="L194" s="231"/>
      <c r="M194" s="231"/>
      <c r="N194" s="231"/>
      <c r="O194" s="229"/>
      <c r="P194" s="229"/>
      <c r="Q194" s="229"/>
      <c r="R194" s="229"/>
      <c r="S194" s="229"/>
      <c r="T194" s="229"/>
      <c r="U194" s="230"/>
      <c r="V194" s="229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 t="s">
        <v>175</v>
      </c>
      <c r="AG194" s="222">
        <v>0</v>
      </c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</row>
    <row r="195" spans="1:61" outlineLevel="1" x14ac:dyDescent="0.2">
      <c r="A195" s="233">
        <v>59</v>
      </c>
      <c r="B195" s="232" t="s">
        <v>466</v>
      </c>
      <c r="C195" s="237" t="s">
        <v>139</v>
      </c>
      <c r="D195" s="236" t="s">
        <v>465</v>
      </c>
      <c r="E195" s="229" t="s">
        <v>400</v>
      </c>
      <c r="F195" s="235">
        <v>1.35</v>
      </c>
      <c r="G195" s="365"/>
      <c r="H195" s="231">
        <f>ROUND(F195*G195,2)</f>
        <v>0</v>
      </c>
      <c r="I195" s="234"/>
      <c r="J195" s="231">
        <f>ROUND(F195*I195,2)</f>
        <v>0</v>
      </c>
      <c r="K195" s="234"/>
      <c r="L195" s="231">
        <f>ROUND(F195*K195,2)</f>
        <v>0</v>
      </c>
      <c r="M195" s="231">
        <v>21</v>
      </c>
      <c r="N195" s="231">
        <f>H195*(1+M195/100)</f>
        <v>0</v>
      </c>
      <c r="O195" s="229">
        <v>1.2800000000000001E-3</v>
      </c>
      <c r="P195" s="229">
        <f>ROUND(F195*O195,5)</f>
        <v>1.73E-3</v>
      </c>
      <c r="Q195" s="229">
        <v>1.8</v>
      </c>
      <c r="R195" s="229">
        <f>ROUND(F195*Q195,5)</f>
        <v>2.4300000000000002</v>
      </c>
      <c r="S195" s="229"/>
      <c r="T195" s="229"/>
      <c r="U195" s="230">
        <v>1.52</v>
      </c>
      <c r="V195" s="229">
        <f>ROUND(F195*U195,2)</f>
        <v>2.0499999999999998</v>
      </c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 t="s">
        <v>136</v>
      </c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</row>
    <row r="196" spans="1:61" outlineLevel="1" x14ac:dyDescent="0.2">
      <c r="A196" s="233"/>
      <c r="B196" s="232"/>
      <c r="C196" s="232"/>
      <c r="D196" s="247" t="s">
        <v>443</v>
      </c>
      <c r="E196" s="246"/>
      <c r="F196" s="245"/>
      <c r="G196" s="366"/>
      <c r="H196" s="231"/>
      <c r="I196" s="231"/>
      <c r="J196" s="231"/>
      <c r="K196" s="231"/>
      <c r="L196" s="231"/>
      <c r="M196" s="231"/>
      <c r="N196" s="231"/>
      <c r="O196" s="229"/>
      <c r="P196" s="229"/>
      <c r="Q196" s="229"/>
      <c r="R196" s="229"/>
      <c r="S196" s="229"/>
      <c r="T196" s="229"/>
      <c r="U196" s="230"/>
      <c r="V196" s="229"/>
      <c r="W196" s="222"/>
      <c r="X196" s="222"/>
      <c r="Y196" s="222"/>
      <c r="Z196" s="222"/>
      <c r="AA196" s="222"/>
      <c r="AB196" s="222"/>
      <c r="AC196" s="222"/>
      <c r="AD196" s="222"/>
      <c r="AE196" s="222"/>
      <c r="AF196" s="222" t="s">
        <v>175</v>
      </c>
      <c r="AG196" s="222">
        <v>0</v>
      </c>
      <c r="AH196" s="222"/>
      <c r="AI196" s="222"/>
      <c r="AJ196" s="222"/>
      <c r="AK196" s="222"/>
      <c r="AL196" s="222"/>
      <c r="AM196" s="222"/>
      <c r="AN196" s="222"/>
      <c r="AO196" s="222"/>
      <c r="AP196" s="222"/>
      <c r="AQ196" s="222"/>
      <c r="AR196" s="222"/>
      <c r="AS196" s="222"/>
      <c r="AT196" s="222"/>
      <c r="AU196" s="222"/>
      <c r="AV196" s="222"/>
      <c r="AW196" s="222"/>
      <c r="AX196" s="222"/>
      <c r="AY196" s="222"/>
      <c r="AZ196" s="222"/>
      <c r="BA196" s="222"/>
      <c r="BB196" s="222"/>
      <c r="BC196" s="222"/>
      <c r="BD196" s="222"/>
      <c r="BE196" s="222"/>
      <c r="BF196" s="222"/>
      <c r="BG196" s="222"/>
      <c r="BH196" s="222"/>
      <c r="BI196" s="222"/>
    </row>
    <row r="197" spans="1:61" outlineLevel="1" x14ac:dyDescent="0.2">
      <c r="A197" s="233"/>
      <c r="B197" s="232"/>
      <c r="C197" s="232"/>
      <c r="D197" s="247" t="s">
        <v>464</v>
      </c>
      <c r="E197" s="246"/>
      <c r="F197" s="245">
        <v>1.35</v>
      </c>
      <c r="G197" s="366"/>
      <c r="H197" s="231"/>
      <c r="I197" s="231"/>
      <c r="J197" s="231"/>
      <c r="K197" s="231"/>
      <c r="L197" s="231"/>
      <c r="M197" s="231"/>
      <c r="N197" s="231"/>
      <c r="O197" s="229"/>
      <c r="P197" s="229"/>
      <c r="Q197" s="229"/>
      <c r="R197" s="229"/>
      <c r="S197" s="229"/>
      <c r="T197" s="229"/>
      <c r="U197" s="230"/>
      <c r="V197" s="229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 t="s">
        <v>175</v>
      </c>
      <c r="AG197" s="222">
        <v>0</v>
      </c>
      <c r="AH197" s="222"/>
      <c r="AI197" s="222"/>
      <c r="AJ197" s="222"/>
      <c r="AK197" s="222"/>
      <c r="AL197" s="222"/>
      <c r="AM197" s="222"/>
      <c r="AN197" s="222"/>
      <c r="AO197" s="222"/>
      <c r="AP197" s="222"/>
      <c r="AQ197" s="222"/>
      <c r="AR197" s="222"/>
      <c r="AS197" s="222"/>
      <c r="AT197" s="222"/>
      <c r="AU197" s="222"/>
      <c r="AV197" s="222"/>
      <c r="AW197" s="222"/>
      <c r="AX197" s="222"/>
      <c r="AY197" s="222"/>
      <c r="AZ197" s="222"/>
      <c r="BA197" s="222"/>
      <c r="BB197" s="222"/>
      <c r="BC197" s="222"/>
      <c r="BD197" s="222"/>
      <c r="BE197" s="222"/>
      <c r="BF197" s="222"/>
      <c r="BG197" s="222"/>
      <c r="BH197" s="222"/>
      <c r="BI197" s="222"/>
    </row>
    <row r="198" spans="1:61" outlineLevel="1" x14ac:dyDescent="0.2">
      <c r="A198" s="233">
        <v>60</v>
      </c>
      <c r="B198" s="232" t="s">
        <v>463</v>
      </c>
      <c r="C198" s="237" t="s">
        <v>139</v>
      </c>
      <c r="D198" s="236" t="s">
        <v>462</v>
      </c>
      <c r="E198" s="229" t="s">
        <v>207</v>
      </c>
      <c r="F198" s="235">
        <v>27</v>
      </c>
      <c r="G198" s="365"/>
      <c r="H198" s="231">
        <f>ROUND(F198*G198,2)</f>
        <v>0</v>
      </c>
      <c r="I198" s="234"/>
      <c r="J198" s="231">
        <f>ROUND(F198*I198,2)</f>
        <v>0</v>
      </c>
      <c r="K198" s="234"/>
      <c r="L198" s="231">
        <f>ROUND(F198*K198,2)</f>
        <v>0</v>
      </c>
      <c r="M198" s="231">
        <v>21</v>
      </c>
      <c r="N198" s="231">
        <f>H198*(1+M198/100)</f>
        <v>0</v>
      </c>
      <c r="O198" s="229">
        <v>0</v>
      </c>
      <c r="P198" s="229">
        <f>ROUND(F198*O198,5)</f>
        <v>0</v>
      </c>
      <c r="Q198" s="229">
        <v>6.5000000000000002E-2</v>
      </c>
      <c r="R198" s="229">
        <f>ROUND(F198*Q198,5)</f>
        <v>1.7549999999999999</v>
      </c>
      <c r="S198" s="229"/>
      <c r="T198" s="229"/>
      <c r="U198" s="230">
        <v>0.93</v>
      </c>
      <c r="V198" s="229">
        <f>ROUND(F198*U198,2)</f>
        <v>25.11</v>
      </c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 t="s">
        <v>136</v>
      </c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22"/>
      <c r="AT198" s="222"/>
      <c r="AU198" s="222"/>
      <c r="AV198" s="222"/>
      <c r="AW198" s="222"/>
      <c r="AX198" s="222"/>
      <c r="AY198" s="222"/>
      <c r="AZ198" s="222"/>
      <c r="BA198" s="222"/>
      <c r="BB198" s="222"/>
      <c r="BC198" s="222"/>
      <c r="BD198" s="222"/>
      <c r="BE198" s="222"/>
      <c r="BF198" s="222"/>
      <c r="BG198" s="222"/>
      <c r="BH198" s="222"/>
      <c r="BI198" s="222"/>
    </row>
    <row r="199" spans="1:61" outlineLevel="1" x14ac:dyDescent="0.2">
      <c r="A199" s="233"/>
      <c r="B199" s="232"/>
      <c r="C199" s="232"/>
      <c r="D199" s="247" t="s">
        <v>461</v>
      </c>
      <c r="E199" s="246"/>
      <c r="F199" s="245"/>
      <c r="G199" s="366"/>
      <c r="H199" s="231"/>
      <c r="I199" s="231"/>
      <c r="J199" s="231"/>
      <c r="K199" s="231"/>
      <c r="L199" s="231"/>
      <c r="M199" s="231"/>
      <c r="N199" s="231"/>
      <c r="O199" s="229"/>
      <c r="P199" s="229"/>
      <c r="Q199" s="229"/>
      <c r="R199" s="229"/>
      <c r="S199" s="229"/>
      <c r="T199" s="229"/>
      <c r="U199" s="230"/>
      <c r="V199" s="229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 t="s">
        <v>175</v>
      </c>
      <c r="AG199" s="222">
        <v>0</v>
      </c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22"/>
      <c r="AT199" s="222"/>
      <c r="AU199" s="222"/>
      <c r="AV199" s="222"/>
      <c r="AW199" s="222"/>
      <c r="AX199" s="222"/>
      <c r="AY199" s="222"/>
      <c r="AZ199" s="222"/>
      <c r="BA199" s="222"/>
      <c r="BB199" s="222"/>
      <c r="BC199" s="222"/>
      <c r="BD199" s="222"/>
      <c r="BE199" s="222"/>
      <c r="BF199" s="222"/>
      <c r="BG199" s="222"/>
      <c r="BH199" s="222"/>
      <c r="BI199" s="222"/>
    </row>
    <row r="200" spans="1:61" outlineLevel="1" x14ac:dyDescent="0.2">
      <c r="A200" s="233"/>
      <c r="B200" s="232"/>
      <c r="C200" s="232"/>
      <c r="D200" s="247" t="s">
        <v>460</v>
      </c>
      <c r="E200" s="246"/>
      <c r="F200" s="245">
        <v>10.5</v>
      </c>
      <c r="G200" s="366"/>
      <c r="H200" s="231"/>
      <c r="I200" s="231"/>
      <c r="J200" s="231"/>
      <c r="K200" s="231"/>
      <c r="L200" s="231"/>
      <c r="M200" s="231"/>
      <c r="N200" s="231"/>
      <c r="O200" s="229"/>
      <c r="P200" s="229"/>
      <c r="Q200" s="229"/>
      <c r="R200" s="229"/>
      <c r="S200" s="229"/>
      <c r="T200" s="229"/>
      <c r="U200" s="230"/>
      <c r="V200" s="229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 t="s">
        <v>175</v>
      </c>
      <c r="AG200" s="222">
        <v>0</v>
      </c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22"/>
      <c r="AT200" s="222"/>
      <c r="AU200" s="222"/>
      <c r="AV200" s="222"/>
      <c r="AW200" s="222"/>
      <c r="AX200" s="222"/>
      <c r="AY200" s="222"/>
      <c r="AZ200" s="222"/>
      <c r="BA200" s="222"/>
      <c r="BB200" s="222"/>
      <c r="BC200" s="222"/>
      <c r="BD200" s="222"/>
      <c r="BE200" s="222"/>
      <c r="BF200" s="222"/>
      <c r="BG200" s="222"/>
      <c r="BH200" s="222"/>
      <c r="BI200" s="222"/>
    </row>
    <row r="201" spans="1:61" outlineLevel="1" x14ac:dyDescent="0.2">
      <c r="A201" s="233"/>
      <c r="B201" s="232"/>
      <c r="C201" s="232"/>
      <c r="D201" s="247" t="s">
        <v>456</v>
      </c>
      <c r="E201" s="246"/>
      <c r="F201" s="245"/>
      <c r="G201" s="366"/>
      <c r="H201" s="231"/>
      <c r="I201" s="231"/>
      <c r="J201" s="231"/>
      <c r="K201" s="231"/>
      <c r="L201" s="231"/>
      <c r="M201" s="231"/>
      <c r="N201" s="231"/>
      <c r="O201" s="229"/>
      <c r="P201" s="229"/>
      <c r="Q201" s="229"/>
      <c r="R201" s="229"/>
      <c r="S201" s="229"/>
      <c r="T201" s="229"/>
      <c r="U201" s="230"/>
      <c r="V201" s="229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 t="s">
        <v>175</v>
      </c>
      <c r="AG201" s="222">
        <v>0</v>
      </c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22"/>
      <c r="AT201" s="222"/>
      <c r="AU201" s="222"/>
      <c r="AV201" s="222"/>
      <c r="AW201" s="222"/>
      <c r="AX201" s="222"/>
      <c r="AY201" s="222"/>
      <c r="AZ201" s="222"/>
      <c r="BA201" s="222"/>
      <c r="BB201" s="222"/>
      <c r="BC201" s="222"/>
      <c r="BD201" s="222"/>
      <c r="BE201" s="222"/>
      <c r="BF201" s="222"/>
      <c r="BG201" s="222"/>
      <c r="BH201" s="222"/>
      <c r="BI201" s="222"/>
    </row>
    <row r="202" spans="1:61" outlineLevel="1" x14ac:dyDescent="0.2">
      <c r="A202" s="233"/>
      <c r="B202" s="232"/>
      <c r="C202" s="232"/>
      <c r="D202" s="247" t="s">
        <v>459</v>
      </c>
      <c r="E202" s="246"/>
      <c r="F202" s="245">
        <v>16.5</v>
      </c>
      <c r="G202" s="366"/>
      <c r="H202" s="231"/>
      <c r="I202" s="231"/>
      <c r="J202" s="231"/>
      <c r="K202" s="231"/>
      <c r="L202" s="231"/>
      <c r="M202" s="231"/>
      <c r="N202" s="231"/>
      <c r="O202" s="229"/>
      <c r="P202" s="229"/>
      <c r="Q202" s="229"/>
      <c r="R202" s="229"/>
      <c r="S202" s="229"/>
      <c r="T202" s="229"/>
      <c r="U202" s="230"/>
      <c r="V202" s="229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 t="s">
        <v>175</v>
      </c>
      <c r="AG202" s="222">
        <v>0</v>
      </c>
      <c r="AH202" s="222"/>
      <c r="AI202" s="222"/>
      <c r="AJ202" s="222"/>
      <c r="AK202" s="222"/>
      <c r="AL202" s="222"/>
      <c r="AM202" s="222"/>
      <c r="AN202" s="222"/>
      <c r="AO202" s="222"/>
      <c r="AP202" s="222"/>
      <c r="AQ202" s="222"/>
      <c r="AR202" s="222"/>
      <c r="AS202" s="222"/>
      <c r="AT202" s="222"/>
      <c r="AU202" s="222"/>
      <c r="AV202" s="222"/>
      <c r="AW202" s="222"/>
      <c r="AX202" s="222"/>
      <c r="AY202" s="222"/>
      <c r="AZ202" s="222"/>
      <c r="BA202" s="222"/>
      <c r="BB202" s="222"/>
      <c r="BC202" s="222"/>
      <c r="BD202" s="222"/>
      <c r="BE202" s="222"/>
      <c r="BF202" s="222"/>
      <c r="BG202" s="222"/>
      <c r="BH202" s="222"/>
      <c r="BI202" s="222"/>
    </row>
    <row r="203" spans="1:61" outlineLevel="1" x14ac:dyDescent="0.2">
      <c r="A203" s="233">
        <v>61</v>
      </c>
      <c r="B203" s="232" t="s">
        <v>458</v>
      </c>
      <c r="C203" s="237" t="s">
        <v>139</v>
      </c>
      <c r="D203" s="236" t="s">
        <v>457</v>
      </c>
      <c r="E203" s="229" t="s">
        <v>189</v>
      </c>
      <c r="F203" s="235">
        <v>2</v>
      </c>
      <c r="G203" s="365"/>
      <c r="H203" s="231">
        <f>ROUND(F203*G203,2)</f>
        <v>0</v>
      </c>
      <c r="I203" s="234"/>
      <c r="J203" s="231">
        <f>ROUND(F203*I203,2)</f>
        <v>0</v>
      </c>
      <c r="K203" s="234"/>
      <c r="L203" s="231">
        <f>ROUND(F203*K203,2)</f>
        <v>0</v>
      </c>
      <c r="M203" s="231">
        <v>21</v>
      </c>
      <c r="N203" s="231">
        <f>H203*(1+M203/100)</f>
        <v>0</v>
      </c>
      <c r="O203" s="229">
        <v>4.8999999999999998E-4</v>
      </c>
      <c r="P203" s="229">
        <f>ROUND(F203*O203,5)</f>
        <v>9.7999999999999997E-4</v>
      </c>
      <c r="Q203" s="229">
        <v>3.1E-2</v>
      </c>
      <c r="R203" s="229">
        <f>ROUND(F203*Q203,5)</f>
        <v>6.2E-2</v>
      </c>
      <c r="S203" s="229"/>
      <c r="T203" s="229"/>
      <c r="U203" s="230">
        <v>0.77200000000000002</v>
      </c>
      <c r="V203" s="229">
        <f>ROUND(F203*U203,2)</f>
        <v>1.54</v>
      </c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 t="s">
        <v>136</v>
      </c>
      <c r="AG203" s="222"/>
      <c r="AH203" s="222"/>
      <c r="AI203" s="222"/>
      <c r="AJ203" s="222"/>
      <c r="AK203" s="222"/>
      <c r="AL203" s="222"/>
      <c r="AM203" s="222"/>
      <c r="AN203" s="222"/>
      <c r="AO203" s="222"/>
      <c r="AP203" s="222"/>
      <c r="AQ203" s="222"/>
      <c r="AR203" s="222"/>
      <c r="AS203" s="222"/>
      <c r="AT203" s="222"/>
      <c r="AU203" s="222"/>
      <c r="AV203" s="222"/>
      <c r="AW203" s="222"/>
      <c r="AX203" s="222"/>
      <c r="AY203" s="222"/>
      <c r="AZ203" s="222"/>
      <c r="BA203" s="222"/>
      <c r="BB203" s="222"/>
      <c r="BC203" s="222"/>
      <c r="BD203" s="222"/>
      <c r="BE203" s="222"/>
      <c r="BF203" s="222"/>
      <c r="BG203" s="222"/>
      <c r="BH203" s="222"/>
      <c r="BI203" s="222"/>
    </row>
    <row r="204" spans="1:61" outlineLevel="1" x14ac:dyDescent="0.2">
      <c r="A204" s="233"/>
      <c r="B204" s="232"/>
      <c r="C204" s="232"/>
      <c r="D204" s="247" t="s">
        <v>456</v>
      </c>
      <c r="E204" s="246"/>
      <c r="F204" s="245"/>
      <c r="G204" s="366"/>
      <c r="H204" s="231"/>
      <c r="I204" s="231"/>
      <c r="J204" s="231"/>
      <c r="K204" s="231"/>
      <c r="L204" s="231"/>
      <c r="M204" s="231"/>
      <c r="N204" s="231"/>
      <c r="O204" s="229"/>
      <c r="P204" s="229"/>
      <c r="Q204" s="229"/>
      <c r="R204" s="229"/>
      <c r="S204" s="229"/>
      <c r="T204" s="229"/>
      <c r="U204" s="230"/>
      <c r="V204" s="229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 t="s">
        <v>175</v>
      </c>
      <c r="AG204" s="222">
        <v>0</v>
      </c>
      <c r="AH204" s="222"/>
      <c r="AI204" s="222"/>
      <c r="AJ204" s="222"/>
      <c r="AK204" s="222"/>
      <c r="AL204" s="222"/>
      <c r="AM204" s="222"/>
      <c r="AN204" s="222"/>
      <c r="AO204" s="222"/>
      <c r="AP204" s="222"/>
      <c r="AQ204" s="222"/>
      <c r="AR204" s="222"/>
      <c r="AS204" s="222"/>
      <c r="AT204" s="222"/>
      <c r="AU204" s="222"/>
      <c r="AV204" s="222"/>
      <c r="AW204" s="222"/>
      <c r="AX204" s="222"/>
      <c r="AY204" s="222"/>
      <c r="AZ204" s="222"/>
      <c r="BA204" s="222"/>
      <c r="BB204" s="222"/>
      <c r="BC204" s="222"/>
      <c r="BD204" s="222"/>
      <c r="BE204" s="222"/>
      <c r="BF204" s="222"/>
      <c r="BG204" s="222"/>
      <c r="BH204" s="222"/>
      <c r="BI204" s="222"/>
    </row>
    <row r="205" spans="1:61" outlineLevel="1" x14ac:dyDescent="0.2">
      <c r="A205" s="233"/>
      <c r="B205" s="232"/>
      <c r="C205" s="232"/>
      <c r="D205" s="247" t="s">
        <v>455</v>
      </c>
      <c r="E205" s="246"/>
      <c r="F205" s="245">
        <v>2</v>
      </c>
      <c r="G205" s="366"/>
      <c r="H205" s="231"/>
      <c r="I205" s="231"/>
      <c r="J205" s="231"/>
      <c r="K205" s="231"/>
      <c r="L205" s="231"/>
      <c r="M205" s="231"/>
      <c r="N205" s="231"/>
      <c r="O205" s="229"/>
      <c r="P205" s="229"/>
      <c r="Q205" s="229"/>
      <c r="R205" s="229"/>
      <c r="S205" s="229"/>
      <c r="T205" s="229"/>
      <c r="U205" s="230"/>
      <c r="V205" s="229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 t="s">
        <v>175</v>
      </c>
      <c r="AG205" s="222">
        <v>0</v>
      </c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2"/>
      <c r="AT205" s="222"/>
      <c r="AU205" s="222"/>
      <c r="AV205" s="222"/>
      <c r="AW205" s="222"/>
      <c r="AX205" s="222"/>
      <c r="AY205" s="222"/>
      <c r="AZ205" s="222"/>
      <c r="BA205" s="222"/>
      <c r="BB205" s="222"/>
      <c r="BC205" s="222"/>
      <c r="BD205" s="222"/>
      <c r="BE205" s="222"/>
      <c r="BF205" s="222"/>
      <c r="BG205" s="222"/>
      <c r="BH205" s="222"/>
      <c r="BI205" s="222"/>
    </row>
    <row r="206" spans="1:61" outlineLevel="1" x14ac:dyDescent="0.2">
      <c r="A206" s="233">
        <v>62</v>
      </c>
      <c r="B206" s="232" t="s">
        <v>454</v>
      </c>
      <c r="C206" s="237" t="s">
        <v>139</v>
      </c>
      <c r="D206" s="236" t="s">
        <v>453</v>
      </c>
      <c r="E206" s="229" t="s">
        <v>194</v>
      </c>
      <c r="F206" s="235">
        <v>2</v>
      </c>
      <c r="G206" s="365"/>
      <c r="H206" s="231">
        <f>ROUND(F206*G206,2)</f>
        <v>0</v>
      </c>
      <c r="I206" s="234"/>
      <c r="J206" s="231">
        <f>ROUND(F206*I206,2)</f>
        <v>0</v>
      </c>
      <c r="K206" s="234"/>
      <c r="L206" s="231">
        <f>ROUND(F206*K206,2)</f>
        <v>0</v>
      </c>
      <c r="M206" s="231">
        <v>21</v>
      </c>
      <c r="N206" s="231">
        <f>H206*(1+M206/100)</f>
        <v>0</v>
      </c>
      <c r="O206" s="229">
        <v>5.4000000000000001E-4</v>
      </c>
      <c r="P206" s="229">
        <f>ROUND(F206*O206,5)</f>
        <v>1.08E-3</v>
      </c>
      <c r="Q206" s="229">
        <v>0.27</v>
      </c>
      <c r="R206" s="229">
        <f>ROUND(F206*Q206,5)</f>
        <v>0.54</v>
      </c>
      <c r="S206" s="229"/>
      <c r="T206" s="229"/>
      <c r="U206" s="230">
        <v>0.43</v>
      </c>
      <c r="V206" s="229">
        <f>ROUND(F206*U206,2)</f>
        <v>0.86</v>
      </c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 t="s">
        <v>136</v>
      </c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2"/>
      <c r="AT206" s="222"/>
      <c r="AU206" s="222"/>
      <c r="AV206" s="222"/>
      <c r="AW206" s="222"/>
      <c r="AX206" s="222"/>
      <c r="AY206" s="222"/>
      <c r="AZ206" s="222"/>
      <c r="BA206" s="222"/>
      <c r="BB206" s="222"/>
      <c r="BC206" s="222"/>
      <c r="BD206" s="222"/>
      <c r="BE206" s="222"/>
      <c r="BF206" s="222"/>
      <c r="BG206" s="222"/>
      <c r="BH206" s="222"/>
      <c r="BI206" s="222"/>
    </row>
    <row r="207" spans="1:61" outlineLevel="1" x14ac:dyDescent="0.2">
      <c r="A207" s="233"/>
      <c r="B207" s="232"/>
      <c r="C207" s="232"/>
      <c r="D207" s="247" t="s">
        <v>271</v>
      </c>
      <c r="E207" s="246"/>
      <c r="F207" s="245"/>
      <c r="G207" s="366"/>
      <c r="H207" s="231"/>
      <c r="I207" s="231"/>
      <c r="J207" s="231"/>
      <c r="K207" s="231"/>
      <c r="L207" s="231"/>
      <c r="M207" s="231"/>
      <c r="N207" s="231"/>
      <c r="O207" s="229"/>
      <c r="P207" s="229"/>
      <c r="Q207" s="229"/>
      <c r="R207" s="229"/>
      <c r="S207" s="229"/>
      <c r="T207" s="229"/>
      <c r="U207" s="230"/>
      <c r="V207" s="229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 t="s">
        <v>175</v>
      </c>
      <c r="AG207" s="222">
        <v>0</v>
      </c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2"/>
      <c r="AT207" s="222"/>
      <c r="AU207" s="222"/>
      <c r="AV207" s="222"/>
      <c r="AW207" s="222"/>
      <c r="AX207" s="222"/>
      <c r="AY207" s="222"/>
      <c r="AZ207" s="222"/>
      <c r="BA207" s="222"/>
      <c r="BB207" s="222"/>
      <c r="BC207" s="222"/>
      <c r="BD207" s="222"/>
      <c r="BE207" s="222"/>
      <c r="BF207" s="222"/>
      <c r="BG207" s="222"/>
      <c r="BH207" s="222"/>
      <c r="BI207" s="222"/>
    </row>
    <row r="208" spans="1:61" outlineLevel="1" x14ac:dyDescent="0.2">
      <c r="A208" s="233"/>
      <c r="B208" s="232"/>
      <c r="C208" s="232"/>
      <c r="D208" s="247" t="s">
        <v>452</v>
      </c>
      <c r="E208" s="246"/>
      <c r="F208" s="245">
        <v>2</v>
      </c>
      <c r="G208" s="366"/>
      <c r="H208" s="231"/>
      <c r="I208" s="231"/>
      <c r="J208" s="231"/>
      <c r="K208" s="231"/>
      <c r="L208" s="231"/>
      <c r="M208" s="231"/>
      <c r="N208" s="231"/>
      <c r="O208" s="229"/>
      <c r="P208" s="229"/>
      <c r="Q208" s="229"/>
      <c r="R208" s="229"/>
      <c r="S208" s="229"/>
      <c r="T208" s="229"/>
      <c r="U208" s="230"/>
      <c r="V208" s="229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 t="s">
        <v>175</v>
      </c>
      <c r="AG208" s="222">
        <v>0</v>
      </c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22"/>
      <c r="AT208" s="222"/>
      <c r="AU208" s="222"/>
      <c r="AV208" s="222"/>
      <c r="AW208" s="222"/>
      <c r="AX208" s="222"/>
      <c r="AY208" s="222"/>
      <c r="AZ208" s="222"/>
      <c r="BA208" s="222"/>
      <c r="BB208" s="222"/>
      <c r="BC208" s="222"/>
      <c r="BD208" s="222"/>
      <c r="BE208" s="222"/>
      <c r="BF208" s="222"/>
      <c r="BG208" s="222"/>
      <c r="BH208" s="222"/>
      <c r="BI208" s="222"/>
    </row>
    <row r="209" spans="1:61" outlineLevel="1" x14ac:dyDescent="0.2">
      <c r="A209" s="233">
        <v>63</v>
      </c>
      <c r="B209" s="232" t="s">
        <v>451</v>
      </c>
      <c r="C209" s="237" t="s">
        <v>139</v>
      </c>
      <c r="D209" s="236" t="s">
        <v>450</v>
      </c>
      <c r="E209" s="229" t="s">
        <v>400</v>
      </c>
      <c r="F209" s="235">
        <v>1.08</v>
      </c>
      <c r="G209" s="365"/>
      <c r="H209" s="231">
        <f>ROUND(F209*G209,2)</f>
        <v>0</v>
      </c>
      <c r="I209" s="234"/>
      <c r="J209" s="231">
        <f>ROUND(F209*I209,2)</f>
        <v>0</v>
      </c>
      <c r="K209" s="234"/>
      <c r="L209" s="231">
        <f>ROUND(F209*K209,2)</f>
        <v>0</v>
      </c>
      <c r="M209" s="231">
        <v>21</v>
      </c>
      <c r="N209" s="231">
        <f>H209*(1+M209/100)</f>
        <v>0</v>
      </c>
      <c r="O209" s="229">
        <v>1.82E-3</v>
      </c>
      <c r="P209" s="229">
        <f>ROUND(F209*O209,5)</f>
        <v>1.97E-3</v>
      </c>
      <c r="Q209" s="229">
        <v>1.8</v>
      </c>
      <c r="R209" s="229">
        <f>ROUND(F209*Q209,5)</f>
        <v>1.944</v>
      </c>
      <c r="S209" s="229"/>
      <c r="T209" s="229"/>
      <c r="U209" s="230">
        <v>3.1960000000000002</v>
      </c>
      <c r="V209" s="229">
        <f>ROUND(F209*U209,2)</f>
        <v>3.45</v>
      </c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 t="s">
        <v>136</v>
      </c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2"/>
      <c r="AT209" s="222"/>
      <c r="AU209" s="222"/>
      <c r="AV209" s="222"/>
      <c r="AW209" s="222"/>
      <c r="AX209" s="222"/>
      <c r="AY209" s="222"/>
      <c r="AZ209" s="222"/>
      <c r="BA209" s="222"/>
      <c r="BB209" s="222"/>
      <c r="BC209" s="222"/>
      <c r="BD209" s="222"/>
      <c r="BE209" s="222"/>
      <c r="BF209" s="222"/>
      <c r="BG209" s="222"/>
      <c r="BH209" s="222"/>
      <c r="BI209" s="222"/>
    </row>
    <row r="210" spans="1:61" outlineLevel="1" x14ac:dyDescent="0.2">
      <c r="A210" s="233"/>
      <c r="B210" s="232"/>
      <c r="C210" s="232"/>
      <c r="D210" s="247" t="s">
        <v>418</v>
      </c>
      <c r="E210" s="246"/>
      <c r="F210" s="245"/>
      <c r="G210" s="366"/>
      <c r="H210" s="231"/>
      <c r="I210" s="231"/>
      <c r="J210" s="231"/>
      <c r="K210" s="231"/>
      <c r="L210" s="231"/>
      <c r="M210" s="231"/>
      <c r="N210" s="231"/>
      <c r="O210" s="229"/>
      <c r="P210" s="229"/>
      <c r="Q210" s="229"/>
      <c r="R210" s="229"/>
      <c r="S210" s="229"/>
      <c r="T210" s="229"/>
      <c r="U210" s="230"/>
      <c r="V210" s="229"/>
      <c r="W210" s="222"/>
      <c r="X210" s="222"/>
      <c r="Y210" s="222"/>
      <c r="Z210" s="222"/>
      <c r="AA210" s="222"/>
      <c r="AB210" s="222"/>
      <c r="AC210" s="222"/>
      <c r="AD210" s="222"/>
      <c r="AE210" s="222"/>
      <c r="AF210" s="222" t="s">
        <v>175</v>
      </c>
      <c r="AG210" s="222">
        <v>0</v>
      </c>
      <c r="AH210" s="222"/>
      <c r="AI210" s="222"/>
      <c r="AJ210" s="222"/>
      <c r="AK210" s="222"/>
      <c r="AL210" s="222"/>
      <c r="AM210" s="222"/>
      <c r="AN210" s="222"/>
      <c r="AO210" s="222"/>
      <c r="AP210" s="222"/>
      <c r="AQ210" s="222"/>
      <c r="AR210" s="222"/>
      <c r="AS210" s="222"/>
      <c r="AT210" s="222"/>
      <c r="AU210" s="222"/>
      <c r="AV210" s="222"/>
      <c r="AW210" s="222"/>
      <c r="AX210" s="222"/>
      <c r="AY210" s="222"/>
      <c r="AZ210" s="222"/>
      <c r="BA210" s="222"/>
      <c r="BB210" s="222"/>
      <c r="BC210" s="222"/>
      <c r="BD210" s="222"/>
      <c r="BE210" s="222"/>
      <c r="BF210" s="222"/>
      <c r="BG210" s="222"/>
      <c r="BH210" s="222"/>
      <c r="BI210" s="222"/>
    </row>
    <row r="211" spans="1:61" outlineLevel="1" x14ac:dyDescent="0.2">
      <c r="A211" s="233"/>
      <c r="B211" s="232"/>
      <c r="C211" s="232"/>
      <c r="D211" s="247" t="s">
        <v>449</v>
      </c>
      <c r="E211" s="246"/>
      <c r="F211" s="245">
        <v>1.08</v>
      </c>
      <c r="G211" s="366"/>
      <c r="H211" s="231"/>
      <c r="I211" s="231"/>
      <c r="J211" s="231"/>
      <c r="K211" s="231"/>
      <c r="L211" s="231"/>
      <c r="M211" s="231"/>
      <c r="N211" s="231"/>
      <c r="O211" s="229"/>
      <c r="P211" s="229"/>
      <c r="Q211" s="229"/>
      <c r="R211" s="229"/>
      <c r="S211" s="229"/>
      <c r="T211" s="229"/>
      <c r="U211" s="230"/>
      <c r="V211" s="229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 t="s">
        <v>175</v>
      </c>
      <c r="AG211" s="222">
        <v>0</v>
      </c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22"/>
      <c r="AT211" s="222"/>
      <c r="AU211" s="222"/>
      <c r="AV211" s="222"/>
      <c r="AW211" s="222"/>
      <c r="AX211" s="222"/>
      <c r="AY211" s="222"/>
      <c r="AZ211" s="222"/>
      <c r="BA211" s="222"/>
      <c r="BB211" s="222"/>
      <c r="BC211" s="222"/>
      <c r="BD211" s="222"/>
      <c r="BE211" s="222"/>
      <c r="BF211" s="222"/>
      <c r="BG211" s="222"/>
      <c r="BH211" s="222"/>
      <c r="BI211" s="222"/>
    </row>
    <row r="212" spans="1:61" outlineLevel="1" x14ac:dyDescent="0.2">
      <c r="A212" s="233">
        <v>64</v>
      </c>
      <c r="B212" s="232" t="s">
        <v>448</v>
      </c>
      <c r="C212" s="237" t="s">
        <v>139</v>
      </c>
      <c r="D212" s="236" t="s">
        <v>447</v>
      </c>
      <c r="E212" s="229" t="s">
        <v>400</v>
      </c>
      <c r="F212" s="235">
        <v>1</v>
      </c>
      <c r="G212" s="365"/>
      <c r="H212" s="231">
        <f>ROUND(F212*G212,2)</f>
        <v>0</v>
      </c>
      <c r="I212" s="234"/>
      <c r="J212" s="231">
        <f>ROUND(F212*I212,2)</f>
        <v>0</v>
      </c>
      <c r="K212" s="234"/>
      <c r="L212" s="231">
        <f>ROUND(F212*K212,2)</f>
        <v>0</v>
      </c>
      <c r="M212" s="231">
        <v>21</v>
      </c>
      <c r="N212" s="231">
        <f>H212*(1+M212/100)</f>
        <v>0</v>
      </c>
      <c r="O212" s="229">
        <v>1.82E-3</v>
      </c>
      <c r="P212" s="229">
        <f>ROUND(F212*O212,5)</f>
        <v>1.82E-3</v>
      </c>
      <c r="Q212" s="229">
        <v>1.8</v>
      </c>
      <c r="R212" s="229">
        <f>ROUND(F212*Q212,5)</f>
        <v>1.8</v>
      </c>
      <c r="S212" s="229"/>
      <c r="T212" s="229"/>
      <c r="U212" s="230">
        <v>3.6080000000000001</v>
      </c>
      <c r="V212" s="229">
        <f>ROUND(F212*U212,2)</f>
        <v>3.61</v>
      </c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 t="s">
        <v>136</v>
      </c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22"/>
      <c r="AT212" s="222"/>
      <c r="AU212" s="222"/>
      <c r="AV212" s="222"/>
      <c r="AW212" s="222"/>
      <c r="AX212" s="222"/>
      <c r="AY212" s="222"/>
      <c r="AZ212" s="222"/>
      <c r="BA212" s="222"/>
      <c r="BB212" s="222"/>
      <c r="BC212" s="222"/>
      <c r="BD212" s="222"/>
      <c r="BE212" s="222"/>
      <c r="BF212" s="222"/>
      <c r="BG212" s="222"/>
      <c r="BH212" s="222"/>
      <c r="BI212" s="222"/>
    </row>
    <row r="213" spans="1:61" outlineLevel="1" x14ac:dyDescent="0.2">
      <c r="A213" s="233"/>
      <c r="B213" s="232"/>
      <c r="C213" s="232"/>
      <c r="D213" s="247" t="s">
        <v>226</v>
      </c>
      <c r="E213" s="246"/>
      <c r="F213" s="245"/>
      <c r="G213" s="366"/>
      <c r="H213" s="231"/>
      <c r="I213" s="231"/>
      <c r="J213" s="231"/>
      <c r="K213" s="231"/>
      <c r="L213" s="231"/>
      <c r="M213" s="231"/>
      <c r="N213" s="231"/>
      <c r="O213" s="229"/>
      <c r="P213" s="229"/>
      <c r="Q213" s="229"/>
      <c r="R213" s="229"/>
      <c r="S213" s="229"/>
      <c r="T213" s="229"/>
      <c r="U213" s="230"/>
      <c r="V213" s="229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 t="s">
        <v>175</v>
      </c>
      <c r="AG213" s="222">
        <v>0</v>
      </c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222"/>
      <c r="AV213" s="222"/>
      <c r="AW213" s="222"/>
      <c r="AX213" s="222"/>
      <c r="AY213" s="222"/>
      <c r="AZ213" s="222"/>
      <c r="BA213" s="222"/>
      <c r="BB213" s="222"/>
      <c r="BC213" s="222"/>
      <c r="BD213" s="222"/>
      <c r="BE213" s="222"/>
      <c r="BF213" s="222"/>
      <c r="BG213" s="222"/>
      <c r="BH213" s="222"/>
      <c r="BI213" s="222"/>
    </row>
    <row r="214" spans="1:61" outlineLevel="1" x14ac:dyDescent="0.2">
      <c r="A214" s="233"/>
      <c r="B214" s="232"/>
      <c r="C214" s="232"/>
      <c r="D214" s="247" t="s">
        <v>446</v>
      </c>
      <c r="E214" s="246"/>
      <c r="F214" s="245">
        <v>1</v>
      </c>
      <c r="G214" s="366"/>
      <c r="H214" s="231"/>
      <c r="I214" s="231"/>
      <c r="J214" s="231"/>
      <c r="K214" s="231"/>
      <c r="L214" s="231"/>
      <c r="M214" s="231"/>
      <c r="N214" s="231"/>
      <c r="O214" s="229"/>
      <c r="P214" s="229"/>
      <c r="Q214" s="229"/>
      <c r="R214" s="229"/>
      <c r="S214" s="229"/>
      <c r="T214" s="229"/>
      <c r="U214" s="230"/>
      <c r="V214" s="229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 t="s">
        <v>175</v>
      </c>
      <c r="AG214" s="222">
        <v>0</v>
      </c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22"/>
      <c r="AT214" s="222"/>
      <c r="AU214" s="222"/>
      <c r="AV214" s="222"/>
      <c r="AW214" s="222"/>
      <c r="AX214" s="222"/>
      <c r="AY214" s="222"/>
      <c r="AZ214" s="222"/>
      <c r="BA214" s="222"/>
      <c r="BB214" s="222"/>
      <c r="BC214" s="222"/>
      <c r="BD214" s="222"/>
      <c r="BE214" s="222"/>
      <c r="BF214" s="222"/>
      <c r="BG214" s="222"/>
      <c r="BH214" s="222"/>
      <c r="BI214" s="222"/>
    </row>
    <row r="215" spans="1:61" outlineLevel="1" x14ac:dyDescent="0.2">
      <c r="A215" s="233">
        <v>65</v>
      </c>
      <c r="B215" s="232" t="s">
        <v>445</v>
      </c>
      <c r="C215" s="237" t="s">
        <v>139</v>
      </c>
      <c r="D215" s="236" t="s">
        <v>444</v>
      </c>
      <c r="E215" s="229" t="s">
        <v>400</v>
      </c>
      <c r="F215" s="235">
        <v>0.6</v>
      </c>
      <c r="G215" s="365"/>
      <c r="H215" s="231">
        <f>ROUND(F215*G215,2)</f>
        <v>0</v>
      </c>
      <c r="I215" s="234"/>
      <c r="J215" s="231">
        <f>ROUND(F215*I215,2)</f>
        <v>0</v>
      </c>
      <c r="K215" s="234"/>
      <c r="L215" s="231">
        <f>ROUND(F215*K215,2)</f>
        <v>0</v>
      </c>
      <c r="M215" s="231">
        <v>21</v>
      </c>
      <c r="N215" s="231">
        <f>H215*(1+M215/100)</f>
        <v>0</v>
      </c>
      <c r="O215" s="229">
        <v>0</v>
      </c>
      <c r="P215" s="229">
        <f>ROUND(F215*O215,5)</f>
        <v>0</v>
      </c>
      <c r="Q215" s="229">
        <v>2</v>
      </c>
      <c r="R215" s="229">
        <f>ROUND(F215*Q215,5)</f>
        <v>1.2</v>
      </c>
      <c r="S215" s="229"/>
      <c r="T215" s="229"/>
      <c r="U215" s="230">
        <v>6.4359999999999999</v>
      </c>
      <c r="V215" s="229">
        <f>ROUND(F215*U215,2)</f>
        <v>3.86</v>
      </c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 t="s">
        <v>136</v>
      </c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22"/>
      <c r="AT215" s="222"/>
      <c r="AU215" s="222"/>
      <c r="AV215" s="222"/>
      <c r="AW215" s="222"/>
      <c r="AX215" s="222"/>
      <c r="AY215" s="222"/>
      <c r="AZ215" s="222"/>
      <c r="BA215" s="222"/>
      <c r="BB215" s="222"/>
      <c r="BC215" s="222"/>
      <c r="BD215" s="222"/>
      <c r="BE215" s="222"/>
      <c r="BF215" s="222"/>
      <c r="BG215" s="222"/>
      <c r="BH215" s="222"/>
      <c r="BI215" s="222"/>
    </row>
    <row r="216" spans="1:61" outlineLevel="1" x14ac:dyDescent="0.2">
      <c r="A216" s="233"/>
      <c r="B216" s="232"/>
      <c r="C216" s="232"/>
      <c r="D216" s="247" t="s">
        <v>443</v>
      </c>
      <c r="E216" s="246"/>
      <c r="F216" s="245"/>
      <c r="G216" s="366"/>
      <c r="H216" s="231"/>
      <c r="I216" s="231"/>
      <c r="J216" s="231"/>
      <c r="K216" s="231"/>
      <c r="L216" s="231"/>
      <c r="M216" s="231"/>
      <c r="N216" s="231"/>
      <c r="O216" s="229"/>
      <c r="P216" s="229"/>
      <c r="Q216" s="229"/>
      <c r="R216" s="229"/>
      <c r="S216" s="229"/>
      <c r="T216" s="229"/>
      <c r="U216" s="230"/>
      <c r="V216" s="229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 t="s">
        <v>175</v>
      </c>
      <c r="AG216" s="222">
        <v>0</v>
      </c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22"/>
      <c r="AT216" s="222"/>
      <c r="AU216" s="222"/>
      <c r="AV216" s="222"/>
      <c r="AW216" s="222"/>
      <c r="AX216" s="222"/>
      <c r="AY216" s="222"/>
      <c r="AZ216" s="222"/>
      <c r="BA216" s="222"/>
      <c r="BB216" s="222"/>
      <c r="BC216" s="222"/>
      <c r="BD216" s="222"/>
      <c r="BE216" s="222"/>
      <c r="BF216" s="222"/>
      <c r="BG216" s="222"/>
      <c r="BH216" s="222"/>
      <c r="BI216" s="222"/>
    </row>
    <row r="217" spans="1:61" outlineLevel="1" x14ac:dyDescent="0.2">
      <c r="A217" s="233"/>
      <c r="B217" s="232"/>
      <c r="C217" s="232"/>
      <c r="D217" s="247" t="s">
        <v>442</v>
      </c>
      <c r="E217" s="246"/>
      <c r="F217" s="245">
        <v>0.6</v>
      </c>
      <c r="G217" s="366"/>
      <c r="H217" s="231"/>
      <c r="I217" s="231"/>
      <c r="J217" s="231"/>
      <c r="K217" s="231"/>
      <c r="L217" s="231"/>
      <c r="M217" s="231"/>
      <c r="N217" s="231"/>
      <c r="O217" s="229"/>
      <c r="P217" s="229"/>
      <c r="Q217" s="229"/>
      <c r="R217" s="229"/>
      <c r="S217" s="229"/>
      <c r="T217" s="229"/>
      <c r="U217" s="230"/>
      <c r="V217" s="229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 t="s">
        <v>175</v>
      </c>
      <c r="AG217" s="222">
        <v>0</v>
      </c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22"/>
      <c r="AT217" s="222"/>
      <c r="AU217" s="222"/>
      <c r="AV217" s="222"/>
      <c r="AW217" s="222"/>
      <c r="AX217" s="222"/>
      <c r="AY217" s="222"/>
      <c r="AZ217" s="222"/>
      <c r="BA217" s="222"/>
      <c r="BB217" s="222"/>
      <c r="BC217" s="222"/>
      <c r="BD217" s="222"/>
      <c r="BE217" s="222"/>
      <c r="BF217" s="222"/>
      <c r="BG217" s="222"/>
      <c r="BH217" s="222"/>
      <c r="BI217" s="222"/>
    </row>
    <row r="218" spans="1:61" outlineLevel="1" x14ac:dyDescent="0.2">
      <c r="A218" s="233">
        <v>66</v>
      </c>
      <c r="B218" s="232" t="s">
        <v>441</v>
      </c>
      <c r="C218" s="237" t="s">
        <v>139</v>
      </c>
      <c r="D218" s="236" t="s">
        <v>440</v>
      </c>
      <c r="E218" s="229" t="s">
        <v>194</v>
      </c>
      <c r="F218" s="235">
        <v>5.5</v>
      </c>
      <c r="G218" s="365"/>
      <c r="H218" s="231">
        <f>ROUND(F218*G218,2)</f>
        <v>0</v>
      </c>
      <c r="I218" s="234"/>
      <c r="J218" s="231">
        <f>ROUND(F218*I218,2)</f>
        <v>0</v>
      </c>
      <c r="K218" s="234"/>
      <c r="L218" s="231">
        <f>ROUND(F218*K218,2)</f>
        <v>0</v>
      </c>
      <c r="M218" s="231">
        <v>21</v>
      </c>
      <c r="N218" s="231">
        <f>H218*(1+M218/100)</f>
        <v>0</v>
      </c>
      <c r="O218" s="229">
        <v>0</v>
      </c>
      <c r="P218" s="229">
        <f>ROUND(F218*O218,5)</f>
        <v>0</v>
      </c>
      <c r="Q218" s="229">
        <v>5.5E-2</v>
      </c>
      <c r="R218" s="229">
        <f>ROUND(F218*Q218,5)</f>
        <v>0.30249999999999999</v>
      </c>
      <c r="S218" s="229"/>
      <c r="T218" s="229"/>
      <c r="U218" s="230">
        <v>0.42499999999999999</v>
      </c>
      <c r="V218" s="229">
        <f>ROUND(F218*U218,2)</f>
        <v>2.34</v>
      </c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 t="s">
        <v>136</v>
      </c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22"/>
      <c r="AT218" s="222"/>
      <c r="AU218" s="222"/>
      <c r="AV218" s="222"/>
      <c r="AW218" s="222"/>
      <c r="AX218" s="222"/>
      <c r="AY218" s="222"/>
      <c r="AZ218" s="222"/>
      <c r="BA218" s="222"/>
      <c r="BB218" s="222"/>
      <c r="BC218" s="222"/>
      <c r="BD218" s="222"/>
      <c r="BE218" s="222"/>
      <c r="BF218" s="222"/>
      <c r="BG218" s="222"/>
      <c r="BH218" s="222"/>
      <c r="BI218" s="222"/>
    </row>
    <row r="219" spans="1:61" outlineLevel="1" x14ac:dyDescent="0.2">
      <c r="A219" s="233"/>
      <c r="B219" s="232"/>
      <c r="C219" s="232"/>
      <c r="D219" s="247" t="s">
        <v>439</v>
      </c>
      <c r="E219" s="246"/>
      <c r="F219" s="245"/>
      <c r="G219" s="366"/>
      <c r="H219" s="231"/>
      <c r="I219" s="231"/>
      <c r="J219" s="231"/>
      <c r="K219" s="231"/>
      <c r="L219" s="231"/>
      <c r="M219" s="231"/>
      <c r="N219" s="231"/>
      <c r="O219" s="229"/>
      <c r="P219" s="229"/>
      <c r="Q219" s="229"/>
      <c r="R219" s="229"/>
      <c r="S219" s="229"/>
      <c r="T219" s="229"/>
      <c r="U219" s="230"/>
      <c r="V219" s="229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 t="s">
        <v>175</v>
      </c>
      <c r="AG219" s="222">
        <v>0</v>
      </c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2"/>
      <c r="AZ219" s="222"/>
      <c r="BA219" s="222"/>
      <c r="BB219" s="222"/>
      <c r="BC219" s="222"/>
      <c r="BD219" s="222"/>
      <c r="BE219" s="222"/>
      <c r="BF219" s="222"/>
      <c r="BG219" s="222"/>
      <c r="BH219" s="222"/>
      <c r="BI219" s="222"/>
    </row>
    <row r="220" spans="1:61" outlineLevel="1" x14ac:dyDescent="0.2">
      <c r="A220" s="233"/>
      <c r="B220" s="232"/>
      <c r="C220" s="232"/>
      <c r="D220" s="247" t="s">
        <v>438</v>
      </c>
      <c r="E220" s="246"/>
      <c r="F220" s="245">
        <v>5.5</v>
      </c>
      <c r="G220" s="366"/>
      <c r="H220" s="231"/>
      <c r="I220" s="231"/>
      <c r="J220" s="231"/>
      <c r="K220" s="231"/>
      <c r="L220" s="231"/>
      <c r="M220" s="231"/>
      <c r="N220" s="231"/>
      <c r="O220" s="229"/>
      <c r="P220" s="229"/>
      <c r="Q220" s="229"/>
      <c r="R220" s="229"/>
      <c r="S220" s="229"/>
      <c r="T220" s="229"/>
      <c r="U220" s="230"/>
      <c r="V220" s="229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 t="s">
        <v>175</v>
      </c>
      <c r="AG220" s="222">
        <v>0</v>
      </c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22"/>
      <c r="AT220" s="222"/>
      <c r="AU220" s="222"/>
      <c r="AV220" s="222"/>
      <c r="AW220" s="222"/>
      <c r="AX220" s="222"/>
      <c r="AY220" s="222"/>
      <c r="AZ220" s="222"/>
      <c r="BA220" s="222"/>
      <c r="BB220" s="222"/>
      <c r="BC220" s="222"/>
      <c r="BD220" s="222"/>
      <c r="BE220" s="222"/>
      <c r="BF220" s="222"/>
      <c r="BG220" s="222"/>
      <c r="BH220" s="222"/>
      <c r="BI220" s="222"/>
    </row>
    <row r="221" spans="1:61" outlineLevel="1" x14ac:dyDescent="0.2">
      <c r="A221" s="233">
        <v>67</v>
      </c>
      <c r="B221" s="232" t="s">
        <v>437</v>
      </c>
      <c r="C221" s="237" t="s">
        <v>139</v>
      </c>
      <c r="D221" s="236" t="s">
        <v>436</v>
      </c>
      <c r="E221" s="229" t="s">
        <v>194</v>
      </c>
      <c r="F221" s="235">
        <v>94.8</v>
      </c>
      <c r="G221" s="365"/>
      <c r="H221" s="231">
        <f>ROUND(F221*G221,2)</f>
        <v>0</v>
      </c>
      <c r="I221" s="234"/>
      <c r="J221" s="231">
        <f>ROUND(F221*I221,2)</f>
        <v>0</v>
      </c>
      <c r="K221" s="234"/>
      <c r="L221" s="231">
        <f>ROUND(F221*K221,2)</f>
        <v>0</v>
      </c>
      <c r="M221" s="231">
        <v>21</v>
      </c>
      <c r="N221" s="231">
        <f>H221*(1+M221/100)</f>
        <v>0</v>
      </c>
      <c r="O221" s="229">
        <v>0</v>
      </c>
      <c r="P221" s="229">
        <f>ROUND(F221*O221,5)</f>
        <v>0</v>
      </c>
      <c r="Q221" s="229">
        <v>4.5999999999999999E-2</v>
      </c>
      <c r="R221" s="229">
        <f>ROUND(F221*Q221,5)</f>
        <v>4.3608000000000002</v>
      </c>
      <c r="S221" s="229"/>
      <c r="T221" s="229"/>
      <c r="U221" s="230">
        <v>0.26</v>
      </c>
      <c r="V221" s="229">
        <f>ROUND(F221*U221,2)</f>
        <v>24.65</v>
      </c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 t="s">
        <v>136</v>
      </c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22"/>
      <c r="AT221" s="222"/>
      <c r="AU221" s="222"/>
      <c r="AV221" s="222"/>
      <c r="AW221" s="222"/>
      <c r="AX221" s="222"/>
      <c r="AY221" s="222"/>
      <c r="AZ221" s="222"/>
      <c r="BA221" s="222"/>
      <c r="BB221" s="222"/>
      <c r="BC221" s="222"/>
      <c r="BD221" s="222"/>
      <c r="BE221" s="222"/>
      <c r="BF221" s="222"/>
      <c r="BG221" s="222"/>
      <c r="BH221" s="222"/>
      <c r="BI221" s="222"/>
    </row>
    <row r="222" spans="1:61" outlineLevel="1" x14ac:dyDescent="0.2">
      <c r="A222" s="233"/>
      <c r="B222" s="232"/>
      <c r="C222" s="232"/>
      <c r="D222" s="247" t="s">
        <v>226</v>
      </c>
      <c r="E222" s="246"/>
      <c r="F222" s="245"/>
      <c r="G222" s="366"/>
      <c r="H222" s="231"/>
      <c r="I222" s="231"/>
      <c r="J222" s="231"/>
      <c r="K222" s="231"/>
      <c r="L222" s="231"/>
      <c r="M222" s="231"/>
      <c r="N222" s="231"/>
      <c r="O222" s="229"/>
      <c r="P222" s="229"/>
      <c r="Q222" s="229"/>
      <c r="R222" s="229"/>
      <c r="S222" s="229"/>
      <c r="T222" s="229"/>
      <c r="U222" s="230"/>
      <c r="V222" s="229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 t="s">
        <v>175</v>
      </c>
      <c r="AG222" s="222">
        <v>0</v>
      </c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22"/>
      <c r="AT222" s="222"/>
      <c r="AU222" s="222"/>
      <c r="AV222" s="222"/>
      <c r="AW222" s="222"/>
      <c r="AX222" s="222"/>
      <c r="AY222" s="222"/>
      <c r="AZ222" s="222"/>
      <c r="BA222" s="222"/>
      <c r="BB222" s="222"/>
      <c r="BC222" s="222"/>
      <c r="BD222" s="222"/>
      <c r="BE222" s="222"/>
      <c r="BF222" s="222"/>
      <c r="BG222" s="222"/>
      <c r="BH222" s="222"/>
      <c r="BI222" s="222"/>
    </row>
    <row r="223" spans="1:61" outlineLevel="1" x14ac:dyDescent="0.2">
      <c r="A223" s="233"/>
      <c r="B223" s="232"/>
      <c r="C223" s="232"/>
      <c r="D223" s="247" t="s">
        <v>435</v>
      </c>
      <c r="E223" s="246"/>
      <c r="F223" s="245">
        <v>94.8</v>
      </c>
      <c r="G223" s="366"/>
      <c r="H223" s="231"/>
      <c r="I223" s="231"/>
      <c r="J223" s="231"/>
      <c r="K223" s="231"/>
      <c r="L223" s="231"/>
      <c r="M223" s="231"/>
      <c r="N223" s="231"/>
      <c r="O223" s="229"/>
      <c r="P223" s="229"/>
      <c r="Q223" s="229"/>
      <c r="R223" s="229"/>
      <c r="S223" s="229"/>
      <c r="T223" s="229"/>
      <c r="U223" s="230"/>
      <c r="V223" s="229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 t="s">
        <v>175</v>
      </c>
      <c r="AG223" s="222">
        <v>0</v>
      </c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22"/>
      <c r="AT223" s="222"/>
      <c r="AU223" s="222"/>
      <c r="AV223" s="222"/>
      <c r="AW223" s="222"/>
      <c r="AX223" s="222"/>
      <c r="AY223" s="222"/>
      <c r="AZ223" s="222"/>
      <c r="BA223" s="222"/>
      <c r="BB223" s="222"/>
      <c r="BC223" s="222"/>
      <c r="BD223" s="222"/>
      <c r="BE223" s="222"/>
      <c r="BF223" s="222"/>
      <c r="BG223" s="222"/>
      <c r="BH223" s="222"/>
      <c r="BI223" s="222"/>
    </row>
    <row r="224" spans="1:61" outlineLevel="1" x14ac:dyDescent="0.2">
      <c r="A224" s="233">
        <v>68</v>
      </c>
      <c r="B224" s="232" t="s">
        <v>434</v>
      </c>
      <c r="C224" s="237" t="s">
        <v>139</v>
      </c>
      <c r="D224" s="236" t="s">
        <v>433</v>
      </c>
      <c r="E224" s="229" t="s">
        <v>194</v>
      </c>
      <c r="F224" s="235">
        <v>94.8</v>
      </c>
      <c r="G224" s="365"/>
      <c r="H224" s="231">
        <f>ROUND(F224*G224,2)</f>
        <v>0</v>
      </c>
      <c r="I224" s="234"/>
      <c r="J224" s="231">
        <f>ROUND(F224*I224,2)</f>
        <v>0</v>
      </c>
      <c r="K224" s="234"/>
      <c r="L224" s="231">
        <f>ROUND(F224*K224,2)</f>
        <v>0</v>
      </c>
      <c r="M224" s="231">
        <v>21</v>
      </c>
      <c r="N224" s="231">
        <f>H224*(1+M224/100)</f>
        <v>0</v>
      </c>
      <c r="O224" s="229">
        <v>0</v>
      </c>
      <c r="P224" s="229">
        <f>ROUND(F224*O224,5)</f>
        <v>0</v>
      </c>
      <c r="Q224" s="229">
        <v>1.4E-2</v>
      </c>
      <c r="R224" s="229">
        <f>ROUND(F224*Q224,5)</f>
        <v>1.3271999999999999</v>
      </c>
      <c r="S224" s="229"/>
      <c r="T224" s="229"/>
      <c r="U224" s="230">
        <v>0.22</v>
      </c>
      <c r="V224" s="229">
        <f>ROUND(F224*U224,2)</f>
        <v>20.86</v>
      </c>
      <c r="W224" s="222"/>
      <c r="X224" s="222"/>
      <c r="Y224" s="222"/>
      <c r="Z224" s="222"/>
      <c r="AA224" s="222"/>
      <c r="AB224" s="222"/>
      <c r="AC224" s="222"/>
      <c r="AD224" s="222"/>
      <c r="AE224" s="222"/>
      <c r="AF224" s="222" t="s">
        <v>136</v>
      </c>
      <c r="AG224" s="222"/>
      <c r="AH224" s="222"/>
      <c r="AI224" s="222"/>
      <c r="AJ224" s="222"/>
      <c r="AK224" s="222"/>
      <c r="AL224" s="222"/>
      <c r="AM224" s="222"/>
      <c r="AN224" s="222"/>
      <c r="AO224" s="222"/>
      <c r="AP224" s="222"/>
      <c r="AQ224" s="222"/>
      <c r="AR224" s="222"/>
      <c r="AS224" s="222"/>
      <c r="AT224" s="222"/>
      <c r="AU224" s="222"/>
      <c r="AV224" s="222"/>
      <c r="AW224" s="222"/>
      <c r="AX224" s="222"/>
      <c r="AY224" s="222"/>
      <c r="AZ224" s="222"/>
      <c r="BA224" s="222"/>
      <c r="BB224" s="222"/>
      <c r="BC224" s="222"/>
      <c r="BD224" s="222"/>
      <c r="BE224" s="222"/>
      <c r="BF224" s="222"/>
      <c r="BG224" s="222"/>
      <c r="BH224" s="222"/>
      <c r="BI224" s="222"/>
    </row>
    <row r="225" spans="1:61" outlineLevel="1" x14ac:dyDescent="0.2">
      <c r="A225" s="233">
        <v>69</v>
      </c>
      <c r="B225" s="232" t="s">
        <v>432</v>
      </c>
      <c r="C225" s="237" t="s">
        <v>139</v>
      </c>
      <c r="D225" s="236" t="s">
        <v>431</v>
      </c>
      <c r="E225" s="229" t="s">
        <v>194</v>
      </c>
      <c r="F225" s="235">
        <v>69.2</v>
      </c>
      <c r="G225" s="365"/>
      <c r="H225" s="231">
        <f>ROUND(F225*G225,2)</f>
        <v>0</v>
      </c>
      <c r="I225" s="234"/>
      <c r="J225" s="231">
        <f>ROUND(F225*I225,2)</f>
        <v>0</v>
      </c>
      <c r="K225" s="234"/>
      <c r="L225" s="231">
        <f>ROUND(F225*K225,2)</f>
        <v>0</v>
      </c>
      <c r="M225" s="231">
        <v>21</v>
      </c>
      <c r="N225" s="231">
        <f>H225*(1+M225/100)</f>
        <v>0</v>
      </c>
      <c r="O225" s="229">
        <v>0</v>
      </c>
      <c r="P225" s="229">
        <f>ROUND(F225*O225,5)</f>
        <v>0</v>
      </c>
      <c r="Q225" s="229">
        <v>6.8000000000000005E-2</v>
      </c>
      <c r="R225" s="229">
        <f>ROUND(F225*Q225,5)</f>
        <v>4.7055999999999996</v>
      </c>
      <c r="S225" s="229"/>
      <c r="T225" s="229"/>
      <c r="U225" s="230">
        <v>0.3</v>
      </c>
      <c r="V225" s="229">
        <f>ROUND(F225*U225,2)</f>
        <v>20.76</v>
      </c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 t="s">
        <v>136</v>
      </c>
      <c r="AG225" s="222"/>
      <c r="AH225" s="222"/>
      <c r="AI225" s="222"/>
      <c r="AJ225" s="222"/>
      <c r="AK225" s="222"/>
      <c r="AL225" s="222"/>
      <c r="AM225" s="222"/>
      <c r="AN225" s="222"/>
      <c r="AO225" s="222"/>
      <c r="AP225" s="222"/>
      <c r="AQ225" s="222"/>
      <c r="AR225" s="222"/>
      <c r="AS225" s="222"/>
      <c r="AT225" s="222"/>
      <c r="AU225" s="222"/>
      <c r="AV225" s="222"/>
      <c r="AW225" s="222"/>
      <c r="AX225" s="222"/>
      <c r="AY225" s="222"/>
      <c r="AZ225" s="222"/>
      <c r="BA225" s="222"/>
      <c r="BB225" s="222"/>
      <c r="BC225" s="222"/>
      <c r="BD225" s="222"/>
      <c r="BE225" s="222"/>
      <c r="BF225" s="222"/>
      <c r="BG225" s="222"/>
      <c r="BH225" s="222"/>
      <c r="BI225" s="222"/>
    </row>
    <row r="226" spans="1:61" outlineLevel="1" x14ac:dyDescent="0.2">
      <c r="A226" s="233"/>
      <c r="B226" s="232"/>
      <c r="C226" s="232"/>
      <c r="D226" s="247" t="s">
        <v>226</v>
      </c>
      <c r="E226" s="246"/>
      <c r="F226" s="245"/>
      <c r="G226" s="366"/>
      <c r="H226" s="231"/>
      <c r="I226" s="231"/>
      <c r="J226" s="231"/>
      <c r="K226" s="231"/>
      <c r="L226" s="231"/>
      <c r="M226" s="231"/>
      <c r="N226" s="231"/>
      <c r="O226" s="229"/>
      <c r="P226" s="229"/>
      <c r="Q226" s="229"/>
      <c r="R226" s="229"/>
      <c r="S226" s="229"/>
      <c r="T226" s="229"/>
      <c r="U226" s="230"/>
      <c r="V226" s="229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 t="s">
        <v>175</v>
      </c>
      <c r="AG226" s="222">
        <v>0</v>
      </c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22"/>
      <c r="AT226" s="222"/>
      <c r="AU226" s="222"/>
      <c r="AV226" s="222"/>
      <c r="AW226" s="222"/>
      <c r="AX226" s="222"/>
      <c r="AY226" s="222"/>
      <c r="AZ226" s="222"/>
      <c r="BA226" s="222"/>
      <c r="BB226" s="222"/>
      <c r="BC226" s="222"/>
      <c r="BD226" s="222"/>
      <c r="BE226" s="222"/>
      <c r="BF226" s="222"/>
      <c r="BG226" s="222"/>
      <c r="BH226" s="222"/>
      <c r="BI226" s="222"/>
    </row>
    <row r="227" spans="1:61" outlineLevel="1" x14ac:dyDescent="0.2">
      <c r="A227" s="233"/>
      <c r="B227" s="232"/>
      <c r="C227" s="232"/>
      <c r="D227" s="247" t="s">
        <v>430</v>
      </c>
      <c r="E227" s="246"/>
      <c r="F227" s="245">
        <v>69.2</v>
      </c>
      <c r="G227" s="366"/>
      <c r="H227" s="231"/>
      <c r="I227" s="231"/>
      <c r="J227" s="231"/>
      <c r="K227" s="231"/>
      <c r="L227" s="231"/>
      <c r="M227" s="231"/>
      <c r="N227" s="231"/>
      <c r="O227" s="229"/>
      <c r="P227" s="229"/>
      <c r="Q227" s="229"/>
      <c r="R227" s="229"/>
      <c r="S227" s="229"/>
      <c r="T227" s="229"/>
      <c r="U227" s="230"/>
      <c r="V227" s="229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 t="s">
        <v>175</v>
      </c>
      <c r="AG227" s="222">
        <v>0</v>
      </c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22"/>
      <c r="AT227" s="222"/>
      <c r="AU227" s="222"/>
      <c r="AV227" s="222"/>
      <c r="AW227" s="222"/>
      <c r="AX227" s="222"/>
      <c r="AY227" s="222"/>
      <c r="AZ227" s="222"/>
      <c r="BA227" s="222"/>
      <c r="BB227" s="222"/>
      <c r="BC227" s="222"/>
      <c r="BD227" s="222"/>
      <c r="BE227" s="222"/>
      <c r="BF227" s="222"/>
      <c r="BG227" s="222"/>
      <c r="BH227" s="222"/>
      <c r="BI227" s="222"/>
    </row>
    <row r="228" spans="1:61" outlineLevel="1" x14ac:dyDescent="0.2">
      <c r="A228" s="233">
        <v>70</v>
      </c>
      <c r="B228" s="232" t="s">
        <v>832</v>
      </c>
      <c r="C228" s="237" t="s">
        <v>139</v>
      </c>
      <c r="D228" s="236" t="s">
        <v>831</v>
      </c>
      <c r="E228" s="229" t="s">
        <v>194</v>
      </c>
      <c r="F228" s="235">
        <v>12.84</v>
      </c>
      <c r="G228" s="365"/>
      <c r="H228" s="231">
        <f>ROUND(F228*G228,2)</f>
        <v>0</v>
      </c>
      <c r="I228" s="234"/>
      <c r="J228" s="231">
        <f>ROUND(F228*I228,2)</f>
        <v>0</v>
      </c>
      <c r="K228" s="234"/>
      <c r="L228" s="231">
        <f>ROUND(F228*K228,2)</f>
        <v>0</v>
      </c>
      <c r="M228" s="231">
        <v>21</v>
      </c>
      <c r="N228" s="231">
        <f>H228*(1+M228/100)</f>
        <v>0</v>
      </c>
      <c r="O228" s="229">
        <v>0</v>
      </c>
      <c r="P228" s="229">
        <f>ROUND(F228*O228,5)</f>
        <v>0</v>
      </c>
      <c r="Q228" s="229">
        <v>3.7999999999999999E-2</v>
      </c>
      <c r="R228" s="229">
        <f>ROUND(F228*Q228,5)</f>
        <v>0.48792000000000002</v>
      </c>
      <c r="S228" s="229"/>
      <c r="T228" s="229"/>
      <c r="U228" s="230">
        <v>1.1499999999999999</v>
      </c>
      <c r="V228" s="229">
        <f>ROUND(F228*U228,2)</f>
        <v>14.77</v>
      </c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 t="s">
        <v>136</v>
      </c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22"/>
      <c r="AT228" s="222"/>
      <c r="AU228" s="222"/>
      <c r="AV228" s="222"/>
      <c r="AW228" s="222"/>
      <c r="AX228" s="222"/>
      <c r="AY228" s="222"/>
      <c r="AZ228" s="222"/>
      <c r="BA228" s="222"/>
      <c r="BB228" s="222"/>
      <c r="BC228" s="222"/>
      <c r="BD228" s="222"/>
      <c r="BE228" s="222"/>
      <c r="BF228" s="222"/>
      <c r="BG228" s="222"/>
      <c r="BH228" s="222"/>
      <c r="BI228" s="222"/>
    </row>
    <row r="229" spans="1:61" outlineLevel="1" x14ac:dyDescent="0.2">
      <c r="A229" s="233"/>
      <c r="B229" s="232"/>
      <c r="C229" s="232"/>
      <c r="D229" s="247" t="s">
        <v>830</v>
      </c>
      <c r="E229" s="246"/>
      <c r="F229" s="245"/>
      <c r="G229" s="366"/>
      <c r="H229" s="231"/>
      <c r="I229" s="231"/>
      <c r="J229" s="231"/>
      <c r="K229" s="231"/>
      <c r="L229" s="231"/>
      <c r="M229" s="231"/>
      <c r="N229" s="231"/>
      <c r="O229" s="229"/>
      <c r="P229" s="229"/>
      <c r="Q229" s="229"/>
      <c r="R229" s="229"/>
      <c r="S229" s="229"/>
      <c r="T229" s="229"/>
      <c r="U229" s="230"/>
      <c r="V229" s="229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 t="s">
        <v>175</v>
      </c>
      <c r="AG229" s="222">
        <v>0</v>
      </c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22"/>
      <c r="AT229" s="222"/>
      <c r="AU229" s="222"/>
      <c r="AV229" s="222"/>
      <c r="AW229" s="222"/>
      <c r="AX229" s="222"/>
      <c r="AY229" s="222"/>
      <c r="AZ229" s="222"/>
      <c r="BA229" s="222"/>
      <c r="BB229" s="222"/>
      <c r="BC229" s="222"/>
      <c r="BD229" s="222"/>
      <c r="BE229" s="222"/>
      <c r="BF229" s="222"/>
      <c r="BG229" s="222"/>
      <c r="BH229" s="222"/>
      <c r="BI229" s="222"/>
    </row>
    <row r="230" spans="1:61" outlineLevel="1" x14ac:dyDescent="0.2">
      <c r="A230" s="233"/>
      <c r="B230" s="232"/>
      <c r="C230" s="232"/>
      <c r="D230" s="247" t="s">
        <v>226</v>
      </c>
      <c r="E230" s="246"/>
      <c r="F230" s="245"/>
      <c r="G230" s="366"/>
      <c r="H230" s="231"/>
      <c r="I230" s="231"/>
      <c r="J230" s="231"/>
      <c r="K230" s="231"/>
      <c r="L230" s="231"/>
      <c r="M230" s="231"/>
      <c r="N230" s="231"/>
      <c r="O230" s="229"/>
      <c r="P230" s="229"/>
      <c r="Q230" s="229"/>
      <c r="R230" s="229"/>
      <c r="S230" s="229"/>
      <c r="T230" s="229"/>
      <c r="U230" s="230"/>
      <c r="V230" s="229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 t="s">
        <v>175</v>
      </c>
      <c r="AG230" s="222">
        <v>0</v>
      </c>
      <c r="AH230" s="222"/>
      <c r="AI230" s="222"/>
      <c r="AJ230" s="222"/>
      <c r="AK230" s="222"/>
      <c r="AL230" s="222"/>
      <c r="AM230" s="222"/>
      <c r="AN230" s="222"/>
      <c r="AO230" s="222"/>
      <c r="AP230" s="222"/>
      <c r="AQ230" s="222"/>
      <c r="AR230" s="222"/>
      <c r="AS230" s="222"/>
      <c r="AT230" s="222"/>
      <c r="AU230" s="222"/>
      <c r="AV230" s="222"/>
      <c r="AW230" s="222"/>
      <c r="AX230" s="222"/>
      <c r="AY230" s="222"/>
      <c r="AZ230" s="222"/>
      <c r="BA230" s="222"/>
      <c r="BB230" s="222"/>
      <c r="BC230" s="222"/>
      <c r="BD230" s="222"/>
      <c r="BE230" s="222"/>
      <c r="BF230" s="222"/>
      <c r="BG230" s="222"/>
      <c r="BH230" s="222"/>
      <c r="BI230" s="222"/>
    </row>
    <row r="231" spans="1:61" outlineLevel="1" x14ac:dyDescent="0.2">
      <c r="A231" s="233"/>
      <c r="B231" s="232"/>
      <c r="C231" s="232"/>
      <c r="D231" s="247" t="s">
        <v>829</v>
      </c>
      <c r="E231" s="246"/>
      <c r="F231" s="245">
        <v>11.4</v>
      </c>
      <c r="G231" s="366"/>
      <c r="H231" s="231"/>
      <c r="I231" s="231"/>
      <c r="J231" s="231"/>
      <c r="K231" s="231"/>
      <c r="L231" s="231"/>
      <c r="M231" s="231"/>
      <c r="N231" s="231"/>
      <c r="O231" s="229"/>
      <c r="P231" s="229"/>
      <c r="Q231" s="229"/>
      <c r="R231" s="229"/>
      <c r="S231" s="229"/>
      <c r="T231" s="229"/>
      <c r="U231" s="230"/>
      <c r="V231" s="229"/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 t="s">
        <v>175</v>
      </c>
      <c r="AG231" s="222">
        <v>0</v>
      </c>
      <c r="AH231" s="222"/>
      <c r="AI231" s="222"/>
      <c r="AJ231" s="222"/>
      <c r="AK231" s="222"/>
      <c r="AL231" s="222"/>
      <c r="AM231" s="222"/>
      <c r="AN231" s="222"/>
      <c r="AO231" s="222"/>
      <c r="AP231" s="222"/>
      <c r="AQ231" s="222"/>
      <c r="AR231" s="222"/>
      <c r="AS231" s="222"/>
      <c r="AT231" s="222"/>
      <c r="AU231" s="222"/>
      <c r="AV231" s="222"/>
      <c r="AW231" s="222"/>
      <c r="AX231" s="222"/>
      <c r="AY231" s="222"/>
      <c r="AZ231" s="222"/>
      <c r="BA231" s="222"/>
      <c r="BB231" s="222"/>
      <c r="BC231" s="222"/>
      <c r="BD231" s="222"/>
      <c r="BE231" s="222"/>
      <c r="BF231" s="222"/>
      <c r="BG231" s="222"/>
      <c r="BH231" s="222"/>
      <c r="BI231" s="222"/>
    </row>
    <row r="232" spans="1:61" outlineLevel="1" x14ac:dyDescent="0.2">
      <c r="A232" s="233"/>
      <c r="B232" s="232"/>
      <c r="C232" s="232"/>
      <c r="D232" s="247" t="s">
        <v>418</v>
      </c>
      <c r="E232" s="246"/>
      <c r="F232" s="245"/>
      <c r="G232" s="366"/>
      <c r="H232" s="231"/>
      <c r="I232" s="231"/>
      <c r="J232" s="231"/>
      <c r="K232" s="231"/>
      <c r="L232" s="231"/>
      <c r="M232" s="231"/>
      <c r="N232" s="231"/>
      <c r="O232" s="229"/>
      <c r="P232" s="229"/>
      <c r="Q232" s="229"/>
      <c r="R232" s="229"/>
      <c r="S232" s="229"/>
      <c r="T232" s="229"/>
      <c r="U232" s="230"/>
      <c r="V232" s="229"/>
      <c r="W232" s="222"/>
      <c r="X232" s="222"/>
      <c r="Y232" s="222"/>
      <c r="Z232" s="222"/>
      <c r="AA232" s="222"/>
      <c r="AB232" s="222"/>
      <c r="AC232" s="222"/>
      <c r="AD232" s="222"/>
      <c r="AE232" s="222"/>
      <c r="AF232" s="222" t="s">
        <v>175</v>
      </c>
      <c r="AG232" s="222">
        <v>0</v>
      </c>
      <c r="AH232" s="222"/>
      <c r="AI232" s="222"/>
      <c r="AJ232" s="222"/>
      <c r="AK232" s="222"/>
      <c r="AL232" s="222"/>
      <c r="AM232" s="222"/>
      <c r="AN232" s="222"/>
      <c r="AO232" s="222"/>
      <c r="AP232" s="222"/>
      <c r="AQ232" s="222"/>
      <c r="AR232" s="222"/>
      <c r="AS232" s="222"/>
      <c r="AT232" s="222"/>
      <c r="AU232" s="222"/>
      <c r="AV232" s="222"/>
      <c r="AW232" s="222"/>
      <c r="AX232" s="222"/>
      <c r="AY232" s="222"/>
      <c r="AZ232" s="222"/>
      <c r="BA232" s="222"/>
      <c r="BB232" s="222"/>
      <c r="BC232" s="222"/>
      <c r="BD232" s="222"/>
      <c r="BE232" s="222"/>
      <c r="BF232" s="222"/>
      <c r="BG232" s="222"/>
      <c r="BH232" s="222"/>
      <c r="BI232" s="222"/>
    </row>
    <row r="233" spans="1:61" outlineLevel="1" x14ac:dyDescent="0.2">
      <c r="A233" s="233"/>
      <c r="B233" s="232"/>
      <c r="C233" s="232"/>
      <c r="D233" s="247" t="s">
        <v>828</v>
      </c>
      <c r="E233" s="246"/>
      <c r="F233" s="245">
        <v>1.44</v>
      </c>
      <c r="G233" s="366"/>
      <c r="H233" s="231"/>
      <c r="I233" s="231"/>
      <c r="J233" s="231"/>
      <c r="K233" s="231"/>
      <c r="L233" s="231"/>
      <c r="M233" s="231"/>
      <c r="N233" s="231"/>
      <c r="O233" s="229"/>
      <c r="P233" s="229"/>
      <c r="Q233" s="229"/>
      <c r="R233" s="229"/>
      <c r="S233" s="229"/>
      <c r="T233" s="229"/>
      <c r="U233" s="230"/>
      <c r="V233" s="229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 t="s">
        <v>175</v>
      </c>
      <c r="AG233" s="222">
        <v>0</v>
      </c>
      <c r="AH233" s="222"/>
      <c r="AI233" s="222"/>
      <c r="AJ233" s="222"/>
      <c r="AK233" s="222"/>
      <c r="AL233" s="222"/>
      <c r="AM233" s="222"/>
      <c r="AN233" s="222"/>
      <c r="AO233" s="222"/>
      <c r="AP233" s="222"/>
      <c r="AQ233" s="222"/>
      <c r="AR233" s="222"/>
      <c r="AS233" s="222"/>
      <c r="AT233" s="222"/>
      <c r="AU233" s="222"/>
      <c r="AV233" s="222"/>
      <c r="AW233" s="222"/>
      <c r="AX233" s="222"/>
      <c r="AY233" s="222"/>
      <c r="AZ233" s="222"/>
      <c r="BA233" s="222"/>
      <c r="BB233" s="222"/>
      <c r="BC233" s="222"/>
      <c r="BD233" s="222"/>
      <c r="BE233" s="222"/>
      <c r="BF233" s="222"/>
      <c r="BG233" s="222"/>
      <c r="BH233" s="222"/>
      <c r="BI233" s="222"/>
    </row>
    <row r="234" spans="1:61" outlineLevel="1" x14ac:dyDescent="0.2">
      <c r="A234" s="233">
        <v>71</v>
      </c>
      <c r="B234" s="232" t="s">
        <v>827</v>
      </c>
      <c r="C234" s="237" t="s">
        <v>139</v>
      </c>
      <c r="D234" s="236" t="s">
        <v>826</v>
      </c>
      <c r="E234" s="229" t="s">
        <v>207</v>
      </c>
      <c r="F234" s="235">
        <v>36</v>
      </c>
      <c r="G234" s="365"/>
      <c r="H234" s="231">
        <f>ROUND(F234*G234,2)</f>
        <v>0</v>
      </c>
      <c r="I234" s="234"/>
      <c r="J234" s="231">
        <f>ROUND(F234*I234,2)</f>
        <v>0</v>
      </c>
      <c r="K234" s="234"/>
      <c r="L234" s="231">
        <f>ROUND(F234*K234,2)</f>
        <v>0</v>
      </c>
      <c r="M234" s="231">
        <v>21</v>
      </c>
      <c r="N234" s="231">
        <f>H234*(1+M234/100)</f>
        <v>0</v>
      </c>
      <c r="O234" s="229">
        <v>4.8999999999999998E-4</v>
      </c>
      <c r="P234" s="229">
        <f>ROUND(F234*O234,5)</f>
        <v>1.7639999999999999E-2</v>
      </c>
      <c r="Q234" s="229">
        <v>1.2999999999999999E-2</v>
      </c>
      <c r="R234" s="229">
        <f>ROUND(F234*Q234,5)</f>
        <v>0.46800000000000003</v>
      </c>
      <c r="S234" s="229"/>
      <c r="T234" s="229"/>
      <c r="U234" s="230">
        <v>0.34200000000000003</v>
      </c>
      <c r="V234" s="229">
        <f>ROUND(F234*U234,2)</f>
        <v>12.31</v>
      </c>
      <c r="W234" s="222"/>
      <c r="X234" s="222"/>
      <c r="Y234" s="222"/>
      <c r="Z234" s="222"/>
      <c r="AA234" s="222"/>
      <c r="AB234" s="222"/>
      <c r="AC234" s="222"/>
      <c r="AD234" s="222"/>
      <c r="AE234" s="222"/>
      <c r="AF234" s="222" t="s">
        <v>136</v>
      </c>
      <c r="AG234" s="222"/>
      <c r="AH234" s="222"/>
      <c r="AI234" s="222"/>
      <c r="AJ234" s="222"/>
      <c r="AK234" s="222"/>
      <c r="AL234" s="222"/>
      <c r="AM234" s="222"/>
      <c r="AN234" s="222"/>
      <c r="AO234" s="222"/>
      <c r="AP234" s="222"/>
      <c r="AQ234" s="222"/>
      <c r="AR234" s="222"/>
      <c r="AS234" s="222"/>
      <c r="AT234" s="222"/>
      <c r="AU234" s="222"/>
      <c r="AV234" s="222"/>
      <c r="AW234" s="222"/>
      <c r="AX234" s="222"/>
      <c r="AY234" s="222"/>
      <c r="AZ234" s="222"/>
      <c r="BA234" s="222"/>
      <c r="BB234" s="222"/>
      <c r="BC234" s="222"/>
      <c r="BD234" s="222"/>
      <c r="BE234" s="222"/>
      <c r="BF234" s="222"/>
      <c r="BG234" s="222"/>
      <c r="BH234" s="222"/>
      <c r="BI234" s="222"/>
    </row>
    <row r="235" spans="1:61" outlineLevel="1" x14ac:dyDescent="0.2">
      <c r="A235" s="233"/>
      <c r="B235" s="232"/>
      <c r="C235" s="232"/>
      <c r="D235" s="247" t="s">
        <v>825</v>
      </c>
      <c r="E235" s="246"/>
      <c r="F235" s="245"/>
      <c r="G235" s="366"/>
      <c r="H235" s="231"/>
      <c r="I235" s="231"/>
      <c r="J235" s="231"/>
      <c r="K235" s="231"/>
      <c r="L235" s="231"/>
      <c r="M235" s="231"/>
      <c r="N235" s="231"/>
      <c r="O235" s="229"/>
      <c r="P235" s="229"/>
      <c r="Q235" s="229"/>
      <c r="R235" s="229"/>
      <c r="S235" s="229"/>
      <c r="T235" s="229"/>
      <c r="U235" s="230"/>
      <c r="V235" s="229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 t="s">
        <v>175</v>
      </c>
      <c r="AG235" s="222">
        <v>0</v>
      </c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22"/>
      <c r="AT235" s="222"/>
      <c r="AU235" s="222"/>
      <c r="AV235" s="222"/>
      <c r="AW235" s="222"/>
      <c r="AX235" s="222"/>
      <c r="AY235" s="222"/>
      <c r="AZ235" s="222"/>
      <c r="BA235" s="222"/>
      <c r="BB235" s="222"/>
      <c r="BC235" s="222"/>
      <c r="BD235" s="222"/>
      <c r="BE235" s="222"/>
      <c r="BF235" s="222"/>
      <c r="BG235" s="222"/>
      <c r="BH235" s="222"/>
      <c r="BI235" s="222"/>
    </row>
    <row r="236" spans="1:61" outlineLevel="1" x14ac:dyDescent="0.2">
      <c r="A236" s="233"/>
      <c r="B236" s="232"/>
      <c r="C236" s="232"/>
      <c r="D236" s="247" t="s">
        <v>418</v>
      </c>
      <c r="E236" s="246"/>
      <c r="F236" s="245"/>
      <c r="G236" s="366"/>
      <c r="H236" s="231"/>
      <c r="I236" s="231"/>
      <c r="J236" s="231"/>
      <c r="K236" s="231"/>
      <c r="L236" s="231"/>
      <c r="M236" s="231"/>
      <c r="N236" s="231"/>
      <c r="O236" s="229"/>
      <c r="P236" s="229"/>
      <c r="Q236" s="229"/>
      <c r="R236" s="229"/>
      <c r="S236" s="229"/>
      <c r="T236" s="229"/>
      <c r="U236" s="230"/>
      <c r="V236" s="229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 t="s">
        <v>175</v>
      </c>
      <c r="AG236" s="222">
        <v>0</v>
      </c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22"/>
      <c r="AT236" s="222"/>
      <c r="AU236" s="222"/>
      <c r="AV236" s="222"/>
      <c r="AW236" s="222"/>
      <c r="AX236" s="222"/>
      <c r="AY236" s="222"/>
      <c r="AZ236" s="222"/>
      <c r="BA236" s="222"/>
      <c r="BB236" s="222"/>
      <c r="BC236" s="222"/>
      <c r="BD236" s="222"/>
      <c r="BE236" s="222"/>
      <c r="BF236" s="222"/>
      <c r="BG236" s="222"/>
      <c r="BH236" s="222"/>
      <c r="BI236" s="222"/>
    </row>
    <row r="237" spans="1:61" outlineLevel="1" x14ac:dyDescent="0.2">
      <c r="A237" s="233"/>
      <c r="B237" s="232"/>
      <c r="C237" s="232"/>
      <c r="D237" s="247" t="s">
        <v>417</v>
      </c>
      <c r="E237" s="246"/>
      <c r="F237" s="245">
        <v>4.4000000000000004</v>
      </c>
      <c r="G237" s="366"/>
      <c r="H237" s="231"/>
      <c r="I237" s="231"/>
      <c r="J237" s="231"/>
      <c r="K237" s="231"/>
      <c r="L237" s="231"/>
      <c r="M237" s="231"/>
      <c r="N237" s="231"/>
      <c r="O237" s="229"/>
      <c r="P237" s="229"/>
      <c r="Q237" s="229"/>
      <c r="R237" s="229"/>
      <c r="S237" s="229"/>
      <c r="T237" s="229"/>
      <c r="U237" s="230"/>
      <c r="V237" s="229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 t="s">
        <v>175</v>
      </c>
      <c r="AG237" s="222">
        <v>0</v>
      </c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22"/>
      <c r="AT237" s="222"/>
      <c r="AU237" s="222"/>
      <c r="AV237" s="222"/>
      <c r="AW237" s="222"/>
      <c r="AX237" s="222"/>
      <c r="AY237" s="222"/>
      <c r="AZ237" s="222"/>
      <c r="BA237" s="222"/>
      <c r="BB237" s="222"/>
      <c r="BC237" s="222"/>
      <c r="BD237" s="222"/>
      <c r="BE237" s="222"/>
      <c r="BF237" s="222"/>
      <c r="BG237" s="222"/>
      <c r="BH237" s="222"/>
      <c r="BI237" s="222"/>
    </row>
    <row r="238" spans="1:61" outlineLevel="1" x14ac:dyDescent="0.2">
      <c r="A238" s="233"/>
      <c r="B238" s="232"/>
      <c r="C238" s="232"/>
      <c r="D238" s="247" t="s">
        <v>226</v>
      </c>
      <c r="E238" s="246"/>
      <c r="F238" s="245"/>
      <c r="G238" s="366"/>
      <c r="H238" s="231"/>
      <c r="I238" s="231"/>
      <c r="J238" s="231"/>
      <c r="K238" s="231"/>
      <c r="L238" s="231"/>
      <c r="M238" s="231"/>
      <c r="N238" s="231"/>
      <c r="O238" s="229"/>
      <c r="P238" s="229"/>
      <c r="Q238" s="229"/>
      <c r="R238" s="229"/>
      <c r="S238" s="229"/>
      <c r="T238" s="229"/>
      <c r="U238" s="230"/>
      <c r="V238" s="229"/>
      <c r="W238" s="222"/>
      <c r="X238" s="222"/>
      <c r="Y238" s="222"/>
      <c r="Z238" s="222"/>
      <c r="AA238" s="222"/>
      <c r="AB238" s="222"/>
      <c r="AC238" s="222"/>
      <c r="AD238" s="222"/>
      <c r="AE238" s="222"/>
      <c r="AF238" s="222" t="s">
        <v>175</v>
      </c>
      <c r="AG238" s="222">
        <v>0</v>
      </c>
      <c r="AH238" s="222"/>
      <c r="AI238" s="222"/>
      <c r="AJ238" s="222"/>
      <c r="AK238" s="222"/>
      <c r="AL238" s="222"/>
      <c r="AM238" s="222"/>
      <c r="AN238" s="222"/>
      <c r="AO238" s="222"/>
      <c r="AP238" s="222"/>
      <c r="AQ238" s="222"/>
      <c r="AR238" s="222"/>
      <c r="AS238" s="222"/>
      <c r="AT238" s="222"/>
      <c r="AU238" s="222"/>
      <c r="AV238" s="222"/>
      <c r="AW238" s="222"/>
      <c r="AX238" s="222"/>
      <c r="AY238" s="222"/>
      <c r="AZ238" s="222"/>
      <c r="BA238" s="222"/>
      <c r="BB238" s="222"/>
      <c r="BC238" s="222"/>
      <c r="BD238" s="222"/>
      <c r="BE238" s="222"/>
      <c r="BF238" s="222"/>
      <c r="BG238" s="222"/>
      <c r="BH238" s="222"/>
      <c r="BI238" s="222"/>
    </row>
    <row r="239" spans="1:61" outlineLevel="1" x14ac:dyDescent="0.2">
      <c r="A239" s="233"/>
      <c r="B239" s="232"/>
      <c r="C239" s="232"/>
      <c r="D239" s="247" t="s">
        <v>416</v>
      </c>
      <c r="E239" s="246"/>
      <c r="F239" s="245">
        <v>31.6</v>
      </c>
      <c r="G239" s="366"/>
      <c r="H239" s="231"/>
      <c r="I239" s="231"/>
      <c r="J239" s="231"/>
      <c r="K239" s="231"/>
      <c r="L239" s="231"/>
      <c r="M239" s="231"/>
      <c r="N239" s="231"/>
      <c r="O239" s="229"/>
      <c r="P239" s="229"/>
      <c r="Q239" s="229"/>
      <c r="R239" s="229"/>
      <c r="S239" s="229"/>
      <c r="T239" s="229"/>
      <c r="U239" s="230"/>
      <c r="V239" s="229"/>
      <c r="W239" s="222"/>
      <c r="X239" s="222"/>
      <c r="Y239" s="222"/>
      <c r="Z239" s="222"/>
      <c r="AA239" s="222"/>
      <c r="AB239" s="222"/>
      <c r="AC239" s="222"/>
      <c r="AD239" s="222"/>
      <c r="AE239" s="222"/>
      <c r="AF239" s="222" t="s">
        <v>175</v>
      </c>
      <c r="AG239" s="222">
        <v>0</v>
      </c>
      <c r="AH239" s="222"/>
      <c r="AI239" s="222"/>
      <c r="AJ239" s="222"/>
      <c r="AK239" s="222"/>
      <c r="AL239" s="222"/>
      <c r="AM239" s="222"/>
      <c r="AN239" s="222"/>
      <c r="AO239" s="222"/>
      <c r="AP239" s="222"/>
      <c r="AQ239" s="222"/>
      <c r="AR239" s="222"/>
      <c r="AS239" s="222"/>
      <c r="AT239" s="222"/>
      <c r="AU239" s="222"/>
      <c r="AV239" s="222"/>
      <c r="AW239" s="222"/>
      <c r="AX239" s="222"/>
      <c r="AY239" s="222"/>
      <c r="AZ239" s="222"/>
      <c r="BA239" s="222"/>
      <c r="BB239" s="222"/>
      <c r="BC239" s="222"/>
      <c r="BD239" s="222"/>
      <c r="BE239" s="222"/>
      <c r="BF239" s="222"/>
      <c r="BG239" s="222"/>
      <c r="BH239" s="222"/>
      <c r="BI239" s="222"/>
    </row>
    <row r="240" spans="1:61" x14ac:dyDescent="0.2">
      <c r="A240" s="244" t="s">
        <v>150</v>
      </c>
      <c r="B240" s="243" t="s">
        <v>81</v>
      </c>
      <c r="C240" s="243"/>
      <c r="D240" s="242" t="s">
        <v>80</v>
      </c>
      <c r="E240" s="238"/>
      <c r="F240" s="241"/>
      <c r="G240" s="367"/>
      <c r="H240" s="240">
        <f>SUMIF(AF241:AF242,"&lt;&gt;NOR",H241:H242)</f>
        <v>0</v>
      </c>
      <c r="I240" s="240"/>
      <c r="J240" s="240">
        <f>SUM(J241:J242)</f>
        <v>0</v>
      </c>
      <c r="K240" s="240"/>
      <c r="L240" s="240">
        <f>SUM(L241:L242)</f>
        <v>0</v>
      </c>
      <c r="M240" s="240"/>
      <c r="N240" s="240">
        <f>SUM(N241:N242)</f>
        <v>0</v>
      </c>
      <c r="O240" s="238"/>
      <c r="P240" s="238">
        <f>SUM(P241:P242)</f>
        <v>0</v>
      </c>
      <c r="Q240" s="238"/>
      <c r="R240" s="238">
        <f>SUM(R241:R242)</f>
        <v>0</v>
      </c>
      <c r="S240" s="238"/>
      <c r="T240" s="238"/>
      <c r="U240" s="239"/>
      <c r="V240" s="238">
        <f>SUM(V241:V242)</f>
        <v>152.5</v>
      </c>
      <c r="AF240" t="s">
        <v>149</v>
      </c>
    </row>
    <row r="241" spans="1:61" outlineLevel="1" x14ac:dyDescent="0.2">
      <c r="A241" s="233">
        <v>72</v>
      </c>
      <c r="B241" s="232" t="s">
        <v>429</v>
      </c>
      <c r="C241" s="237" t="s">
        <v>139</v>
      </c>
      <c r="D241" s="236" t="s">
        <v>428</v>
      </c>
      <c r="E241" s="229" t="s">
        <v>168</v>
      </c>
      <c r="F241" s="235">
        <v>80.599999999999994</v>
      </c>
      <c r="G241" s="365"/>
      <c r="H241" s="231">
        <f>ROUND(F241*G241,2)</f>
        <v>0</v>
      </c>
      <c r="I241" s="234"/>
      <c r="J241" s="231">
        <f>ROUND(F241*I241,2)</f>
        <v>0</v>
      </c>
      <c r="K241" s="234"/>
      <c r="L241" s="231">
        <f>ROUND(F241*K241,2)</f>
        <v>0</v>
      </c>
      <c r="M241" s="231">
        <v>21</v>
      </c>
      <c r="N241" s="231">
        <f>H241*(1+M241/100)</f>
        <v>0</v>
      </c>
      <c r="O241" s="229">
        <v>0</v>
      </c>
      <c r="P241" s="229">
        <f>ROUND(F241*O241,5)</f>
        <v>0</v>
      </c>
      <c r="Q241" s="229">
        <v>0</v>
      </c>
      <c r="R241" s="229">
        <f>ROUND(F241*Q241,5)</f>
        <v>0</v>
      </c>
      <c r="S241" s="229"/>
      <c r="T241" s="229"/>
      <c r="U241" s="230">
        <v>1.8919999999999999</v>
      </c>
      <c r="V241" s="229">
        <f>ROUND(F241*U241,2)</f>
        <v>152.5</v>
      </c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 t="s">
        <v>136</v>
      </c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22"/>
      <c r="AT241" s="222"/>
      <c r="AU241" s="222"/>
      <c r="AV241" s="222"/>
      <c r="AW241" s="222"/>
      <c r="AX241" s="222"/>
      <c r="AY241" s="222"/>
      <c r="AZ241" s="222"/>
      <c r="BA241" s="222"/>
      <c r="BB241" s="222"/>
      <c r="BC241" s="222"/>
      <c r="BD241" s="222"/>
      <c r="BE241" s="222"/>
      <c r="BF241" s="222"/>
      <c r="BG241" s="222"/>
      <c r="BH241" s="222"/>
      <c r="BI241" s="222"/>
    </row>
    <row r="242" spans="1:61" outlineLevel="1" x14ac:dyDescent="0.2">
      <c r="A242" s="233"/>
      <c r="B242" s="232"/>
      <c r="C242" s="232"/>
      <c r="D242" s="247" t="s">
        <v>824</v>
      </c>
      <c r="E242" s="246"/>
      <c r="F242" s="245">
        <v>80.599999999999994</v>
      </c>
      <c r="G242" s="366"/>
      <c r="H242" s="231"/>
      <c r="I242" s="231"/>
      <c r="J242" s="231"/>
      <c r="K242" s="231"/>
      <c r="L242" s="231"/>
      <c r="M242" s="231"/>
      <c r="N242" s="231"/>
      <c r="O242" s="229"/>
      <c r="P242" s="229"/>
      <c r="Q242" s="229"/>
      <c r="R242" s="229"/>
      <c r="S242" s="229"/>
      <c r="T242" s="229"/>
      <c r="U242" s="230"/>
      <c r="V242" s="229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 t="s">
        <v>175</v>
      </c>
      <c r="AG242" s="222">
        <v>0</v>
      </c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22"/>
      <c r="AT242" s="222"/>
      <c r="AU242" s="222"/>
      <c r="AV242" s="222"/>
      <c r="AW242" s="222"/>
      <c r="AX242" s="222"/>
      <c r="AY242" s="222"/>
      <c r="AZ242" s="222"/>
      <c r="BA242" s="222"/>
      <c r="BB242" s="222"/>
      <c r="BC242" s="222"/>
      <c r="BD242" s="222"/>
      <c r="BE242" s="222"/>
      <c r="BF242" s="222"/>
      <c r="BG242" s="222"/>
      <c r="BH242" s="222"/>
      <c r="BI242" s="222"/>
    </row>
    <row r="243" spans="1:61" x14ac:dyDescent="0.2">
      <c r="A243" s="244" t="s">
        <v>150</v>
      </c>
      <c r="B243" s="243" t="s">
        <v>79</v>
      </c>
      <c r="C243" s="243"/>
      <c r="D243" s="242" t="s">
        <v>78</v>
      </c>
      <c r="E243" s="238"/>
      <c r="F243" s="241"/>
      <c r="G243" s="367"/>
      <c r="H243" s="240">
        <f>SUMIF(AF244:AF265,"&lt;&gt;NOR",H244:H265)</f>
        <v>0</v>
      </c>
      <c r="I243" s="240"/>
      <c r="J243" s="240">
        <f>SUM(J244:J265)</f>
        <v>0</v>
      </c>
      <c r="K243" s="240"/>
      <c r="L243" s="240">
        <f>SUM(L244:L265)</f>
        <v>0</v>
      </c>
      <c r="M243" s="240"/>
      <c r="N243" s="240">
        <f>SUM(N244:N265)</f>
        <v>0</v>
      </c>
      <c r="O243" s="238"/>
      <c r="P243" s="238">
        <f>SUM(P244:P265)</f>
        <v>0.37654999999999994</v>
      </c>
      <c r="Q243" s="238"/>
      <c r="R243" s="238">
        <f>SUM(R244:R265)</f>
        <v>0</v>
      </c>
      <c r="S243" s="238"/>
      <c r="T243" s="238"/>
      <c r="U243" s="239"/>
      <c r="V243" s="238">
        <f>SUM(V244:V265)</f>
        <v>63.72</v>
      </c>
      <c r="AF243" t="s">
        <v>149</v>
      </c>
    </row>
    <row r="244" spans="1:61" outlineLevel="1" x14ac:dyDescent="0.2">
      <c r="A244" s="233">
        <v>73</v>
      </c>
      <c r="B244" s="232" t="s">
        <v>427</v>
      </c>
      <c r="C244" s="237" t="s">
        <v>139</v>
      </c>
      <c r="D244" s="236" t="s">
        <v>426</v>
      </c>
      <c r="E244" s="229" t="s">
        <v>194</v>
      </c>
      <c r="F244" s="235">
        <v>89.44</v>
      </c>
      <c r="G244" s="365"/>
      <c r="H244" s="231">
        <f>ROUND(F244*G244,2)</f>
        <v>0</v>
      </c>
      <c r="I244" s="234"/>
      <c r="J244" s="231">
        <f>ROUND(F244*I244,2)</f>
        <v>0</v>
      </c>
      <c r="K244" s="234"/>
      <c r="L244" s="231">
        <f>ROUND(F244*K244,2)</f>
        <v>0</v>
      </c>
      <c r="M244" s="231">
        <v>21</v>
      </c>
      <c r="N244" s="231">
        <f>H244*(1+M244/100)</f>
        <v>0</v>
      </c>
      <c r="O244" s="229">
        <v>2.2000000000000001E-4</v>
      </c>
      <c r="P244" s="229">
        <f>ROUND(F244*O244,5)</f>
        <v>1.968E-2</v>
      </c>
      <c r="Q244" s="229">
        <v>0</v>
      </c>
      <c r="R244" s="229">
        <f>ROUND(F244*Q244,5)</f>
        <v>0</v>
      </c>
      <c r="S244" s="229"/>
      <c r="T244" s="229"/>
      <c r="U244" s="230">
        <v>9.5000000000000001E-2</v>
      </c>
      <c r="V244" s="229">
        <f>ROUND(F244*U244,2)</f>
        <v>8.5</v>
      </c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 t="s">
        <v>136</v>
      </c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22"/>
      <c r="AT244" s="222"/>
      <c r="AU244" s="222"/>
      <c r="AV244" s="222"/>
      <c r="AW244" s="222"/>
      <c r="AX244" s="222"/>
      <c r="AY244" s="222"/>
      <c r="AZ244" s="222"/>
      <c r="BA244" s="222"/>
      <c r="BB244" s="222"/>
      <c r="BC244" s="222"/>
      <c r="BD244" s="222"/>
      <c r="BE244" s="222"/>
      <c r="BF244" s="222"/>
      <c r="BG244" s="222"/>
      <c r="BH244" s="222"/>
      <c r="BI244" s="222"/>
    </row>
    <row r="245" spans="1:61" outlineLevel="1" x14ac:dyDescent="0.2">
      <c r="A245" s="233"/>
      <c r="B245" s="232"/>
      <c r="C245" s="232"/>
      <c r="D245" s="247" t="s">
        <v>418</v>
      </c>
      <c r="E245" s="246"/>
      <c r="F245" s="245"/>
      <c r="G245" s="366"/>
      <c r="H245" s="231"/>
      <c r="I245" s="231"/>
      <c r="J245" s="231"/>
      <c r="K245" s="231"/>
      <c r="L245" s="231"/>
      <c r="M245" s="231"/>
      <c r="N245" s="231"/>
      <c r="O245" s="229"/>
      <c r="P245" s="229"/>
      <c r="Q245" s="229"/>
      <c r="R245" s="229"/>
      <c r="S245" s="229"/>
      <c r="T245" s="229"/>
      <c r="U245" s="230"/>
      <c r="V245" s="229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 t="s">
        <v>175</v>
      </c>
      <c r="AG245" s="222">
        <v>0</v>
      </c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22"/>
      <c r="AT245" s="222"/>
      <c r="AU245" s="222"/>
      <c r="AV245" s="222"/>
      <c r="AW245" s="222"/>
      <c r="AX245" s="222"/>
      <c r="AY245" s="222"/>
      <c r="AZ245" s="222"/>
      <c r="BA245" s="222"/>
      <c r="BB245" s="222"/>
      <c r="BC245" s="222"/>
      <c r="BD245" s="222"/>
      <c r="BE245" s="222"/>
      <c r="BF245" s="222"/>
      <c r="BG245" s="222"/>
      <c r="BH245" s="222"/>
      <c r="BI245" s="222"/>
    </row>
    <row r="246" spans="1:61" outlineLevel="1" x14ac:dyDescent="0.2">
      <c r="A246" s="233"/>
      <c r="B246" s="232"/>
      <c r="C246" s="232"/>
      <c r="D246" s="247" t="s">
        <v>425</v>
      </c>
      <c r="E246" s="246"/>
      <c r="F246" s="245">
        <v>1.2</v>
      </c>
      <c r="G246" s="366"/>
      <c r="H246" s="231"/>
      <c r="I246" s="231"/>
      <c r="J246" s="231"/>
      <c r="K246" s="231"/>
      <c r="L246" s="231"/>
      <c r="M246" s="231"/>
      <c r="N246" s="231"/>
      <c r="O246" s="229"/>
      <c r="P246" s="229"/>
      <c r="Q246" s="229"/>
      <c r="R246" s="229"/>
      <c r="S246" s="229"/>
      <c r="T246" s="229"/>
      <c r="U246" s="230"/>
      <c r="V246" s="229"/>
      <c r="W246" s="222"/>
      <c r="X246" s="222"/>
      <c r="Y246" s="222"/>
      <c r="Z246" s="222"/>
      <c r="AA246" s="222"/>
      <c r="AB246" s="222"/>
      <c r="AC246" s="222"/>
      <c r="AD246" s="222"/>
      <c r="AE246" s="222"/>
      <c r="AF246" s="222" t="s">
        <v>175</v>
      </c>
      <c r="AG246" s="222">
        <v>0</v>
      </c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22"/>
      <c r="AT246" s="222"/>
      <c r="AU246" s="222"/>
      <c r="AV246" s="222"/>
      <c r="AW246" s="222"/>
      <c r="AX246" s="222"/>
      <c r="AY246" s="222"/>
      <c r="AZ246" s="222"/>
      <c r="BA246" s="222"/>
      <c r="BB246" s="222"/>
      <c r="BC246" s="222"/>
      <c r="BD246" s="222"/>
      <c r="BE246" s="222"/>
      <c r="BF246" s="222"/>
      <c r="BG246" s="222"/>
      <c r="BH246" s="222"/>
      <c r="BI246" s="222"/>
    </row>
    <row r="247" spans="1:61" outlineLevel="1" x14ac:dyDescent="0.2">
      <c r="A247" s="233"/>
      <c r="B247" s="232"/>
      <c r="C247" s="232"/>
      <c r="D247" s="247" t="s">
        <v>424</v>
      </c>
      <c r="E247" s="246"/>
      <c r="F247" s="245">
        <v>2.64</v>
      </c>
      <c r="G247" s="366"/>
      <c r="H247" s="231"/>
      <c r="I247" s="231"/>
      <c r="J247" s="231"/>
      <c r="K247" s="231"/>
      <c r="L247" s="231"/>
      <c r="M247" s="231"/>
      <c r="N247" s="231"/>
      <c r="O247" s="229"/>
      <c r="P247" s="229"/>
      <c r="Q247" s="229"/>
      <c r="R247" s="229"/>
      <c r="S247" s="229"/>
      <c r="T247" s="229"/>
      <c r="U247" s="230"/>
      <c r="V247" s="229"/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 t="s">
        <v>175</v>
      </c>
      <c r="AG247" s="222">
        <v>0</v>
      </c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22"/>
      <c r="AT247" s="222"/>
      <c r="AU247" s="222"/>
      <c r="AV247" s="222"/>
      <c r="AW247" s="222"/>
      <c r="AX247" s="222"/>
      <c r="AY247" s="222"/>
      <c r="AZ247" s="222"/>
      <c r="BA247" s="222"/>
      <c r="BB247" s="222"/>
      <c r="BC247" s="222"/>
      <c r="BD247" s="222"/>
      <c r="BE247" s="222"/>
      <c r="BF247" s="222"/>
      <c r="BG247" s="222"/>
      <c r="BH247" s="222"/>
      <c r="BI247" s="222"/>
    </row>
    <row r="248" spans="1:61" outlineLevel="1" x14ac:dyDescent="0.2">
      <c r="A248" s="233"/>
      <c r="B248" s="232"/>
      <c r="C248" s="232"/>
      <c r="D248" s="247" t="s">
        <v>226</v>
      </c>
      <c r="E248" s="246"/>
      <c r="F248" s="245"/>
      <c r="G248" s="366"/>
      <c r="H248" s="231"/>
      <c r="I248" s="231"/>
      <c r="J248" s="231"/>
      <c r="K248" s="231"/>
      <c r="L248" s="231"/>
      <c r="M248" s="231"/>
      <c r="N248" s="231"/>
      <c r="O248" s="229"/>
      <c r="P248" s="229"/>
      <c r="Q248" s="229"/>
      <c r="R248" s="229"/>
      <c r="S248" s="229"/>
      <c r="T248" s="229"/>
      <c r="U248" s="230"/>
      <c r="V248" s="229"/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 t="s">
        <v>175</v>
      </c>
      <c r="AG248" s="222">
        <v>0</v>
      </c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22"/>
      <c r="AT248" s="222"/>
      <c r="AU248" s="222"/>
      <c r="AV248" s="222"/>
      <c r="AW248" s="222"/>
      <c r="AX248" s="222"/>
      <c r="AY248" s="222"/>
      <c r="AZ248" s="222"/>
      <c r="BA248" s="222"/>
      <c r="BB248" s="222"/>
      <c r="BC248" s="222"/>
      <c r="BD248" s="222"/>
      <c r="BE248" s="222"/>
      <c r="BF248" s="222"/>
      <c r="BG248" s="222"/>
      <c r="BH248" s="222"/>
      <c r="BI248" s="222"/>
    </row>
    <row r="249" spans="1:61" outlineLevel="1" x14ac:dyDescent="0.2">
      <c r="A249" s="233"/>
      <c r="B249" s="232"/>
      <c r="C249" s="232"/>
      <c r="D249" s="247" t="s">
        <v>423</v>
      </c>
      <c r="E249" s="246"/>
      <c r="F249" s="245">
        <v>54</v>
      </c>
      <c r="G249" s="366"/>
      <c r="H249" s="231"/>
      <c r="I249" s="231"/>
      <c r="J249" s="231"/>
      <c r="K249" s="231"/>
      <c r="L249" s="231"/>
      <c r="M249" s="231"/>
      <c r="N249" s="231"/>
      <c r="O249" s="229"/>
      <c r="P249" s="229"/>
      <c r="Q249" s="229"/>
      <c r="R249" s="229"/>
      <c r="S249" s="229"/>
      <c r="T249" s="229"/>
      <c r="U249" s="230"/>
      <c r="V249" s="229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 t="s">
        <v>175</v>
      </c>
      <c r="AG249" s="222">
        <v>0</v>
      </c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22"/>
      <c r="AT249" s="222"/>
      <c r="AU249" s="222"/>
      <c r="AV249" s="222"/>
      <c r="AW249" s="222"/>
      <c r="AX249" s="222"/>
      <c r="AY249" s="222"/>
      <c r="AZ249" s="222"/>
      <c r="BA249" s="222"/>
      <c r="BB249" s="222"/>
      <c r="BC249" s="222"/>
      <c r="BD249" s="222"/>
      <c r="BE249" s="222"/>
      <c r="BF249" s="222"/>
      <c r="BG249" s="222"/>
      <c r="BH249" s="222"/>
      <c r="BI249" s="222"/>
    </row>
    <row r="250" spans="1:61" outlineLevel="1" x14ac:dyDescent="0.2">
      <c r="A250" s="233"/>
      <c r="B250" s="232"/>
      <c r="C250" s="232"/>
      <c r="D250" s="247" t="s">
        <v>422</v>
      </c>
      <c r="E250" s="246"/>
      <c r="F250" s="245">
        <v>31.6</v>
      </c>
      <c r="G250" s="366"/>
      <c r="H250" s="231"/>
      <c r="I250" s="231"/>
      <c r="J250" s="231"/>
      <c r="K250" s="231"/>
      <c r="L250" s="231"/>
      <c r="M250" s="231"/>
      <c r="N250" s="231"/>
      <c r="O250" s="229"/>
      <c r="P250" s="229"/>
      <c r="Q250" s="229"/>
      <c r="R250" s="229"/>
      <c r="S250" s="229"/>
      <c r="T250" s="229"/>
      <c r="U250" s="230"/>
      <c r="V250" s="229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 t="s">
        <v>175</v>
      </c>
      <c r="AG250" s="222">
        <v>0</v>
      </c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22"/>
      <c r="AT250" s="222"/>
      <c r="AU250" s="222"/>
      <c r="AV250" s="222"/>
      <c r="AW250" s="222"/>
      <c r="AX250" s="222"/>
      <c r="AY250" s="222"/>
      <c r="AZ250" s="222"/>
      <c r="BA250" s="222"/>
      <c r="BB250" s="222"/>
      <c r="BC250" s="222"/>
      <c r="BD250" s="222"/>
      <c r="BE250" s="222"/>
      <c r="BF250" s="222"/>
      <c r="BG250" s="222"/>
      <c r="BH250" s="222"/>
      <c r="BI250" s="222"/>
    </row>
    <row r="251" spans="1:61" outlineLevel="1" x14ac:dyDescent="0.2">
      <c r="A251" s="233">
        <v>74</v>
      </c>
      <c r="B251" s="232" t="s">
        <v>421</v>
      </c>
      <c r="C251" s="237" t="s">
        <v>139</v>
      </c>
      <c r="D251" s="236" t="s">
        <v>420</v>
      </c>
      <c r="E251" s="229" t="s">
        <v>194</v>
      </c>
      <c r="F251" s="235">
        <v>89.44</v>
      </c>
      <c r="G251" s="365"/>
      <c r="H251" s="231">
        <f>ROUND(F251*G251,2)</f>
        <v>0</v>
      </c>
      <c r="I251" s="234"/>
      <c r="J251" s="231">
        <f>ROUND(F251*I251,2)</f>
        <v>0</v>
      </c>
      <c r="K251" s="234"/>
      <c r="L251" s="231">
        <f>ROUND(F251*K251,2)</f>
        <v>0</v>
      </c>
      <c r="M251" s="231">
        <v>21</v>
      </c>
      <c r="N251" s="231">
        <f>H251*(1+M251/100)</f>
        <v>0</v>
      </c>
      <c r="O251" s="229">
        <v>3.5799999999999998E-3</v>
      </c>
      <c r="P251" s="229">
        <f>ROUND(F251*O251,5)</f>
        <v>0.32019999999999998</v>
      </c>
      <c r="Q251" s="229">
        <v>0</v>
      </c>
      <c r="R251" s="229">
        <f>ROUND(F251*Q251,5)</f>
        <v>0</v>
      </c>
      <c r="S251" s="229"/>
      <c r="T251" s="229"/>
      <c r="U251" s="230">
        <v>0.498</v>
      </c>
      <c r="V251" s="229">
        <f>ROUND(F251*U251,2)</f>
        <v>44.54</v>
      </c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 t="s">
        <v>136</v>
      </c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22"/>
      <c r="AT251" s="222"/>
      <c r="AU251" s="222"/>
      <c r="AV251" s="222"/>
      <c r="AW251" s="222"/>
      <c r="AX251" s="222"/>
      <c r="AY251" s="222"/>
      <c r="AZ251" s="222"/>
      <c r="BA251" s="222"/>
      <c r="BB251" s="222"/>
      <c r="BC251" s="222"/>
      <c r="BD251" s="222"/>
      <c r="BE251" s="222"/>
      <c r="BF251" s="222"/>
      <c r="BG251" s="222"/>
      <c r="BH251" s="222"/>
      <c r="BI251" s="222"/>
    </row>
    <row r="252" spans="1:61" outlineLevel="1" x14ac:dyDescent="0.2">
      <c r="A252" s="233">
        <v>75</v>
      </c>
      <c r="B252" s="232" t="s">
        <v>409</v>
      </c>
      <c r="C252" s="237" t="s">
        <v>139</v>
      </c>
      <c r="D252" s="236" t="s">
        <v>408</v>
      </c>
      <c r="E252" s="229" t="s">
        <v>207</v>
      </c>
      <c r="F252" s="235">
        <v>36</v>
      </c>
      <c r="G252" s="365"/>
      <c r="H252" s="231">
        <f>ROUND(F252*G252,2)</f>
        <v>0</v>
      </c>
      <c r="I252" s="234"/>
      <c r="J252" s="231">
        <f>ROUND(F252*I252,2)</f>
        <v>0</v>
      </c>
      <c r="K252" s="234"/>
      <c r="L252" s="231">
        <f>ROUND(F252*K252,2)</f>
        <v>0</v>
      </c>
      <c r="M252" s="231">
        <v>21</v>
      </c>
      <c r="N252" s="231">
        <f>H252*(1+M252/100)</f>
        <v>0</v>
      </c>
      <c r="O252" s="229">
        <v>3.2000000000000003E-4</v>
      </c>
      <c r="P252" s="229">
        <f>ROUND(F252*O252,5)</f>
        <v>1.1520000000000001E-2</v>
      </c>
      <c r="Q252" s="229">
        <v>0</v>
      </c>
      <c r="R252" s="229">
        <f>ROUND(F252*Q252,5)</f>
        <v>0</v>
      </c>
      <c r="S252" s="229"/>
      <c r="T252" s="229"/>
      <c r="U252" s="230">
        <v>0.11</v>
      </c>
      <c r="V252" s="229">
        <f>ROUND(F252*U252,2)</f>
        <v>3.96</v>
      </c>
      <c r="W252" s="222"/>
      <c r="X252" s="222"/>
      <c r="Y252" s="222"/>
      <c r="Z252" s="222"/>
      <c r="AA252" s="222"/>
      <c r="AB252" s="222"/>
      <c r="AC252" s="222"/>
      <c r="AD252" s="222"/>
      <c r="AE252" s="222"/>
      <c r="AF252" s="222" t="s">
        <v>136</v>
      </c>
      <c r="AG252" s="222"/>
      <c r="AH252" s="222"/>
      <c r="AI252" s="222"/>
      <c r="AJ252" s="222"/>
      <c r="AK252" s="222"/>
      <c r="AL252" s="222"/>
      <c r="AM252" s="222"/>
      <c r="AN252" s="222"/>
      <c r="AO252" s="222"/>
      <c r="AP252" s="222"/>
      <c r="AQ252" s="222"/>
      <c r="AR252" s="222"/>
      <c r="AS252" s="222"/>
      <c r="AT252" s="222"/>
      <c r="AU252" s="222"/>
      <c r="AV252" s="222"/>
      <c r="AW252" s="222"/>
      <c r="AX252" s="222"/>
      <c r="AY252" s="222"/>
      <c r="AZ252" s="222"/>
      <c r="BA252" s="222"/>
      <c r="BB252" s="222"/>
      <c r="BC252" s="222"/>
      <c r="BD252" s="222"/>
      <c r="BE252" s="222"/>
      <c r="BF252" s="222"/>
      <c r="BG252" s="222"/>
      <c r="BH252" s="222"/>
      <c r="BI252" s="222"/>
    </row>
    <row r="253" spans="1:61" outlineLevel="1" x14ac:dyDescent="0.2">
      <c r="A253" s="233"/>
      <c r="B253" s="232"/>
      <c r="C253" s="232"/>
      <c r="D253" s="247" t="s">
        <v>419</v>
      </c>
      <c r="E253" s="246"/>
      <c r="F253" s="245"/>
      <c r="G253" s="366"/>
      <c r="H253" s="231"/>
      <c r="I253" s="231"/>
      <c r="J253" s="231"/>
      <c r="K253" s="231"/>
      <c r="L253" s="231"/>
      <c r="M253" s="231"/>
      <c r="N253" s="231"/>
      <c r="O253" s="229"/>
      <c r="P253" s="229"/>
      <c r="Q253" s="229"/>
      <c r="R253" s="229"/>
      <c r="S253" s="229"/>
      <c r="T253" s="229"/>
      <c r="U253" s="230"/>
      <c r="V253" s="229"/>
      <c r="W253" s="222"/>
      <c r="X253" s="222"/>
      <c r="Y253" s="222"/>
      <c r="Z253" s="222"/>
      <c r="AA253" s="222"/>
      <c r="AB253" s="222"/>
      <c r="AC253" s="222"/>
      <c r="AD253" s="222"/>
      <c r="AE253" s="222"/>
      <c r="AF253" s="222" t="s">
        <v>175</v>
      </c>
      <c r="AG253" s="222">
        <v>0</v>
      </c>
      <c r="AH253" s="222"/>
      <c r="AI253" s="222"/>
      <c r="AJ253" s="222"/>
      <c r="AK253" s="222"/>
      <c r="AL253" s="222"/>
      <c r="AM253" s="222"/>
      <c r="AN253" s="222"/>
      <c r="AO253" s="222"/>
      <c r="AP253" s="222"/>
      <c r="AQ253" s="222"/>
      <c r="AR253" s="222"/>
      <c r="AS253" s="222"/>
      <c r="AT253" s="222"/>
      <c r="AU253" s="222"/>
      <c r="AV253" s="222"/>
      <c r="AW253" s="222"/>
      <c r="AX253" s="222"/>
      <c r="AY253" s="222"/>
      <c r="AZ253" s="222"/>
      <c r="BA253" s="222"/>
      <c r="BB253" s="222"/>
      <c r="BC253" s="222"/>
      <c r="BD253" s="222"/>
      <c r="BE253" s="222"/>
      <c r="BF253" s="222"/>
      <c r="BG253" s="222"/>
      <c r="BH253" s="222"/>
      <c r="BI253" s="222"/>
    </row>
    <row r="254" spans="1:61" outlineLevel="1" x14ac:dyDescent="0.2">
      <c r="A254" s="233"/>
      <c r="B254" s="232"/>
      <c r="C254" s="232"/>
      <c r="D254" s="247" t="s">
        <v>418</v>
      </c>
      <c r="E254" s="246"/>
      <c r="F254" s="245"/>
      <c r="G254" s="366"/>
      <c r="H254" s="231"/>
      <c r="I254" s="231"/>
      <c r="J254" s="231"/>
      <c r="K254" s="231"/>
      <c r="L254" s="231"/>
      <c r="M254" s="231"/>
      <c r="N254" s="231"/>
      <c r="O254" s="229"/>
      <c r="P254" s="229"/>
      <c r="Q254" s="229"/>
      <c r="R254" s="229"/>
      <c r="S254" s="229"/>
      <c r="T254" s="229"/>
      <c r="U254" s="230"/>
      <c r="V254" s="229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 t="s">
        <v>175</v>
      </c>
      <c r="AG254" s="222">
        <v>0</v>
      </c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22"/>
      <c r="AT254" s="222"/>
      <c r="AU254" s="222"/>
      <c r="AV254" s="222"/>
      <c r="AW254" s="222"/>
      <c r="AX254" s="222"/>
      <c r="AY254" s="222"/>
      <c r="AZ254" s="222"/>
      <c r="BA254" s="222"/>
      <c r="BB254" s="222"/>
      <c r="BC254" s="222"/>
      <c r="BD254" s="222"/>
      <c r="BE254" s="222"/>
      <c r="BF254" s="222"/>
      <c r="BG254" s="222"/>
      <c r="BH254" s="222"/>
      <c r="BI254" s="222"/>
    </row>
    <row r="255" spans="1:61" outlineLevel="1" x14ac:dyDescent="0.2">
      <c r="A255" s="233"/>
      <c r="B255" s="232"/>
      <c r="C255" s="232"/>
      <c r="D255" s="247" t="s">
        <v>417</v>
      </c>
      <c r="E255" s="246"/>
      <c r="F255" s="245">
        <v>4.4000000000000004</v>
      </c>
      <c r="G255" s="366"/>
      <c r="H255" s="231"/>
      <c r="I255" s="231"/>
      <c r="J255" s="231"/>
      <c r="K255" s="231"/>
      <c r="L255" s="231"/>
      <c r="M255" s="231"/>
      <c r="N255" s="231"/>
      <c r="O255" s="229"/>
      <c r="P255" s="229"/>
      <c r="Q255" s="229"/>
      <c r="R255" s="229"/>
      <c r="S255" s="229"/>
      <c r="T255" s="229"/>
      <c r="U255" s="230"/>
      <c r="V255" s="229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 t="s">
        <v>175</v>
      </c>
      <c r="AG255" s="222">
        <v>0</v>
      </c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22"/>
      <c r="AT255" s="222"/>
      <c r="AU255" s="222"/>
      <c r="AV255" s="222"/>
      <c r="AW255" s="222"/>
      <c r="AX255" s="222"/>
      <c r="AY255" s="222"/>
      <c r="AZ255" s="222"/>
      <c r="BA255" s="222"/>
      <c r="BB255" s="222"/>
      <c r="BC255" s="222"/>
      <c r="BD255" s="222"/>
      <c r="BE255" s="222"/>
      <c r="BF255" s="222"/>
      <c r="BG255" s="222"/>
      <c r="BH255" s="222"/>
      <c r="BI255" s="222"/>
    </row>
    <row r="256" spans="1:61" outlineLevel="1" x14ac:dyDescent="0.2">
      <c r="A256" s="233"/>
      <c r="B256" s="232"/>
      <c r="C256" s="232"/>
      <c r="D256" s="247" t="s">
        <v>226</v>
      </c>
      <c r="E256" s="246"/>
      <c r="F256" s="245"/>
      <c r="G256" s="366"/>
      <c r="H256" s="231"/>
      <c r="I256" s="231"/>
      <c r="J256" s="231"/>
      <c r="K256" s="231"/>
      <c r="L256" s="231"/>
      <c r="M256" s="231"/>
      <c r="N256" s="231"/>
      <c r="O256" s="229"/>
      <c r="P256" s="229"/>
      <c r="Q256" s="229"/>
      <c r="R256" s="229"/>
      <c r="S256" s="229"/>
      <c r="T256" s="229"/>
      <c r="U256" s="230"/>
      <c r="V256" s="229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 t="s">
        <v>175</v>
      </c>
      <c r="AG256" s="222">
        <v>0</v>
      </c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22"/>
      <c r="AT256" s="222"/>
      <c r="AU256" s="222"/>
      <c r="AV256" s="222"/>
      <c r="AW256" s="222"/>
      <c r="AX256" s="222"/>
      <c r="AY256" s="222"/>
      <c r="AZ256" s="222"/>
      <c r="BA256" s="222"/>
      <c r="BB256" s="222"/>
      <c r="BC256" s="222"/>
      <c r="BD256" s="222"/>
      <c r="BE256" s="222"/>
      <c r="BF256" s="222"/>
      <c r="BG256" s="222"/>
      <c r="BH256" s="222"/>
      <c r="BI256" s="222"/>
    </row>
    <row r="257" spans="1:61" outlineLevel="1" x14ac:dyDescent="0.2">
      <c r="A257" s="233"/>
      <c r="B257" s="232"/>
      <c r="C257" s="232"/>
      <c r="D257" s="247" t="s">
        <v>416</v>
      </c>
      <c r="E257" s="246"/>
      <c r="F257" s="245">
        <v>31.6</v>
      </c>
      <c r="G257" s="366"/>
      <c r="H257" s="231"/>
      <c r="I257" s="231"/>
      <c r="J257" s="231"/>
      <c r="K257" s="231"/>
      <c r="L257" s="231"/>
      <c r="M257" s="231"/>
      <c r="N257" s="231"/>
      <c r="O257" s="229"/>
      <c r="P257" s="229"/>
      <c r="Q257" s="229"/>
      <c r="R257" s="229"/>
      <c r="S257" s="229"/>
      <c r="T257" s="229"/>
      <c r="U257" s="230"/>
      <c r="V257" s="229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 t="s">
        <v>175</v>
      </c>
      <c r="AG257" s="222">
        <v>0</v>
      </c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22"/>
      <c r="AT257" s="222"/>
      <c r="AU257" s="222"/>
      <c r="AV257" s="222"/>
      <c r="AW257" s="222"/>
      <c r="AX257" s="222"/>
      <c r="AY257" s="222"/>
      <c r="AZ257" s="222"/>
      <c r="BA257" s="222"/>
      <c r="BB257" s="222"/>
      <c r="BC257" s="222"/>
      <c r="BD257" s="222"/>
      <c r="BE257" s="222"/>
      <c r="BF257" s="222"/>
      <c r="BG257" s="222"/>
      <c r="BH257" s="222"/>
      <c r="BI257" s="222"/>
    </row>
    <row r="258" spans="1:61" outlineLevel="1" x14ac:dyDescent="0.2">
      <c r="A258" s="233">
        <v>76</v>
      </c>
      <c r="B258" s="232" t="s">
        <v>415</v>
      </c>
      <c r="C258" s="237" t="s">
        <v>139</v>
      </c>
      <c r="D258" s="236" t="s">
        <v>414</v>
      </c>
      <c r="E258" s="229" t="s">
        <v>194</v>
      </c>
      <c r="F258" s="235">
        <v>12.8</v>
      </c>
      <c r="G258" s="365"/>
      <c r="H258" s="231">
        <f>ROUND(F258*G258,2)</f>
        <v>0</v>
      </c>
      <c r="I258" s="234"/>
      <c r="J258" s="231">
        <f>ROUND(F258*I258,2)</f>
        <v>0</v>
      </c>
      <c r="K258" s="234"/>
      <c r="L258" s="231">
        <f>ROUND(F258*K258,2)</f>
        <v>0</v>
      </c>
      <c r="M258" s="231">
        <v>21</v>
      </c>
      <c r="N258" s="231">
        <f>H258*(1+M258/100)</f>
        <v>0</v>
      </c>
      <c r="O258" s="229">
        <v>2.1000000000000001E-4</v>
      </c>
      <c r="P258" s="229">
        <f>ROUND(F258*O258,5)</f>
        <v>2.6900000000000001E-3</v>
      </c>
      <c r="Q258" s="229">
        <v>0</v>
      </c>
      <c r="R258" s="229">
        <f>ROUND(F258*Q258,5)</f>
        <v>0</v>
      </c>
      <c r="S258" s="229"/>
      <c r="T258" s="229"/>
      <c r="U258" s="230">
        <v>9.5000000000000001E-2</v>
      </c>
      <c r="V258" s="229">
        <f>ROUND(F258*U258,2)</f>
        <v>1.22</v>
      </c>
      <c r="W258" s="222"/>
      <c r="X258" s="222"/>
      <c r="Y258" s="222"/>
      <c r="Z258" s="222"/>
      <c r="AA258" s="222"/>
      <c r="AB258" s="222"/>
      <c r="AC258" s="222"/>
      <c r="AD258" s="222"/>
      <c r="AE258" s="222"/>
      <c r="AF258" s="222" t="s">
        <v>136</v>
      </c>
      <c r="AG258" s="222"/>
      <c r="AH258" s="222"/>
      <c r="AI258" s="222"/>
      <c r="AJ258" s="222"/>
      <c r="AK258" s="222"/>
      <c r="AL258" s="222"/>
      <c r="AM258" s="222"/>
      <c r="AN258" s="222"/>
      <c r="AO258" s="222"/>
      <c r="AP258" s="222"/>
      <c r="AQ258" s="222"/>
      <c r="AR258" s="222"/>
      <c r="AS258" s="222"/>
      <c r="AT258" s="222"/>
      <c r="AU258" s="222"/>
      <c r="AV258" s="222"/>
      <c r="AW258" s="222"/>
      <c r="AX258" s="222"/>
      <c r="AY258" s="222"/>
      <c r="AZ258" s="222"/>
      <c r="BA258" s="222"/>
      <c r="BB258" s="222"/>
      <c r="BC258" s="222"/>
      <c r="BD258" s="222"/>
      <c r="BE258" s="222"/>
      <c r="BF258" s="222"/>
      <c r="BG258" s="222"/>
      <c r="BH258" s="222"/>
      <c r="BI258" s="222"/>
    </row>
    <row r="259" spans="1:61" outlineLevel="1" x14ac:dyDescent="0.2">
      <c r="A259" s="233"/>
      <c r="B259" s="232"/>
      <c r="C259" s="232"/>
      <c r="D259" s="247" t="s">
        <v>413</v>
      </c>
      <c r="E259" s="246"/>
      <c r="F259" s="245"/>
      <c r="G259" s="366"/>
      <c r="H259" s="231"/>
      <c r="I259" s="231"/>
      <c r="J259" s="231"/>
      <c r="K259" s="231"/>
      <c r="L259" s="231"/>
      <c r="M259" s="231"/>
      <c r="N259" s="231"/>
      <c r="O259" s="229"/>
      <c r="P259" s="229"/>
      <c r="Q259" s="229"/>
      <c r="R259" s="229"/>
      <c r="S259" s="229"/>
      <c r="T259" s="229"/>
      <c r="U259" s="230"/>
      <c r="V259" s="229"/>
      <c r="W259" s="222"/>
      <c r="X259" s="222"/>
      <c r="Y259" s="222"/>
      <c r="Z259" s="222"/>
      <c r="AA259" s="222"/>
      <c r="AB259" s="222"/>
      <c r="AC259" s="222"/>
      <c r="AD259" s="222"/>
      <c r="AE259" s="222"/>
      <c r="AF259" s="222" t="s">
        <v>175</v>
      </c>
      <c r="AG259" s="222">
        <v>0</v>
      </c>
      <c r="AH259" s="222"/>
      <c r="AI259" s="222"/>
      <c r="AJ259" s="222"/>
      <c r="AK259" s="222"/>
      <c r="AL259" s="222"/>
      <c r="AM259" s="222"/>
      <c r="AN259" s="222"/>
      <c r="AO259" s="222"/>
      <c r="AP259" s="222"/>
      <c r="AQ259" s="222"/>
      <c r="AR259" s="222"/>
      <c r="AS259" s="222"/>
      <c r="AT259" s="222"/>
      <c r="AU259" s="222"/>
      <c r="AV259" s="222"/>
      <c r="AW259" s="222"/>
      <c r="AX259" s="222"/>
      <c r="AY259" s="222"/>
      <c r="AZ259" s="222"/>
      <c r="BA259" s="222"/>
      <c r="BB259" s="222"/>
      <c r="BC259" s="222"/>
      <c r="BD259" s="222"/>
      <c r="BE259" s="222"/>
      <c r="BF259" s="222"/>
      <c r="BG259" s="222"/>
      <c r="BH259" s="222"/>
      <c r="BI259" s="222"/>
    </row>
    <row r="260" spans="1:61" outlineLevel="1" x14ac:dyDescent="0.2">
      <c r="A260" s="233"/>
      <c r="B260" s="232"/>
      <c r="C260" s="232"/>
      <c r="D260" s="247" t="s">
        <v>412</v>
      </c>
      <c r="E260" s="246"/>
      <c r="F260" s="245">
        <v>12.8</v>
      </c>
      <c r="G260" s="366"/>
      <c r="H260" s="231"/>
      <c r="I260" s="231"/>
      <c r="J260" s="231"/>
      <c r="K260" s="231"/>
      <c r="L260" s="231"/>
      <c r="M260" s="231"/>
      <c r="N260" s="231"/>
      <c r="O260" s="229"/>
      <c r="P260" s="229"/>
      <c r="Q260" s="229"/>
      <c r="R260" s="229"/>
      <c r="S260" s="229"/>
      <c r="T260" s="229"/>
      <c r="U260" s="230"/>
      <c r="V260" s="229"/>
      <c r="W260" s="222"/>
      <c r="X260" s="222"/>
      <c r="Y260" s="222"/>
      <c r="Z260" s="222"/>
      <c r="AA260" s="222"/>
      <c r="AB260" s="222"/>
      <c r="AC260" s="222"/>
      <c r="AD260" s="222"/>
      <c r="AE260" s="222"/>
      <c r="AF260" s="222" t="s">
        <v>175</v>
      </c>
      <c r="AG260" s="222">
        <v>0</v>
      </c>
      <c r="AH260" s="222"/>
      <c r="AI260" s="222"/>
      <c r="AJ260" s="222"/>
      <c r="AK260" s="222"/>
      <c r="AL260" s="222"/>
      <c r="AM260" s="222"/>
      <c r="AN260" s="222"/>
      <c r="AO260" s="222"/>
      <c r="AP260" s="222"/>
      <c r="AQ260" s="222"/>
      <c r="AR260" s="222"/>
      <c r="AS260" s="222"/>
      <c r="AT260" s="222"/>
      <c r="AU260" s="222"/>
      <c r="AV260" s="222"/>
      <c r="AW260" s="222"/>
      <c r="AX260" s="222"/>
      <c r="AY260" s="222"/>
      <c r="AZ260" s="222"/>
      <c r="BA260" s="222"/>
      <c r="BB260" s="222"/>
      <c r="BC260" s="222"/>
      <c r="BD260" s="222"/>
      <c r="BE260" s="222"/>
      <c r="BF260" s="222"/>
      <c r="BG260" s="222"/>
      <c r="BH260" s="222"/>
      <c r="BI260" s="222"/>
    </row>
    <row r="261" spans="1:61" outlineLevel="1" x14ac:dyDescent="0.2">
      <c r="A261" s="233">
        <v>77</v>
      </c>
      <c r="B261" s="232" t="s">
        <v>411</v>
      </c>
      <c r="C261" s="237" t="s">
        <v>139</v>
      </c>
      <c r="D261" s="236" t="s">
        <v>410</v>
      </c>
      <c r="E261" s="229" t="s">
        <v>194</v>
      </c>
      <c r="F261" s="235">
        <v>12.8</v>
      </c>
      <c r="G261" s="365"/>
      <c r="H261" s="231">
        <f>ROUND(F261*G261,2)</f>
        <v>0</v>
      </c>
      <c r="I261" s="234"/>
      <c r="J261" s="231">
        <f>ROUND(F261*I261,2)</f>
        <v>0</v>
      </c>
      <c r="K261" s="234"/>
      <c r="L261" s="231">
        <f>ROUND(F261*K261,2)</f>
        <v>0</v>
      </c>
      <c r="M261" s="231">
        <v>21</v>
      </c>
      <c r="N261" s="231">
        <f>H261*(1+M261/100)</f>
        <v>0</v>
      </c>
      <c r="O261" s="229">
        <v>1.2600000000000001E-3</v>
      </c>
      <c r="P261" s="229">
        <f>ROUND(F261*O261,5)</f>
        <v>1.6129999999999999E-2</v>
      </c>
      <c r="Q261" s="229">
        <v>0</v>
      </c>
      <c r="R261" s="229">
        <f>ROUND(F261*Q261,5)</f>
        <v>0</v>
      </c>
      <c r="S261" s="229"/>
      <c r="T261" s="229"/>
      <c r="U261" s="230">
        <v>0.24</v>
      </c>
      <c r="V261" s="229">
        <f>ROUND(F261*U261,2)</f>
        <v>3.07</v>
      </c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 t="s">
        <v>136</v>
      </c>
      <c r="AG261" s="222"/>
      <c r="AH261" s="222"/>
      <c r="AI261" s="222"/>
      <c r="AJ261" s="222"/>
      <c r="AK261" s="222"/>
      <c r="AL261" s="222"/>
      <c r="AM261" s="222"/>
      <c r="AN261" s="222"/>
      <c r="AO261" s="222"/>
      <c r="AP261" s="222"/>
      <c r="AQ261" s="222"/>
      <c r="AR261" s="222"/>
      <c r="AS261" s="222"/>
      <c r="AT261" s="222"/>
      <c r="AU261" s="222"/>
      <c r="AV261" s="222"/>
      <c r="AW261" s="222"/>
      <c r="AX261" s="222"/>
      <c r="AY261" s="222"/>
      <c r="AZ261" s="222"/>
      <c r="BA261" s="222"/>
      <c r="BB261" s="222"/>
      <c r="BC261" s="222"/>
      <c r="BD261" s="222"/>
      <c r="BE261" s="222"/>
      <c r="BF261" s="222"/>
      <c r="BG261" s="222"/>
      <c r="BH261" s="222"/>
      <c r="BI261" s="222"/>
    </row>
    <row r="262" spans="1:61" outlineLevel="1" x14ac:dyDescent="0.2">
      <c r="A262" s="233">
        <v>78</v>
      </c>
      <c r="B262" s="232" t="s">
        <v>409</v>
      </c>
      <c r="C262" s="237" t="s">
        <v>139</v>
      </c>
      <c r="D262" s="236" t="s">
        <v>408</v>
      </c>
      <c r="E262" s="229" t="s">
        <v>207</v>
      </c>
      <c r="F262" s="235">
        <v>14.4</v>
      </c>
      <c r="G262" s="365"/>
      <c r="H262" s="231">
        <f>ROUND(F262*G262,2)</f>
        <v>0</v>
      </c>
      <c r="I262" s="234"/>
      <c r="J262" s="231">
        <f>ROUND(F262*I262,2)</f>
        <v>0</v>
      </c>
      <c r="K262" s="234"/>
      <c r="L262" s="231">
        <f>ROUND(F262*K262,2)</f>
        <v>0</v>
      </c>
      <c r="M262" s="231">
        <v>21</v>
      </c>
      <c r="N262" s="231">
        <f>H262*(1+M262/100)</f>
        <v>0</v>
      </c>
      <c r="O262" s="229">
        <v>3.2000000000000003E-4</v>
      </c>
      <c r="P262" s="229">
        <f>ROUND(F262*O262,5)</f>
        <v>4.6100000000000004E-3</v>
      </c>
      <c r="Q262" s="229">
        <v>0</v>
      </c>
      <c r="R262" s="229">
        <f>ROUND(F262*Q262,5)</f>
        <v>0</v>
      </c>
      <c r="S262" s="229"/>
      <c r="T262" s="229"/>
      <c r="U262" s="230">
        <v>0.11</v>
      </c>
      <c r="V262" s="229">
        <f>ROUND(F262*U262,2)</f>
        <v>1.58</v>
      </c>
      <c r="W262" s="222"/>
      <c r="X262" s="222"/>
      <c r="Y262" s="222"/>
      <c r="Z262" s="222"/>
      <c r="AA262" s="222"/>
      <c r="AB262" s="222"/>
      <c r="AC262" s="222"/>
      <c r="AD262" s="222"/>
      <c r="AE262" s="222"/>
      <c r="AF262" s="222" t="s">
        <v>136</v>
      </c>
      <c r="AG262" s="222"/>
      <c r="AH262" s="222"/>
      <c r="AI262" s="222"/>
      <c r="AJ262" s="222"/>
      <c r="AK262" s="222"/>
      <c r="AL262" s="222"/>
      <c r="AM262" s="222"/>
      <c r="AN262" s="222"/>
      <c r="AO262" s="222"/>
      <c r="AP262" s="222"/>
      <c r="AQ262" s="222"/>
      <c r="AR262" s="222"/>
      <c r="AS262" s="222"/>
      <c r="AT262" s="222"/>
      <c r="AU262" s="222"/>
      <c r="AV262" s="222"/>
      <c r="AW262" s="222"/>
      <c r="AX262" s="222"/>
      <c r="AY262" s="222"/>
      <c r="AZ262" s="222"/>
      <c r="BA262" s="222"/>
      <c r="BB262" s="222"/>
      <c r="BC262" s="222"/>
      <c r="BD262" s="222"/>
      <c r="BE262" s="222"/>
      <c r="BF262" s="222"/>
      <c r="BG262" s="222"/>
      <c r="BH262" s="222"/>
      <c r="BI262" s="222"/>
    </row>
    <row r="263" spans="1:61" outlineLevel="1" x14ac:dyDescent="0.2">
      <c r="A263" s="233"/>
      <c r="B263" s="232"/>
      <c r="C263" s="232"/>
      <c r="D263" s="247" t="s">
        <v>407</v>
      </c>
      <c r="E263" s="246"/>
      <c r="F263" s="245">
        <v>14.4</v>
      </c>
      <c r="G263" s="366"/>
      <c r="H263" s="231"/>
      <c r="I263" s="231"/>
      <c r="J263" s="231"/>
      <c r="K263" s="231"/>
      <c r="L263" s="231"/>
      <c r="M263" s="231"/>
      <c r="N263" s="231"/>
      <c r="O263" s="229"/>
      <c r="P263" s="229"/>
      <c r="Q263" s="229"/>
      <c r="R263" s="229"/>
      <c r="S263" s="229"/>
      <c r="T263" s="229"/>
      <c r="U263" s="230"/>
      <c r="V263" s="229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 t="s">
        <v>175</v>
      </c>
      <c r="AG263" s="222">
        <v>0</v>
      </c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22"/>
      <c r="AT263" s="222"/>
      <c r="AU263" s="222"/>
      <c r="AV263" s="222"/>
      <c r="AW263" s="222"/>
      <c r="AX263" s="222"/>
      <c r="AY263" s="222"/>
      <c r="AZ263" s="222"/>
      <c r="BA263" s="222"/>
      <c r="BB263" s="222"/>
      <c r="BC263" s="222"/>
      <c r="BD263" s="222"/>
      <c r="BE263" s="222"/>
      <c r="BF263" s="222"/>
      <c r="BG263" s="222"/>
      <c r="BH263" s="222"/>
      <c r="BI263" s="222"/>
    </row>
    <row r="264" spans="1:61" outlineLevel="1" x14ac:dyDescent="0.2">
      <c r="A264" s="233">
        <v>79</v>
      </c>
      <c r="B264" s="232" t="s">
        <v>406</v>
      </c>
      <c r="C264" s="237" t="s">
        <v>139</v>
      </c>
      <c r="D264" s="236" t="s">
        <v>405</v>
      </c>
      <c r="E264" s="229" t="s">
        <v>189</v>
      </c>
      <c r="F264" s="235">
        <v>4</v>
      </c>
      <c r="G264" s="365"/>
      <c r="H264" s="231">
        <f>ROUND(F264*G264,2)</f>
        <v>0</v>
      </c>
      <c r="I264" s="234"/>
      <c r="J264" s="231">
        <f>ROUND(F264*I264,2)</f>
        <v>0</v>
      </c>
      <c r="K264" s="234"/>
      <c r="L264" s="231">
        <f>ROUND(F264*K264,2)</f>
        <v>0</v>
      </c>
      <c r="M264" s="231">
        <v>21</v>
      </c>
      <c r="N264" s="231">
        <f>H264*(1+M264/100)</f>
        <v>0</v>
      </c>
      <c r="O264" s="229">
        <v>4.2999999999999999E-4</v>
      </c>
      <c r="P264" s="229">
        <f>ROUND(F264*O264,5)</f>
        <v>1.72E-3</v>
      </c>
      <c r="Q264" s="229">
        <v>0</v>
      </c>
      <c r="R264" s="229">
        <f>ROUND(F264*Q264,5)</f>
        <v>0</v>
      </c>
      <c r="S264" s="229"/>
      <c r="T264" s="229"/>
      <c r="U264" s="230">
        <v>6.7000000000000004E-2</v>
      </c>
      <c r="V264" s="229">
        <f>ROUND(F264*U264,2)</f>
        <v>0.27</v>
      </c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 t="s">
        <v>136</v>
      </c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22"/>
      <c r="AT264" s="222"/>
      <c r="AU264" s="222"/>
      <c r="AV264" s="222"/>
      <c r="AW264" s="222"/>
      <c r="AX264" s="222"/>
      <c r="AY264" s="222"/>
      <c r="AZ264" s="222"/>
      <c r="BA264" s="222"/>
      <c r="BB264" s="222"/>
      <c r="BC264" s="222"/>
      <c r="BD264" s="222"/>
      <c r="BE264" s="222"/>
      <c r="BF264" s="222"/>
      <c r="BG264" s="222"/>
      <c r="BH264" s="222"/>
      <c r="BI264" s="222"/>
    </row>
    <row r="265" spans="1:61" outlineLevel="1" x14ac:dyDescent="0.2">
      <c r="A265" s="233">
        <v>80</v>
      </c>
      <c r="B265" s="232" t="s">
        <v>404</v>
      </c>
      <c r="C265" s="237" t="s">
        <v>139</v>
      </c>
      <c r="D265" s="236" t="s">
        <v>403</v>
      </c>
      <c r="E265" s="229" t="s">
        <v>168</v>
      </c>
      <c r="F265" s="235">
        <v>0.37</v>
      </c>
      <c r="G265" s="365"/>
      <c r="H265" s="231">
        <f>ROUND(F265*G265,2)</f>
        <v>0</v>
      </c>
      <c r="I265" s="234"/>
      <c r="J265" s="231">
        <f>ROUND(F265*I265,2)</f>
        <v>0</v>
      </c>
      <c r="K265" s="234"/>
      <c r="L265" s="231">
        <f>ROUND(F265*K265,2)</f>
        <v>0</v>
      </c>
      <c r="M265" s="231">
        <v>21</v>
      </c>
      <c r="N265" s="231">
        <f>H265*(1+M265/100)</f>
        <v>0</v>
      </c>
      <c r="O265" s="229">
        <v>0</v>
      </c>
      <c r="P265" s="229">
        <f>ROUND(F265*O265,5)</f>
        <v>0</v>
      </c>
      <c r="Q265" s="229">
        <v>0</v>
      </c>
      <c r="R265" s="229">
        <f>ROUND(F265*Q265,5)</f>
        <v>0</v>
      </c>
      <c r="S265" s="229"/>
      <c r="T265" s="229"/>
      <c r="U265" s="230">
        <v>1.5669999999999999</v>
      </c>
      <c r="V265" s="229">
        <f>ROUND(F265*U265,2)</f>
        <v>0.57999999999999996</v>
      </c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 t="s">
        <v>136</v>
      </c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22"/>
      <c r="AT265" s="222"/>
      <c r="AU265" s="222"/>
      <c r="AV265" s="222"/>
      <c r="AW265" s="222"/>
      <c r="AX265" s="222"/>
      <c r="AY265" s="222"/>
      <c r="AZ265" s="222"/>
      <c r="BA265" s="222"/>
      <c r="BB265" s="222"/>
      <c r="BC265" s="222"/>
      <c r="BD265" s="222"/>
      <c r="BE265" s="222"/>
      <c r="BF265" s="222"/>
      <c r="BG265" s="222"/>
      <c r="BH265" s="222"/>
      <c r="BI265" s="222"/>
    </row>
    <row r="266" spans="1:61" x14ac:dyDescent="0.2">
      <c r="A266" s="244" t="s">
        <v>150</v>
      </c>
      <c r="B266" s="243" t="s">
        <v>77</v>
      </c>
      <c r="C266" s="243"/>
      <c r="D266" s="242" t="s">
        <v>76</v>
      </c>
      <c r="E266" s="238"/>
      <c r="F266" s="241"/>
      <c r="G266" s="367"/>
      <c r="H266" s="240">
        <f>SUMIF(AF267:AF277,"&lt;&gt;NOR",H267:H277)</f>
        <v>0</v>
      </c>
      <c r="I266" s="240"/>
      <c r="J266" s="240">
        <f>SUM(J267:J277)</f>
        <v>0</v>
      </c>
      <c r="K266" s="240"/>
      <c r="L266" s="240">
        <f>SUM(L267:L277)</f>
        <v>0</v>
      </c>
      <c r="M266" s="240"/>
      <c r="N266" s="240">
        <f>SUM(N267:N277)</f>
        <v>0</v>
      </c>
      <c r="O266" s="238"/>
      <c r="P266" s="238">
        <f>SUM(P267:P277)</f>
        <v>0.16574</v>
      </c>
      <c r="Q266" s="238"/>
      <c r="R266" s="238">
        <f>SUM(R267:R277)</f>
        <v>0</v>
      </c>
      <c r="S266" s="238"/>
      <c r="T266" s="238"/>
      <c r="U266" s="239"/>
      <c r="V266" s="238">
        <f>SUM(V267:V277)</f>
        <v>11.08</v>
      </c>
      <c r="AF266" t="s">
        <v>149</v>
      </c>
    </row>
    <row r="267" spans="1:61" outlineLevel="1" x14ac:dyDescent="0.2">
      <c r="A267" s="233">
        <v>81</v>
      </c>
      <c r="B267" s="232" t="s">
        <v>402</v>
      </c>
      <c r="C267" s="237" t="s">
        <v>139</v>
      </c>
      <c r="D267" s="236" t="s">
        <v>401</v>
      </c>
      <c r="E267" s="229" t="s">
        <v>194</v>
      </c>
      <c r="F267" s="235">
        <v>49.18</v>
      </c>
      <c r="G267" s="365"/>
      <c r="H267" s="231">
        <f>ROUND(F267*G267,2)</f>
        <v>0</v>
      </c>
      <c r="I267" s="234"/>
      <c r="J267" s="231">
        <f>ROUND(F267*I267,2)</f>
        <v>0</v>
      </c>
      <c r="K267" s="234"/>
      <c r="L267" s="231">
        <f>ROUND(F267*K267,2)</f>
        <v>0</v>
      </c>
      <c r="M267" s="231">
        <v>21</v>
      </c>
      <c r="N267" s="231">
        <f>H267*(1+M267/100)</f>
        <v>0</v>
      </c>
      <c r="O267" s="229">
        <v>0</v>
      </c>
      <c r="P267" s="229">
        <f>ROUND(F267*O267,5)</f>
        <v>0</v>
      </c>
      <c r="Q267" s="229">
        <v>0</v>
      </c>
      <c r="R267" s="229">
        <f>ROUND(F267*Q267,5)</f>
        <v>0</v>
      </c>
      <c r="S267" s="229"/>
      <c r="T267" s="229"/>
      <c r="U267" s="230">
        <v>0.15</v>
      </c>
      <c r="V267" s="229">
        <f>ROUND(F267*U267,2)</f>
        <v>7.38</v>
      </c>
      <c r="W267" s="222"/>
      <c r="X267" s="222"/>
      <c r="Y267" s="222"/>
      <c r="Z267" s="222"/>
      <c r="AA267" s="222"/>
      <c r="AB267" s="222"/>
      <c r="AC267" s="222"/>
      <c r="AD267" s="222"/>
      <c r="AE267" s="222"/>
      <c r="AF267" s="222" t="s">
        <v>136</v>
      </c>
      <c r="AG267" s="222"/>
      <c r="AH267" s="222"/>
      <c r="AI267" s="222"/>
      <c r="AJ267" s="222"/>
      <c r="AK267" s="222"/>
      <c r="AL267" s="222"/>
      <c r="AM267" s="222"/>
      <c r="AN267" s="222"/>
      <c r="AO267" s="222"/>
      <c r="AP267" s="222"/>
      <c r="AQ267" s="222"/>
      <c r="AR267" s="222"/>
      <c r="AS267" s="222"/>
      <c r="AT267" s="222"/>
      <c r="AU267" s="222"/>
      <c r="AV267" s="222"/>
      <c r="AW267" s="222"/>
      <c r="AX267" s="222"/>
      <c r="AY267" s="222"/>
      <c r="AZ267" s="222"/>
      <c r="BA267" s="222"/>
      <c r="BB267" s="222"/>
      <c r="BC267" s="222"/>
      <c r="BD267" s="222"/>
      <c r="BE267" s="222"/>
      <c r="BF267" s="222"/>
      <c r="BG267" s="222"/>
      <c r="BH267" s="222"/>
      <c r="BI267" s="222"/>
    </row>
    <row r="268" spans="1:61" outlineLevel="1" x14ac:dyDescent="0.2">
      <c r="A268" s="233"/>
      <c r="B268" s="232"/>
      <c r="C268" s="232"/>
      <c r="D268" s="247" t="s">
        <v>226</v>
      </c>
      <c r="E268" s="246"/>
      <c r="F268" s="245"/>
      <c r="G268" s="366"/>
      <c r="H268" s="231"/>
      <c r="I268" s="231"/>
      <c r="J268" s="231"/>
      <c r="K268" s="231"/>
      <c r="L268" s="231"/>
      <c r="M268" s="231"/>
      <c r="N268" s="231"/>
      <c r="O268" s="229"/>
      <c r="P268" s="229"/>
      <c r="Q268" s="229"/>
      <c r="R268" s="229"/>
      <c r="S268" s="229"/>
      <c r="T268" s="229"/>
      <c r="U268" s="230"/>
      <c r="V268" s="229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 t="s">
        <v>175</v>
      </c>
      <c r="AG268" s="222">
        <v>0</v>
      </c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22"/>
      <c r="AT268" s="222"/>
      <c r="AU268" s="222"/>
      <c r="AV268" s="222"/>
      <c r="AW268" s="222"/>
      <c r="AX268" s="222"/>
      <c r="AY268" s="222"/>
      <c r="AZ268" s="222"/>
      <c r="BA268" s="222"/>
      <c r="BB268" s="222"/>
      <c r="BC268" s="222"/>
      <c r="BD268" s="222"/>
      <c r="BE268" s="222"/>
      <c r="BF268" s="222"/>
      <c r="BG268" s="222"/>
      <c r="BH268" s="222"/>
      <c r="BI268" s="222"/>
    </row>
    <row r="269" spans="1:61" outlineLevel="1" x14ac:dyDescent="0.2">
      <c r="A269" s="233"/>
      <c r="B269" s="232"/>
      <c r="C269" s="232"/>
      <c r="D269" s="247" t="s">
        <v>397</v>
      </c>
      <c r="E269" s="246"/>
      <c r="F269" s="245">
        <v>49.18</v>
      </c>
      <c r="G269" s="366"/>
      <c r="H269" s="231"/>
      <c r="I269" s="231"/>
      <c r="J269" s="231"/>
      <c r="K269" s="231"/>
      <c r="L269" s="231"/>
      <c r="M269" s="231"/>
      <c r="N269" s="231"/>
      <c r="O269" s="229"/>
      <c r="P269" s="229"/>
      <c r="Q269" s="229"/>
      <c r="R269" s="229"/>
      <c r="S269" s="229"/>
      <c r="T269" s="229"/>
      <c r="U269" s="230"/>
      <c r="V269" s="229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 t="s">
        <v>175</v>
      </c>
      <c r="AG269" s="222">
        <v>0</v>
      </c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22"/>
      <c r="AT269" s="222"/>
      <c r="AU269" s="222"/>
      <c r="AV269" s="222"/>
      <c r="AW269" s="222"/>
      <c r="AX269" s="222"/>
      <c r="AY269" s="222"/>
      <c r="AZ269" s="222"/>
      <c r="BA269" s="222"/>
      <c r="BB269" s="222"/>
      <c r="BC269" s="222"/>
      <c r="BD269" s="222"/>
      <c r="BE269" s="222"/>
      <c r="BF269" s="222"/>
      <c r="BG269" s="222"/>
      <c r="BH269" s="222"/>
      <c r="BI269" s="222"/>
    </row>
    <row r="270" spans="1:61" outlineLevel="1" x14ac:dyDescent="0.2">
      <c r="A270" s="233">
        <v>82</v>
      </c>
      <c r="B270" s="232" t="s">
        <v>823</v>
      </c>
      <c r="C270" s="237" t="s">
        <v>139</v>
      </c>
      <c r="D270" s="236" t="s">
        <v>822</v>
      </c>
      <c r="E270" s="229" t="s">
        <v>400</v>
      </c>
      <c r="F270" s="235">
        <v>4.1311200000000001</v>
      </c>
      <c r="G270" s="365"/>
      <c r="H270" s="231">
        <f>ROUND(F270*G270,2)</f>
        <v>0</v>
      </c>
      <c r="I270" s="234"/>
      <c r="J270" s="231">
        <f>ROUND(F270*I270,2)</f>
        <v>0</v>
      </c>
      <c r="K270" s="234"/>
      <c r="L270" s="231">
        <f>ROUND(F270*K270,2)</f>
        <v>0</v>
      </c>
      <c r="M270" s="231">
        <v>21</v>
      </c>
      <c r="N270" s="231">
        <f>H270*(1+M270/100)</f>
        <v>0</v>
      </c>
      <c r="O270" s="229">
        <v>2.5000000000000001E-2</v>
      </c>
      <c r="P270" s="229">
        <f>ROUND(F270*O270,5)</f>
        <v>0.10328</v>
      </c>
      <c r="Q270" s="229">
        <v>0</v>
      </c>
      <c r="R270" s="229">
        <f>ROUND(F270*Q270,5)</f>
        <v>0</v>
      </c>
      <c r="S270" s="229"/>
      <c r="T270" s="229"/>
      <c r="U270" s="230">
        <v>0</v>
      </c>
      <c r="V270" s="229">
        <f>ROUND(F270*U270,2)</f>
        <v>0</v>
      </c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 t="s">
        <v>211</v>
      </c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22"/>
      <c r="AT270" s="222"/>
      <c r="AU270" s="222"/>
      <c r="AV270" s="222"/>
      <c r="AW270" s="222"/>
      <c r="AX270" s="222"/>
      <c r="AY270" s="222"/>
      <c r="AZ270" s="222"/>
      <c r="BA270" s="222"/>
      <c r="BB270" s="222"/>
      <c r="BC270" s="222"/>
      <c r="BD270" s="222"/>
      <c r="BE270" s="222"/>
      <c r="BF270" s="222"/>
      <c r="BG270" s="222"/>
      <c r="BH270" s="222"/>
      <c r="BI270" s="222"/>
    </row>
    <row r="271" spans="1:61" outlineLevel="1" x14ac:dyDescent="0.2">
      <c r="A271" s="233"/>
      <c r="B271" s="232"/>
      <c r="C271" s="232"/>
      <c r="D271" s="247" t="s">
        <v>821</v>
      </c>
      <c r="E271" s="246"/>
      <c r="F271" s="245">
        <v>4.1311200000000001</v>
      </c>
      <c r="G271" s="366"/>
      <c r="H271" s="231"/>
      <c r="I271" s="231"/>
      <c r="J271" s="231"/>
      <c r="K271" s="231"/>
      <c r="L271" s="231"/>
      <c r="M271" s="231"/>
      <c r="N271" s="231"/>
      <c r="O271" s="229"/>
      <c r="P271" s="229"/>
      <c r="Q271" s="229"/>
      <c r="R271" s="229"/>
      <c r="S271" s="229"/>
      <c r="T271" s="229"/>
      <c r="U271" s="230"/>
      <c r="V271" s="229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 t="s">
        <v>175</v>
      </c>
      <c r="AG271" s="222">
        <v>0</v>
      </c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22"/>
      <c r="AT271" s="222"/>
      <c r="AU271" s="222"/>
      <c r="AV271" s="222"/>
      <c r="AW271" s="222"/>
      <c r="AX271" s="222"/>
      <c r="AY271" s="222"/>
      <c r="AZ271" s="222"/>
      <c r="BA271" s="222"/>
      <c r="BB271" s="222"/>
      <c r="BC271" s="222"/>
      <c r="BD271" s="222"/>
      <c r="BE271" s="222"/>
      <c r="BF271" s="222"/>
      <c r="BG271" s="222"/>
      <c r="BH271" s="222"/>
      <c r="BI271" s="222"/>
    </row>
    <row r="272" spans="1:61" outlineLevel="1" x14ac:dyDescent="0.2">
      <c r="A272" s="233">
        <v>83</v>
      </c>
      <c r="B272" s="232" t="s">
        <v>820</v>
      </c>
      <c r="C272" s="237" t="s">
        <v>139</v>
      </c>
      <c r="D272" s="236" t="s">
        <v>819</v>
      </c>
      <c r="E272" s="229" t="s">
        <v>400</v>
      </c>
      <c r="F272" s="235">
        <v>3.0983399999999999</v>
      </c>
      <c r="G272" s="365"/>
      <c r="H272" s="231">
        <f>ROUND(F272*G272,2)</f>
        <v>0</v>
      </c>
      <c r="I272" s="234"/>
      <c r="J272" s="231">
        <f>ROUND(F272*I272,2)</f>
        <v>0</v>
      </c>
      <c r="K272" s="234"/>
      <c r="L272" s="231">
        <f>ROUND(F272*K272,2)</f>
        <v>0</v>
      </c>
      <c r="M272" s="231">
        <v>21</v>
      </c>
      <c r="N272" s="231">
        <f>H272*(1+M272/100)</f>
        <v>0</v>
      </c>
      <c r="O272" s="229">
        <v>0.02</v>
      </c>
      <c r="P272" s="229">
        <f>ROUND(F272*O272,5)</f>
        <v>6.1969999999999997E-2</v>
      </c>
      <c r="Q272" s="229">
        <v>0</v>
      </c>
      <c r="R272" s="229">
        <f>ROUND(F272*Q272,5)</f>
        <v>0</v>
      </c>
      <c r="S272" s="229"/>
      <c r="T272" s="229"/>
      <c r="U272" s="230">
        <v>0</v>
      </c>
      <c r="V272" s="229">
        <f>ROUND(F272*U272,2)</f>
        <v>0</v>
      </c>
      <c r="W272" s="222"/>
      <c r="X272" s="222"/>
      <c r="Y272" s="222"/>
      <c r="Z272" s="222"/>
      <c r="AA272" s="222"/>
      <c r="AB272" s="222"/>
      <c r="AC272" s="222"/>
      <c r="AD272" s="222"/>
      <c r="AE272" s="222"/>
      <c r="AF272" s="222" t="s">
        <v>211</v>
      </c>
      <c r="AG272" s="222"/>
      <c r="AH272" s="222"/>
      <c r="AI272" s="222"/>
      <c r="AJ272" s="222"/>
      <c r="AK272" s="222"/>
      <c r="AL272" s="222"/>
      <c r="AM272" s="222"/>
      <c r="AN272" s="222"/>
      <c r="AO272" s="222"/>
      <c r="AP272" s="222"/>
      <c r="AQ272" s="222"/>
      <c r="AR272" s="222"/>
      <c r="AS272" s="222"/>
      <c r="AT272" s="222"/>
      <c r="AU272" s="222"/>
      <c r="AV272" s="222"/>
      <c r="AW272" s="222"/>
      <c r="AX272" s="222"/>
      <c r="AY272" s="222"/>
      <c r="AZ272" s="222"/>
      <c r="BA272" s="222"/>
      <c r="BB272" s="222"/>
      <c r="BC272" s="222"/>
      <c r="BD272" s="222"/>
      <c r="BE272" s="222"/>
      <c r="BF272" s="222"/>
      <c r="BG272" s="222"/>
      <c r="BH272" s="222"/>
      <c r="BI272" s="222"/>
    </row>
    <row r="273" spans="1:61" outlineLevel="1" x14ac:dyDescent="0.2">
      <c r="A273" s="233"/>
      <c r="B273" s="232"/>
      <c r="C273" s="232"/>
      <c r="D273" s="247" t="s">
        <v>818</v>
      </c>
      <c r="E273" s="246"/>
      <c r="F273" s="245">
        <v>3.0983399999999999</v>
      </c>
      <c r="G273" s="366"/>
      <c r="H273" s="231"/>
      <c r="I273" s="231"/>
      <c r="J273" s="231"/>
      <c r="K273" s="231"/>
      <c r="L273" s="231"/>
      <c r="M273" s="231"/>
      <c r="N273" s="231"/>
      <c r="O273" s="229"/>
      <c r="P273" s="229"/>
      <c r="Q273" s="229"/>
      <c r="R273" s="229"/>
      <c r="S273" s="229"/>
      <c r="T273" s="229"/>
      <c r="U273" s="230"/>
      <c r="V273" s="229"/>
      <c r="W273" s="222"/>
      <c r="X273" s="222"/>
      <c r="Y273" s="222"/>
      <c r="Z273" s="222"/>
      <c r="AA273" s="222"/>
      <c r="AB273" s="222"/>
      <c r="AC273" s="222"/>
      <c r="AD273" s="222"/>
      <c r="AE273" s="222"/>
      <c r="AF273" s="222" t="s">
        <v>175</v>
      </c>
      <c r="AG273" s="222">
        <v>0</v>
      </c>
      <c r="AH273" s="222"/>
      <c r="AI273" s="222"/>
      <c r="AJ273" s="222"/>
      <c r="AK273" s="222"/>
      <c r="AL273" s="222"/>
      <c r="AM273" s="222"/>
      <c r="AN273" s="222"/>
      <c r="AO273" s="222"/>
      <c r="AP273" s="222"/>
      <c r="AQ273" s="222"/>
      <c r="AR273" s="222"/>
      <c r="AS273" s="222"/>
      <c r="AT273" s="222"/>
      <c r="AU273" s="222"/>
      <c r="AV273" s="222"/>
      <c r="AW273" s="222"/>
      <c r="AX273" s="222"/>
      <c r="AY273" s="222"/>
      <c r="AZ273" s="222"/>
      <c r="BA273" s="222"/>
      <c r="BB273" s="222"/>
      <c r="BC273" s="222"/>
      <c r="BD273" s="222"/>
      <c r="BE273" s="222"/>
      <c r="BF273" s="222"/>
      <c r="BG273" s="222"/>
      <c r="BH273" s="222"/>
      <c r="BI273" s="222"/>
    </row>
    <row r="274" spans="1:61" outlineLevel="1" x14ac:dyDescent="0.2">
      <c r="A274" s="233">
        <v>84</v>
      </c>
      <c r="B274" s="232" t="s">
        <v>399</v>
      </c>
      <c r="C274" s="237" t="s">
        <v>139</v>
      </c>
      <c r="D274" s="236" t="s">
        <v>398</v>
      </c>
      <c r="E274" s="229" t="s">
        <v>194</v>
      </c>
      <c r="F274" s="235">
        <v>49.18</v>
      </c>
      <c r="G274" s="365"/>
      <c r="H274" s="231">
        <f>ROUND(F274*G274,2)</f>
        <v>0</v>
      </c>
      <c r="I274" s="234"/>
      <c r="J274" s="231">
        <f>ROUND(F274*I274,2)</f>
        <v>0</v>
      </c>
      <c r="K274" s="234"/>
      <c r="L274" s="231">
        <f>ROUND(F274*K274,2)</f>
        <v>0</v>
      </c>
      <c r="M274" s="231">
        <v>21</v>
      </c>
      <c r="N274" s="231">
        <f>H274*(1+M274/100)</f>
        <v>0</v>
      </c>
      <c r="O274" s="229">
        <v>1.0000000000000001E-5</v>
      </c>
      <c r="P274" s="229">
        <f>ROUND(F274*O274,5)</f>
        <v>4.8999999999999998E-4</v>
      </c>
      <c r="Q274" s="229">
        <v>0</v>
      </c>
      <c r="R274" s="229">
        <f>ROUND(F274*Q274,5)</f>
        <v>0</v>
      </c>
      <c r="S274" s="229"/>
      <c r="T274" s="229"/>
      <c r="U274" s="230">
        <v>7.0000000000000007E-2</v>
      </c>
      <c r="V274" s="229">
        <f>ROUND(F274*U274,2)</f>
        <v>3.44</v>
      </c>
      <c r="W274" s="222"/>
      <c r="X274" s="222"/>
      <c r="Y274" s="222"/>
      <c r="Z274" s="222"/>
      <c r="AA274" s="222"/>
      <c r="AB274" s="222"/>
      <c r="AC274" s="222"/>
      <c r="AD274" s="222"/>
      <c r="AE274" s="222"/>
      <c r="AF274" s="222" t="s">
        <v>136</v>
      </c>
      <c r="AG274" s="222"/>
      <c r="AH274" s="222"/>
      <c r="AI274" s="222"/>
      <c r="AJ274" s="222"/>
      <c r="AK274" s="222"/>
      <c r="AL274" s="222"/>
      <c r="AM274" s="222"/>
      <c r="AN274" s="222"/>
      <c r="AO274" s="222"/>
      <c r="AP274" s="222"/>
      <c r="AQ274" s="222"/>
      <c r="AR274" s="222"/>
      <c r="AS274" s="222"/>
      <c r="AT274" s="222"/>
      <c r="AU274" s="222"/>
      <c r="AV274" s="222"/>
      <c r="AW274" s="222"/>
      <c r="AX274" s="222"/>
      <c r="AY274" s="222"/>
      <c r="AZ274" s="222"/>
      <c r="BA274" s="222"/>
      <c r="BB274" s="222"/>
      <c r="BC274" s="222"/>
      <c r="BD274" s="222"/>
      <c r="BE274" s="222"/>
      <c r="BF274" s="222"/>
      <c r="BG274" s="222"/>
      <c r="BH274" s="222"/>
      <c r="BI274" s="222"/>
    </row>
    <row r="275" spans="1:61" outlineLevel="1" x14ac:dyDescent="0.2">
      <c r="A275" s="233"/>
      <c r="B275" s="232"/>
      <c r="C275" s="232"/>
      <c r="D275" s="247" t="s">
        <v>226</v>
      </c>
      <c r="E275" s="246"/>
      <c r="F275" s="245"/>
      <c r="G275" s="366"/>
      <c r="H275" s="231"/>
      <c r="I275" s="231"/>
      <c r="J275" s="231"/>
      <c r="K275" s="231"/>
      <c r="L275" s="231"/>
      <c r="M275" s="231"/>
      <c r="N275" s="231"/>
      <c r="O275" s="229"/>
      <c r="P275" s="229"/>
      <c r="Q275" s="229"/>
      <c r="R275" s="229"/>
      <c r="S275" s="229"/>
      <c r="T275" s="229"/>
      <c r="U275" s="230"/>
      <c r="V275" s="229"/>
      <c r="W275" s="222"/>
      <c r="X275" s="222"/>
      <c r="Y275" s="222"/>
      <c r="Z275" s="222"/>
      <c r="AA275" s="222"/>
      <c r="AB275" s="222"/>
      <c r="AC275" s="222"/>
      <c r="AD275" s="222"/>
      <c r="AE275" s="222"/>
      <c r="AF275" s="222" t="s">
        <v>175</v>
      </c>
      <c r="AG275" s="222">
        <v>0</v>
      </c>
      <c r="AH275" s="222"/>
      <c r="AI275" s="222"/>
      <c r="AJ275" s="222"/>
      <c r="AK275" s="222"/>
      <c r="AL275" s="222"/>
      <c r="AM275" s="222"/>
      <c r="AN275" s="222"/>
      <c r="AO275" s="222"/>
      <c r="AP275" s="222"/>
      <c r="AQ275" s="222"/>
      <c r="AR275" s="222"/>
      <c r="AS275" s="222"/>
      <c r="AT275" s="222"/>
      <c r="AU275" s="222"/>
      <c r="AV275" s="222"/>
      <c r="AW275" s="222"/>
      <c r="AX275" s="222"/>
      <c r="AY275" s="222"/>
      <c r="AZ275" s="222"/>
      <c r="BA275" s="222"/>
      <c r="BB275" s="222"/>
      <c r="BC275" s="222"/>
      <c r="BD275" s="222"/>
      <c r="BE275" s="222"/>
      <c r="BF275" s="222"/>
      <c r="BG275" s="222"/>
      <c r="BH275" s="222"/>
      <c r="BI275" s="222"/>
    </row>
    <row r="276" spans="1:61" outlineLevel="1" x14ac:dyDescent="0.2">
      <c r="A276" s="233"/>
      <c r="B276" s="232"/>
      <c r="C276" s="232"/>
      <c r="D276" s="247" t="s">
        <v>397</v>
      </c>
      <c r="E276" s="246"/>
      <c r="F276" s="245">
        <v>49.18</v>
      </c>
      <c r="G276" s="366"/>
      <c r="H276" s="231"/>
      <c r="I276" s="231"/>
      <c r="J276" s="231"/>
      <c r="K276" s="231"/>
      <c r="L276" s="231"/>
      <c r="M276" s="231"/>
      <c r="N276" s="231"/>
      <c r="O276" s="229"/>
      <c r="P276" s="229"/>
      <c r="Q276" s="229"/>
      <c r="R276" s="229"/>
      <c r="S276" s="229"/>
      <c r="T276" s="229"/>
      <c r="U276" s="230"/>
      <c r="V276" s="229"/>
      <c r="W276" s="222"/>
      <c r="X276" s="222"/>
      <c r="Y276" s="222"/>
      <c r="Z276" s="222"/>
      <c r="AA276" s="222"/>
      <c r="AB276" s="222"/>
      <c r="AC276" s="222"/>
      <c r="AD276" s="222"/>
      <c r="AE276" s="222"/>
      <c r="AF276" s="222" t="s">
        <v>175</v>
      </c>
      <c r="AG276" s="222">
        <v>0</v>
      </c>
      <c r="AH276" s="222"/>
      <c r="AI276" s="222"/>
      <c r="AJ276" s="222"/>
      <c r="AK276" s="222"/>
      <c r="AL276" s="222"/>
      <c r="AM276" s="222"/>
      <c r="AN276" s="222"/>
      <c r="AO276" s="222"/>
      <c r="AP276" s="222"/>
      <c r="AQ276" s="222"/>
      <c r="AR276" s="222"/>
      <c r="AS276" s="222"/>
      <c r="AT276" s="222"/>
      <c r="AU276" s="222"/>
      <c r="AV276" s="222"/>
      <c r="AW276" s="222"/>
      <c r="AX276" s="222"/>
      <c r="AY276" s="222"/>
      <c r="AZ276" s="222"/>
      <c r="BA276" s="222"/>
      <c r="BB276" s="222"/>
      <c r="BC276" s="222"/>
      <c r="BD276" s="222"/>
      <c r="BE276" s="222"/>
      <c r="BF276" s="222"/>
      <c r="BG276" s="222"/>
      <c r="BH276" s="222"/>
      <c r="BI276" s="222"/>
    </row>
    <row r="277" spans="1:61" outlineLevel="1" x14ac:dyDescent="0.2">
      <c r="A277" s="233">
        <v>85</v>
      </c>
      <c r="B277" s="232" t="s">
        <v>396</v>
      </c>
      <c r="C277" s="237" t="s">
        <v>139</v>
      </c>
      <c r="D277" s="236" t="s">
        <v>395</v>
      </c>
      <c r="E277" s="229" t="s">
        <v>168</v>
      </c>
      <c r="F277" s="235">
        <v>0.15</v>
      </c>
      <c r="G277" s="365"/>
      <c r="H277" s="231">
        <f>ROUND(F277*G277,2)</f>
        <v>0</v>
      </c>
      <c r="I277" s="234"/>
      <c r="J277" s="231">
        <f>ROUND(F277*I277,2)</f>
        <v>0</v>
      </c>
      <c r="K277" s="234"/>
      <c r="L277" s="231">
        <f>ROUND(F277*K277,2)</f>
        <v>0</v>
      </c>
      <c r="M277" s="231">
        <v>21</v>
      </c>
      <c r="N277" s="231">
        <f>H277*(1+M277/100)</f>
        <v>0</v>
      </c>
      <c r="O277" s="229">
        <v>0</v>
      </c>
      <c r="P277" s="229">
        <f>ROUND(F277*O277,5)</f>
        <v>0</v>
      </c>
      <c r="Q277" s="229">
        <v>0</v>
      </c>
      <c r="R277" s="229">
        <f>ROUND(F277*Q277,5)</f>
        <v>0</v>
      </c>
      <c r="S277" s="229"/>
      <c r="T277" s="229"/>
      <c r="U277" s="230">
        <v>1.74</v>
      </c>
      <c r="V277" s="229">
        <f>ROUND(F277*U277,2)</f>
        <v>0.26</v>
      </c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 t="s">
        <v>136</v>
      </c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22"/>
      <c r="AT277" s="222"/>
      <c r="AU277" s="222"/>
      <c r="AV277" s="222"/>
      <c r="AW277" s="222"/>
      <c r="AX277" s="222"/>
      <c r="AY277" s="222"/>
      <c r="AZ277" s="222"/>
      <c r="BA277" s="222"/>
      <c r="BB277" s="222"/>
      <c r="BC277" s="222"/>
      <c r="BD277" s="222"/>
      <c r="BE277" s="222"/>
      <c r="BF277" s="222"/>
      <c r="BG277" s="222"/>
      <c r="BH277" s="222"/>
      <c r="BI277" s="222"/>
    </row>
    <row r="278" spans="1:61" x14ac:dyDescent="0.2">
      <c r="A278" s="244" t="s">
        <v>150</v>
      </c>
      <c r="B278" s="243" t="s">
        <v>75</v>
      </c>
      <c r="C278" s="243"/>
      <c r="D278" s="242" t="s">
        <v>74</v>
      </c>
      <c r="E278" s="238"/>
      <c r="F278" s="241"/>
      <c r="G278" s="367"/>
      <c r="H278" s="240">
        <f>SUMIF(AF279:AF292,"&lt;&gt;NOR",H279:H292)</f>
        <v>0</v>
      </c>
      <c r="I278" s="240"/>
      <c r="J278" s="240">
        <f>SUM(J279:J292)</f>
        <v>0</v>
      </c>
      <c r="K278" s="240"/>
      <c r="L278" s="240">
        <f>SUM(L279:L292)</f>
        <v>0</v>
      </c>
      <c r="M278" s="240"/>
      <c r="N278" s="240">
        <f>SUM(N279:N292)</f>
        <v>0</v>
      </c>
      <c r="O278" s="238"/>
      <c r="P278" s="238">
        <f>SUM(P279:P292)</f>
        <v>6.7350000000000007E-2</v>
      </c>
      <c r="Q278" s="238"/>
      <c r="R278" s="238">
        <f>SUM(R279:R292)</f>
        <v>0</v>
      </c>
      <c r="S278" s="238"/>
      <c r="T278" s="238"/>
      <c r="U278" s="239"/>
      <c r="V278" s="238">
        <f>SUM(V279:V292)</f>
        <v>42.029999999999994</v>
      </c>
      <c r="AF278" t="s">
        <v>149</v>
      </c>
    </row>
    <row r="279" spans="1:61" ht="22.5" outlineLevel="1" x14ac:dyDescent="0.2">
      <c r="A279" s="233">
        <v>86</v>
      </c>
      <c r="B279" s="232" t="s">
        <v>321</v>
      </c>
      <c r="C279" s="237" t="s">
        <v>139</v>
      </c>
      <c r="D279" s="236" t="s">
        <v>352</v>
      </c>
      <c r="E279" s="229" t="s">
        <v>319</v>
      </c>
      <c r="F279" s="235">
        <v>10</v>
      </c>
      <c r="G279" s="365"/>
      <c r="H279" s="231">
        <f t="shared" ref="H279:H292" si="0">ROUND(F279*G279,2)</f>
        <v>0</v>
      </c>
      <c r="I279" s="234"/>
      <c r="J279" s="231">
        <f t="shared" ref="J279:J292" si="1">ROUND(F279*I279,2)</f>
        <v>0</v>
      </c>
      <c r="K279" s="234"/>
      <c r="L279" s="231">
        <f t="shared" ref="L279:L292" si="2">ROUND(F279*K279,2)</f>
        <v>0</v>
      </c>
      <c r="M279" s="231">
        <v>21</v>
      </c>
      <c r="N279" s="231">
        <f t="shared" ref="N279:N292" si="3">H279*(1+M279/100)</f>
        <v>0</v>
      </c>
      <c r="O279" s="229">
        <v>0</v>
      </c>
      <c r="P279" s="229">
        <f t="shared" ref="P279:P292" si="4">ROUND(F279*O279,5)</f>
        <v>0</v>
      </c>
      <c r="Q279" s="229">
        <v>0</v>
      </c>
      <c r="R279" s="229">
        <f t="shared" ref="R279:R292" si="5">ROUND(F279*Q279,5)</f>
        <v>0</v>
      </c>
      <c r="S279" s="229"/>
      <c r="T279" s="229"/>
      <c r="U279" s="230">
        <v>1</v>
      </c>
      <c r="V279" s="229">
        <f t="shared" ref="V279:V292" si="6">ROUND(F279*U279,2)</f>
        <v>10</v>
      </c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 t="s">
        <v>136</v>
      </c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22"/>
      <c r="AT279" s="222"/>
      <c r="AU279" s="222"/>
      <c r="AV279" s="222"/>
      <c r="AW279" s="222"/>
      <c r="AX279" s="222"/>
      <c r="AY279" s="222"/>
      <c r="AZ279" s="222"/>
      <c r="BA279" s="222"/>
      <c r="BB279" s="222"/>
      <c r="BC279" s="222"/>
      <c r="BD279" s="222"/>
      <c r="BE279" s="222"/>
      <c r="BF279" s="222"/>
      <c r="BG279" s="222"/>
      <c r="BH279" s="222"/>
      <c r="BI279" s="222"/>
    </row>
    <row r="280" spans="1:61" outlineLevel="1" x14ac:dyDescent="0.2">
      <c r="A280" s="233">
        <v>87</v>
      </c>
      <c r="B280" s="232" t="s">
        <v>394</v>
      </c>
      <c r="C280" s="237" t="s">
        <v>139</v>
      </c>
      <c r="D280" s="236" t="s">
        <v>393</v>
      </c>
      <c r="E280" s="229" t="s">
        <v>207</v>
      </c>
      <c r="F280" s="235">
        <v>10</v>
      </c>
      <c r="G280" s="365"/>
      <c r="H280" s="231">
        <f t="shared" si="0"/>
        <v>0</v>
      </c>
      <c r="I280" s="234"/>
      <c r="J280" s="231">
        <f t="shared" si="1"/>
        <v>0</v>
      </c>
      <c r="K280" s="234"/>
      <c r="L280" s="231">
        <f t="shared" si="2"/>
        <v>0</v>
      </c>
      <c r="M280" s="231">
        <v>21</v>
      </c>
      <c r="N280" s="231">
        <f t="shared" si="3"/>
        <v>0</v>
      </c>
      <c r="O280" s="229">
        <v>4.6999999999999999E-4</v>
      </c>
      <c r="P280" s="229">
        <f t="shared" si="4"/>
        <v>4.7000000000000002E-3</v>
      </c>
      <c r="Q280" s="229">
        <v>0</v>
      </c>
      <c r="R280" s="229">
        <f t="shared" si="5"/>
        <v>0</v>
      </c>
      <c r="S280" s="229"/>
      <c r="T280" s="229"/>
      <c r="U280" s="230">
        <v>0.35899999999999999</v>
      </c>
      <c r="V280" s="229">
        <f t="shared" si="6"/>
        <v>3.59</v>
      </c>
      <c r="W280" s="222"/>
      <c r="X280" s="222"/>
      <c r="Y280" s="222"/>
      <c r="Z280" s="222"/>
      <c r="AA280" s="222"/>
      <c r="AB280" s="222"/>
      <c r="AC280" s="222"/>
      <c r="AD280" s="222"/>
      <c r="AE280" s="222"/>
      <c r="AF280" s="222" t="s">
        <v>136</v>
      </c>
      <c r="AG280" s="222"/>
      <c r="AH280" s="222"/>
      <c r="AI280" s="222"/>
      <c r="AJ280" s="222"/>
      <c r="AK280" s="222"/>
      <c r="AL280" s="222"/>
      <c r="AM280" s="222"/>
      <c r="AN280" s="222"/>
      <c r="AO280" s="222"/>
      <c r="AP280" s="222"/>
      <c r="AQ280" s="222"/>
      <c r="AR280" s="222"/>
      <c r="AS280" s="222"/>
      <c r="AT280" s="222"/>
      <c r="AU280" s="222"/>
      <c r="AV280" s="222"/>
      <c r="AW280" s="222"/>
      <c r="AX280" s="222"/>
      <c r="AY280" s="222"/>
      <c r="AZ280" s="222"/>
      <c r="BA280" s="222"/>
      <c r="BB280" s="222"/>
      <c r="BC280" s="222"/>
      <c r="BD280" s="222"/>
      <c r="BE280" s="222"/>
      <c r="BF280" s="222"/>
      <c r="BG280" s="222"/>
      <c r="BH280" s="222"/>
      <c r="BI280" s="222"/>
    </row>
    <row r="281" spans="1:61" outlineLevel="1" x14ac:dyDescent="0.2">
      <c r="A281" s="233">
        <v>88</v>
      </c>
      <c r="B281" s="232" t="s">
        <v>392</v>
      </c>
      <c r="C281" s="237" t="s">
        <v>139</v>
      </c>
      <c r="D281" s="236" t="s">
        <v>391</v>
      </c>
      <c r="E281" s="229" t="s">
        <v>207</v>
      </c>
      <c r="F281" s="235">
        <v>5</v>
      </c>
      <c r="G281" s="365"/>
      <c r="H281" s="231">
        <f t="shared" si="0"/>
        <v>0</v>
      </c>
      <c r="I281" s="234"/>
      <c r="J281" s="231">
        <f t="shared" si="1"/>
        <v>0</v>
      </c>
      <c r="K281" s="234"/>
      <c r="L281" s="231">
        <f t="shared" si="2"/>
        <v>0</v>
      </c>
      <c r="M281" s="231">
        <v>21</v>
      </c>
      <c r="N281" s="231">
        <f t="shared" si="3"/>
        <v>0</v>
      </c>
      <c r="O281" s="229">
        <v>6.9999999999999999E-4</v>
      </c>
      <c r="P281" s="229">
        <f t="shared" si="4"/>
        <v>3.5000000000000001E-3</v>
      </c>
      <c r="Q281" s="229">
        <v>0</v>
      </c>
      <c r="R281" s="229">
        <f t="shared" si="5"/>
        <v>0</v>
      </c>
      <c r="S281" s="229"/>
      <c r="T281" s="229"/>
      <c r="U281" s="230">
        <v>0.45200000000000001</v>
      </c>
      <c r="V281" s="229">
        <f t="shared" si="6"/>
        <v>2.2599999999999998</v>
      </c>
      <c r="W281" s="222"/>
      <c r="X281" s="222"/>
      <c r="Y281" s="222"/>
      <c r="Z281" s="222"/>
      <c r="AA281" s="222"/>
      <c r="AB281" s="222"/>
      <c r="AC281" s="222"/>
      <c r="AD281" s="222"/>
      <c r="AE281" s="222"/>
      <c r="AF281" s="222" t="s">
        <v>136</v>
      </c>
      <c r="AG281" s="222"/>
      <c r="AH281" s="222"/>
      <c r="AI281" s="222"/>
      <c r="AJ281" s="222"/>
      <c r="AK281" s="222"/>
      <c r="AL281" s="222"/>
      <c r="AM281" s="222"/>
      <c r="AN281" s="222"/>
      <c r="AO281" s="222"/>
      <c r="AP281" s="222"/>
      <c r="AQ281" s="222"/>
      <c r="AR281" s="222"/>
      <c r="AS281" s="222"/>
      <c r="AT281" s="222"/>
      <c r="AU281" s="222"/>
      <c r="AV281" s="222"/>
      <c r="AW281" s="222"/>
      <c r="AX281" s="222"/>
      <c r="AY281" s="222"/>
      <c r="AZ281" s="222"/>
      <c r="BA281" s="222"/>
      <c r="BB281" s="222"/>
      <c r="BC281" s="222"/>
      <c r="BD281" s="222"/>
      <c r="BE281" s="222"/>
      <c r="BF281" s="222"/>
      <c r="BG281" s="222"/>
      <c r="BH281" s="222"/>
      <c r="BI281" s="222"/>
    </row>
    <row r="282" spans="1:61" outlineLevel="1" x14ac:dyDescent="0.2">
      <c r="A282" s="233">
        <v>89</v>
      </c>
      <c r="B282" s="232" t="s">
        <v>390</v>
      </c>
      <c r="C282" s="237" t="s">
        <v>139</v>
      </c>
      <c r="D282" s="236" t="s">
        <v>389</v>
      </c>
      <c r="E282" s="229" t="s">
        <v>207</v>
      </c>
      <c r="F282" s="235">
        <v>5</v>
      </c>
      <c r="G282" s="365"/>
      <c r="H282" s="231">
        <f t="shared" si="0"/>
        <v>0</v>
      </c>
      <c r="I282" s="234"/>
      <c r="J282" s="231">
        <f t="shared" si="1"/>
        <v>0</v>
      </c>
      <c r="K282" s="234"/>
      <c r="L282" s="231">
        <f t="shared" si="2"/>
        <v>0</v>
      </c>
      <c r="M282" s="231">
        <v>21</v>
      </c>
      <c r="N282" s="231">
        <f t="shared" si="3"/>
        <v>0</v>
      </c>
      <c r="O282" s="229">
        <v>1.5200000000000001E-3</v>
      </c>
      <c r="P282" s="229">
        <f t="shared" si="4"/>
        <v>7.6E-3</v>
      </c>
      <c r="Q282" s="229">
        <v>0</v>
      </c>
      <c r="R282" s="229">
        <f t="shared" si="5"/>
        <v>0</v>
      </c>
      <c r="S282" s="229"/>
      <c r="T282" s="229"/>
      <c r="U282" s="230">
        <v>1.173</v>
      </c>
      <c r="V282" s="229">
        <f t="shared" si="6"/>
        <v>5.87</v>
      </c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 t="s">
        <v>136</v>
      </c>
      <c r="AG282" s="222"/>
      <c r="AH282" s="222"/>
      <c r="AI282" s="222"/>
      <c r="AJ282" s="222"/>
      <c r="AK282" s="222"/>
      <c r="AL282" s="222"/>
      <c r="AM282" s="222"/>
      <c r="AN282" s="222"/>
      <c r="AO282" s="222"/>
      <c r="AP282" s="222"/>
      <c r="AQ282" s="222"/>
      <c r="AR282" s="222"/>
      <c r="AS282" s="222"/>
      <c r="AT282" s="222"/>
      <c r="AU282" s="222"/>
      <c r="AV282" s="222"/>
      <c r="AW282" s="222"/>
      <c r="AX282" s="222"/>
      <c r="AY282" s="222"/>
      <c r="AZ282" s="222"/>
      <c r="BA282" s="222"/>
      <c r="BB282" s="222"/>
      <c r="BC282" s="222"/>
      <c r="BD282" s="222"/>
      <c r="BE282" s="222"/>
      <c r="BF282" s="222"/>
      <c r="BG282" s="222"/>
      <c r="BH282" s="222"/>
      <c r="BI282" s="222"/>
    </row>
    <row r="283" spans="1:61" outlineLevel="1" x14ac:dyDescent="0.2">
      <c r="A283" s="233">
        <v>90</v>
      </c>
      <c r="B283" s="232" t="s">
        <v>388</v>
      </c>
      <c r="C283" s="237" t="s">
        <v>139</v>
      </c>
      <c r="D283" s="236" t="s">
        <v>387</v>
      </c>
      <c r="E283" s="229" t="s">
        <v>207</v>
      </c>
      <c r="F283" s="235">
        <v>5</v>
      </c>
      <c r="G283" s="365"/>
      <c r="H283" s="231">
        <f t="shared" si="0"/>
        <v>0</v>
      </c>
      <c r="I283" s="234"/>
      <c r="J283" s="231">
        <f t="shared" si="1"/>
        <v>0</v>
      </c>
      <c r="K283" s="234"/>
      <c r="L283" s="231">
        <f t="shared" si="2"/>
        <v>0</v>
      </c>
      <c r="M283" s="231">
        <v>21</v>
      </c>
      <c r="N283" s="231">
        <f t="shared" si="3"/>
        <v>0</v>
      </c>
      <c r="O283" s="229">
        <v>1.31E-3</v>
      </c>
      <c r="P283" s="229">
        <f t="shared" si="4"/>
        <v>6.5500000000000003E-3</v>
      </c>
      <c r="Q283" s="229">
        <v>0</v>
      </c>
      <c r="R283" s="229">
        <f t="shared" si="5"/>
        <v>0</v>
      </c>
      <c r="S283" s="229"/>
      <c r="T283" s="229"/>
      <c r="U283" s="230">
        <v>0.79700000000000004</v>
      </c>
      <c r="V283" s="229">
        <f t="shared" si="6"/>
        <v>3.99</v>
      </c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 t="s">
        <v>136</v>
      </c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22"/>
      <c r="AT283" s="222"/>
      <c r="AU283" s="222"/>
      <c r="AV283" s="222"/>
      <c r="AW283" s="222"/>
      <c r="AX283" s="222"/>
      <c r="AY283" s="222"/>
      <c r="AZ283" s="222"/>
      <c r="BA283" s="222"/>
      <c r="BB283" s="222"/>
      <c r="BC283" s="222"/>
      <c r="BD283" s="222"/>
      <c r="BE283" s="222"/>
      <c r="BF283" s="222"/>
      <c r="BG283" s="222"/>
      <c r="BH283" s="222"/>
      <c r="BI283" s="222"/>
    </row>
    <row r="284" spans="1:61" outlineLevel="1" x14ac:dyDescent="0.2">
      <c r="A284" s="233">
        <v>91</v>
      </c>
      <c r="B284" s="232" t="s">
        <v>386</v>
      </c>
      <c r="C284" s="237" t="s">
        <v>139</v>
      </c>
      <c r="D284" s="236" t="s">
        <v>385</v>
      </c>
      <c r="E284" s="229" t="s">
        <v>207</v>
      </c>
      <c r="F284" s="235">
        <v>5</v>
      </c>
      <c r="G284" s="365"/>
      <c r="H284" s="231">
        <f t="shared" si="0"/>
        <v>0</v>
      </c>
      <c r="I284" s="234"/>
      <c r="J284" s="231">
        <f t="shared" si="1"/>
        <v>0</v>
      </c>
      <c r="K284" s="234"/>
      <c r="L284" s="231">
        <f t="shared" si="2"/>
        <v>0</v>
      </c>
      <c r="M284" s="231">
        <v>21</v>
      </c>
      <c r="N284" s="231">
        <f t="shared" si="3"/>
        <v>0</v>
      </c>
      <c r="O284" s="229">
        <v>1.4400000000000001E-3</v>
      </c>
      <c r="P284" s="229">
        <f t="shared" si="4"/>
        <v>7.1999999999999998E-3</v>
      </c>
      <c r="Q284" s="229">
        <v>0</v>
      </c>
      <c r="R284" s="229">
        <f t="shared" si="5"/>
        <v>0</v>
      </c>
      <c r="S284" s="229"/>
      <c r="T284" s="229"/>
      <c r="U284" s="230">
        <v>0.8</v>
      </c>
      <c r="V284" s="229">
        <f t="shared" si="6"/>
        <v>4</v>
      </c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 t="s">
        <v>136</v>
      </c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22"/>
      <c r="AT284" s="222"/>
      <c r="AU284" s="222"/>
      <c r="AV284" s="222"/>
      <c r="AW284" s="222"/>
      <c r="AX284" s="222"/>
      <c r="AY284" s="222"/>
      <c r="AZ284" s="222"/>
      <c r="BA284" s="222"/>
      <c r="BB284" s="222"/>
      <c r="BC284" s="222"/>
      <c r="BD284" s="222"/>
      <c r="BE284" s="222"/>
      <c r="BF284" s="222"/>
      <c r="BG284" s="222"/>
      <c r="BH284" s="222"/>
      <c r="BI284" s="222"/>
    </row>
    <row r="285" spans="1:61" outlineLevel="1" x14ac:dyDescent="0.2">
      <c r="A285" s="233">
        <v>92</v>
      </c>
      <c r="B285" s="232" t="s">
        <v>384</v>
      </c>
      <c r="C285" s="237" t="s">
        <v>139</v>
      </c>
      <c r="D285" s="236" t="s">
        <v>383</v>
      </c>
      <c r="E285" s="229" t="s">
        <v>207</v>
      </c>
      <c r="F285" s="235">
        <v>5</v>
      </c>
      <c r="G285" s="365"/>
      <c r="H285" s="231">
        <f t="shared" si="0"/>
        <v>0</v>
      </c>
      <c r="I285" s="234"/>
      <c r="J285" s="231">
        <f t="shared" si="1"/>
        <v>0</v>
      </c>
      <c r="K285" s="234"/>
      <c r="L285" s="231">
        <f t="shared" si="2"/>
        <v>0</v>
      </c>
      <c r="M285" s="231">
        <v>21</v>
      </c>
      <c r="N285" s="231">
        <f t="shared" si="3"/>
        <v>0</v>
      </c>
      <c r="O285" s="229">
        <v>1.8799999999999999E-3</v>
      </c>
      <c r="P285" s="229">
        <f t="shared" si="4"/>
        <v>9.4000000000000004E-3</v>
      </c>
      <c r="Q285" s="229">
        <v>0</v>
      </c>
      <c r="R285" s="229">
        <f t="shared" si="5"/>
        <v>0</v>
      </c>
      <c r="S285" s="229"/>
      <c r="T285" s="229"/>
      <c r="U285" s="230">
        <v>0.8</v>
      </c>
      <c r="V285" s="229">
        <f t="shared" si="6"/>
        <v>4</v>
      </c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 t="s">
        <v>136</v>
      </c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22"/>
      <c r="AT285" s="222"/>
      <c r="AU285" s="222"/>
      <c r="AV285" s="222"/>
      <c r="AW285" s="222"/>
      <c r="AX285" s="222"/>
      <c r="AY285" s="222"/>
      <c r="AZ285" s="222"/>
      <c r="BA285" s="222"/>
      <c r="BB285" s="222"/>
      <c r="BC285" s="222"/>
      <c r="BD285" s="222"/>
      <c r="BE285" s="222"/>
      <c r="BF285" s="222"/>
      <c r="BG285" s="222"/>
      <c r="BH285" s="222"/>
      <c r="BI285" s="222"/>
    </row>
    <row r="286" spans="1:61" outlineLevel="1" x14ac:dyDescent="0.2">
      <c r="A286" s="233">
        <v>93</v>
      </c>
      <c r="B286" s="232" t="s">
        <v>382</v>
      </c>
      <c r="C286" s="237" t="s">
        <v>139</v>
      </c>
      <c r="D286" s="236" t="s">
        <v>381</v>
      </c>
      <c r="E286" s="229" t="s">
        <v>207</v>
      </c>
      <c r="F286" s="235">
        <v>5</v>
      </c>
      <c r="G286" s="365"/>
      <c r="H286" s="231">
        <f t="shared" si="0"/>
        <v>0</v>
      </c>
      <c r="I286" s="234"/>
      <c r="J286" s="231">
        <f t="shared" si="1"/>
        <v>0</v>
      </c>
      <c r="K286" s="234"/>
      <c r="L286" s="231">
        <f t="shared" si="2"/>
        <v>0</v>
      </c>
      <c r="M286" s="231">
        <v>21</v>
      </c>
      <c r="N286" s="231">
        <f t="shared" si="3"/>
        <v>0</v>
      </c>
      <c r="O286" s="229">
        <v>2.7699999999999999E-3</v>
      </c>
      <c r="P286" s="229">
        <f t="shared" si="4"/>
        <v>1.3849999999999999E-2</v>
      </c>
      <c r="Q286" s="229">
        <v>0</v>
      </c>
      <c r="R286" s="229">
        <f t="shared" si="5"/>
        <v>0</v>
      </c>
      <c r="S286" s="229"/>
      <c r="T286" s="229"/>
      <c r="U286" s="230">
        <v>0.55000000000000004</v>
      </c>
      <c r="V286" s="229">
        <f t="shared" si="6"/>
        <v>2.75</v>
      </c>
      <c r="W286" s="222"/>
      <c r="X286" s="222"/>
      <c r="Y286" s="222"/>
      <c r="Z286" s="222"/>
      <c r="AA286" s="222"/>
      <c r="AB286" s="222"/>
      <c r="AC286" s="222"/>
      <c r="AD286" s="222"/>
      <c r="AE286" s="222"/>
      <c r="AF286" s="222" t="s">
        <v>136</v>
      </c>
      <c r="AG286" s="222"/>
      <c r="AH286" s="222"/>
      <c r="AI286" s="222"/>
      <c r="AJ286" s="222"/>
      <c r="AK286" s="222"/>
      <c r="AL286" s="222"/>
      <c r="AM286" s="222"/>
      <c r="AN286" s="222"/>
      <c r="AO286" s="222"/>
      <c r="AP286" s="222"/>
      <c r="AQ286" s="222"/>
      <c r="AR286" s="222"/>
      <c r="AS286" s="222"/>
      <c r="AT286" s="222"/>
      <c r="AU286" s="222"/>
      <c r="AV286" s="222"/>
      <c r="AW286" s="222"/>
      <c r="AX286" s="222"/>
      <c r="AY286" s="222"/>
      <c r="AZ286" s="222"/>
      <c r="BA286" s="222"/>
      <c r="BB286" s="222"/>
      <c r="BC286" s="222"/>
      <c r="BD286" s="222"/>
      <c r="BE286" s="222"/>
      <c r="BF286" s="222"/>
      <c r="BG286" s="222"/>
      <c r="BH286" s="222"/>
      <c r="BI286" s="222"/>
    </row>
    <row r="287" spans="1:61" outlineLevel="1" x14ac:dyDescent="0.2">
      <c r="A287" s="233">
        <v>94</v>
      </c>
      <c r="B287" s="232" t="s">
        <v>380</v>
      </c>
      <c r="C287" s="237" t="s">
        <v>139</v>
      </c>
      <c r="D287" s="236" t="s">
        <v>379</v>
      </c>
      <c r="E287" s="229" t="s">
        <v>189</v>
      </c>
      <c r="F287" s="235">
        <v>6</v>
      </c>
      <c r="G287" s="365"/>
      <c r="H287" s="231">
        <f t="shared" si="0"/>
        <v>0</v>
      </c>
      <c r="I287" s="234"/>
      <c r="J287" s="231">
        <f t="shared" si="1"/>
        <v>0</v>
      </c>
      <c r="K287" s="234"/>
      <c r="L287" s="231">
        <f t="shared" si="2"/>
        <v>0</v>
      </c>
      <c r="M287" s="231">
        <v>21</v>
      </c>
      <c r="N287" s="231">
        <f t="shared" si="3"/>
        <v>0</v>
      </c>
      <c r="O287" s="229">
        <v>0</v>
      </c>
      <c r="P287" s="229">
        <f t="shared" si="4"/>
        <v>0</v>
      </c>
      <c r="Q287" s="229">
        <v>0</v>
      </c>
      <c r="R287" s="229">
        <f t="shared" si="5"/>
        <v>0</v>
      </c>
      <c r="S287" s="229"/>
      <c r="T287" s="229"/>
      <c r="U287" s="230">
        <v>0.17399999999999999</v>
      </c>
      <c r="V287" s="229">
        <f t="shared" si="6"/>
        <v>1.04</v>
      </c>
      <c r="W287" s="222"/>
      <c r="X287" s="222"/>
      <c r="Y287" s="222"/>
      <c r="Z287" s="222"/>
      <c r="AA287" s="222"/>
      <c r="AB287" s="222"/>
      <c r="AC287" s="222"/>
      <c r="AD287" s="222"/>
      <c r="AE287" s="222"/>
      <c r="AF287" s="222" t="s">
        <v>136</v>
      </c>
      <c r="AG287" s="222"/>
      <c r="AH287" s="222"/>
      <c r="AI287" s="222"/>
      <c r="AJ287" s="222"/>
      <c r="AK287" s="222"/>
      <c r="AL287" s="222"/>
      <c r="AM287" s="222"/>
      <c r="AN287" s="222"/>
      <c r="AO287" s="222"/>
      <c r="AP287" s="222"/>
      <c r="AQ287" s="222"/>
      <c r="AR287" s="222"/>
      <c r="AS287" s="222"/>
      <c r="AT287" s="222"/>
      <c r="AU287" s="222"/>
      <c r="AV287" s="222"/>
      <c r="AW287" s="222"/>
      <c r="AX287" s="222"/>
      <c r="AY287" s="222"/>
      <c r="AZ287" s="222"/>
      <c r="BA287" s="222"/>
      <c r="BB287" s="222"/>
      <c r="BC287" s="222"/>
      <c r="BD287" s="222"/>
      <c r="BE287" s="222"/>
      <c r="BF287" s="222"/>
      <c r="BG287" s="222"/>
      <c r="BH287" s="222"/>
      <c r="BI287" s="222"/>
    </row>
    <row r="288" spans="1:61" outlineLevel="1" x14ac:dyDescent="0.2">
      <c r="A288" s="233">
        <v>95</v>
      </c>
      <c r="B288" s="232" t="s">
        <v>378</v>
      </c>
      <c r="C288" s="237" t="s">
        <v>139</v>
      </c>
      <c r="D288" s="236" t="s">
        <v>377</v>
      </c>
      <c r="E288" s="229" t="s">
        <v>189</v>
      </c>
      <c r="F288" s="235">
        <v>6</v>
      </c>
      <c r="G288" s="365"/>
      <c r="H288" s="231">
        <f t="shared" si="0"/>
        <v>0</v>
      </c>
      <c r="I288" s="234"/>
      <c r="J288" s="231">
        <f t="shared" si="1"/>
        <v>0</v>
      </c>
      <c r="K288" s="234"/>
      <c r="L288" s="231">
        <f t="shared" si="2"/>
        <v>0</v>
      </c>
      <c r="M288" s="231">
        <v>21</v>
      </c>
      <c r="N288" s="231">
        <f t="shared" si="3"/>
        <v>0</v>
      </c>
      <c r="O288" s="229">
        <v>0</v>
      </c>
      <c r="P288" s="229">
        <f t="shared" si="4"/>
        <v>0</v>
      </c>
      <c r="Q288" s="229">
        <v>0</v>
      </c>
      <c r="R288" s="229">
        <f t="shared" si="5"/>
        <v>0</v>
      </c>
      <c r="S288" s="229"/>
      <c r="T288" s="229"/>
      <c r="U288" s="230">
        <v>0.25900000000000001</v>
      </c>
      <c r="V288" s="229">
        <f t="shared" si="6"/>
        <v>1.55</v>
      </c>
      <c r="W288" s="222"/>
      <c r="X288" s="222"/>
      <c r="Y288" s="222"/>
      <c r="Z288" s="222"/>
      <c r="AA288" s="222"/>
      <c r="AB288" s="222"/>
      <c r="AC288" s="222"/>
      <c r="AD288" s="222"/>
      <c r="AE288" s="222"/>
      <c r="AF288" s="222" t="s">
        <v>136</v>
      </c>
      <c r="AG288" s="222"/>
      <c r="AH288" s="222"/>
      <c r="AI288" s="222"/>
      <c r="AJ288" s="222"/>
      <c r="AK288" s="222"/>
      <c r="AL288" s="222"/>
      <c r="AM288" s="222"/>
      <c r="AN288" s="222"/>
      <c r="AO288" s="222"/>
      <c r="AP288" s="222"/>
      <c r="AQ288" s="222"/>
      <c r="AR288" s="222"/>
      <c r="AS288" s="222"/>
      <c r="AT288" s="222"/>
      <c r="AU288" s="222"/>
      <c r="AV288" s="222"/>
      <c r="AW288" s="222"/>
      <c r="AX288" s="222"/>
      <c r="AY288" s="222"/>
      <c r="AZ288" s="222"/>
      <c r="BA288" s="222"/>
      <c r="BB288" s="222"/>
      <c r="BC288" s="222"/>
      <c r="BD288" s="222"/>
      <c r="BE288" s="222"/>
      <c r="BF288" s="222"/>
      <c r="BG288" s="222"/>
      <c r="BH288" s="222"/>
      <c r="BI288" s="222"/>
    </row>
    <row r="289" spans="1:61" outlineLevel="1" x14ac:dyDescent="0.2">
      <c r="A289" s="233">
        <v>96</v>
      </c>
      <c r="B289" s="232" t="s">
        <v>376</v>
      </c>
      <c r="C289" s="237" t="s">
        <v>139</v>
      </c>
      <c r="D289" s="236" t="s">
        <v>375</v>
      </c>
      <c r="E289" s="229" t="s">
        <v>207</v>
      </c>
      <c r="F289" s="235">
        <v>30</v>
      </c>
      <c r="G289" s="365"/>
      <c r="H289" s="231">
        <f t="shared" si="0"/>
        <v>0</v>
      </c>
      <c r="I289" s="234"/>
      <c r="J289" s="231">
        <f t="shared" si="1"/>
        <v>0</v>
      </c>
      <c r="K289" s="234"/>
      <c r="L289" s="231">
        <f t="shared" si="2"/>
        <v>0</v>
      </c>
      <c r="M289" s="231">
        <v>21</v>
      </c>
      <c r="N289" s="231">
        <f t="shared" si="3"/>
        <v>0</v>
      </c>
      <c r="O289" s="229">
        <v>0</v>
      </c>
      <c r="P289" s="229">
        <f t="shared" si="4"/>
        <v>0</v>
      </c>
      <c r="Q289" s="229">
        <v>0</v>
      </c>
      <c r="R289" s="229">
        <f t="shared" si="5"/>
        <v>0</v>
      </c>
      <c r="S289" s="229"/>
      <c r="T289" s="229"/>
      <c r="U289" s="230">
        <v>4.8000000000000001E-2</v>
      </c>
      <c r="V289" s="229">
        <f t="shared" si="6"/>
        <v>1.44</v>
      </c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 t="s">
        <v>136</v>
      </c>
      <c r="AG289" s="222"/>
      <c r="AH289" s="222"/>
      <c r="AI289" s="222"/>
      <c r="AJ289" s="222"/>
      <c r="AK289" s="222"/>
      <c r="AL289" s="222"/>
      <c r="AM289" s="222"/>
      <c r="AN289" s="222"/>
      <c r="AO289" s="222"/>
      <c r="AP289" s="222"/>
      <c r="AQ289" s="222"/>
      <c r="AR289" s="222"/>
      <c r="AS289" s="222"/>
      <c r="AT289" s="222"/>
      <c r="AU289" s="222"/>
      <c r="AV289" s="222"/>
      <c r="AW289" s="222"/>
      <c r="AX289" s="222"/>
      <c r="AY289" s="222"/>
      <c r="AZ289" s="222"/>
      <c r="BA289" s="222"/>
      <c r="BB289" s="222"/>
      <c r="BC289" s="222"/>
      <c r="BD289" s="222"/>
      <c r="BE289" s="222"/>
      <c r="BF289" s="222"/>
      <c r="BG289" s="222"/>
      <c r="BH289" s="222"/>
      <c r="BI289" s="222"/>
    </row>
    <row r="290" spans="1:61" outlineLevel="1" x14ac:dyDescent="0.2">
      <c r="A290" s="233">
        <v>97</v>
      </c>
      <c r="B290" s="232" t="s">
        <v>817</v>
      </c>
      <c r="C290" s="237" t="s">
        <v>139</v>
      </c>
      <c r="D290" s="236" t="s">
        <v>816</v>
      </c>
      <c r="E290" s="229" t="s">
        <v>189</v>
      </c>
      <c r="F290" s="235">
        <v>1</v>
      </c>
      <c r="G290" s="365"/>
      <c r="H290" s="231">
        <f t="shared" si="0"/>
        <v>0</v>
      </c>
      <c r="I290" s="234"/>
      <c r="J290" s="231">
        <f t="shared" si="1"/>
        <v>0</v>
      </c>
      <c r="K290" s="234"/>
      <c r="L290" s="231">
        <f t="shared" si="2"/>
        <v>0</v>
      </c>
      <c r="M290" s="231">
        <v>21</v>
      </c>
      <c r="N290" s="231">
        <f t="shared" si="3"/>
        <v>0</v>
      </c>
      <c r="O290" s="229">
        <v>7.7999999999999996E-3</v>
      </c>
      <c r="P290" s="229">
        <f t="shared" si="4"/>
        <v>7.7999999999999996E-3</v>
      </c>
      <c r="Q290" s="229">
        <v>0</v>
      </c>
      <c r="R290" s="229">
        <f t="shared" si="5"/>
        <v>0</v>
      </c>
      <c r="S290" s="229"/>
      <c r="T290" s="229"/>
      <c r="U290" s="230">
        <v>0.755</v>
      </c>
      <c r="V290" s="229">
        <f t="shared" si="6"/>
        <v>0.76</v>
      </c>
      <c r="W290" s="222"/>
      <c r="X290" s="222"/>
      <c r="Y290" s="222"/>
      <c r="Z290" s="222"/>
      <c r="AA290" s="222"/>
      <c r="AB290" s="222"/>
      <c r="AC290" s="222"/>
      <c r="AD290" s="222"/>
      <c r="AE290" s="222"/>
      <c r="AF290" s="222" t="s">
        <v>136</v>
      </c>
      <c r="AG290" s="222"/>
      <c r="AH290" s="222"/>
      <c r="AI290" s="222"/>
      <c r="AJ290" s="222"/>
      <c r="AK290" s="222"/>
      <c r="AL290" s="222"/>
      <c r="AM290" s="222"/>
      <c r="AN290" s="222"/>
      <c r="AO290" s="222"/>
      <c r="AP290" s="222"/>
      <c r="AQ290" s="222"/>
      <c r="AR290" s="222"/>
      <c r="AS290" s="222"/>
      <c r="AT290" s="222"/>
      <c r="AU290" s="222"/>
      <c r="AV290" s="222"/>
      <c r="AW290" s="222"/>
      <c r="AX290" s="222"/>
      <c r="AY290" s="222"/>
      <c r="AZ290" s="222"/>
      <c r="BA290" s="222"/>
      <c r="BB290" s="222"/>
      <c r="BC290" s="222"/>
      <c r="BD290" s="222"/>
      <c r="BE290" s="222"/>
      <c r="BF290" s="222"/>
      <c r="BG290" s="222"/>
      <c r="BH290" s="222"/>
      <c r="BI290" s="222"/>
    </row>
    <row r="291" spans="1:61" outlineLevel="1" x14ac:dyDescent="0.2">
      <c r="A291" s="233">
        <v>98</v>
      </c>
      <c r="B291" s="232" t="s">
        <v>815</v>
      </c>
      <c r="C291" s="237" t="s">
        <v>139</v>
      </c>
      <c r="D291" s="236" t="s">
        <v>814</v>
      </c>
      <c r="E291" s="229" t="s">
        <v>189</v>
      </c>
      <c r="F291" s="235">
        <v>1</v>
      </c>
      <c r="G291" s="365"/>
      <c r="H291" s="231">
        <f t="shared" si="0"/>
        <v>0</v>
      </c>
      <c r="I291" s="234"/>
      <c r="J291" s="231">
        <f t="shared" si="1"/>
        <v>0</v>
      </c>
      <c r="K291" s="234"/>
      <c r="L291" s="231">
        <f t="shared" si="2"/>
        <v>0</v>
      </c>
      <c r="M291" s="231">
        <v>21</v>
      </c>
      <c r="N291" s="231">
        <f t="shared" si="3"/>
        <v>0</v>
      </c>
      <c r="O291" s="229">
        <v>6.7499999999999999E-3</v>
      </c>
      <c r="P291" s="229">
        <f t="shared" si="4"/>
        <v>6.7499999999999999E-3</v>
      </c>
      <c r="Q291" s="229">
        <v>0</v>
      </c>
      <c r="R291" s="229">
        <f t="shared" si="5"/>
        <v>0</v>
      </c>
      <c r="S291" s="229"/>
      <c r="T291" s="229"/>
      <c r="U291" s="230">
        <v>0.70899999999999996</v>
      </c>
      <c r="V291" s="229">
        <f t="shared" si="6"/>
        <v>0.71</v>
      </c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 t="s">
        <v>136</v>
      </c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22"/>
      <c r="AT291" s="222"/>
      <c r="AU291" s="222"/>
      <c r="AV291" s="222"/>
      <c r="AW291" s="222"/>
      <c r="AX291" s="222"/>
      <c r="AY291" s="222"/>
      <c r="AZ291" s="222"/>
      <c r="BA291" s="222"/>
      <c r="BB291" s="222"/>
      <c r="BC291" s="222"/>
      <c r="BD291" s="222"/>
      <c r="BE291" s="222"/>
      <c r="BF291" s="222"/>
      <c r="BG291" s="222"/>
      <c r="BH291" s="222"/>
      <c r="BI291" s="222"/>
    </row>
    <row r="292" spans="1:61" outlineLevel="1" x14ac:dyDescent="0.2">
      <c r="A292" s="233">
        <v>99</v>
      </c>
      <c r="B292" s="232" t="s">
        <v>374</v>
      </c>
      <c r="C292" s="237" t="s">
        <v>139</v>
      </c>
      <c r="D292" s="236" t="s">
        <v>373</v>
      </c>
      <c r="E292" s="229" t="s">
        <v>168</v>
      </c>
      <c r="F292" s="235">
        <v>0.05</v>
      </c>
      <c r="G292" s="365"/>
      <c r="H292" s="231">
        <f t="shared" si="0"/>
        <v>0</v>
      </c>
      <c r="I292" s="234"/>
      <c r="J292" s="231">
        <f t="shared" si="1"/>
        <v>0</v>
      </c>
      <c r="K292" s="234"/>
      <c r="L292" s="231">
        <f t="shared" si="2"/>
        <v>0</v>
      </c>
      <c r="M292" s="231">
        <v>21</v>
      </c>
      <c r="N292" s="231">
        <f t="shared" si="3"/>
        <v>0</v>
      </c>
      <c r="O292" s="229">
        <v>0</v>
      </c>
      <c r="P292" s="229">
        <f t="shared" si="4"/>
        <v>0</v>
      </c>
      <c r="Q292" s="229">
        <v>0</v>
      </c>
      <c r="R292" s="229">
        <f t="shared" si="5"/>
        <v>0</v>
      </c>
      <c r="S292" s="229"/>
      <c r="T292" s="229"/>
      <c r="U292" s="230">
        <v>1.47</v>
      </c>
      <c r="V292" s="229">
        <f t="shared" si="6"/>
        <v>7.0000000000000007E-2</v>
      </c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 t="s">
        <v>136</v>
      </c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222"/>
      <c r="AS292" s="222"/>
      <c r="AT292" s="222"/>
      <c r="AU292" s="222"/>
      <c r="AV292" s="222"/>
      <c r="AW292" s="222"/>
      <c r="AX292" s="222"/>
      <c r="AY292" s="222"/>
      <c r="AZ292" s="222"/>
      <c r="BA292" s="222"/>
      <c r="BB292" s="222"/>
      <c r="BC292" s="222"/>
      <c r="BD292" s="222"/>
      <c r="BE292" s="222"/>
      <c r="BF292" s="222"/>
      <c r="BG292" s="222"/>
      <c r="BH292" s="222"/>
      <c r="BI292" s="222"/>
    </row>
    <row r="293" spans="1:61" x14ac:dyDescent="0.2">
      <c r="A293" s="244" t="s">
        <v>150</v>
      </c>
      <c r="B293" s="243" t="s">
        <v>73</v>
      </c>
      <c r="C293" s="243"/>
      <c r="D293" s="242" t="s">
        <v>72</v>
      </c>
      <c r="E293" s="238"/>
      <c r="F293" s="241"/>
      <c r="G293" s="367"/>
      <c r="H293" s="240">
        <f>SUMIF(AF294:AF305,"&lt;&gt;NOR",H294:H305)</f>
        <v>0</v>
      </c>
      <c r="I293" s="240"/>
      <c r="J293" s="240">
        <f>SUM(J294:J305)</f>
        <v>0</v>
      </c>
      <c r="K293" s="240"/>
      <c r="L293" s="240">
        <f>SUM(L294:L305)</f>
        <v>0</v>
      </c>
      <c r="M293" s="240"/>
      <c r="N293" s="240">
        <f>SUM(N294:N305)</f>
        <v>0</v>
      </c>
      <c r="O293" s="238"/>
      <c r="P293" s="238">
        <f>SUM(P294:P305)</f>
        <v>0.21642</v>
      </c>
      <c r="Q293" s="238"/>
      <c r="R293" s="238">
        <f>SUM(R294:R305)</f>
        <v>0</v>
      </c>
      <c r="S293" s="238"/>
      <c r="T293" s="238"/>
      <c r="U293" s="239"/>
      <c r="V293" s="238">
        <f>SUM(V294:V305)</f>
        <v>64.17</v>
      </c>
      <c r="AF293" t="s">
        <v>149</v>
      </c>
    </row>
    <row r="294" spans="1:61" ht="22.5" outlineLevel="1" x14ac:dyDescent="0.2">
      <c r="A294" s="233">
        <v>100</v>
      </c>
      <c r="B294" s="232" t="s">
        <v>321</v>
      </c>
      <c r="C294" s="237" t="s">
        <v>139</v>
      </c>
      <c r="D294" s="236" t="s">
        <v>352</v>
      </c>
      <c r="E294" s="229" t="s">
        <v>319</v>
      </c>
      <c r="F294" s="235">
        <v>10</v>
      </c>
      <c r="G294" s="365"/>
      <c r="H294" s="231">
        <f t="shared" ref="H294:H305" si="7">ROUND(F294*G294,2)</f>
        <v>0</v>
      </c>
      <c r="I294" s="234"/>
      <c r="J294" s="231">
        <f t="shared" ref="J294:J305" si="8">ROUND(F294*I294,2)</f>
        <v>0</v>
      </c>
      <c r="K294" s="234"/>
      <c r="L294" s="231">
        <f t="shared" ref="L294:L305" si="9">ROUND(F294*K294,2)</f>
        <v>0</v>
      </c>
      <c r="M294" s="231">
        <v>21</v>
      </c>
      <c r="N294" s="231">
        <f t="shared" ref="N294:N305" si="10">H294*(1+M294/100)</f>
        <v>0</v>
      </c>
      <c r="O294" s="229">
        <v>0</v>
      </c>
      <c r="P294" s="229">
        <f t="shared" ref="P294:P305" si="11">ROUND(F294*O294,5)</f>
        <v>0</v>
      </c>
      <c r="Q294" s="229">
        <v>0</v>
      </c>
      <c r="R294" s="229">
        <f t="shared" ref="R294:R305" si="12">ROUND(F294*Q294,5)</f>
        <v>0</v>
      </c>
      <c r="S294" s="229"/>
      <c r="T294" s="229"/>
      <c r="U294" s="230">
        <v>1</v>
      </c>
      <c r="V294" s="229">
        <f t="shared" ref="V294:V305" si="13">ROUND(F294*U294,2)</f>
        <v>10</v>
      </c>
      <c r="W294" s="222"/>
      <c r="X294" s="222"/>
      <c r="Y294" s="222"/>
      <c r="Z294" s="222"/>
      <c r="AA294" s="222"/>
      <c r="AB294" s="222"/>
      <c r="AC294" s="222"/>
      <c r="AD294" s="222"/>
      <c r="AE294" s="222"/>
      <c r="AF294" s="222" t="s">
        <v>136</v>
      </c>
      <c r="AG294" s="222"/>
      <c r="AH294" s="222"/>
      <c r="AI294" s="222"/>
      <c r="AJ294" s="222"/>
      <c r="AK294" s="222"/>
      <c r="AL294" s="222"/>
      <c r="AM294" s="222"/>
      <c r="AN294" s="222"/>
      <c r="AO294" s="222"/>
      <c r="AP294" s="222"/>
      <c r="AQ294" s="222"/>
      <c r="AR294" s="222"/>
      <c r="AS294" s="222"/>
      <c r="AT294" s="222"/>
      <c r="AU294" s="222"/>
      <c r="AV294" s="222"/>
      <c r="AW294" s="222"/>
      <c r="AX294" s="222"/>
      <c r="AY294" s="222"/>
      <c r="AZ294" s="222"/>
      <c r="BA294" s="222"/>
      <c r="BB294" s="222"/>
      <c r="BC294" s="222"/>
      <c r="BD294" s="222"/>
      <c r="BE294" s="222"/>
      <c r="BF294" s="222"/>
      <c r="BG294" s="222"/>
      <c r="BH294" s="222"/>
      <c r="BI294" s="222"/>
    </row>
    <row r="295" spans="1:61" outlineLevel="1" x14ac:dyDescent="0.2">
      <c r="A295" s="233">
        <v>101</v>
      </c>
      <c r="B295" s="232" t="s">
        <v>372</v>
      </c>
      <c r="C295" s="237" t="s">
        <v>139</v>
      </c>
      <c r="D295" s="236" t="s">
        <v>371</v>
      </c>
      <c r="E295" s="229" t="s">
        <v>207</v>
      </c>
      <c r="F295" s="235">
        <v>50</v>
      </c>
      <c r="G295" s="365"/>
      <c r="H295" s="231">
        <f t="shared" si="7"/>
        <v>0</v>
      </c>
      <c r="I295" s="234"/>
      <c r="J295" s="231">
        <f t="shared" si="8"/>
        <v>0</v>
      </c>
      <c r="K295" s="234"/>
      <c r="L295" s="231">
        <f t="shared" si="9"/>
        <v>0</v>
      </c>
      <c r="M295" s="231">
        <v>21</v>
      </c>
      <c r="N295" s="231">
        <f t="shared" si="10"/>
        <v>0</v>
      </c>
      <c r="O295" s="229">
        <v>4.0099999999999997E-3</v>
      </c>
      <c r="P295" s="229">
        <f t="shared" si="11"/>
        <v>0.20050000000000001</v>
      </c>
      <c r="Q295" s="229">
        <v>0</v>
      </c>
      <c r="R295" s="229">
        <f t="shared" si="12"/>
        <v>0</v>
      </c>
      <c r="S295" s="229"/>
      <c r="T295" s="229"/>
      <c r="U295" s="230">
        <v>0.54290000000000005</v>
      </c>
      <c r="V295" s="229">
        <f t="shared" si="13"/>
        <v>27.15</v>
      </c>
      <c r="W295" s="222"/>
      <c r="X295" s="222"/>
      <c r="Y295" s="222"/>
      <c r="Z295" s="222"/>
      <c r="AA295" s="222"/>
      <c r="AB295" s="222"/>
      <c r="AC295" s="222"/>
      <c r="AD295" s="222"/>
      <c r="AE295" s="222"/>
      <c r="AF295" s="222" t="s">
        <v>136</v>
      </c>
      <c r="AG295" s="222"/>
      <c r="AH295" s="222"/>
      <c r="AI295" s="222"/>
      <c r="AJ295" s="222"/>
      <c r="AK295" s="222"/>
      <c r="AL295" s="222"/>
      <c r="AM295" s="222"/>
      <c r="AN295" s="222"/>
      <c r="AO295" s="222"/>
      <c r="AP295" s="222"/>
      <c r="AQ295" s="222"/>
      <c r="AR295" s="222"/>
      <c r="AS295" s="222"/>
      <c r="AT295" s="222"/>
      <c r="AU295" s="222"/>
      <c r="AV295" s="222"/>
      <c r="AW295" s="222"/>
      <c r="AX295" s="222"/>
      <c r="AY295" s="222"/>
      <c r="AZ295" s="222"/>
      <c r="BA295" s="222"/>
      <c r="BB295" s="222"/>
      <c r="BC295" s="222"/>
      <c r="BD295" s="222"/>
      <c r="BE295" s="222"/>
      <c r="BF295" s="222"/>
      <c r="BG295" s="222"/>
      <c r="BH295" s="222"/>
      <c r="BI295" s="222"/>
    </row>
    <row r="296" spans="1:61" ht="22.5" outlineLevel="1" x14ac:dyDescent="0.2">
      <c r="A296" s="233">
        <v>102</v>
      </c>
      <c r="B296" s="232" t="s">
        <v>370</v>
      </c>
      <c r="C296" s="237" t="s">
        <v>139</v>
      </c>
      <c r="D296" s="236" t="s">
        <v>369</v>
      </c>
      <c r="E296" s="229" t="s">
        <v>207</v>
      </c>
      <c r="F296" s="235">
        <v>50</v>
      </c>
      <c r="G296" s="365"/>
      <c r="H296" s="231">
        <f t="shared" si="7"/>
        <v>0</v>
      </c>
      <c r="I296" s="234"/>
      <c r="J296" s="231">
        <f t="shared" si="8"/>
        <v>0</v>
      </c>
      <c r="K296" s="234"/>
      <c r="L296" s="231">
        <f t="shared" si="9"/>
        <v>0</v>
      </c>
      <c r="M296" s="231">
        <v>21</v>
      </c>
      <c r="N296" s="231">
        <f t="shared" si="10"/>
        <v>0</v>
      </c>
      <c r="O296" s="229">
        <v>4.0000000000000003E-5</v>
      </c>
      <c r="P296" s="229">
        <f t="shared" si="11"/>
        <v>2E-3</v>
      </c>
      <c r="Q296" s="229">
        <v>0</v>
      </c>
      <c r="R296" s="229">
        <f t="shared" si="12"/>
        <v>0</v>
      </c>
      <c r="S296" s="229"/>
      <c r="T296" s="229"/>
      <c r="U296" s="230">
        <v>0.129</v>
      </c>
      <c r="V296" s="229">
        <f t="shared" si="13"/>
        <v>6.45</v>
      </c>
      <c r="W296" s="222"/>
      <c r="X296" s="222"/>
      <c r="Y296" s="222"/>
      <c r="Z296" s="222"/>
      <c r="AA296" s="222"/>
      <c r="AB296" s="222"/>
      <c r="AC296" s="222"/>
      <c r="AD296" s="222"/>
      <c r="AE296" s="222"/>
      <c r="AF296" s="222" t="s">
        <v>136</v>
      </c>
      <c r="AG296" s="222"/>
      <c r="AH296" s="222"/>
      <c r="AI296" s="222"/>
      <c r="AJ296" s="222"/>
      <c r="AK296" s="222"/>
      <c r="AL296" s="222"/>
      <c r="AM296" s="222"/>
      <c r="AN296" s="222"/>
      <c r="AO296" s="222"/>
      <c r="AP296" s="222"/>
      <c r="AQ296" s="222"/>
      <c r="AR296" s="222"/>
      <c r="AS296" s="222"/>
      <c r="AT296" s="222"/>
      <c r="AU296" s="222"/>
      <c r="AV296" s="222"/>
      <c r="AW296" s="222"/>
      <c r="AX296" s="222"/>
      <c r="AY296" s="222"/>
      <c r="AZ296" s="222"/>
      <c r="BA296" s="222"/>
      <c r="BB296" s="222"/>
      <c r="BC296" s="222"/>
      <c r="BD296" s="222"/>
      <c r="BE296" s="222"/>
      <c r="BF296" s="222"/>
      <c r="BG296" s="222"/>
      <c r="BH296" s="222"/>
      <c r="BI296" s="222"/>
    </row>
    <row r="297" spans="1:61" outlineLevel="1" x14ac:dyDescent="0.2">
      <c r="A297" s="233">
        <v>103</v>
      </c>
      <c r="B297" s="232" t="s">
        <v>368</v>
      </c>
      <c r="C297" s="237" t="s">
        <v>139</v>
      </c>
      <c r="D297" s="236" t="s">
        <v>367</v>
      </c>
      <c r="E297" s="229" t="s">
        <v>189</v>
      </c>
      <c r="F297" s="235">
        <v>18</v>
      </c>
      <c r="G297" s="365"/>
      <c r="H297" s="231">
        <f t="shared" si="7"/>
        <v>0</v>
      </c>
      <c r="I297" s="234"/>
      <c r="J297" s="231">
        <f t="shared" si="8"/>
        <v>0</v>
      </c>
      <c r="K297" s="234"/>
      <c r="L297" s="231">
        <f t="shared" si="9"/>
        <v>0</v>
      </c>
      <c r="M297" s="231">
        <v>21</v>
      </c>
      <c r="N297" s="231">
        <f t="shared" si="10"/>
        <v>0</v>
      </c>
      <c r="O297" s="229">
        <v>0</v>
      </c>
      <c r="P297" s="229">
        <f t="shared" si="11"/>
        <v>0</v>
      </c>
      <c r="Q297" s="229">
        <v>0</v>
      </c>
      <c r="R297" s="229">
        <f t="shared" si="12"/>
        <v>0</v>
      </c>
      <c r="S297" s="229"/>
      <c r="T297" s="229"/>
      <c r="U297" s="230">
        <v>0.42499999999999999</v>
      </c>
      <c r="V297" s="229">
        <f t="shared" si="13"/>
        <v>7.65</v>
      </c>
      <c r="W297" s="222"/>
      <c r="X297" s="222"/>
      <c r="Y297" s="222"/>
      <c r="Z297" s="222"/>
      <c r="AA297" s="222"/>
      <c r="AB297" s="222"/>
      <c r="AC297" s="222"/>
      <c r="AD297" s="222"/>
      <c r="AE297" s="222"/>
      <c r="AF297" s="222" t="s">
        <v>136</v>
      </c>
      <c r="AG297" s="222"/>
      <c r="AH297" s="222"/>
      <c r="AI297" s="222"/>
      <c r="AJ297" s="222"/>
      <c r="AK297" s="222"/>
      <c r="AL297" s="222"/>
      <c r="AM297" s="222"/>
      <c r="AN297" s="222"/>
      <c r="AO297" s="222"/>
      <c r="AP297" s="222"/>
      <c r="AQ297" s="222"/>
      <c r="AR297" s="222"/>
      <c r="AS297" s="222"/>
      <c r="AT297" s="222"/>
      <c r="AU297" s="222"/>
      <c r="AV297" s="222"/>
      <c r="AW297" s="222"/>
      <c r="AX297" s="222"/>
      <c r="AY297" s="222"/>
      <c r="AZ297" s="222"/>
      <c r="BA297" s="222"/>
      <c r="BB297" s="222"/>
      <c r="BC297" s="222"/>
      <c r="BD297" s="222"/>
      <c r="BE297" s="222"/>
      <c r="BF297" s="222"/>
      <c r="BG297" s="222"/>
      <c r="BH297" s="222"/>
      <c r="BI297" s="222"/>
    </row>
    <row r="298" spans="1:61" outlineLevel="1" x14ac:dyDescent="0.2">
      <c r="A298" s="233">
        <v>104</v>
      </c>
      <c r="B298" s="232" t="s">
        <v>366</v>
      </c>
      <c r="C298" s="237" t="s">
        <v>139</v>
      </c>
      <c r="D298" s="236" t="s">
        <v>365</v>
      </c>
      <c r="E298" s="229" t="s">
        <v>330</v>
      </c>
      <c r="F298" s="235">
        <v>6</v>
      </c>
      <c r="G298" s="365"/>
      <c r="H298" s="231">
        <f t="shared" si="7"/>
        <v>0</v>
      </c>
      <c r="I298" s="234"/>
      <c r="J298" s="231">
        <f t="shared" si="8"/>
        <v>0</v>
      </c>
      <c r="K298" s="234"/>
      <c r="L298" s="231">
        <f t="shared" si="9"/>
        <v>0</v>
      </c>
      <c r="M298" s="231">
        <v>21</v>
      </c>
      <c r="N298" s="231">
        <f t="shared" si="10"/>
        <v>0</v>
      </c>
      <c r="O298" s="229">
        <v>0</v>
      </c>
      <c r="P298" s="229">
        <f t="shared" si="11"/>
        <v>0</v>
      </c>
      <c r="Q298" s="229">
        <v>0</v>
      </c>
      <c r="R298" s="229">
        <f t="shared" si="12"/>
        <v>0</v>
      </c>
      <c r="S298" s="229"/>
      <c r="T298" s="229"/>
      <c r="U298" s="230">
        <v>0.105</v>
      </c>
      <c r="V298" s="229">
        <f t="shared" si="13"/>
        <v>0.63</v>
      </c>
      <c r="W298" s="222"/>
      <c r="X298" s="222"/>
      <c r="Y298" s="222"/>
      <c r="Z298" s="222"/>
      <c r="AA298" s="222"/>
      <c r="AB298" s="222"/>
      <c r="AC298" s="222"/>
      <c r="AD298" s="222"/>
      <c r="AE298" s="222"/>
      <c r="AF298" s="222" t="s">
        <v>136</v>
      </c>
      <c r="AG298" s="222"/>
      <c r="AH298" s="222"/>
      <c r="AI298" s="222"/>
      <c r="AJ298" s="222"/>
      <c r="AK298" s="222"/>
      <c r="AL298" s="222"/>
      <c r="AM298" s="222"/>
      <c r="AN298" s="222"/>
      <c r="AO298" s="222"/>
      <c r="AP298" s="222"/>
      <c r="AQ298" s="222"/>
      <c r="AR298" s="222"/>
      <c r="AS298" s="222"/>
      <c r="AT298" s="222"/>
      <c r="AU298" s="222"/>
      <c r="AV298" s="222"/>
      <c r="AW298" s="222"/>
      <c r="AX298" s="222"/>
      <c r="AY298" s="222"/>
      <c r="AZ298" s="222"/>
      <c r="BA298" s="222"/>
      <c r="BB298" s="222"/>
      <c r="BC298" s="222"/>
      <c r="BD298" s="222"/>
      <c r="BE298" s="222"/>
      <c r="BF298" s="222"/>
      <c r="BG298" s="222"/>
      <c r="BH298" s="222"/>
      <c r="BI298" s="222"/>
    </row>
    <row r="299" spans="1:61" outlineLevel="1" x14ac:dyDescent="0.2">
      <c r="A299" s="233">
        <v>105</v>
      </c>
      <c r="B299" s="232" t="s">
        <v>364</v>
      </c>
      <c r="C299" s="237" t="s">
        <v>139</v>
      </c>
      <c r="D299" s="236" t="s">
        <v>363</v>
      </c>
      <c r="E299" s="229" t="s">
        <v>330</v>
      </c>
      <c r="F299" s="235">
        <v>6</v>
      </c>
      <c r="G299" s="365"/>
      <c r="H299" s="231">
        <f t="shared" si="7"/>
        <v>0</v>
      </c>
      <c r="I299" s="234"/>
      <c r="J299" s="231">
        <f t="shared" si="8"/>
        <v>0</v>
      </c>
      <c r="K299" s="234"/>
      <c r="L299" s="231">
        <f t="shared" si="9"/>
        <v>0</v>
      </c>
      <c r="M299" s="231">
        <v>21</v>
      </c>
      <c r="N299" s="231">
        <f t="shared" si="10"/>
        <v>0</v>
      </c>
      <c r="O299" s="229">
        <v>0</v>
      </c>
      <c r="P299" s="229">
        <f t="shared" si="11"/>
        <v>0</v>
      </c>
      <c r="Q299" s="229">
        <v>0</v>
      </c>
      <c r="R299" s="229">
        <f t="shared" si="12"/>
        <v>0</v>
      </c>
      <c r="S299" s="229"/>
      <c r="T299" s="229"/>
      <c r="U299" s="230">
        <v>0.105</v>
      </c>
      <c r="V299" s="229">
        <f t="shared" si="13"/>
        <v>0.63</v>
      </c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 t="s">
        <v>136</v>
      </c>
      <c r="AG299" s="222"/>
      <c r="AH299" s="222"/>
      <c r="AI299" s="222"/>
      <c r="AJ299" s="222"/>
      <c r="AK299" s="222"/>
      <c r="AL299" s="222"/>
      <c r="AM299" s="222"/>
      <c r="AN299" s="222"/>
      <c r="AO299" s="222"/>
      <c r="AP299" s="222"/>
      <c r="AQ299" s="222"/>
      <c r="AR299" s="222"/>
      <c r="AS299" s="222"/>
      <c r="AT299" s="222"/>
      <c r="AU299" s="222"/>
      <c r="AV299" s="222"/>
      <c r="AW299" s="222"/>
      <c r="AX299" s="222"/>
      <c r="AY299" s="222"/>
      <c r="AZ299" s="222"/>
      <c r="BA299" s="222"/>
      <c r="BB299" s="222"/>
      <c r="BC299" s="222"/>
      <c r="BD299" s="222"/>
      <c r="BE299" s="222"/>
      <c r="BF299" s="222"/>
      <c r="BG299" s="222"/>
      <c r="BH299" s="222"/>
      <c r="BI299" s="222"/>
    </row>
    <row r="300" spans="1:61" outlineLevel="1" x14ac:dyDescent="0.2">
      <c r="A300" s="233">
        <v>106</v>
      </c>
      <c r="B300" s="232" t="s">
        <v>362</v>
      </c>
      <c r="C300" s="237" t="s">
        <v>139</v>
      </c>
      <c r="D300" s="236" t="s">
        <v>361</v>
      </c>
      <c r="E300" s="229" t="s">
        <v>189</v>
      </c>
      <c r="F300" s="235">
        <v>4</v>
      </c>
      <c r="G300" s="365"/>
      <c r="H300" s="231">
        <f t="shared" si="7"/>
        <v>0</v>
      </c>
      <c r="I300" s="234"/>
      <c r="J300" s="231">
        <f t="shared" si="8"/>
        <v>0</v>
      </c>
      <c r="K300" s="234"/>
      <c r="L300" s="231">
        <f t="shared" si="9"/>
        <v>0</v>
      </c>
      <c r="M300" s="231">
        <v>21</v>
      </c>
      <c r="N300" s="231">
        <f t="shared" si="10"/>
        <v>0</v>
      </c>
      <c r="O300" s="229">
        <v>1.2E-4</v>
      </c>
      <c r="P300" s="229">
        <f t="shared" si="11"/>
        <v>4.8000000000000001E-4</v>
      </c>
      <c r="Q300" s="229">
        <v>0</v>
      </c>
      <c r="R300" s="229">
        <f t="shared" si="12"/>
        <v>0</v>
      </c>
      <c r="S300" s="229"/>
      <c r="T300" s="229"/>
      <c r="U300" s="230">
        <v>0.18554999999999999</v>
      </c>
      <c r="V300" s="229">
        <f t="shared" si="13"/>
        <v>0.74</v>
      </c>
      <c r="W300" s="222"/>
      <c r="X300" s="222"/>
      <c r="Y300" s="222"/>
      <c r="Z300" s="222"/>
      <c r="AA300" s="222"/>
      <c r="AB300" s="222"/>
      <c r="AC300" s="222"/>
      <c r="AD300" s="222"/>
      <c r="AE300" s="222"/>
      <c r="AF300" s="222" t="s">
        <v>136</v>
      </c>
      <c r="AG300" s="222"/>
      <c r="AH300" s="222"/>
      <c r="AI300" s="222"/>
      <c r="AJ300" s="222"/>
      <c r="AK300" s="222"/>
      <c r="AL300" s="222"/>
      <c r="AM300" s="222"/>
      <c r="AN300" s="222"/>
      <c r="AO300" s="222"/>
      <c r="AP300" s="222"/>
      <c r="AQ300" s="222"/>
      <c r="AR300" s="222"/>
      <c r="AS300" s="222"/>
      <c r="AT300" s="222"/>
      <c r="AU300" s="222"/>
      <c r="AV300" s="222"/>
      <c r="AW300" s="222"/>
      <c r="AX300" s="222"/>
      <c r="AY300" s="222"/>
      <c r="AZ300" s="222"/>
      <c r="BA300" s="222"/>
      <c r="BB300" s="222"/>
      <c r="BC300" s="222"/>
      <c r="BD300" s="222"/>
      <c r="BE300" s="222"/>
      <c r="BF300" s="222"/>
      <c r="BG300" s="222"/>
      <c r="BH300" s="222"/>
      <c r="BI300" s="222"/>
    </row>
    <row r="301" spans="1:61" outlineLevel="1" x14ac:dyDescent="0.2">
      <c r="A301" s="233">
        <v>107</v>
      </c>
      <c r="B301" s="232" t="s">
        <v>360</v>
      </c>
      <c r="C301" s="237" t="s">
        <v>139</v>
      </c>
      <c r="D301" s="236" t="s">
        <v>359</v>
      </c>
      <c r="E301" s="229" t="s">
        <v>189</v>
      </c>
      <c r="F301" s="235">
        <v>18</v>
      </c>
      <c r="G301" s="365"/>
      <c r="H301" s="231">
        <f t="shared" si="7"/>
        <v>0</v>
      </c>
      <c r="I301" s="234"/>
      <c r="J301" s="231">
        <f t="shared" si="8"/>
        <v>0</v>
      </c>
      <c r="K301" s="234"/>
      <c r="L301" s="231">
        <f t="shared" si="9"/>
        <v>0</v>
      </c>
      <c r="M301" s="231">
        <v>21</v>
      </c>
      <c r="N301" s="231">
        <f t="shared" si="10"/>
        <v>0</v>
      </c>
      <c r="O301" s="229">
        <v>6.3000000000000003E-4</v>
      </c>
      <c r="P301" s="229">
        <f t="shared" si="11"/>
        <v>1.1339999999999999E-2</v>
      </c>
      <c r="Q301" s="229">
        <v>0</v>
      </c>
      <c r="R301" s="229">
        <f t="shared" si="12"/>
        <v>0</v>
      </c>
      <c r="S301" s="229"/>
      <c r="T301" s="229"/>
      <c r="U301" s="230">
        <v>0.27200000000000002</v>
      </c>
      <c r="V301" s="229">
        <f t="shared" si="13"/>
        <v>4.9000000000000004</v>
      </c>
      <c r="W301" s="222"/>
      <c r="X301" s="222"/>
      <c r="Y301" s="222"/>
      <c r="Z301" s="222"/>
      <c r="AA301" s="222"/>
      <c r="AB301" s="222"/>
      <c r="AC301" s="222"/>
      <c r="AD301" s="222"/>
      <c r="AE301" s="222"/>
      <c r="AF301" s="222" t="s">
        <v>136</v>
      </c>
      <c r="AG301" s="222"/>
      <c r="AH301" s="222"/>
      <c r="AI301" s="222"/>
      <c r="AJ301" s="222"/>
      <c r="AK301" s="222"/>
      <c r="AL301" s="222"/>
      <c r="AM301" s="222"/>
      <c r="AN301" s="222"/>
      <c r="AO301" s="222"/>
      <c r="AP301" s="222"/>
      <c r="AQ301" s="222"/>
      <c r="AR301" s="222"/>
      <c r="AS301" s="222"/>
      <c r="AT301" s="222"/>
      <c r="AU301" s="222"/>
      <c r="AV301" s="222"/>
      <c r="AW301" s="222"/>
      <c r="AX301" s="222"/>
      <c r="AY301" s="222"/>
      <c r="AZ301" s="222"/>
      <c r="BA301" s="222"/>
      <c r="BB301" s="222"/>
      <c r="BC301" s="222"/>
      <c r="BD301" s="222"/>
      <c r="BE301" s="222"/>
      <c r="BF301" s="222"/>
      <c r="BG301" s="222"/>
      <c r="BH301" s="222"/>
      <c r="BI301" s="222"/>
    </row>
    <row r="302" spans="1:61" outlineLevel="1" x14ac:dyDescent="0.2">
      <c r="A302" s="233">
        <v>108</v>
      </c>
      <c r="B302" s="232" t="s">
        <v>358</v>
      </c>
      <c r="C302" s="237" t="s">
        <v>139</v>
      </c>
      <c r="D302" s="236" t="s">
        <v>357</v>
      </c>
      <c r="E302" s="229" t="s">
        <v>207</v>
      </c>
      <c r="F302" s="235">
        <v>50</v>
      </c>
      <c r="G302" s="365"/>
      <c r="H302" s="231">
        <f t="shared" si="7"/>
        <v>0</v>
      </c>
      <c r="I302" s="234"/>
      <c r="J302" s="231">
        <f t="shared" si="8"/>
        <v>0</v>
      </c>
      <c r="K302" s="234"/>
      <c r="L302" s="231">
        <f t="shared" si="9"/>
        <v>0</v>
      </c>
      <c r="M302" s="231">
        <v>21</v>
      </c>
      <c r="N302" s="231">
        <f t="shared" si="10"/>
        <v>0</v>
      </c>
      <c r="O302" s="229">
        <v>0</v>
      </c>
      <c r="P302" s="229">
        <f t="shared" si="11"/>
        <v>0</v>
      </c>
      <c r="Q302" s="229">
        <v>0</v>
      </c>
      <c r="R302" s="229">
        <f t="shared" si="12"/>
        <v>0</v>
      </c>
      <c r="S302" s="229"/>
      <c r="T302" s="229"/>
      <c r="U302" s="230">
        <v>2.9000000000000001E-2</v>
      </c>
      <c r="V302" s="229">
        <f t="shared" si="13"/>
        <v>1.45</v>
      </c>
      <c r="W302" s="222"/>
      <c r="X302" s="222"/>
      <c r="Y302" s="222"/>
      <c r="Z302" s="222"/>
      <c r="AA302" s="222"/>
      <c r="AB302" s="222"/>
      <c r="AC302" s="222"/>
      <c r="AD302" s="222"/>
      <c r="AE302" s="222"/>
      <c r="AF302" s="222" t="s">
        <v>136</v>
      </c>
      <c r="AG302" s="222"/>
      <c r="AH302" s="222"/>
      <c r="AI302" s="222"/>
      <c r="AJ302" s="222"/>
      <c r="AK302" s="222"/>
      <c r="AL302" s="222"/>
      <c r="AM302" s="222"/>
      <c r="AN302" s="222"/>
      <c r="AO302" s="222"/>
      <c r="AP302" s="222"/>
      <c r="AQ302" s="222"/>
      <c r="AR302" s="222"/>
      <c r="AS302" s="222"/>
      <c r="AT302" s="222"/>
      <c r="AU302" s="222"/>
      <c r="AV302" s="222"/>
      <c r="AW302" s="222"/>
      <c r="AX302" s="222"/>
      <c r="AY302" s="222"/>
      <c r="AZ302" s="222"/>
      <c r="BA302" s="222"/>
      <c r="BB302" s="222"/>
      <c r="BC302" s="222"/>
      <c r="BD302" s="222"/>
      <c r="BE302" s="222"/>
      <c r="BF302" s="222"/>
      <c r="BG302" s="222"/>
      <c r="BH302" s="222"/>
      <c r="BI302" s="222"/>
    </row>
    <row r="303" spans="1:61" outlineLevel="1" x14ac:dyDescent="0.2">
      <c r="A303" s="233">
        <v>109</v>
      </c>
      <c r="B303" s="232" t="s">
        <v>356</v>
      </c>
      <c r="C303" s="237" t="s">
        <v>139</v>
      </c>
      <c r="D303" s="236" t="s">
        <v>355</v>
      </c>
      <c r="E303" s="229" t="s">
        <v>207</v>
      </c>
      <c r="F303" s="235">
        <v>50</v>
      </c>
      <c r="G303" s="365"/>
      <c r="H303" s="231">
        <f t="shared" si="7"/>
        <v>0</v>
      </c>
      <c r="I303" s="234"/>
      <c r="J303" s="231">
        <f t="shared" si="8"/>
        <v>0</v>
      </c>
      <c r="K303" s="234"/>
      <c r="L303" s="231">
        <f t="shared" si="9"/>
        <v>0</v>
      </c>
      <c r="M303" s="231">
        <v>21</v>
      </c>
      <c r="N303" s="231">
        <f t="shared" si="10"/>
        <v>0</v>
      </c>
      <c r="O303" s="229">
        <v>1.0000000000000001E-5</v>
      </c>
      <c r="P303" s="229">
        <f t="shared" si="11"/>
        <v>5.0000000000000001E-4</v>
      </c>
      <c r="Q303" s="229">
        <v>0</v>
      </c>
      <c r="R303" s="229">
        <f t="shared" si="12"/>
        <v>0</v>
      </c>
      <c r="S303" s="229"/>
      <c r="T303" s="229"/>
      <c r="U303" s="230">
        <v>6.2E-2</v>
      </c>
      <c r="V303" s="229">
        <f t="shared" si="13"/>
        <v>3.1</v>
      </c>
      <c r="W303" s="222"/>
      <c r="X303" s="222"/>
      <c r="Y303" s="222"/>
      <c r="Z303" s="222"/>
      <c r="AA303" s="222"/>
      <c r="AB303" s="222"/>
      <c r="AC303" s="222"/>
      <c r="AD303" s="222"/>
      <c r="AE303" s="222"/>
      <c r="AF303" s="222" t="s">
        <v>136</v>
      </c>
      <c r="AG303" s="222"/>
      <c r="AH303" s="222"/>
      <c r="AI303" s="222"/>
      <c r="AJ303" s="222"/>
      <c r="AK303" s="222"/>
      <c r="AL303" s="222"/>
      <c r="AM303" s="222"/>
      <c r="AN303" s="222"/>
      <c r="AO303" s="222"/>
      <c r="AP303" s="222"/>
      <c r="AQ303" s="222"/>
      <c r="AR303" s="222"/>
      <c r="AS303" s="222"/>
      <c r="AT303" s="222"/>
      <c r="AU303" s="222"/>
      <c r="AV303" s="222"/>
      <c r="AW303" s="222"/>
      <c r="AX303" s="222"/>
      <c r="AY303" s="222"/>
      <c r="AZ303" s="222"/>
      <c r="BA303" s="222"/>
      <c r="BB303" s="222"/>
      <c r="BC303" s="222"/>
      <c r="BD303" s="222"/>
      <c r="BE303" s="222"/>
      <c r="BF303" s="222"/>
      <c r="BG303" s="222"/>
      <c r="BH303" s="222"/>
      <c r="BI303" s="222"/>
    </row>
    <row r="304" spans="1:61" outlineLevel="1" x14ac:dyDescent="0.2">
      <c r="A304" s="233">
        <v>110</v>
      </c>
      <c r="B304" s="232" t="s">
        <v>813</v>
      </c>
      <c r="C304" s="237" t="s">
        <v>139</v>
      </c>
      <c r="D304" s="236" t="s">
        <v>812</v>
      </c>
      <c r="E304" s="229" t="s">
        <v>189</v>
      </c>
      <c r="F304" s="235">
        <v>2</v>
      </c>
      <c r="G304" s="365"/>
      <c r="H304" s="231">
        <f t="shared" si="7"/>
        <v>0</v>
      </c>
      <c r="I304" s="234"/>
      <c r="J304" s="231">
        <f t="shared" si="8"/>
        <v>0</v>
      </c>
      <c r="K304" s="234"/>
      <c r="L304" s="231">
        <f t="shared" si="9"/>
        <v>0</v>
      </c>
      <c r="M304" s="231">
        <v>21</v>
      </c>
      <c r="N304" s="231">
        <f t="shared" si="10"/>
        <v>0</v>
      </c>
      <c r="O304" s="229">
        <v>8.0000000000000004E-4</v>
      </c>
      <c r="P304" s="229">
        <f t="shared" si="11"/>
        <v>1.6000000000000001E-3</v>
      </c>
      <c r="Q304" s="229">
        <v>0</v>
      </c>
      <c r="R304" s="229">
        <f t="shared" si="12"/>
        <v>0</v>
      </c>
      <c r="S304" s="229"/>
      <c r="T304" s="229"/>
      <c r="U304" s="230">
        <v>0.59399999999999997</v>
      </c>
      <c r="V304" s="229">
        <f t="shared" si="13"/>
        <v>1.19</v>
      </c>
      <c r="W304" s="222"/>
      <c r="X304" s="222"/>
      <c r="Y304" s="222"/>
      <c r="Z304" s="222"/>
      <c r="AA304" s="222"/>
      <c r="AB304" s="222"/>
      <c r="AC304" s="222"/>
      <c r="AD304" s="222"/>
      <c r="AE304" s="222"/>
      <c r="AF304" s="222" t="s">
        <v>136</v>
      </c>
      <c r="AG304" s="222"/>
      <c r="AH304" s="222"/>
      <c r="AI304" s="222"/>
      <c r="AJ304" s="222"/>
      <c r="AK304" s="222"/>
      <c r="AL304" s="222"/>
      <c r="AM304" s="222"/>
      <c r="AN304" s="222"/>
      <c r="AO304" s="222"/>
      <c r="AP304" s="222"/>
      <c r="AQ304" s="222"/>
      <c r="AR304" s="222"/>
      <c r="AS304" s="222"/>
      <c r="AT304" s="222"/>
      <c r="AU304" s="222"/>
      <c r="AV304" s="222"/>
      <c r="AW304" s="222"/>
      <c r="AX304" s="222"/>
      <c r="AY304" s="222"/>
      <c r="AZ304" s="222"/>
      <c r="BA304" s="222"/>
      <c r="BB304" s="222"/>
      <c r="BC304" s="222"/>
      <c r="BD304" s="222"/>
      <c r="BE304" s="222"/>
      <c r="BF304" s="222"/>
      <c r="BG304" s="222"/>
      <c r="BH304" s="222"/>
      <c r="BI304" s="222"/>
    </row>
    <row r="305" spans="1:61" outlineLevel="1" x14ac:dyDescent="0.2">
      <c r="A305" s="233">
        <v>111</v>
      </c>
      <c r="B305" s="232" t="s">
        <v>354</v>
      </c>
      <c r="C305" s="237" t="s">
        <v>139</v>
      </c>
      <c r="D305" s="236" t="s">
        <v>353</v>
      </c>
      <c r="E305" s="229" t="s">
        <v>168</v>
      </c>
      <c r="F305" s="235">
        <v>0.21</v>
      </c>
      <c r="G305" s="365"/>
      <c r="H305" s="231">
        <f t="shared" si="7"/>
        <v>0</v>
      </c>
      <c r="I305" s="234"/>
      <c r="J305" s="231">
        <f t="shared" si="8"/>
        <v>0</v>
      </c>
      <c r="K305" s="234"/>
      <c r="L305" s="231">
        <f t="shared" si="9"/>
        <v>0</v>
      </c>
      <c r="M305" s="231">
        <v>21</v>
      </c>
      <c r="N305" s="231">
        <f t="shared" si="10"/>
        <v>0</v>
      </c>
      <c r="O305" s="229">
        <v>0</v>
      </c>
      <c r="P305" s="229">
        <f t="shared" si="11"/>
        <v>0</v>
      </c>
      <c r="Q305" s="229">
        <v>0</v>
      </c>
      <c r="R305" s="229">
        <f t="shared" si="12"/>
        <v>0</v>
      </c>
      <c r="S305" s="229"/>
      <c r="T305" s="229"/>
      <c r="U305" s="230">
        <v>1.327</v>
      </c>
      <c r="V305" s="229">
        <f t="shared" si="13"/>
        <v>0.28000000000000003</v>
      </c>
      <c r="W305" s="222"/>
      <c r="X305" s="222"/>
      <c r="Y305" s="222"/>
      <c r="Z305" s="222"/>
      <c r="AA305" s="222"/>
      <c r="AB305" s="222"/>
      <c r="AC305" s="222"/>
      <c r="AD305" s="222"/>
      <c r="AE305" s="222"/>
      <c r="AF305" s="222" t="s">
        <v>136</v>
      </c>
      <c r="AG305" s="222"/>
      <c r="AH305" s="222"/>
      <c r="AI305" s="222"/>
      <c r="AJ305" s="222"/>
      <c r="AK305" s="222"/>
      <c r="AL305" s="222"/>
      <c r="AM305" s="222"/>
      <c r="AN305" s="222"/>
      <c r="AO305" s="222"/>
      <c r="AP305" s="222"/>
      <c r="AQ305" s="222"/>
      <c r="AR305" s="222"/>
      <c r="AS305" s="222"/>
      <c r="AT305" s="222"/>
      <c r="AU305" s="222"/>
      <c r="AV305" s="222"/>
      <c r="AW305" s="222"/>
      <c r="AX305" s="222"/>
      <c r="AY305" s="222"/>
      <c r="AZ305" s="222"/>
      <c r="BA305" s="222"/>
      <c r="BB305" s="222"/>
      <c r="BC305" s="222"/>
      <c r="BD305" s="222"/>
      <c r="BE305" s="222"/>
      <c r="BF305" s="222"/>
      <c r="BG305" s="222"/>
      <c r="BH305" s="222"/>
      <c r="BI305" s="222"/>
    </row>
    <row r="306" spans="1:61" x14ac:dyDescent="0.2">
      <c r="A306" s="244" t="s">
        <v>150</v>
      </c>
      <c r="B306" s="243" t="s">
        <v>71</v>
      </c>
      <c r="C306" s="243"/>
      <c r="D306" s="242" t="s">
        <v>70</v>
      </c>
      <c r="E306" s="238"/>
      <c r="F306" s="241"/>
      <c r="G306" s="367"/>
      <c r="H306" s="240">
        <f>SUMIF(AF307:AF333,"&lt;&gt;NOR",H307:H333)</f>
        <v>0</v>
      </c>
      <c r="I306" s="240"/>
      <c r="J306" s="240">
        <f>SUM(J307:J333)</f>
        <v>0</v>
      </c>
      <c r="K306" s="240"/>
      <c r="L306" s="240">
        <f>SUM(L307:L333)</f>
        <v>0</v>
      </c>
      <c r="M306" s="240"/>
      <c r="N306" s="240">
        <f>SUM(N307:N333)</f>
        <v>0</v>
      </c>
      <c r="O306" s="238"/>
      <c r="P306" s="238">
        <f>SUM(P307:P333)</f>
        <v>0.42435999999999996</v>
      </c>
      <c r="Q306" s="238"/>
      <c r="R306" s="238">
        <f>SUM(R307:R333)</f>
        <v>0</v>
      </c>
      <c r="S306" s="238"/>
      <c r="T306" s="238"/>
      <c r="U306" s="239"/>
      <c r="V306" s="238">
        <f>SUM(V307:V333)</f>
        <v>44.23</v>
      </c>
      <c r="AF306" t="s">
        <v>149</v>
      </c>
    </row>
    <row r="307" spans="1:61" ht="22.5" outlineLevel="1" x14ac:dyDescent="0.2">
      <c r="A307" s="233">
        <v>112</v>
      </c>
      <c r="B307" s="232" t="s">
        <v>321</v>
      </c>
      <c r="C307" s="237" t="s">
        <v>139</v>
      </c>
      <c r="D307" s="236" t="s">
        <v>352</v>
      </c>
      <c r="E307" s="229" t="s">
        <v>319</v>
      </c>
      <c r="F307" s="235">
        <v>10</v>
      </c>
      <c r="G307" s="365"/>
      <c r="H307" s="231">
        <f t="shared" ref="H307:H333" si="14">ROUND(F307*G307,2)</f>
        <v>0</v>
      </c>
      <c r="I307" s="234"/>
      <c r="J307" s="231">
        <f t="shared" ref="J307:J333" si="15">ROUND(F307*I307,2)</f>
        <v>0</v>
      </c>
      <c r="K307" s="234"/>
      <c r="L307" s="231">
        <f t="shared" ref="L307:L333" si="16">ROUND(F307*K307,2)</f>
        <v>0</v>
      </c>
      <c r="M307" s="231">
        <v>21</v>
      </c>
      <c r="N307" s="231">
        <f t="shared" ref="N307:N333" si="17">H307*(1+M307/100)</f>
        <v>0</v>
      </c>
      <c r="O307" s="229">
        <v>0</v>
      </c>
      <c r="P307" s="229">
        <f t="shared" ref="P307:P333" si="18">ROUND(F307*O307,5)</f>
        <v>0</v>
      </c>
      <c r="Q307" s="229">
        <v>0</v>
      </c>
      <c r="R307" s="229">
        <f t="shared" ref="R307:R333" si="19">ROUND(F307*Q307,5)</f>
        <v>0</v>
      </c>
      <c r="S307" s="229"/>
      <c r="T307" s="229"/>
      <c r="U307" s="230">
        <v>1</v>
      </c>
      <c r="V307" s="229">
        <f t="shared" ref="V307:V333" si="20">ROUND(F307*U307,2)</f>
        <v>10</v>
      </c>
      <c r="W307" s="222"/>
      <c r="X307" s="222"/>
      <c r="Y307" s="222"/>
      <c r="Z307" s="222"/>
      <c r="AA307" s="222"/>
      <c r="AB307" s="222"/>
      <c r="AC307" s="222"/>
      <c r="AD307" s="222"/>
      <c r="AE307" s="222"/>
      <c r="AF307" s="222" t="s">
        <v>136</v>
      </c>
      <c r="AG307" s="222"/>
      <c r="AH307" s="222"/>
      <c r="AI307" s="222"/>
      <c r="AJ307" s="222"/>
      <c r="AK307" s="222"/>
      <c r="AL307" s="222"/>
      <c r="AM307" s="222"/>
      <c r="AN307" s="222"/>
      <c r="AO307" s="222"/>
      <c r="AP307" s="222"/>
      <c r="AQ307" s="222"/>
      <c r="AR307" s="222"/>
      <c r="AS307" s="222"/>
      <c r="AT307" s="222"/>
      <c r="AU307" s="222"/>
      <c r="AV307" s="222"/>
      <c r="AW307" s="222"/>
      <c r="AX307" s="222"/>
      <c r="AY307" s="222"/>
      <c r="AZ307" s="222"/>
      <c r="BA307" s="222"/>
      <c r="BB307" s="222"/>
      <c r="BC307" s="222"/>
      <c r="BD307" s="222"/>
      <c r="BE307" s="222"/>
      <c r="BF307" s="222"/>
      <c r="BG307" s="222"/>
      <c r="BH307" s="222"/>
      <c r="BI307" s="222"/>
    </row>
    <row r="308" spans="1:61" outlineLevel="1" x14ac:dyDescent="0.2">
      <c r="A308" s="233">
        <v>113</v>
      </c>
      <c r="B308" s="232" t="s">
        <v>351</v>
      </c>
      <c r="C308" s="237" t="s">
        <v>139</v>
      </c>
      <c r="D308" s="236" t="s">
        <v>350</v>
      </c>
      <c r="E308" s="229" t="s">
        <v>330</v>
      </c>
      <c r="F308" s="235">
        <v>6</v>
      </c>
      <c r="G308" s="365"/>
      <c r="H308" s="231">
        <f t="shared" si="14"/>
        <v>0</v>
      </c>
      <c r="I308" s="234"/>
      <c r="J308" s="231">
        <f t="shared" si="15"/>
        <v>0</v>
      </c>
      <c r="K308" s="234"/>
      <c r="L308" s="231">
        <f t="shared" si="16"/>
        <v>0</v>
      </c>
      <c r="M308" s="231">
        <v>21</v>
      </c>
      <c r="N308" s="231">
        <f t="shared" si="17"/>
        <v>0</v>
      </c>
      <c r="O308" s="229">
        <v>1.8600000000000001E-3</v>
      </c>
      <c r="P308" s="229">
        <f t="shared" si="18"/>
        <v>1.116E-2</v>
      </c>
      <c r="Q308" s="229">
        <v>0</v>
      </c>
      <c r="R308" s="229">
        <f t="shared" si="19"/>
        <v>0</v>
      </c>
      <c r="S308" s="229"/>
      <c r="T308" s="229"/>
      <c r="U308" s="230">
        <v>1.3340000000000001</v>
      </c>
      <c r="V308" s="229">
        <f t="shared" si="20"/>
        <v>8</v>
      </c>
      <c r="W308" s="222"/>
      <c r="X308" s="222"/>
      <c r="Y308" s="222"/>
      <c r="Z308" s="222"/>
      <c r="AA308" s="222"/>
      <c r="AB308" s="222"/>
      <c r="AC308" s="222"/>
      <c r="AD308" s="222"/>
      <c r="AE308" s="222"/>
      <c r="AF308" s="222" t="s">
        <v>136</v>
      </c>
      <c r="AG308" s="222"/>
      <c r="AH308" s="222"/>
      <c r="AI308" s="222"/>
      <c r="AJ308" s="222"/>
      <c r="AK308" s="222"/>
      <c r="AL308" s="222"/>
      <c r="AM308" s="222"/>
      <c r="AN308" s="222"/>
      <c r="AO308" s="222"/>
      <c r="AP308" s="222"/>
      <c r="AQ308" s="222"/>
      <c r="AR308" s="222"/>
      <c r="AS308" s="222"/>
      <c r="AT308" s="222"/>
      <c r="AU308" s="222"/>
      <c r="AV308" s="222"/>
      <c r="AW308" s="222"/>
      <c r="AX308" s="222"/>
      <c r="AY308" s="222"/>
      <c r="AZ308" s="222"/>
      <c r="BA308" s="222"/>
      <c r="BB308" s="222"/>
      <c r="BC308" s="222"/>
      <c r="BD308" s="222"/>
      <c r="BE308" s="222"/>
      <c r="BF308" s="222"/>
      <c r="BG308" s="222"/>
      <c r="BH308" s="222"/>
      <c r="BI308" s="222"/>
    </row>
    <row r="309" spans="1:61" ht="22.5" outlineLevel="1" x14ac:dyDescent="0.2">
      <c r="A309" s="233">
        <v>114</v>
      </c>
      <c r="B309" s="232" t="s">
        <v>349</v>
      </c>
      <c r="C309" s="237" t="s">
        <v>139</v>
      </c>
      <c r="D309" s="236" t="s">
        <v>348</v>
      </c>
      <c r="E309" s="229" t="s">
        <v>189</v>
      </c>
      <c r="F309" s="235">
        <v>5</v>
      </c>
      <c r="G309" s="365"/>
      <c r="H309" s="231">
        <f t="shared" si="14"/>
        <v>0</v>
      </c>
      <c r="I309" s="234"/>
      <c r="J309" s="231">
        <f t="shared" si="15"/>
        <v>0</v>
      </c>
      <c r="K309" s="234"/>
      <c r="L309" s="231">
        <f t="shared" si="16"/>
        <v>0</v>
      </c>
      <c r="M309" s="231">
        <v>21</v>
      </c>
      <c r="N309" s="231">
        <f t="shared" si="17"/>
        <v>0</v>
      </c>
      <c r="O309" s="229">
        <v>2.5000000000000001E-3</v>
      </c>
      <c r="P309" s="229">
        <f t="shared" si="18"/>
        <v>1.2500000000000001E-2</v>
      </c>
      <c r="Q309" s="229">
        <v>0</v>
      </c>
      <c r="R309" s="229">
        <f t="shared" si="19"/>
        <v>0</v>
      </c>
      <c r="S309" s="229"/>
      <c r="T309" s="229"/>
      <c r="U309" s="230">
        <v>0</v>
      </c>
      <c r="V309" s="229">
        <f t="shared" si="20"/>
        <v>0</v>
      </c>
      <c r="W309" s="222"/>
      <c r="X309" s="222"/>
      <c r="Y309" s="222"/>
      <c r="Z309" s="222"/>
      <c r="AA309" s="222"/>
      <c r="AB309" s="222"/>
      <c r="AC309" s="222"/>
      <c r="AD309" s="222"/>
      <c r="AE309" s="222"/>
      <c r="AF309" s="222" t="s">
        <v>211</v>
      </c>
      <c r="AG309" s="222"/>
      <c r="AH309" s="222"/>
      <c r="AI309" s="222"/>
      <c r="AJ309" s="222"/>
      <c r="AK309" s="222"/>
      <c r="AL309" s="222"/>
      <c r="AM309" s="222"/>
      <c r="AN309" s="222"/>
      <c r="AO309" s="222"/>
      <c r="AP309" s="222"/>
      <c r="AQ309" s="222"/>
      <c r="AR309" s="222"/>
      <c r="AS309" s="222"/>
      <c r="AT309" s="222"/>
      <c r="AU309" s="222"/>
      <c r="AV309" s="222"/>
      <c r="AW309" s="222"/>
      <c r="AX309" s="222"/>
      <c r="AY309" s="222"/>
      <c r="AZ309" s="222"/>
      <c r="BA309" s="222"/>
      <c r="BB309" s="222"/>
      <c r="BC309" s="222"/>
      <c r="BD309" s="222"/>
      <c r="BE309" s="222"/>
      <c r="BF309" s="222"/>
      <c r="BG309" s="222"/>
      <c r="BH309" s="222"/>
      <c r="BI309" s="222"/>
    </row>
    <row r="310" spans="1:61" ht="22.5" outlineLevel="1" x14ac:dyDescent="0.2">
      <c r="A310" s="233">
        <v>115</v>
      </c>
      <c r="B310" s="232" t="s">
        <v>811</v>
      </c>
      <c r="C310" s="237" t="s">
        <v>139</v>
      </c>
      <c r="D310" s="236" t="s">
        <v>810</v>
      </c>
      <c r="E310" s="229" t="s">
        <v>189</v>
      </c>
      <c r="F310" s="235">
        <v>1</v>
      </c>
      <c r="G310" s="365"/>
      <c r="H310" s="231">
        <f t="shared" si="14"/>
        <v>0</v>
      </c>
      <c r="I310" s="234"/>
      <c r="J310" s="231">
        <f t="shared" si="15"/>
        <v>0</v>
      </c>
      <c r="K310" s="234"/>
      <c r="L310" s="231">
        <f t="shared" si="16"/>
        <v>0</v>
      </c>
      <c r="M310" s="231">
        <v>21</v>
      </c>
      <c r="N310" s="231">
        <f t="shared" si="17"/>
        <v>0</v>
      </c>
      <c r="O310" s="229">
        <v>1.33E-3</v>
      </c>
      <c r="P310" s="229">
        <f t="shared" si="18"/>
        <v>1.33E-3</v>
      </c>
      <c r="Q310" s="229">
        <v>0</v>
      </c>
      <c r="R310" s="229">
        <f t="shared" si="19"/>
        <v>0</v>
      </c>
      <c r="S310" s="229"/>
      <c r="T310" s="229"/>
      <c r="U310" s="230">
        <v>0</v>
      </c>
      <c r="V310" s="229">
        <f t="shared" si="20"/>
        <v>0</v>
      </c>
      <c r="W310" s="222"/>
      <c r="X310" s="222"/>
      <c r="Y310" s="222"/>
      <c r="Z310" s="222"/>
      <c r="AA310" s="222"/>
      <c r="AB310" s="222"/>
      <c r="AC310" s="222"/>
      <c r="AD310" s="222"/>
      <c r="AE310" s="222"/>
      <c r="AF310" s="222" t="s">
        <v>211</v>
      </c>
      <c r="AG310" s="222"/>
      <c r="AH310" s="222"/>
      <c r="AI310" s="222"/>
      <c r="AJ310" s="222"/>
      <c r="AK310" s="222"/>
      <c r="AL310" s="222"/>
      <c r="AM310" s="222"/>
      <c r="AN310" s="222"/>
      <c r="AO310" s="222"/>
      <c r="AP310" s="222"/>
      <c r="AQ310" s="222"/>
      <c r="AR310" s="222"/>
      <c r="AS310" s="222"/>
      <c r="AT310" s="222"/>
      <c r="AU310" s="222"/>
      <c r="AV310" s="222"/>
      <c r="AW310" s="222"/>
      <c r="AX310" s="222"/>
      <c r="AY310" s="222"/>
      <c r="AZ310" s="222"/>
      <c r="BA310" s="222"/>
      <c r="BB310" s="222"/>
      <c r="BC310" s="222"/>
      <c r="BD310" s="222"/>
      <c r="BE310" s="222"/>
      <c r="BF310" s="222"/>
      <c r="BG310" s="222"/>
      <c r="BH310" s="222"/>
      <c r="BI310" s="222"/>
    </row>
    <row r="311" spans="1:61" outlineLevel="1" x14ac:dyDescent="0.2">
      <c r="A311" s="233">
        <v>116</v>
      </c>
      <c r="B311" s="232" t="s">
        <v>347</v>
      </c>
      <c r="C311" s="237" t="s">
        <v>139</v>
      </c>
      <c r="D311" s="236" t="s">
        <v>809</v>
      </c>
      <c r="E311" s="229" t="s">
        <v>189</v>
      </c>
      <c r="F311" s="235">
        <v>5</v>
      </c>
      <c r="G311" s="365"/>
      <c r="H311" s="231">
        <f t="shared" si="14"/>
        <v>0</v>
      </c>
      <c r="I311" s="234"/>
      <c r="J311" s="231">
        <f t="shared" si="15"/>
        <v>0</v>
      </c>
      <c r="K311" s="234"/>
      <c r="L311" s="231">
        <f t="shared" si="16"/>
        <v>0</v>
      </c>
      <c r="M311" s="231">
        <v>21</v>
      </c>
      <c r="N311" s="231">
        <f t="shared" si="17"/>
        <v>0</v>
      </c>
      <c r="O311" s="229">
        <v>2.5000000000000001E-2</v>
      </c>
      <c r="P311" s="229">
        <f t="shared" si="18"/>
        <v>0.125</v>
      </c>
      <c r="Q311" s="229">
        <v>0</v>
      </c>
      <c r="R311" s="229">
        <f t="shared" si="19"/>
        <v>0</v>
      </c>
      <c r="S311" s="229"/>
      <c r="T311" s="229"/>
      <c r="U311" s="230">
        <v>0</v>
      </c>
      <c r="V311" s="229">
        <f t="shared" si="20"/>
        <v>0</v>
      </c>
      <c r="W311" s="222"/>
      <c r="X311" s="222"/>
      <c r="Y311" s="222"/>
      <c r="Z311" s="222"/>
      <c r="AA311" s="222"/>
      <c r="AB311" s="222"/>
      <c r="AC311" s="222"/>
      <c r="AD311" s="222"/>
      <c r="AE311" s="222"/>
      <c r="AF311" s="222" t="s">
        <v>211</v>
      </c>
      <c r="AG311" s="222"/>
      <c r="AH311" s="222"/>
      <c r="AI311" s="222"/>
      <c r="AJ311" s="222"/>
      <c r="AK311" s="222"/>
      <c r="AL311" s="222"/>
      <c r="AM311" s="222"/>
      <c r="AN311" s="222"/>
      <c r="AO311" s="222"/>
      <c r="AP311" s="222"/>
      <c r="AQ311" s="222"/>
      <c r="AR311" s="222"/>
      <c r="AS311" s="222"/>
      <c r="AT311" s="222"/>
      <c r="AU311" s="222"/>
      <c r="AV311" s="222"/>
      <c r="AW311" s="222"/>
      <c r="AX311" s="222"/>
      <c r="AY311" s="222"/>
      <c r="AZ311" s="222"/>
      <c r="BA311" s="222"/>
      <c r="BB311" s="222"/>
      <c r="BC311" s="222"/>
      <c r="BD311" s="222"/>
      <c r="BE311" s="222"/>
      <c r="BF311" s="222"/>
      <c r="BG311" s="222"/>
      <c r="BH311" s="222"/>
      <c r="BI311" s="222"/>
    </row>
    <row r="312" spans="1:61" ht="22.5" outlineLevel="1" x14ac:dyDescent="0.2">
      <c r="A312" s="233">
        <v>117</v>
      </c>
      <c r="B312" s="232" t="s">
        <v>808</v>
      </c>
      <c r="C312" s="237" t="s">
        <v>139</v>
      </c>
      <c r="D312" s="236" t="s">
        <v>807</v>
      </c>
      <c r="E312" s="229" t="s">
        <v>189</v>
      </c>
      <c r="F312" s="235">
        <v>1</v>
      </c>
      <c r="G312" s="365"/>
      <c r="H312" s="231">
        <f t="shared" si="14"/>
        <v>0</v>
      </c>
      <c r="I312" s="234"/>
      <c r="J312" s="231">
        <f t="shared" si="15"/>
        <v>0</v>
      </c>
      <c r="K312" s="234"/>
      <c r="L312" s="231">
        <f t="shared" si="16"/>
        <v>0</v>
      </c>
      <c r="M312" s="231">
        <v>21</v>
      </c>
      <c r="N312" s="231">
        <f t="shared" si="17"/>
        <v>0</v>
      </c>
      <c r="O312" s="229">
        <v>2.5000000000000001E-2</v>
      </c>
      <c r="P312" s="229">
        <f t="shared" si="18"/>
        <v>2.5000000000000001E-2</v>
      </c>
      <c r="Q312" s="229">
        <v>0</v>
      </c>
      <c r="R312" s="229">
        <f t="shared" si="19"/>
        <v>0</v>
      </c>
      <c r="S312" s="229"/>
      <c r="T312" s="229"/>
      <c r="U312" s="230">
        <v>0</v>
      </c>
      <c r="V312" s="229">
        <f t="shared" si="20"/>
        <v>0</v>
      </c>
      <c r="W312" s="222"/>
      <c r="X312" s="222"/>
      <c r="Y312" s="222"/>
      <c r="Z312" s="222"/>
      <c r="AA312" s="222"/>
      <c r="AB312" s="222"/>
      <c r="AC312" s="222"/>
      <c r="AD312" s="222"/>
      <c r="AE312" s="222"/>
      <c r="AF312" s="222" t="s">
        <v>211</v>
      </c>
      <c r="AG312" s="222"/>
      <c r="AH312" s="222"/>
      <c r="AI312" s="222"/>
      <c r="AJ312" s="222"/>
      <c r="AK312" s="222"/>
      <c r="AL312" s="222"/>
      <c r="AM312" s="222"/>
      <c r="AN312" s="222"/>
      <c r="AO312" s="222"/>
      <c r="AP312" s="222"/>
      <c r="AQ312" s="222"/>
      <c r="AR312" s="222"/>
      <c r="AS312" s="222"/>
      <c r="AT312" s="222"/>
      <c r="AU312" s="222"/>
      <c r="AV312" s="222"/>
      <c r="AW312" s="222"/>
      <c r="AX312" s="222"/>
      <c r="AY312" s="222"/>
      <c r="AZ312" s="222"/>
      <c r="BA312" s="222"/>
      <c r="BB312" s="222"/>
      <c r="BC312" s="222"/>
      <c r="BD312" s="222"/>
      <c r="BE312" s="222"/>
      <c r="BF312" s="222"/>
      <c r="BG312" s="222"/>
      <c r="BH312" s="222"/>
      <c r="BI312" s="222"/>
    </row>
    <row r="313" spans="1:61" outlineLevel="1" x14ac:dyDescent="0.2">
      <c r="A313" s="233">
        <v>118</v>
      </c>
      <c r="B313" s="232" t="s">
        <v>346</v>
      </c>
      <c r="C313" s="237" t="s">
        <v>139</v>
      </c>
      <c r="D313" s="236" t="s">
        <v>345</v>
      </c>
      <c r="E313" s="229" t="s">
        <v>330</v>
      </c>
      <c r="F313" s="235">
        <v>6</v>
      </c>
      <c r="G313" s="365"/>
      <c r="H313" s="231">
        <f t="shared" si="14"/>
        <v>0</v>
      </c>
      <c r="I313" s="234"/>
      <c r="J313" s="231">
        <f t="shared" si="15"/>
        <v>0</v>
      </c>
      <c r="K313" s="234"/>
      <c r="L313" s="231">
        <f t="shared" si="16"/>
        <v>0</v>
      </c>
      <c r="M313" s="231">
        <v>21</v>
      </c>
      <c r="N313" s="231">
        <f t="shared" si="17"/>
        <v>0</v>
      </c>
      <c r="O313" s="229">
        <v>8.4000000000000003E-4</v>
      </c>
      <c r="P313" s="229">
        <f t="shared" si="18"/>
        <v>5.0400000000000002E-3</v>
      </c>
      <c r="Q313" s="229">
        <v>0</v>
      </c>
      <c r="R313" s="229">
        <f t="shared" si="19"/>
        <v>0</v>
      </c>
      <c r="S313" s="229"/>
      <c r="T313" s="229"/>
      <c r="U313" s="230">
        <v>1.2529999999999999</v>
      </c>
      <c r="V313" s="229">
        <f t="shared" si="20"/>
        <v>7.52</v>
      </c>
      <c r="W313" s="222"/>
      <c r="X313" s="222"/>
      <c r="Y313" s="222"/>
      <c r="Z313" s="222"/>
      <c r="AA313" s="222"/>
      <c r="AB313" s="222"/>
      <c r="AC313" s="222"/>
      <c r="AD313" s="222"/>
      <c r="AE313" s="222"/>
      <c r="AF313" s="222" t="s">
        <v>136</v>
      </c>
      <c r="AG313" s="222"/>
      <c r="AH313" s="222"/>
      <c r="AI313" s="222"/>
      <c r="AJ313" s="222"/>
      <c r="AK313" s="222"/>
      <c r="AL313" s="222"/>
      <c r="AM313" s="222"/>
      <c r="AN313" s="222"/>
      <c r="AO313" s="222"/>
      <c r="AP313" s="222"/>
      <c r="AQ313" s="222"/>
      <c r="AR313" s="222"/>
      <c r="AS313" s="222"/>
      <c r="AT313" s="222"/>
      <c r="AU313" s="222"/>
      <c r="AV313" s="222"/>
      <c r="AW313" s="222"/>
      <c r="AX313" s="222"/>
      <c r="AY313" s="222"/>
      <c r="AZ313" s="222"/>
      <c r="BA313" s="222"/>
      <c r="BB313" s="222"/>
      <c r="BC313" s="222"/>
      <c r="BD313" s="222"/>
      <c r="BE313" s="222"/>
      <c r="BF313" s="222"/>
      <c r="BG313" s="222"/>
      <c r="BH313" s="222"/>
      <c r="BI313" s="222"/>
    </row>
    <row r="314" spans="1:61" outlineLevel="1" x14ac:dyDescent="0.2">
      <c r="A314" s="233">
        <v>119</v>
      </c>
      <c r="B314" s="232" t="s">
        <v>344</v>
      </c>
      <c r="C314" s="237" t="s">
        <v>139</v>
      </c>
      <c r="D314" s="236" t="s">
        <v>343</v>
      </c>
      <c r="E314" s="229" t="s">
        <v>189</v>
      </c>
      <c r="F314" s="235">
        <v>5</v>
      </c>
      <c r="G314" s="365"/>
      <c r="H314" s="231">
        <f t="shared" si="14"/>
        <v>0</v>
      </c>
      <c r="I314" s="234"/>
      <c r="J314" s="231">
        <f t="shared" si="15"/>
        <v>0</v>
      </c>
      <c r="K314" s="234"/>
      <c r="L314" s="231">
        <f t="shared" si="16"/>
        <v>0</v>
      </c>
      <c r="M314" s="231">
        <v>21</v>
      </c>
      <c r="N314" s="231">
        <f t="shared" si="17"/>
        <v>0</v>
      </c>
      <c r="O314" s="229">
        <v>1.6E-2</v>
      </c>
      <c r="P314" s="229">
        <f t="shared" si="18"/>
        <v>0.08</v>
      </c>
      <c r="Q314" s="229">
        <v>0</v>
      </c>
      <c r="R314" s="229">
        <f t="shared" si="19"/>
        <v>0</v>
      </c>
      <c r="S314" s="229"/>
      <c r="T314" s="229"/>
      <c r="U314" s="230">
        <v>0</v>
      </c>
      <c r="V314" s="229">
        <f t="shared" si="20"/>
        <v>0</v>
      </c>
      <c r="W314" s="222"/>
      <c r="X314" s="222"/>
      <c r="Y314" s="222"/>
      <c r="Z314" s="222"/>
      <c r="AA314" s="222"/>
      <c r="AB314" s="222"/>
      <c r="AC314" s="222"/>
      <c r="AD314" s="222"/>
      <c r="AE314" s="222"/>
      <c r="AF314" s="222" t="s">
        <v>211</v>
      </c>
      <c r="AG314" s="222"/>
      <c r="AH314" s="222"/>
      <c r="AI314" s="222"/>
      <c r="AJ314" s="222"/>
      <c r="AK314" s="222"/>
      <c r="AL314" s="222"/>
      <c r="AM314" s="222"/>
      <c r="AN314" s="222"/>
      <c r="AO314" s="222"/>
      <c r="AP314" s="222"/>
      <c r="AQ314" s="222"/>
      <c r="AR314" s="222"/>
      <c r="AS314" s="222"/>
      <c r="AT314" s="222"/>
      <c r="AU314" s="222"/>
      <c r="AV314" s="222"/>
      <c r="AW314" s="222"/>
      <c r="AX314" s="222"/>
      <c r="AY314" s="222"/>
      <c r="AZ314" s="222"/>
      <c r="BA314" s="222"/>
      <c r="BB314" s="222"/>
      <c r="BC314" s="222"/>
      <c r="BD314" s="222"/>
      <c r="BE314" s="222"/>
      <c r="BF314" s="222"/>
      <c r="BG314" s="222"/>
      <c r="BH314" s="222"/>
      <c r="BI314" s="222"/>
    </row>
    <row r="315" spans="1:61" ht="22.5" outlineLevel="1" x14ac:dyDescent="0.2">
      <c r="A315" s="233">
        <v>120</v>
      </c>
      <c r="B315" s="232" t="s">
        <v>806</v>
      </c>
      <c r="C315" s="237" t="s">
        <v>139</v>
      </c>
      <c r="D315" s="236" t="s">
        <v>805</v>
      </c>
      <c r="E315" s="229" t="s">
        <v>189</v>
      </c>
      <c r="F315" s="235">
        <v>1</v>
      </c>
      <c r="G315" s="365"/>
      <c r="H315" s="231">
        <f t="shared" si="14"/>
        <v>0</v>
      </c>
      <c r="I315" s="234"/>
      <c r="J315" s="231">
        <f t="shared" si="15"/>
        <v>0</v>
      </c>
      <c r="K315" s="234"/>
      <c r="L315" s="231">
        <f t="shared" si="16"/>
        <v>0</v>
      </c>
      <c r="M315" s="231">
        <v>21</v>
      </c>
      <c r="N315" s="231">
        <f t="shared" si="17"/>
        <v>0</v>
      </c>
      <c r="O315" s="229">
        <v>7.0000000000000001E-3</v>
      </c>
      <c r="P315" s="229">
        <f t="shared" si="18"/>
        <v>7.0000000000000001E-3</v>
      </c>
      <c r="Q315" s="229">
        <v>0</v>
      </c>
      <c r="R315" s="229">
        <f t="shared" si="19"/>
        <v>0</v>
      </c>
      <c r="S315" s="229"/>
      <c r="T315" s="229"/>
      <c r="U315" s="230">
        <v>0</v>
      </c>
      <c r="V315" s="229">
        <f t="shared" si="20"/>
        <v>0</v>
      </c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 t="s">
        <v>211</v>
      </c>
      <c r="AG315" s="222"/>
      <c r="AH315" s="222"/>
      <c r="AI315" s="222"/>
      <c r="AJ315" s="222"/>
      <c r="AK315" s="222"/>
      <c r="AL315" s="222"/>
      <c r="AM315" s="222"/>
      <c r="AN315" s="222"/>
      <c r="AO315" s="222"/>
      <c r="AP315" s="222"/>
      <c r="AQ315" s="222"/>
      <c r="AR315" s="222"/>
      <c r="AS315" s="222"/>
      <c r="AT315" s="222"/>
      <c r="AU315" s="222"/>
      <c r="AV315" s="222"/>
      <c r="AW315" s="222"/>
      <c r="AX315" s="222"/>
      <c r="AY315" s="222"/>
      <c r="AZ315" s="222"/>
      <c r="BA315" s="222"/>
      <c r="BB315" s="222"/>
      <c r="BC315" s="222"/>
      <c r="BD315" s="222"/>
      <c r="BE315" s="222"/>
      <c r="BF315" s="222"/>
      <c r="BG315" s="222"/>
      <c r="BH315" s="222"/>
      <c r="BI315" s="222"/>
    </row>
    <row r="316" spans="1:61" outlineLevel="1" x14ac:dyDescent="0.2">
      <c r="A316" s="233">
        <v>121</v>
      </c>
      <c r="B316" s="232" t="s">
        <v>342</v>
      </c>
      <c r="C316" s="237" t="s">
        <v>139</v>
      </c>
      <c r="D316" s="236" t="s">
        <v>341</v>
      </c>
      <c r="E316" s="229" t="s">
        <v>330</v>
      </c>
      <c r="F316" s="235">
        <v>6</v>
      </c>
      <c r="G316" s="365"/>
      <c r="H316" s="231">
        <f t="shared" si="14"/>
        <v>0</v>
      </c>
      <c r="I316" s="234"/>
      <c r="J316" s="231">
        <f t="shared" si="15"/>
        <v>0</v>
      </c>
      <c r="K316" s="234"/>
      <c r="L316" s="231">
        <f t="shared" si="16"/>
        <v>0</v>
      </c>
      <c r="M316" s="231">
        <v>21</v>
      </c>
      <c r="N316" s="231">
        <f t="shared" si="17"/>
        <v>0</v>
      </c>
      <c r="O316" s="229">
        <v>6.9999999999999994E-5</v>
      </c>
      <c r="P316" s="229">
        <f t="shared" si="18"/>
        <v>4.2000000000000002E-4</v>
      </c>
      <c r="Q316" s="229">
        <v>0</v>
      </c>
      <c r="R316" s="229">
        <f t="shared" si="19"/>
        <v>0</v>
      </c>
      <c r="S316" s="229"/>
      <c r="T316" s="229"/>
      <c r="U316" s="230">
        <v>0.27500000000000002</v>
      </c>
      <c r="V316" s="229">
        <f t="shared" si="20"/>
        <v>1.65</v>
      </c>
      <c r="W316" s="222"/>
      <c r="X316" s="222"/>
      <c r="Y316" s="222"/>
      <c r="Z316" s="222"/>
      <c r="AA316" s="222"/>
      <c r="AB316" s="222"/>
      <c r="AC316" s="222"/>
      <c r="AD316" s="222"/>
      <c r="AE316" s="222"/>
      <c r="AF316" s="222" t="s">
        <v>136</v>
      </c>
      <c r="AG316" s="222"/>
      <c r="AH316" s="222"/>
      <c r="AI316" s="222"/>
      <c r="AJ316" s="222"/>
      <c r="AK316" s="222"/>
      <c r="AL316" s="222"/>
      <c r="AM316" s="222"/>
      <c r="AN316" s="222"/>
      <c r="AO316" s="222"/>
      <c r="AP316" s="222"/>
      <c r="AQ316" s="222"/>
      <c r="AR316" s="222"/>
      <c r="AS316" s="222"/>
      <c r="AT316" s="222"/>
      <c r="AU316" s="222"/>
      <c r="AV316" s="222"/>
      <c r="AW316" s="222"/>
      <c r="AX316" s="222"/>
      <c r="AY316" s="222"/>
      <c r="AZ316" s="222"/>
      <c r="BA316" s="222"/>
      <c r="BB316" s="222"/>
      <c r="BC316" s="222"/>
      <c r="BD316" s="222"/>
      <c r="BE316" s="222"/>
      <c r="BF316" s="222"/>
      <c r="BG316" s="222"/>
      <c r="BH316" s="222"/>
      <c r="BI316" s="222"/>
    </row>
    <row r="317" spans="1:61" outlineLevel="1" x14ac:dyDescent="0.2">
      <c r="A317" s="233">
        <v>122</v>
      </c>
      <c r="B317" s="232" t="s">
        <v>340</v>
      </c>
      <c r="C317" s="237" t="s">
        <v>139</v>
      </c>
      <c r="D317" s="236" t="s">
        <v>339</v>
      </c>
      <c r="E317" s="229" t="s">
        <v>189</v>
      </c>
      <c r="F317" s="235">
        <v>6</v>
      </c>
      <c r="G317" s="365"/>
      <c r="H317" s="231">
        <f t="shared" si="14"/>
        <v>0</v>
      </c>
      <c r="I317" s="234"/>
      <c r="J317" s="231">
        <f t="shared" si="15"/>
        <v>0</v>
      </c>
      <c r="K317" s="234"/>
      <c r="L317" s="231">
        <f t="shared" si="16"/>
        <v>0</v>
      </c>
      <c r="M317" s="231">
        <v>21</v>
      </c>
      <c r="N317" s="231">
        <f t="shared" si="17"/>
        <v>0</v>
      </c>
      <c r="O317" s="229">
        <v>4.7000000000000002E-3</v>
      </c>
      <c r="P317" s="229">
        <f t="shared" si="18"/>
        <v>2.8199999999999999E-2</v>
      </c>
      <c r="Q317" s="229">
        <v>0</v>
      </c>
      <c r="R317" s="229">
        <f t="shared" si="19"/>
        <v>0</v>
      </c>
      <c r="S317" s="229"/>
      <c r="T317" s="229"/>
      <c r="U317" s="230">
        <v>0</v>
      </c>
      <c r="V317" s="229">
        <f t="shared" si="20"/>
        <v>0</v>
      </c>
      <c r="W317" s="222"/>
      <c r="X317" s="222"/>
      <c r="Y317" s="222"/>
      <c r="Z317" s="222"/>
      <c r="AA317" s="222"/>
      <c r="AB317" s="222"/>
      <c r="AC317" s="222"/>
      <c r="AD317" s="222"/>
      <c r="AE317" s="222"/>
      <c r="AF317" s="222" t="s">
        <v>211</v>
      </c>
      <c r="AG317" s="222"/>
      <c r="AH317" s="222"/>
      <c r="AI317" s="222"/>
      <c r="AJ317" s="222"/>
      <c r="AK317" s="222"/>
      <c r="AL317" s="222"/>
      <c r="AM317" s="222"/>
      <c r="AN317" s="222"/>
      <c r="AO317" s="222"/>
      <c r="AP317" s="222"/>
      <c r="AQ317" s="222"/>
      <c r="AR317" s="222"/>
      <c r="AS317" s="222"/>
      <c r="AT317" s="222"/>
      <c r="AU317" s="222"/>
      <c r="AV317" s="222"/>
      <c r="AW317" s="222"/>
      <c r="AX317" s="222"/>
      <c r="AY317" s="222"/>
      <c r="AZ317" s="222"/>
      <c r="BA317" s="222"/>
      <c r="BB317" s="222"/>
      <c r="BC317" s="222"/>
      <c r="BD317" s="222"/>
      <c r="BE317" s="222"/>
      <c r="BF317" s="222"/>
      <c r="BG317" s="222"/>
      <c r="BH317" s="222"/>
      <c r="BI317" s="222"/>
    </row>
    <row r="318" spans="1:61" outlineLevel="1" x14ac:dyDescent="0.2">
      <c r="A318" s="233">
        <v>123</v>
      </c>
      <c r="B318" s="232" t="s">
        <v>338</v>
      </c>
      <c r="C318" s="237" t="s">
        <v>139</v>
      </c>
      <c r="D318" s="236" t="s">
        <v>337</v>
      </c>
      <c r="E318" s="229" t="s">
        <v>330</v>
      </c>
      <c r="F318" s="235">
        <v>1</v>
      </c>
      <c r="G318" s="365"/>
      <c r="H318" s="231">
        <f t="shared" si="14"/>
        <v>0</v>
      </c>
      <c r="I318" s="234"/>
      <c r="J318" s="231">
        <f t="shared" si="15"/>
        <v>0</v>
      </c>
      <c r="K318" s="234"/>
      <c r="L318" s="231">
        <f t="shared" si="16"/>
        <v>0</v>
      </c>
      <c r="M318" s="231">
        <v>21</v>
      </c>
      <c r="N318" s="231">
        <f t="shared" si="17"/>
        <v>0</v>
      </c>
      <c r="O318" s="229">
        <v>2.8819999999999998E-2</v>
      </c>
      <c r="P318" s="229">
        <f t="shared" si="18"/>
        <v>2.8819999999999998E-2</v>
      </c>
      <c r="Q318" s="229">
        <v>0</v>
      </c>
      <c r="R318" s="229">
        <f t="shared" si="19"/>
        <v>0</v>
      </c>
      <c r="S318" s="229"/>
      <c r="T318" s="229"/>
      <c r="U318" s="230">
        <v>3.1440000000000001</v>
      </c>
      <c r="V318" s="229">
        <f t="shared" si="20"/>
        <v>3.14</v>
      </c>
      <c r="W318" s="222"/>
      <c r="X318" s="222"/>
      <c r="Y318" s="222"/>
      <c r="Z318" s="222"/>
      <c r="AA318" s="222"/>
      <c r="AB318" s="222"/>
      <c r="AC318" s="222"/>
      <c r="AD318" s="222"/>
      <c r="AE318" s="222"/>
      <c r="AF318" s="222" t="s">
        <v>136</v>
      </c>
      <c r="AG318" s="222"/>
      <c r="AH318" s="222"/>
      <c r="AI318" s="222"/>
      <c r="AJ318" s="222"/>
      <c r="AK318" s="222"/>
      <c r="AL318" s="222"/>
      <c r="AM318" s="222"/>
      <c r="AN318" s="222"/>
      <c r="AO318" s="222"/>
      <c r="AP318" s="222"/>
      <c r="AQ318" s="222"/>
      <c r="AR318" s="222"/>
      <c r="AS318" s="222"/>
      <c r="AT318" s="222"/>
      <c r="AU318" s="222"/>
      <c r="AV318" s="222"/>
      <c r="AW318" s="222"/>
      <c r="AX318" s="222"/>
      <c r="AY318" s="222"/>
      <c r="AZ318" s="222"/>
      <c r="BA318" s="222"/>
      <c r="BB318" s="222"/>
      <c r="BC318" s="222"/>
      <c r="BD318" s="222"/>
      <c r="BE318" s="222"/>
      <c r="BF318" s="222"/>
      <c r="BG318" s="222"/>
      <c r="BH318" s="222"/>
      <c r="BI318" s="222"/>
    </row>
    <row r="319" spans="1:61" outlineLevel="1" x14ac:dyDescent="0.2">
      <c r="A319" s="233">
        <v>124</v>
      </c>
      <c r="B319" s="232" t="s">
        <v>336</v>
      </c>
      <c r="C319" s="237" t="s">
        <v>139</v>
      </c>
      <c r="D319" s="236" t="s">
        <v>335</v>
      </c>
      <c r="E319" s="229" t="s">
        <v>189</v>
      </c>
      <c r="F319" s="235">
        <v>1</v>
      </c>
      <c r="G319" s="365"/>
      <c r="H319" s="231">
        <f t="shared" si="14"/>
        <v>0</v>
      </c>
      <c r="I319" s="234"/>
      <c r="J319" s="231">
        <f t="shared" si="15"/>
        <v>0</v>
      </c>
      <c r="K319" s="234"/>
      <c r="L319" s="231">
        <f t="shared" si="16"/>
        <v>0</v>
      </c>
      <c r="M319" s="231">
        <v>21</v>
      </c>
      <c r="N319" s="231">
        <f t="shared" si="17"/>
        <v>0</v>
      </c>
      <c r="O319" s="229">
        <v>6.6400000000000001E-2</v>
      </c>
      <c r="P319" s="229">
        <f t="shared" si="18"/>
        <v>6.6400000000000001E-2</v>
      </c>
      <c r="Q319" s="229">
        <v>0</v>
      </c>
      <c r="R319" s="229">
        <f t="shared" si="19"/>
        <v>0</v>
      </c>
      <c r="S319" s="229"/>
      <c r="T319" s="229"/>
      <c r="U319" s="230">
        <v>0</v>
      </c>
      <c r="V319" s="229">
        <f t="shared" si="20"/>
        <v>0</v>
      </c>
      <c r="W319" s="222"/>
      <c r="X319" s="222"/>
      <c r="Y319" s="222"/>
      <c r="Z319" s="222"/>
      <c r="AA319" s="222"/>
      <c r="AB319" s="222"/>
      <c r="AC319" s="222"/>
      <c r="AD319" s="222"/>
      <c r="AE319" s="222"/>
      <c r="AF319" s="222" t="s">
        <v>211</v>
      </c>
      <c r="AG319" s="222"/>
      <c r="AH319" s="222"/>
      <c r="AI319" s="222"/>
      <c r="AJ319" s="222"/>
      <c r="AK319" s="222"/>
      <c r="AL319" s="222"/>
      <c r="AM319" s="222"/>
      <c r="AN319" s="222"/>
      <c r="AO319" s="222"/>
      <c r="AP319" s="222"/>
      <c r="AQ319" s="222"/>
      <c r="AR319" s="222"/>
      <c r="AS319" s="222"/>
      <c r="AT319" s="222"/>
      <c r="AU319" s="222"/>
      <c r="AV319" s="222"/>
      <c r="AW319" s="222"/>
      <c r="AX319" s="222"/>
      <c r="AY319" s="222"/>
      <c r="AZ319" s="222"/>
      <c r="BA319" s="222"/>
      <c r="BB319" s="222"/>
      <c r="BC319" s="222"/>
      <c r="BD319" s="222"/>
      <c r="BE319" s="222"/>
      <c r="BF319" s="222"/>
      <c r="BG319" s="222"/>
      <c r="BH319" s="222"/>
      <c r="BI319" s="222"/>
    </row>
    <row r="320" spans="1:61" outlineLevel="1" x14ac:dyDescent="0.2">
      <c r="A320" s="233">
        <v>125</v>
      </c>
      <c r="B320" s="232" t="s">
        <v>334</v>
      </c>
      <c r="C320" s="237" t="s">
        <v>139</v>
      </c>
      <c r="D320" s="236" t="s">
        <v>333</v>
      </c>
      <c r="E320" s="229" t="s">
        <v>189</v>
      </c>
      <c r="F320" s="235">
        <v>1</v>
      </c>
      <c r="G320" s="365"/>
      <c r="H320" s="231">
        <f t="shared" si="14"/>
        <v>0</v>
      </c>
      <c r="I320" s="234"/>
      <c r="J320" s="231">
        <f t="shared" si="15"/>
        <v>0</v>
      </c>
      <c r="K320" s="234"/>
      <c r="L320" s="231">
        <f t="shared" si="16"/>
        <v>0</v>
      </c>
      <c r="M320" s="231">
        <v>21</v>
      </c>
      <c r="N320" s="231">
        <f t="shared" si="17"/>
        <v>0</v>
      </c>
      <c r="O320" s="229">
        <v>7.2999999999999996E-4</v>
      </c>
      <c r="P320" s="229">
        <f t="shared" si="18"/>
        <v>7.2999999999999996E-4</v>
      </c>
      <c r="Q320" s="229">
        <v>0</v>
      </c>
      <c r="R320" s="229">
        <f t="shared" si="19"/>
        <v>0</v>
      </c>
      <c r="S320" s="229"/>
      <c r="T320" s="229"/>
      <c r="U320" s="230">
        <v>0.32100000000000001</v>
      </c>
      <c r="V320" s="229">
        <f t="shared" si="20"/>
        <v>0.32</v>
      </c>
      <c r="W320" s="222"/>
      <c r="X320" s="222"/>
      <c r="Y320" s="222"/>
      <c r="Z320" s="222"/>
      <c r="AA320" s="222"/>
      <c r="AB320" s="222"/>
      <c r="AC320" s="222"/>
      <c r="AD320" s="222"/>
      <c r="AE320" s="222"/>
      <c r="AF320" s="222" t="s">
        <v>136</v>
      </c>
      <c r="AG320" s="222"/>
      <c r="AH320" s="222"/>
      <c r="AI320" s="222"/>
      <c r="AJ320" s="222"/>
      <c r="AK320" s="222"/>
      <c r="AL320" s="222"/>
      <c r="AM320" s="222"/>
      <c r="AN320" s="222"/>
      <c r="AO320" s="222"/>
      <c r="AP320" s="222"/>
      <c r="AQ320" s="222"/>
      <c r="AR320" s="222"/>
      <c r="AS320" s="222"/>
      <c r="AT320" s="222"/>
      <c r="AU320" s="222"/>
      <c r="AV320" s="222"/>
      <c r="AW320" s="222"/>
      <c r="AX320" s="222"/>
      <c r="AY320" s="222"/>
      <c r="AZ320" s="222"/>
      <c r="BA320" s="222"/>
      <c r="BB320" s="222"/>
      <c r="BC320" s="222"/>
      <c r="BD320" s="222"/>
      <c r="BE320" s="222"/>
      <c r="BF320" s="222"/>
      <c r="BG320" s="222"/>
      <c r="BH320" s="222"/>
      <c r="BI320" s="222"/>
    </row>
    <row r="321" spans="1:61" outlineLevel="1" x14ac:dyDescent="0.2">
      <c r="A321" s="233">
        <v>126</v>
      </c>
      <c r="B321" s="232" t="s">
        <v>332</v>
      </c>
      <c r="C321" s="237" t="s">
        <v>139</v>
      </c>
      <c r="D321" s="236" t="s">
        <v>331</v>
      </c>
      <c r="E321" s="229" t="s">
        <v>330</v>
      </c>
      <c r="F321" s="235">
        <v>18</v>
      </c>
      <c r="G321" s="365"/>
      <c r="H321" s="231">
        <f t="shared" si="14"/>
        <v>0</v>
      </c>
      <c r="I321" s="234"/>
      <c r="J321" s="231">
        <f t="shared" si="15"/>
        <v>0</v>
      </c>
      <c r="K321" s="234"/>
      <c r="L321" s="231">
        <f t="shared" si="16"/>
        <v>0</v>
      </c>
      <c r="M321" s="231">
        <v>21</v>
      </c>
      <c r="N321" s="231">
        <f t="shared" si="17"/>
        <v>0</v>
      </c>
      <c r="O321" s="229">
        <v>2.4000000000000001E-4</v>
      </c>
      <c r="P321" s="229">
        <f t="shared" si="18"/>
        <v>4.3200000000000001E-3</v>
      </c>
      <c r="Q321" s="229">
        <v>0</v>
      </c>
      <c r="R321" s="229">
        <f t="shared" si="19"/>
        <v>0</v>
      </c>
      <c r="S321" s="229"/>
      <c r="T321" s="229"/>
      <c r="U321" s="230">
        <v>0.124</v>
      </c>
      <c r="V321" s="229">
        <f t="shared" si="20"/>
        <v>2.23</v>
      </c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 t="s">
        <v>136</v>
      </c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  <c r="AQ321" s="222"/>
      <c r="AR321" s="222"/>
      <c r="AS321" s="222"/>
      <c r="AT321" s="222"/>
      <c r="AU321" s="222"/>
      <c r="AV321" s="222"/>
      <c r="AW321" s="222"/>
      <c r="AX321" s="222"/>
      <c r="AY321" s="222"/>
      <c r="AZ321" s="222"/>
      <c r="BA321" s="222"/>
      <c r="BB321" s="222"/>
      <c r="BC321" s="222"/>
      <c r="BD321" s="222"/>
      <c r="BE321" s="222"/>
      <c r="BF321" s="222"/>
      <c r="BG321" s="222"/>
      <c r="BH321" s="222"/>
      <c r="BI321" s="222"/>
    </row>
    <row r="322" spans="1:61" outlineLevel="1" x14ac:dyDescent="0.2">
      <c r="A322" s="233">
        <v>127</v>
      </c>
      <c r="B322" s="232" t="s">
        <v>329</v>
      </c>
      <c r="C322" s="237" t="s">
        <v>139</v>
      </c>
      <c r="D322" s="236" t="s">
        <v>328</v>
      </c>
      <c r="E322" s="229" t="s">
        <v>189</v>
      </c>
      <c r="F322" s="235">
        <v>6</v>
      </c>
      <c r="G322" s="365"/>
      <c r="H322" s="231">
        <f t="shared" si="14"/>
        <v>0</v>
      </c>
      <c r="I322" s="234"/>
      <c r="J322" s="231">
        <f t="shared" si="15"/>
        <v>0</v>
      </c>
      <c r="K322" s="234"/>
      <c r="L322" s="231">
        <f t="shared" si="16"/>
        <v>0</v>
      </c>
      <c r="M322" s="231">
        <v>21</v>
      </c>
      <c r="N322" s="231">
        <f t="shared" si="17"/>
        <v>0</v>
      </c>
      <c r="O322" s="229">
        <v>4.0000000000000003E-5</v>
      </c>
      <c r="P322" s="229">
        <f t="shared" si="18"/>
        <v>2.4000000000000001E-4</v>
      </c>
      <c r="Q322" s="229">
        <v>0</v>
      </c>
      <c r="R322" s="229">
        <f t="shared" si="19"/>
        <v>0</v>
      </c>
      <c r="S322" s="229"/>
      <c r="T322" s="229"/>
      <c r="U322" s="230">
        <v>0.44500000000000001</v>
      </c>
      <c r="V322" s="229">
        <f t="shared" si="20"/>
        <v>2.67</v>
      </c>
      <c r="W322" s="222"/>
      <c r="X322" s="222"/>
      <c r="Y322" s="222"/>
      <c r="Z322" s="222"/>
      <c r="AA322" s="222"/>
      <c r="AB322" s="222"/>
      <c r="AC322" s="222"/>
      <c r="AD322" s="222"/>
      <c r="AE322" s="222"/>
      <c r="AF322" s="222" t="s">
        <v>136</v>
      </c>
      <c r="AG322" s="222"/>
      <c r="AH322" s="222"/>
      <c r="AI322" s="222"/>
      <c r="AJ322" s="222"/>
      <c r="AK322" s="222"/>
      <c r="AL322" s="222"/>
      <c r="AM322" s="222"/>
      <c r="AN322" s="222"/>
      <c r="AO322" s="222"/>
      <c r="AP322" s="222"/>
      <c r="AQ322" s="222"/>
      <c r="AR322" s="222"/>
      <c r="AS322" s="222"/>
      <c r="AT322" s="222"/>
      <c r="AU322" s="222"/>
      <c r="AV322" s="222"/>
      <c r="AW322" s="222"/>
      <c r="AX322" s="222"/>
      <c r="AY322" s="222"/>
      <c r="AZ322" s="222"/>
      <c r="BA322" s="222"/>
      <c r="BB322" s="222"/>
      <c r="BC322" s="222"/>
      <c r="BD322" s="222"/>
      <c r="BE322" s="222"/>
      <c r="BF322" s="222"/>
      <c r="BG322" s="222"/>
      <c r="BH322" s="222"/>
      <c r="BI322" s="222"/>
    </row>
    <row r="323" spans="1:61" outlineLevel="1" x14ac:dyDescent="0.2">
      <c r="A323" s="233">
        <v>128</v>
      </c>
      <c r="B323" s="232" t="s">
        <v>327</v>
      </c>
      <c r="C323" s="237" t="s">
        <v>139</v>
      </c>
      <c r="D323" s="236" t="s">
        <v>326</v>
      </c>
      <c r="E323" s="229" t="s">
        <v>189</v>
      </c>
      <c r="F323" s="235">
        <v>6</v>
      </c>
      <c r="G323" s="365"/>
      <c r="H323" s="231">
        <f t="shared" si="14"/>
        <v>0</v>
      </c>
      <c r="I323" s="234"/>
      <c r="J323" s="231">
        <f t="shared" si="15"/>
        <v>0</v>
      </c>
      <c r="K323" s="234"/>
      <c r="L323" s="231">
        <f t="shared" si="16"/>
        <v>0</v>
      </c>
      <c r="M323" s="231">
        <v>21</v>
      </c>
      <c r="N323" s="231">
        <f t="shared" si="17"/>
        <v>0</v>
      </c>
      <c r="O323" s="229">
        <v>1.9E-3</v>
      </c>
      <c r="P323" s="229">
        <f t="shared" si="18"/>
        <v>1.14E-2</v>
      </c>
      <c r="Q323" s="229">
        <v>0</v>
      </c>
      <c r="R323" s="229">
        <f t="shared" si="19"/>
        <v>0</v>
      </c>
      <c r="S323" s="229"/>
      <c r="T323" s="229"/>
      <c r="U323" s="230">
        <v>0</v>
      </c>
      <c r="V323" s="229">
        <f t="shared" si="20"/>
        <v>0</v>
      </c>
      <c r="W323" s="222"/>
      <c r="X323" s="222"/>
      <c r="Y323" s="222"/>
      <c r="Z323" s="222"/>
      <c r="AA323" s="222"/>
      <c r="AB323" s="222"/>
      <c r="AC323" s="222"/>
      <c r="AD323" s="222"/>
      <c r="AE323" s="222"/>
      <c r="AF323" s="222" t="s">
        <v>211</v>
      </c>
      <c r="AG323" s="222"/>
      <c r="AH323" s="222"/>
      <c r="AI323" s="222"/>
      <c r="AJ323" s="222"/>
      <c r="AK323" s="222"/>
      <c r="AL323" s="222"/>
      <c r="AM323" s="222"/>
      <c r="AN323" s="222"/>
      <c r="AO323" s="222"/>
      <c r="AP323" s="222"/>
      <c r="AQ323" s="222"/>
      <c r="AR323" s="222"/>
      <c r="AS323" s="222"/>
      <c r="AT323" s="222"/>
      <c r="AU323" s="222"/>
      <c r="AV323" s="222"/>
      <c r="AW323" s="222"/>
      <c r="AX323" s="222"/>
      <c r="AY323" s="222"/>
      <c r="AZ323" s="222"/>
      <c r="BA323" s="222"/>
      <c r="BB323" s="222"/>
      <c r="BC323" s="222"/>
      <c r="BD323" s="222"/>
      <c r="BE323" s="222"/>
      <c r="BF323" s="222"/>
      <c r="BG323" s="222"/>
      <c r="BH323" s="222"/>
      <c r="BI323" s="222"/>
    </row>
    <row r="324" spans="1:61" outlineLevel="1" x14ac:dyDescent="0.2">
      <c r="A324" s="233">
        <v>129</v>
      </c>
      <c r="B324" s="232" t="s">
        <v>325</v>
      </c>
      <c r="C324" s="237" t="s">
        <v>139</v>
      </c>
      <c r="D324" s="236" t="s">
        <v>324</v>
      </c>
      <c r="E324" s="229" t="s">
        <v>189</v>
      </c>
      <c r="F324" s="235">
        <v>6</v>
      </c>
      <c r="G324" s="365"/>
      <c r="H324" s="231">
        <f t="shared" si="14"/>
        <v>0</v>
      </c>
      <c r="I324" s="234"/>
      <c r="J324" s="231">
        <f t="shared" si="15"/>
        <v>0</v>
      </c>
      <c r="K324" s="234"/>
      <c r="L324" s="231">
        <f t="shared" si="16"/>
        <v>0</v>
      </c>
      <c r="M324" s="231">
        <v>21</v>
      </c>
      <c r="N324" s="231">
        <f t="shared" si="17"/>
        <v>0</v>
      </c>
      <c r="O324" s="229">
        <v>2.0000000000000001E-4</v>
      </c>
      <c r="P324" s="229">
        <f t="shared" si="18"/>
        <v>1.1999999999999999E-3</v>
      </c>
      <c r="Q324" s="229">
        <v>0</v>
      </c>
      <c r="R324" s="229">
        <f t="shared" si="19"/>
        <v>0</v>
      </c>
      <c r="S324" s="229"/>
      <c r="T324" s="229"/>
      <c r="U324" s="230">
        <v>0.246</v>
      </c>
      <c r="V324" s="229">
        <f t="shared" si="20"/>
        <v>1.48</v>
      </c>
      <c r="W324" s="222"/>
      <c r="X324" s="222"/>
      <c r="Y324" s="222"/>
      <c r="Z324" s="222"/>
      <c r="AA324" s="222"/>
      <c r="AB324" s="222"/>
      <c r="AC324" s="222"/>
      <c r="AD324" s="222"/>
      <c r="AE324" s="222"/>
      <c r="AF324" s="222" t="s">
        <v>136</v>
      </c>
      <c r="AG324" s="222"/>
      <c r="AH324" s="222"/>
      <c r="AI324" s="222"/>
      <c r="AJ324" s="222"/>
      <c r="AK324" s="222"/>
      <c r="AL324" s="222"/>
      <c r="AM324" s="222"/>
      <c r="AN324" s="222"/>
      <c r="AO324" s="222"/>
      <c r="AP324" s="222"/>
      <c r="AQ324" s="222"/>
      <c r="AR324" s="222"/>
      <c r="AS324" s="222"/>
      <c r="AT324" s="222"/>
      <c r="AU324" s="222"/>
      <c r="AV324" s="222"/>
      <c r="AW324" s="222"/>
      <c r="AX324" s="222"/>
      <c r="AY324" s="222"/>
      <c r="AZ324" s="222"/>
      <c r="BA324" s="222"/>
      <c r="BB324" s="222"/>
      <c r="BC324" s="222"/>
      <c r="BD324" s="222"/>
      <c r="BE324" s="222"/>
      <c r="BF324" s="222"/>
      <c r="BG324" s="222"/>
      <c r="BH324" s="222"/>
      <c r="BI324" s="222"/>
    </row>
    <row r="325" spans="1:61" ht="22.5" outlineLevel="1" x14ac:dyDescent="0.2">
      <c r="A325" s="233">
        <v>130</v>
      </c>
      <c r="B325" s="232" t="s">
        <v>804</v>
      </c>
      <c r="C325" s="237" t="s">
        <v>139</v>
      </c>
      <c r="D325" s="236" t="s">
        <v>803</v>
      </c>
      <c r="E325" s="229" t="s">
        <v>330</v>
      </c>
      <c r="F325" s="235">
        <v>20</v>
      </c>
      <c r="G325" s="365"/>
      <c r="H325" s="231">
        <f t="shared" si="14"/>
        <v>0</v>
      </c>
      <c r="I325" s="234"/>
      <c r="J325" s="231">
        <f t="shared" si="15"/>
        <v>0</v>
      </c>
      <c r="K325" s="234"/>
      <c r="L325" s="231">
        <f t="shared" si="16"/>
        <v>0</v>
      </c>
      <c r="M325" s="231">
        <v>21</v>
      </c>
      <c r="N325" s="231">
        <f t="shared" si="17"/>
        <v>0</v>
      </c>
      <c r="O325" s="229">
        <v>3.0000000000000001E-5</v>
      </c>
      <c r="P325" s="229">
        <f t="shared" si="18"/>
        <v>5.9999999999999995E-4</v>
      </c>
      <c r="Q325" s="229">
        <v>0</v>
      </c>
      <c r="R325" s="229">
        <f t="shared" si="19"/>
        <v>0</v>
      </c>
      <c r="S325" s="229"/>
      <c r="T325" s="229"/>
      <c r="U325" s="230">
        <v>0.33</v>
      </c>
      <c r="V325" s="229">
        <f t="shared" si="20"/>
        <v>6.6</v>
      </c>
      <c r="W325" s="222"/>
      <c r="X325" s="222"/>
      <c r="Y325" s="222"/>
      <c r="Z325" s="222"/>
      <c r="AA325" s="222"/>
      <c r="AB325" s="222"/>
      <c r="AC325" s="222"/>
      <c r="AD325" s="222"/>
      <c r="AE325" s="222"/>
      <c r="AF325" s="222" t="s">
        <v>136</v>
      </c>
      <c r="AG325" s="222"/>
      <c r="AH325" s="222"/>
      <c r="AI325" s="222"/>
      <c r="AJ325" s="222"/>
      <c r="AK325" s="222"/>
      <c r="AL325" s="222"/>
      <c r="AM325" s="222"/>
      <c r="AN325" s="222"/>
      <c r="AO325" s="222"/>
      <c r="AP325" s="222"/>
      <c r="AQ325" s="222"/>
      <c r="AR325" s="222"/>
      <c r="AS325" s="222"/>
      <c r="AT325" s="222"/>
      <c r="AU325" s="222"/>
      <c r="AV325" s="222"/>
      <c r="AW325" s="222"/>
      <c r="AX325" s="222"/>
      <c r="AY325" s="222"/>
      <c r="AZ325" s="222"/>
      <c r="BA325" s="222"/>
      <c r="BB325" s="222"/>
      <c r="BC325" s="222"/>
      <c r="BD325" s="222"/>
      <c r="BE325" s="222"/>
      <c r="BF325" s="222"/>
      <c r="BG325" s="222"/>
      <c r="BH325" s="222"/>
      <c r="BI325" s="222"/>
    </row>
    <row r="326" spans="1:61" outlineLevel="1" x14ac:dyDescent="0.2">
      <c r="A326" s="233">
        <v>131</v>
      </c>
      <c r="B326" s="232" t="s">
        <v>802</v>
      </c>
      <c r="C326" s="237" t="s">
        <v>139</v>
      </c>
      <c r="D326" s="236" t="s">
        <v>801</v>
      </c>
      <c r="E326" s="229" t="s">
        <v>189</v>
      </c>
      <c r="F326" s="235">
        <v>6</v>
      </c>
      <c r="G326" s="365"/>
      <c r="H326" s="231">
        <f t="shared" si="14"/>
        <v>0</v>
      </c>
      <c r="I326" s="234"/>
      <c r="J326" s="231">
        <f t="shared" si="15"/>
        <v>0</v>
      </c>
      <c r="K326" s="234"/>
      <c r="L326" s="231">
        <f t="shared" si="16"/>
        <v>0</v>
      </c>
      <c r="M326" s="231">
        <v>21</v>
      </c>
      <c r="N326" s="231">
        <f t="shared" si="17"/>
        <v>0</v>
      </c>
      <c r="O326" s="229">
        <v>2.0000000000000001E-4</v>
      </c>
      <c r="P326" s="229">
        <f t="shared" si="18"/>
        <v>1.1999999999999999E-3</v>
      </c>
      <c r="Q326" s="229">
        <v>0</v>
      </c>
      <c r="R326" s="229">
        <f t="shared" si="19"/>
        <v>0</v>
      </c>
      <c r="S326" s="229"/>
      <c r="T326" s="229"/>
      <c r="U326" s="230">
        <v>0</v>
      </c>
      <c r="V326" s="229">
        <f t="shared" si="20"/>
        <v>0</v>
      </c>
      <c r="W326" s="222"/>
      <c r="X326" s="222"/>
      <c r="Y326" s="222"/>
      <c r="Z326" s="222"/>
      <c r="AA326" s="222"/>
      <c r="AB326" s="222"/>
      <c r="AC326" s="222"/>
      <c r="AD326" s="222"/>
      <c r="AE326" s="222"/>
      <c r="AF326" s="222" t="s">
        <v>211</v>
      </c>
      <c r="AG326" s="222"/>
      <c r="AH326" s="222"/>
      <c r="AI326" s="222"/>
      <c r="AJ326" s="222"/>
      <c r="AK326" s="222"/>
      <c r="AL326" s="222"/>
      <c r="AM326" s="222"/>
      <c r="AN326" s="222"/>
      <c r="AO326" s="222"/>
      <c r="AP326" s="222"/>
      <c r="AQ326" s="222"/>
      <c r="AR326" s="222"/>
      <c r="AS326" s="222"/>
      <c r="AT326" s="222"/>
      <c r="AU326" s="222"/>
      <c r="AV326" s="222"/>
      <c r="AW326" s="222"/>
      <c r="AX326" s="222"/>
      <c r="AY326" s="222"/>
      <c r="AZ326" s="222"/>
      <c r="BA326" s="222"/>
      <c r="BB326" s="222"/>
      <c r="BC326" s="222"/>
      <c r="BD326" s="222"/>
      <c r="BE326" s="222"/>
      <c r="BF326" s="222"/>
      <c r="BG326" s="222"/>
      <c r="BH326" s="222"/>
      <c r="BI326" s="222"/>
    </row>
    <row r="327" spans="1:61" outlineLevel="1" x14ac:dyDescent="0.2">
      <c r="A327" s="233">
        <v>132</v>
      </c>
      <c r="B327" s="232" t="s">
        <v>800</v>
      </c>
      <c r="C327" s="237" t="s">
        <v>139</v>
      </c>
      <c r="D327" s="236" t="s">
        <v>799</v>
      </c>
      <c r="E327" s="229" t="s">
        <v>189</v>
      </c>
      <c r="F327" s="235">
        <v>2</v>
      </c>
      <c r="G327" s="365"/>
      <c r="H327" s="231">
        <f t="shared" si="14"/>
        <v>0</v>
      </c>
      <c r="I327" s="234"/>
      <c r="J327" s="231">
        <f t="shared" si="15"/>
        <v>0</v>
      </c>
      <c r="K327" s="234"/>
      <c r="L327" s="231">
        <f t="shared" si="16"/>
        <v>0</v>
      </c>
      <c r="M327" s="231">
        <v>21</v>
      </c>
      <c r="N327" s="231">
        <f t="shared" si="17"/>
        <v>0</v>
      </c>
      <c r="O327" s="229">
        <v>2E-3</v>
      </c>
      <c r="P327" s="229">
        <f t="shared" si="18"/>
        <v>4.0000000000000001E-3</v>
      </c>
      <c r="Q327" s="229">
        <v>0</v>
      </c>
      <c r="R327" s="229">
        <f t="shared" si="19"/>
        <v>0</v>
      </c>
      <c r="S327" s="229"/>
      <c r="T327" s="229"/>
      <c r="U327" s="230">
        <v>0</v>
      </c>
      <c r="V327" s="229">
        <f t="shared" si="20"/>
        <v>0</v>
      </c>
      <c r="W327" s="222"/>
      <c r="X327" s="222"/>
      <c r="Y327" s="222"/>
      <c r="Z327" s="222"/>
      <c r="AA327" s="222"/>
      <c r="AB327" s="222"/>
      <c r="AC327" s="222"/>
      <c r="AD327" s="222"/>
      <c r="AE327" s="222"/>
      <c r="AF327" s="222" t="s">
        <v>211</v>
      </c>
      <c r="AG327" s="222"/>
      <c r="AH327" s="222"/>
      <c r="AI327" s="222"/>
      <c r="AJ327" s="222"/>
      <c r="AK327" s="222"/>
      <c r="AL327" s="222"/>
      <c r="AM327" s="222"/>
      <c r="AN327" s="222"/>
      <c r="AO327" s="222"/>
      <c r="AP327" s="222"/>
      <c r="AQ327" s="222"/>
      <c r="AR327" s="222"/>
      <c r="AS327" s="222"/>
      <c r="AT327" s="222"/>
      <c r="AU327" s="222"/>
      <c r="AV327" s="222"/>
      <c r="AW327" s="222"/>
      <c r="AX327" s="222"/>
      <c r="AY327" s="222"/>
      <c r="AZ327" s="222"/>
      <c r="BA327" s="222"/>
      <c r="BB327" s="222"/>
      <c r="BC327" s="222"/>
      <c r="BD327" s="222"/>
      <c r="BE327" s="222"/>
      <c r="BF327" s="222"/>
      <c r="BG327" s="222"/>
      <c r="BH327" s="222"/>
      <c r="BI327" s="222"/>
    </row>
    <row r="328" spans="1:61" outlineLevel="1" x14ac:dyDescent="0.2">
      <c r="A328" s="233">
        <v>133</v>
      </c>
      <c r="B328" s="232" t="s">
        <v>798</v>
      </c>
      <c r="C328" s="237" t="s">
        <v>139</v>
      </c>
      <c r="D328" s="236" t="s">
        <v>797</v>
      </c>
      <c r="E328" s="229" t="s">
        <v>189</v>
      </c>
      <c r="F328" s="235">
        <v>6</v>
      </c>
      <c r="G328" s="365"/>
      <c r="H328" s="231">
        <f t="shared" si="14"/>
        <v>0</v>
      </c>
      <c r="I328" s="234"/>
      <c r="J328" s="231">
        <f t="shared" si="15"/>
        <v>0</v>
      </c>
      <c r="K328" s="234"/>
      <c r="L328" s="231">
        <f t="shared" si="16"/>
        <v>0</v>
      </c>
      <c r="M328" s="231">
        <v>21</v>
      </c>
      <c r="N328" s="231">
        <f t="shared" si="17"/>
        <v>0</v>
      </c>
      <c r="O328" s="229">
        <v>5.9999999999999995E-4</v>
      </c>
      <c r="P328" s="229">
        <f t="shared" si="18"/>
        <v>3.5999999999999999E-3</v>
      </c>
      <c r="Q328" s="229">
        <v>0</v>
      </c>
      <c r="R328" s="229">
        <f t="shared" si="19"/>
        <v>0</v>
      </c>
      <c r="S328" s="229"/>
      <c r="T328" s="229"/>
      <c r="U328" s="230">
        <v>0</v>
      </c>
      <c r="V328" s="229">
        <f t="shared" si="20"/>
        <v>0</v>
      </c>
      <c r="W328" s="222"/>
      <c r="X328" s="222"/>
      <c r="Y328" s="222"/>
      <c r="Z328" s="222"/>
      <c r="AA328" s="222"/>
      <c r="AB328" s="222"/>
      <c r="AC328" s="222"/>
      <c r="AD328" s="222"/>
      <c r="AE328" s="222"/>
      <c r="AF328" s="222" t="s">
        <v>211</v>
      </c>
      <c r="AG328" s="222"/>
      <c r="AH328" s="222"/>
      <c r="AI328" s="222"/>
      <c r="AJ328" s="222"/>
      <c r="AK328" s="222"/>
      <c r="AL328" s="222"/>
      <c r="AM328" s="222"/>
      <c r="AN328" s="222"/>
      <c r="AO328" s="222"/>
      <c r="AP328" s="222"/>
      <c r="AQ328" s="222"/>
      <c r="AR328" s="222"/>
      <c r="AS328" s="222"/>
      <c r="AT328" s="222"/>
      <c r="AU328" s="222"/>
      <c r="AV328" s="222"/>
      <c r="AW328" s="222"/>
      <c r="AX328" s="222"/>
      <c r="AY328" s="222"/>
      <c r="AZ328" s="222"/>
      <c r="BA328" s="222"/>
      <c r="BB328" s="222"/>
      <c r="BC328" s="222"/>
      <c r="BD328" s="222"/>
      <c r="BE328" s="222"/>
      <c r="BF328" s="222"/>
      <c r="BG328" s="222"/>
      <c r="BH328" s="222"/>
      <c r="BI328" s="222"/>
    </row>
    <row r="329" spans="1:61" outlineLevel="1" x14ac:dyDescent="0.2">
      <c r="A329" s="233">
        <v>134</v>
      </c>
      <c r="B329" s="232" t="s">
        <v>796</v>
      </c>
      <c r="C329" s="237" t="s">
        <v>139</v>
      </c>
      <c r="D329" s="236" t="s">
        <v>795</v>
      </c>
      <c r="E329" s="229" t="s">
        <v>189</v>
      </c>
      <c r="F329" s="235">
        <v>2</v>
      </c>
      <c r="G329" s="365"/>
      <c r="H329" s="231">
        <f t="shared" si="14"/>
        <v>0</v>
      </c>
      <c r="I329" s="234"/>
      <c r="J329" s="231">
        <f t="shared" si="15"/>
        <v>0</v>
      </c>
      <c r="K329" s="234"/>
      <c r="L329" s="231">
        <f t="shared" si="16"/>
        <v>0</v>
      </c>
      <c r="M329" s="231">
        <v>21</v>
      </c>
      <c r="N329" s="231">
        <f t="shared" si="17"/>
        <v>0</v>
      </c>
      <c r="O329" s="229">
        <v>1E-3</v>
      </c>
      <c r="P329" s="229">
        <f t="shared" si="18"/>
        <v>2E-3</v>
      </c>
      <c r="Q329" s="229">
        <v>0</v>
      </c>
      <c r="R329" s="229">
        <f t="shared" si="19"/>
        <v>0</v>
      </c>
      <c r="S329" s="229"/>
      <c r="T329" s="229"/>
      <c r="U329" s="230">
        <v>0</v>
      </c>
      <c r="V329" s="229">
        <f t="shared" si="20"/>
        <v>0</v>
      </c>
      <c r="W329" s="222"/>
      <c r="X329" s="222"/>
      <c r="Y329" s="222"/>
      <c r="Z329" s="222"/>
      <c r="AA329" s="222"/>
      <c r="AB329" s="222"/>
      <c r="AC329" s="222"/>
      <c r="AD329" s="222"/>
      <c r="AE329" s="222"/>
      <c r="AF329" s="222" t="s">
        <v>211</v>
      </c>
      <c r="AG329" s="222"/>
      <c r="AH329" s="222"/>
      <c r="AI329" s="222"/>
      <c r="AJ329" s="222"/>
      <c r="AK329" s="222"/>
      <c r="AL329" s="222"/>
      <c r="AM329" s="222"/>
      <c r="AN329" s="222"/>
      <c r="AO329" s="222"/>
      <c r="AP329" s="222"/>
      <c r="AQ329" s="222"/>
      <c r="AR329" s="222"/>
      <c r="AS329" s="222"/>
      <c r="AT329" s="222"/>
      <c r="AU329" s="222"/>
      <c r="AV329" s="222"/>
      <c r="AW329" s="222"/>
      <c r="AX329" s="222"/>
      <c r="AY329" s="222"/>
      <c r="AZ329" s="222"/>
      <c r="BA329" s="222"/>
      <c r="BB329" s="222"/>
      <c r="BC329" s="222"/>
      <c r="BD329" s="222"/>
      <c r="BE329" s="222"/>
      <c r="BF329" s="222"/>
      <c r="BG329" s="222"/>
      <c r="BH329" s="222"/>
      <c r="BI329" s="222"/>
    </row>
    <row r="330" spans="1:61" outlineLevel="1" x14ac:dyDescent="0.2">
      <c r="A330" s="233">
        <v>135</v>
      </c>
      <c r="B330" s="232" t="s">
        <v>794</v>
      </c>
      <c r="C330" s="237" t="s">
        <v>139</v>
      </c>
      <c r="D330" s="236" t="s">
        <v>793</v>
      </c>
      <c r="E330" s="229" t="s">
        <v>189</v>
      </c>
      <c r="F330" s="235">
        <v>2</v>
      </c>
      <c r="G330" s="365"/>
      <c r="H330" s="231">
        <f t="shared" si="14"/>
        <v>0</v>
      </c>
      <c r="I330" s="234"/>
      <c r="J330" s="231">
        <f t="shared" si="15"/>
        <v>0</v>
      </c>
      <c r="K330" s="234"/>
      <c r="L330" s="231">
        <f t="shared" si="16"/>
        <v>0</v>
      </c>
      <c r="M330" s="231">
        <v>21</v>
      </c>
      <c r="N330" s="231">
        <f t="shared" si="17"/>
        <v>0</v>
      </c>
      <c r="O330" s="229">
        <v>2E-3</v>
      </c>
      <c r="P330" s="229">
        <f t="shared" si="18"/>
        <v>4.0000000000000001E-3</v>
      </c>
      <c r="Q330" s="229">
        <v>0</v>
      </c>
      <c r="R330" s="229">
        <f t="shared" si="19"/>
        <v>0</v>
      </c>
      <c r="S330" s="229"/>
      <c r="T330" s="229"/>
      <c r="U330" s="230">
        <v>0</v>
      </c>
      <c r="V330" s="229">
        <f t="shared" si="20"/>
        <v>0</v>
      </c>
      <c r="W330" s="222"/>
      <c r="X330" s="222"/>
      <c r="Y330" s="222"/>
      <c r="Z330" s="222"/>
      <c r="AA330" s="222"/>
      <c r="AB330" s="222"/>
      <c r="AC330" s="222"/>
      <c r="AD330" s="222"/>
      <c r="AE330" s="222"/>
      <c r="AF330" s="222" t="s">
        <v>211</v>
      </c>
      <c r="AG330" s="222"/>
      <c r="AH330" s="222"/>
      <c r="AI330" s="222"/>
      <c r="AJ330" s="222"/>
      <c r="AK330" s="222"/>
      <c r="AL330" s="222"/>
      <c r="AM330" s="222"/>
      <c r="AN330" s="222"/>
      <c r="AO330" s="222"/>
      <c r="AP330" s="222"/>
      <c r="AQ330" s="222"/>
      <c r="AR330" s="222"/>
      <c r="AS330" s="222"/>
      <c r="AT330" s="222"/>
      <c r="AU330" s="222"/>
      <c r="AV330" s="222"/>
      <c r="AW330" s="222"/>
      <c r="AX330" s="222"/>
      <c r="AY330" s="222"/>
      <c r="AZ330" s="222"/>
      <c r="BA330" s="222"/>
      <c r="BB330" s="222"/>
      <c r="BC330" s="222"/>
      <c r="BD330" s="222"/>
      <c r="BE330" s="222"/>
      <c r="BF330" s="222"/>
      <c r="BG330" s="222"/>
      <c r="BH330" s="222"/>
      <c r="BI330" s="222"/>
    </row>
    <row r="331" spans="1:61" outlineLevel="1" x14ac:dyDescent="0.2">
      <c r="A331" s="233">
        <v>136</v>
      </c>
      <c r="B331" s="232" t="s">
        <v>792</v>
      </c>
      <c r="C331" s="237" t="s">
        <v>139</v>
      </c>
      <c r="D331" s="236" t="s">
        <v>791</v>
      </c>
      <c r="E331" s="229" t="s">
        <v>189</v>
      </c>
      <c r="F331" s="235">
        <v>2</v>
      </c>
      <c r="G331" s="365"/>
      <c r="H331" s="231">
        <f t="shared" si="14"/>
        <v>0</v>
      </c>
      <c r="I331" s="234"/>
      <c r="J331" s="231">
        <f t="shared" si="15"/>
        <v>0</v>
      </c>
      <c r="K331" s="234"/>
      <c r="L331" s="231">
        <f t="shared" si="16"/>
        <v>0</v>
      </c>
      <c r="M331" s="231">
        <v>21</v>
      </c>
      <c r="N331" s="231">
        <f t="shared" si="17"/>
        <v>0</v>
      </c>
      <c r="O331" s="229">
        <v>1E-4</v>
      </c>
      <c r="P331" s="229">
        <f t="shared" si="18"/>
        <v>2.0000000000000001E-4</v>
      </c>
      <c r="Q331" s="229">
        <v>0</v>
      </c>
      <c r="R331" s="229">
        <f t="shared" si="19"/>
        <v>0</v>
      </c>
      <c r="S331" s="229"/>
      <c r="T331" s="229"/>
      <c r="U331" s="230">
        <v>0</v>
      </c>
      <c r="V331" s="229">
        <f t="shared" si="20"/>
        <v>0</v>
      </c>
      <c r="W331" s="222"/>
      <c r="X331" s="222"/>
      <c r="Y331" s="222"/>
      <c r="Z331" s="222"/>
      <c r="AA331" s="222"/>
      <c r="AB331" s="222"/>
      <c r="AC331" s="222"/>
      <c r="AD331" s="222"/>
      <c r="AE331" s="222"/>
      <c r="AF331" s="222" t="s">
        <v>211</v>
      </c>
      <c r="AG331" s="222"/>
      <c r="AH331" s="222"/>
      <c r="AI331" s="222"/>
      <c r="AJ331" s="222"/>
      <c r="AK331" s="222"/>
      <c r="AL331" s="222"/>
      <c r="AM331" s="222"/>
      <c r="AN331" s="222"/>
      <c r="AO331" s="222"/>
      <c r="AP331" s="222"/>
      <c r="AQ331" s="222"/>
      <c r="AR331" s="222"/>
      <c r="AS331" s="222"/>
      <c r="AT331" s="222"/>
      <c r="AU331" s="222"/>
      <c r="AV331" s="222"/>
      <c r="AW331" s="222"/>
      <c r="AX331" s="222"/>
      <c r="AY331" s="222"/>
      <c r="AZ331" s="222"/>
      <c r="BA331" s="222"/>
      <c r="BB331" s="222"/>
      <c r="BC331" s="222"/>
      <c r="BD331" s="222"/>
      <c r="BE331" s="222"/>
      <c r="BF331" s="222"/>
      <c r="BG331" s="222"/>
      <c r="BH331" s="222"/>
      <c r="BI331" s="222"/>
    </row>
    <row r="332" spans="1:61" outlineLevel="1" x14ac:dyDescent="0.2">
      <c r="A332" s="233">
        <v>137</v>
      </c>
      <c r="B332" s="232" t="s">
        <v>191</v>
      </c>
      <c r="C332" s="237" t="s">
        <v>139</v>
      </c>
      <c r="D332" s="236" t="s">
        <v>790</v>
      </c>
      <c r="E332" s="229" t="s">
        <v>186</v>
      </c>
      <c r="F332" s="235">
        <v>1</v>
      </c>
      <c r="G332" s="365"/>
      <c r="H332" s="231">
        <f t="shared" si="14"/>
        <v>0</v>
      </c>
      <c r="I332" s="234"/>
      <c r="J332" s="231">
        <f t="shared" si="15"/>
        <v>0</v>
      </c>
      <c r="K332" s="234"/>
      <c r="L332" s="231">
        <f t="shared" si="16"/>
        <v>0</v>
      </c>
      <c r="M332" s="231">
        <v>21</v>
      </c>
      <c r="N332" s="231">
        <f t="shared" si="17"/>
        <v>0</v>
      </c>
      <c r="O332" s="229">
        <v>0</v>
      </c>
      <c r="P332" s="229">
        <f t="shared" si="18"/>
        <v>0</v>
      </c>
      <c r="Q332" s="229">
        <v>0</v>
      </c>
      <c r="R332" s="229">
        <f t="shared" si="19"/>
        <v>0</v>
      </c>
      <c r="S332" s="229"/>
      <c r="T332" s="229"/>
      <c r="U332" s="230">
        <v>0</v>
      </c>
      <c r="V332" s="229">
        <f t="shared" si="20"/>
        <v>0</v>
      </c>
      <c r="W332" s="222"/>
      <c r="X332" s="222"/>
      <c r="Y332" s="222"/>
      <c r="Z332" s="222"/>
      <c r="AA332" s="222"/>
      <c r="AB332" s="222"/>
      <c r="AC332" s="222"/>
      <c r="AD332" s="222"/>
      <c r="AE332" s="222"/>
      <c r="AF332" s="222" t="s">
        <v>136</v>
      </c>
      <c r="AG332" s="222"/>
      <c r="AH332" s="222"/>
      <c r="AI332" s="222"/>
      <c r="AJ332" s="222"/>
      <c r="AK332" s="222"/>
      <c r="AL332" s="222"/>
      <c r="AM332" s="222"/>
      <c r="AN332" s="222"/>
      <c r="AO332" s="222"/>
      <c r="AP332" s="222"/>
      <c r="AQ332" s="222"/>
      <c r="AR332" s="222"/>
      <c r="AS332" s="222"/>
      <c r="AT332" s="222"/>
      <c r="AU332" s="222"/>
      <c r="AV332" s="222"/>
      <c r="AW332" s="222"/>
      <c r="AX332" s="222"/>
      <c r="AY332" s="222"/>
      <c r="AZ332" s="222"/>
      <c r="BA332" s="222"/>
      <c r="BB332" s="222"/>
      <c r="BC332" s="222"/>
      <c r="BD332" s="222"/>
      <c r="BE332" s="222"/>
      <c r="BF332" s="222"/>
      <c r="BG332" s="222"/>
      <c r="BH332" s="222"/>
      <c r="BI332" s="222"/>
    </row>
    <row r="333" spans="1:61" outlineLevel="1" x14ac:dyDescent="0.2">
      <c r="A333" s="233">
        <v>138</v>
      </c>
      <c r="B333" s="232" t="s">
        <v>323</v>
      </c>
      <c r="C333" s="237" t="s">
        <v>139</v>
      </c>
      <c r="D333" s="236" t="s">
        <v>322</v>
      </c>
      <c r="E333" s="229" t="s">
        <v>168</v>
      </c>
      <c r="F333" s="235">
        <v>0.40799999999999997</v>
      </c>
      <c r="G333" s="365"/>
      <c r="H333" s="231">
        <f t="shared" si="14"/>
        <v>0</v>
      </c>
      <c r="I333" s="234"/>
      <c r="J333" s="231">
        <f t="shared" si="15"/>
        <v>0</v>
      </c>
      <c r="K333" s="234"/>
      <c r="L333" s="231">
        <f t="shared" si="16"/>
        <v>0</v>
      </c>
      <c r="M333" s="231">
        <v>21</v>
      </c>
      <c r="N333" s="231">
        <f t="shared" si="17"/>
        <v>0</v>
      </c>
      <c r="O333" s="229">
        <v>0</v>
      </c>
      <c r="P333" s="229">
        <f t="shared" si="18"/>
        <v>0</v>
      </c>
      <c r="Q333" s="229">
        <v>0</v>
      </c>
      <c r="R333" s="229">
        <f t="shared" si="19"/>
        <v>0</v>
      </c>
      <c r="S333" s="229"/>
      <c r="T333" s="229"/>
      <c r="U333" s="230">
        <v>1.5169999999999999</v>
      </c>
      <c r="V333" s="229">
        <f t="shared" si="20"/>
        <v>0.62</v>
      </c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 t="s">
        <v>136</v>
      </c>
      <c r="AG333" s="222"/>
      <c r="AH333" s="222"/>
      <c r="AI333" s="222"/>
      <c r="AJ333" s="222"/>
      <c r="AK333" s="222"/>
      <c r="AL333" s="222"/>
      <c r="AM333" s="222"/>
      <c r="AN333" s="222"/>
      <c r="AO333" s="222"/>
      <c r="AP333" s="222"/>
      <c r="AQ333" s="222"/>
      <c r="AR333" s="222"/>
      <c r="AS333" s="222"/>
      <c r="AT333" s="222"/>
      <c r="AU333" s="222"/>
      <c r="AV333" s="222"/>
      <c r="AW333" s="222"/>
      <c r="AX333" s="222"/>
      <c r="AY333" s="222"/>
      <c r="AZ333" s="222"/>
      <c r="BA333" s="222"/>
      <c r="BB333" s="222"/>
      <c r="BC333" s="222"/>
      <c r="BD333" s="222"/>
      <c r="BE333" s="222"/>
      <c r="BF333" s="222"/>
      <c r="BG333" s="222"/>
      <c r="BH333" s="222"/>
      <c r="BI333" s="222"/>
    </row>
    <row r="334" spans="1:61" x14ac:dyDescent="0.2">
      <c r="A334" s="244" t="s">
        <v>150</v>
      </c>
      <c r="B334" s="243" t="s">
        <v>69</v>
      </c>
      <c r="C334" s="243"/>
      <c r="D334" s="242" t="s">
        <v>68</v>
      </c>
      <c r="E334" s="238"/>
      <c r="F334" s="241"/>
      <c r="G334" s="367"/>
      <c r="H334" s="240">
        <f>SUMIF(AF335:AF335,"&lt;&gt;NOR",H335:H335)</f>
        <v>0</v>
      </c>
      <c r="I334" s="240"/>
      <c r="J334" s="240">
        <f>SUM(J335:J335)</f>
        <v>0</v>
      </c>
      <c r="K334" s="240"/>
      <c r="L334" s="240">
        <f>SUM(L335:L335)</f>
        <v>0</v>
      </c>
      <c r="M334" s="240"/>
      <c r="N334" s="240">
        <f>SUM(N335:N335)</f>
        <v>0</v>
      </c>
      <c r="O334" s="238"/>
      <c r="P334" s="238">
        <f>SUM(P335:P335)</f>
        <v>0</v>
      </c>
      <c r="Q334" s="238"/>
      <c r="R334" s="238">
        <f>SUM(R335:R335)</f>
        <v>0</v>
      </c>
      <c r="S334" s="238"/>
      <c r="T334" s="238"/>
      <c r="U334" s="239"/>
      <c r="V334" s="238">
        <f>SUM(V335:V335)</f>
        <v>20</v>
      </c>
      <c r="AF334" t="s">
        <v>149</v>
      </c>
    </row>
    <row r="335" spans="1:61" ht="22.5" outlineLevel="1" x14ac:dyDescent="0.2">
      <c r="A335" s="233">
        <v>139</v>
      </c>
      <c r="B335" s="232" t="s">
        <v>321</v>
      </c>
      <c r="C335" s="237" t="s">
        <v>139</v>
      </c>
      <c r="D335" s="236" t="s">
        <v>320</v>
      </c>
      <c r="E335" s="229" t="s">
        <v>319</v>
      </c>
      <c r="F335" s="235">
        <v>20</v>
      </c>
      <c r="G335" s="365"/>
      <c r="H335" s="231">
        <f>ROUND(F335*G335,2)</f>
        <v>0</v>
      </c>
      <c r="I335" s="234"/>
      <c r="J335" s="231">
        <f>ROUND(F335*I335,2)</f>
        <v>0</v>
      </c>
      <c r="K335" s="234"/>
      <c r="L335" s="231">
        <f>ROUND(F335*K335,2)</f>
        <v>0</v>
      </c>
      <c r="M335" s="231">
        <v>21</v>
      </c>
      <c r="N335" s="231">
        <f>H335*(1+M335/100)</f>
        <v>0</v>
      </c>
      <c r="O335" s="229">
        <v>0</v>
      </c>
      <c r="P335" s="229">
        <f>ROUND(F335*O335,5)</f>
        <v>0</v>
      </c>
      <c r="Q335" s="229">
        <v>0</v>
      </c>
      <c r="R335" s="229">
        <f>ROUND(F335*Q335,5)</f>
        <v>0</v>
      </c>
      <c r="S335" s="229"/>
      <c r="T335" s="229"/>
      <c r="U335" s="230">
        <v>1</v>
      </c>
      <c r="V335" s="229">
        <f>ROUND(F335*U335,2)</f>
        <v>20</v>
      </c>
      <c r="W335" s="222"/>
      <c r="X335" s="222"/>
      <c r="Y335" s="222"/>
      <c r="Z335" s="222"/>
      <c r="AA335" s="222"/>
      <c r="AB335" s="222"/>
      <c r="AC335" s="222"/>
      <c r="AD335" s="222"/>
      <c r="AE335" s="222"/>
      <c r="AF335" s="222" t="s">
        <v>136</v>
      </c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22"/>
      <c r="AT335" s="222"/>
      <c r="AU335" s="222"/>
      <c r="AV335" s="222"/>
      <c r="AW335" s="222"/>
      <c r="AX335" s="222"/>
      <c r="AY335" s="222"/>
      <c r="AZ335" s="222"/>
      <c r="BA335" s="222"/>
      <c r="BB335" s="222"/>
      <c r="BC335" s="222"/>
      <c r="BD335" s="222"/>
      <c r="BE335" s="222"/>
      <c r="BF335" s="222"/>
      <c r="BG335" s="222"/>
      <c r="BH335" s="222"/>
      <c r="BI335" s="222"/>
    </row>
    <row r="336" spans="1:61" x14ac:dyDescent="0.2">
      <c r="A336" s="244" t="s">
        <v>150</v>
      </c>
      <c r="B336" s="243" t="s">
        <v>67</v>
      </c>
      <c r="C336" s="243"/>
      <c r="D336" s="242" t="s">
        <v>66</v>
      </c>
      <c r="E336" s="238"/>
      <c r="F336" s="241"/>
      <c r="G336" s="367"/>
      <c r="H336" s="240">
        <f>SUMIF(AF337:AF356,"&lt;&gt;NOR",H337:H356)</f>
        <v>0</v>
      </c>
      <c r="I336" s="240"/>
      <c r="J336" s="240">
        <f>SUM(J337:J356)</f>
        <v>0</v>
      </c>
      <c r="K336" s="240"/>
      <c r="L336" s="240">
        <f>SUM(L337:L356)</f>
        <v>0</v>
      </c>
      <c r="M336" s="240"/>
      <c r="N336" s="240">
        <f>SUM(N337:N356)</f>
        <v>0</v>
      </c>
      <c r="O336" s="238"/>
      <c r="P336" s="238">
        <f>SUM(P337:P356)</f>
        <v>0.33523999999999998</v>
      </c>
      <c r="Q336" s="238"/>
      <c r="R336" s="238">
        <f>SUM(R337:R356)</f>
        <v>0</v>
      </c>
      <c r="S336" s="238"/>
      <c r="T336" s="238"/>
      <c r="U336" s="239"/>
      <c r="V336" s="238">
        <f>SUM(V337:V356)</f>
        <v>29.63</v>
      </c>
      <c r="AF336" t="s">
        <v>149</v>
      </c>
    </row>
    <row r="337" spans="1:61" outlineLevel="1" x14ac:dyDescent="0.2">
      <c r="A337" s="233">
        <v>140</v>
      </c>
      <c r="B337" s="232" t="s">
        <v>318</v>
      </c>
      <c r="C337" s="237" t="s">
        <v>139</v>
      </c>
      <c r="D337" s="236" t="s">
        <v>317</v>
      </c>
      <c r="E337" s="229" t="s">
        <v>189</v>
      </c>
      <c r="F337" s="235">
        <v>4</v>
      </c>
      <c r="G337" s="365"/>
      <c r="H337" s="231">
        <f t="shared" ref="H337:H351" si="21">ROUND(F337*G337,2)</f>
        <v>0</v>
      </c>
      <c r="I337" s="234"/>
      <c r="J337" s="231">
        <f t="shared" ref="J337:J351" si="22">ROUND(F337*I337,2)</f>
        <v>0</v>
      </c>
      <c r="K337" s="234"/>
      <c r="L337" s="231">
        <f t="shared" ref="L337:L351" si="23">ROUND(F337*K337,2)</f>
        <v>0</v>
      </c>
      <c r="M337" s="231">
        <v>21</v>
      </c>
      <c r="N337" s="231">
        <f t="shared" ref="N337:N351" si="24">H337*(1+M337/100)</f>
        <v>0</v>
      </c>
      <c r="O337" s="229">
        <v>4.0000000000000002E-4</v>
      </c>
      <c r="P337" s="229">
        <f t="shared" ref="P337:P351" si="25">ROUND(F337*O337,5)</f>
        <v>1.6000000000000001E-3</v>
      </c>
      <c r="Q337" s="229">
        <v>0</v>
      </c>
      <c r="R337" s="229">
        <f t="shared" ref="R337:R351" si="26">ROUND(F337*Q337,5)</f>
        <v>0</v>
      </c>
      <c r="S337" s="229"/>
      <c r="T337" s="229"/>
      <c r="U337" s="230">
        <v>4.0199999999999996</v>
      </c>
      <c r="V337" s="229">
        <f t="shared" ref="V337:V351" si="27">ROUND(F337*U337,2)</f>
        <v>16.079999999999998</v>
      </c>
      <c r="W337" s="222"/>
      <c r="X337" s="222"/>
      <c r="Y337" s="222"/>
      <c r="Z337" s="222"/>
      <c r="AA337" s="222"/>
      <c r="AB337" s="222"/>
      <c r="AC337" s="222"/>
      <c r="AD337" s="222"/>
      <c r="AE337" s="222"/>
      <c r="AF337" s="222" t="s">
        <v>136</v>
      </c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222"/>
      <c r="AS337" s="222"/>
      <c r="AT337" s="222"/>
      <c r="AU337" s="222"/>
      <c r="AV337" s="222"/>
      <c r="AW337" s="222"/>
      <c r="AX337" s="222"/>
      <c r="AY337" s="222"/>
      <c r="AZ337" s="222"/>
      <c r="BA337" s="222"/>
      <c r="BB337" s="222"/>
      <c r="BC337" s="222"/>
      <c r="BD337" s="222"/>
      <c r="BE337" s="222"/>
      <c r="BF337" s="222"/>
      <c r="BG337" s="222"/>
      <c r="BH337" s="222"/>
      <c r="BI337" s="222"/>
    </row>
    <row r="338" spans="1:61" outlineLevel="1" x14ac:dyDescent="0.2">
      <c r="A338" s="233">
        <v>141</v>
      </c>
      <c r="B338" s="232" t="s">
        <v>316</v>
      </c>
      <c r="C338" s="237" t="s">
        <v>139</v>
      </c>
      <c r="D338" s="236" t="s">
        <v>315</v>
      </c>
      <c r="E338" s="229" t="s">
        <v>189</v>
      </c>
      <c r="F338" s="235">
        <v>1</v>
      </c>
      <c r="G338" s="365"/>
      <c r="H338" s="231">
        <f t="shared" si="21"/>
        <v>0</v>
      </c>
      <c r="I338" s="234"/>
      <c r="J338" s="231">
        <f t="shared" si="22"/>
        <v>0</v>
      </c>
      <c r="K338" s="234"/>
      <c r="L338" s="231">
        <f t="shared" si="23"/>
        <v>0</v>
      </c>
      <c r="M338" s="231">
        <v>21</v>
      </c>
      <c r="N338" s="231">
        <f t="shared" si="24"/>
        <v>0</v>
      </c>
      <c r="O338" s="229">
        <v>0</v>
      </c>
      <c r="P338" s="229">
        <f t="shared" si="25"/>
        <v>0</v>
      </c>
      <c r="Q338" s="229">
        <v>0</v>
      </c>
      <c r="R338" s="229">
        <f t="shared" si="26"/>
        <v>0</v>
      </c>
      <c r="S338" s="229"/>
      <c r="T338" s="229"/>
      <c r="U338" s="230">
        <v>1.45</v>
      </c>
      <c r="V338" s="229">
        <f t="shared" si="27"/>
        <v>1.45</v>
      </c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 t="s">
        <v>136</v>
      </c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22"/>
      <c r="AT338" s="222"/>
      <c r="AU338" s="222"/>
      <c r="AV338" s="222"/>
      <c r="AW338" s="222"/>
      <c r="AX338" s="222"/>
      <c r="AY338" s="222"/>
      <c r="AZ338" s="222"/>
      <c r="BA338" s="222"/>
      <c r="BB338" s="222"/>
      <c r="BC338" s="222"/>
      <c r="BD338" s="222"/>
      <c r="BE338" s="222"/>
      <c r="BF338" s="222"/>
      <c r="BG338" s="222"/>
      <c r="BH338" s="222"/>
      <c r="BI338" s="222"/>
    </row>
    <row r="339" spans="1:61" outlineLevel="1" x14ac:dyDescent="0.2">
      <c r="A339" s="233">
        <v>142</v>
      </c>
      <c r="B339" s="232" t="s">
        <v>314</v>
      </c>
      <c r="C339" s="237" t="s">
        <v>139</v>
      </c>
      <c r="D339" s="236" t="s">
        <v>313</v>
      </c>
      <c r="E339" s="229" t="s">
        <v>189</v>
      </c>
      <c r="F339" s="235">
        <v>2</v>
      </c>
      <c r="G339" s="365"/>
      <c r="H339" s="231">
        <f t="shared" si="21"/>
        <v>0</v>
      </c>
      <c r="I339" s="234"/>
      <c r="J339" s="231">
        <f t="shared" si="22"/>
        <v>0</v>
      </c>
      <c r="K339" s="234"/>
      <c r="L339" s="231">
        <f t="shared" si="23"/>
        <v>0</v>
      </c>
      <c r="M339" s="231">
        <v>21</v>
      </c>
      <c r="N339" s="231">
        <f t="shared" si="24"/>
        <v>0</v>
      </c>
      <c r="O339" s="229">
        <v>0</v>
      </c>
      <c r="P339" s="229">
        <f t="shared" si="25"/>
        <v>0</v>
      </c>
      <c r="Q339" s="229">
        <v>0</v>
      </c>
      <c r="R339" s="229">
        <f t="shared" si="26"/>
        <v>0</v>
      </c>
      <c r="S339" s="229"/>
      <c r="T339" s="229"/>
      <c r="U339" s="230">
        <v>1.5</v>
      </c>
      <c r="V339" s="229">
        <f t="shared" si="27"/>
        <v>3</v>
      </c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 t="s">
        <v>136</v>
      </c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22"/>
      <c r="AT339" s="222"/>
      <c r="AU339" s="222"/>
      <c r="AV339" s="222"/>
      <c r="AW339" s="222"/>
      <c r="AX339" s="222"/>
      <c r="AY339" s="222"/>
      <c r="AZ339" s="222"/>
      <c r="BA339" s="222"/>
      <c r="BB339" s="222"/>
      <c r="BC339" s="222"/>
      <c r="BD339" s="222"/>
      <c r="BE339" s="222"/>
      <c r="BF339" s="222"/>
      <c r="BG339" s="222"/>
      <c r="BH339" s="222"/>
      <c r="BI339" s="222"/>
    </row>
    <row r="340" spans="1:61" outlineLevel="1" x14ac:dyDescent="0.2">
      <c r="A340" s="233">
        <v>143</v>
      </c>
      <c r="B340" s="232" t="s">
        <v>312</v>
      </c>
      <c r="C340" s="237" t="s">
        <v>139</v>
      </c>
      <c r="D340" s="236" t="s">
        <v>311</v>
      </c>
      <c r="E340" s="229" t="s">
        <v>189</v>
      </c>
      <c r="F340" s="235">
        <v>1</v>
      </c>
      <c r="G340" s="365"/>
      <c r="H340" s="231">
        <f t="shared" si="21"/>
        <v>0</v>
      </c>
      <c r="I340" s="234"/>
      <c r="J340" s="231">
        <f t="shared" si="22"/>
        <v>0</v>
      </c>
      <c r="K340" s="234"/>
      <c r="L340" s="231">
        <f t="shared" si="23"/>
        <v>0</v>
      </c>
      <c r="M340" s="231">
        <v>21</v>
      </c>
      <c r="N340" s="231">
        <f t="shared" si="24"/>
        <v>0</v>
      </c>
      <c r="O340" s="229">
        <v>0</v>
      </c>
      <c r="P340" s="229">
        <f t="shared" si="25"/>
        <v>0</v>
      </c>
      <c r="Q340" s="229">
        <v>0</v>
      </c>
      <c r="R340" s="229">
        <f t="shared" si="26"/>
        <v>0</v>
      </c>
      <c r="S340" s="229"/>
      <c r="T340" s="229"/>
      <c r="U340" s="230">
        <v>2.5099999999999998</v>
      </c>
      <c r="V340" s="229">
        <f t="shared" si="27"/>
        <v>2.5099999999999998</v>
      </c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 t="s">
        <v>136</v>
      </c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22"/>
      <c r="AT340" s="222"/>
      <c r="AU340" s="222"/>
      <c r="AV340" s="222"/>
      <c r="AW340" s="222"/>
      <c r="AX340" s="222"/>
      <c r="AY340" s="222"/>
      <c r="AZ340" s="222"/>
      <c r="BA340" s="222"/>
      <c r="BB340" s="222"/>
      <c r="BC340" s="222"/>
      <c r="BD340" s="222"/>
      <c r="BE340" s="222"/>
      <c r="BF340" s="222"/>
      <c r="BG340" s="222"/>
      <c r="BH340" s="222"/>
      <c r="BI340" s="222"/>
    </row>
    <row r="341" spans="1:61" ht="22.5" outlineLevel="1" x14ac:dyDescent="0.2">
      <c r="A341" s="233">
        <v>144</v>
      </c>
      <c r="B341" s="232" t="s">
        <v>310</v>
      </c>
      <c r="C341" s="237" t="s">
        <v>139</v>
      </c>
      <c r="D341" s="236" t="s">
        <v>789</v>
      </c>
      <c r="E341" s="229" t="s">
        <v>189</v>
      </c>
      <c r="F341" s="235">
        <v>1</v>
      </c>
      <c r="G341" s="365"/>
      <c r="H341" s="231">
        <f t="shared" si="21"/>
        <v>0</v>
      </c>
      <c r="I341" s="234"/>
      <c r="J341" s="231">
        <f t="shared" si="22"/>
        <v>0</v>
      </c>
      <c r="K341" s="234"/>
      <c r="L341" s="231">
        <f t="shared" si="23"/>
        <v>0</v>
      </c>
      <c r="M341" s="231">
        <v>21</v>
      </c>
      <c r="N341" s="231">
        <f t="shared" si="24"/>
        <v>0</v>
      </c>
      <c r="O341" s="229">
        <v>0.03</v>
      </c>
      <c r="P341" s="229">
        <f t="shared" si="25"/>
        <v>0.03</v>
      </c>
      <c r="Q341" s="229">
        <v>0</v>
      </c>
      <c r="R341" s="229">
        <f t="shared" si="26"/>
        <v>0</v>
      </c>
      <c r="S341" s="229"/>
      <c r="T341" s="229"/>
      <c r="U341" s="230">
        <v>0</v>
      </c>
      <c r="V341" s="229">
        <f t="shared" si="27"/>
        <v>0</v>
      </c>
      <c r="W341" s="222"/>
      <c r="X341" s="222"/>
      <c r="Y341" s="222"/>
      <c r="Z341" s="222"/>
      <c r="AA341" s="222"/>
      <c r="AB341" s="222"/>
      <c r="AC341" s="222"/>
      <c r="AD341" s="222"/>
      <c r="AE341" s="222"/>
      <c r="AF341" s="222" t="s">
        <v>211</v>
      </c>
      <c r="AG341" s="222"/>
      <c r="AH341" s="222"/>
      <c r="AI341" s="222"/>
      <c r="AJ341" s="222"/>
      <c r="AK341" s="222"/>
      <c r="AL341" s="222"/>
      <c r="AM341" s="222"/>
      <c r="AN341" s="222"/>
      <c r="AO341" s="222"/>
      <c r="AP341" s="222"/>
      <c r="AQ341" s="222"/>
      <c r="AR341" s="222"/>
      <c r="AS341" s="222"/>
      <c r="AT341" s="222"/>
      <c r="AU341" s="222"/>
      <c r="AV341" s="222"/>
      <c r="AW341" s="222"/>
      <c r="AX341" s="222"/>
      <c r="AY341" s="222"/>
      <c r="AZ341" s="222"/>
      <c r="BA341" s="222"/>
      <c r="BB341" s="222"/>
      <c r="BC341" s="222"/>
      <c r="BD341" s="222"/>
      <c r="BE341" s="222"/>
      <c r="BF341" s="222"/>
      <c r="BG341" s="222"/>
      <c r="BH341" s="222"/>
      <c r="BI341" s="222"/>
    </row>
    <row r="342" spans="1:61" ht="22.5" outlineLevel="1" x14ac:dyDescent="0.2">
      <c r="A342" s="233">
        <v>145</v>
      </c>
      <c r="B342" s="232" t="s">
        <v>309</v>
      </c>
      <c r="C342" s="237" t="s">
        <v>139</v>
      </c>
      <c r="D342" s="236" t="s">
        <v>788</v>
      </c>
      <c r="E342" s="229" t="s">
        <v>189</v>
      </c>
      <c r="F342" s="235">
        <v>1</v>
      </c>
      <c r="G342" s="365"/>
      <c r="H342" s="231">
        <f t="shared" si="21"/>
        <v>0</v>
      </c>
      <c r="I342" s="234"/>
      <c r="J342" s="231">
        <f t="shared" si="22"/>
        <v>0</v>
      </c>
      <c r="K342" s="234"/>
      <c r="L342" s="231">
        <f t="shared" si="23"/>
        <v>0</v>
      </c>
      <c r="M342" s="231">
        <v>21</v>
      </c>
      <c r="N342" s="231">
        <f t="shared" si="24"/>
        <v>0</v>
      </c>
      <c r="O342" s="229">
        <v>1.6E-2</v>
      </c>
      <c r="P342" s="229">
        <f t="shared" si="25"/>
        <v>1.6E-2</v>
      </c>
      <c r="Q342" s="229">
        <v>0</v>
      </c>
      <c r="R342" s="229">
        <f t="shared" si="26"/>
        <v>0</v>
      </c>
      <c r="S342" s="229"/>
      <c r="T342" s="229"/>
      <c r="U342" s="230">
        <v>0</v>
      </c>
      <c r="V342" s="229">
        <f t="shared" si="27"/>
        <v>0</v>
      </c>
      <c r="W342" s="222"/>
      <c r="X342" s="222"/>
      <c r="Y342" s="222"/>
      <c r="Z342" s="222"/>
      <c r="AA342" s="222"/>
      <c r="AB342" s="222"/>
      <c r="AC342" s="222"/>
      <c r="AD342" s="222"/>
      <c r="AE342" s="222"/>
      <c r="AF342" s="222" t="s">
        <v>211</v>
      </c>
      <c r="AG342" s="222"/>
      <c r="AH342" s="222"/>
      <c r="AI342" s="222"/>
      <c r="AJ342" s="222"/>
      <c r="AK342" s="222"/>
      <c r="AL342" s="222"/>
      <c r="AM342" s="222"/>
      <c r="AN342" s="222"/>
      <c r="AO342" s="222"/>
      <c r="AP342" s="222"/>
      <c r="AQ342" s="222"/>
      <c r="AR342" s="222"/>
      <c r="AS342" s="222"/>
      <c r="AT342" s="222"/>
      <c r="AU342" s="222"/>
      <c r="AV342" s="222"/>
      <c r="AW342" s="222"/>
      <c r="AX342" s="222"/>
      <c r="AY342" s="222"/>
      <c r="AZ342" s="222"/>
      <c r="BA342" s="222"/>
      <c r="BB342" s="222"/>
      <c r="BC342" s="222"/>
      <c r="BD342" s="222"/>
      <c r="BE342" s="222"/>
      <c r="BF342" s="222"/>
      <c r="BG342" s="222"/>
      <c r="BH342" s="222"/>
      <c r="BI342" s="222"/>
    </row>
    <row r="343" spans="1:61" ht="22.5" outlineLevel="1" x14ac:dyDescent="0.2">
      <c r="A343" s="233">
        <v>146</v>
      </c>
      <c r="B343" s="232" t="s">
        <v>309</v>
      </c>
      <c r="C343" s="237" t="s">
        <v>139</v>
      </c>
      <c r="D343" s="236" t="s">
        <v>787</v>
      </c>
      <c r="E343" s="229" t="s">
        <v>189</v>
      </c>
      <c r="F343" s="235">
        <v>1</v>
      </c>
      <c r="G343" s="365"/>
      <c r="H343" s="231">
        <f t="shared" si="21"/>
        <v>0</v>
      </c>
      <c r="I343" s="234"/>
      <c r="J343" s="231">
        <f t="shared" si="22"/>
        <v>0</v>
      </c>
      <c r="K343" s="234"/>
      <c r="L343" s="231">
        <f t="shared" si="23"/>
        <v>0</v>
      </c>
      <c r="M343" s="231">
        <v>21</v>
      </c>
      <c r="N343" s="231">
        <f t="shared" si="24"/>
        <v>0</v>
      </c>
      <c r="O343" s="229">
        <v>1.6E-2</v>
      </c>
      <c r="P343" s="229">
        <f t="shared" si="25"/>
        <v>1.6E-2</v>
      </c>
      <c r="Q343" s="229">
        <v>0</v>
      </c>
      <c r="R343" s="229">
        <f t="shared" si="26"/>
        <v>0</v>
      </c>
      <c r="S343" s="229"/>
      <c r="T343" s="229"/>
      <c r="U343" s="230">
        <v>0</v>
      </c>
      <c r="V343" s="229">
        <f t="shared" si="27"/>
        <v>0</v>
      </c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 t="s">
        <v>211</v>
      </c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22"/>
      <c r="AT343" s="222"/>
      <c r="AU343" s="222"/>
      <c r="AV343" s="222"/>
      <c r="AW343" s="222"/>
      <c r="AX343" s="222"/>
      <c r="AY343" s="222"/>
      <c r="AZ343" s="222"/>
      <c r="BA343" s="222"/>
      <c r="BB343" s="222"/>
      <c r="BC343" s="222"/>
      <c r="BD343" s="222"/>
      <c r="BE343" s="222"/>
      <c r="BF343" s="222"/>
      <c r="BG343" s="222"/>
      <c r="BH343" s="222"/>
      <c r="BI343" s="222"/>
    </row>
    <row r="344" spans="1:61" ht="22.5" outlineLevel="1" x14ac:dyDescent="0.2">
      <c r="A344" s="233">
        <v>147</v>
      </c>
      <c r="B344" s="232" t="s">
        <v>308</v>
      </c>
      <c r="C344" s="237" t="s">
        <v>139</v>
      </c>
      <c r="D344" s="236" t="s">
        <v>786</v>
      </c>
      <c r="E344" s="229" t="s">
        <v>189</v>
      </c>
      <c r="F344" s="235">
        <v>1</v>
      </c>
      <c r="G344" s="365"/>
      <c r="H344" s="231">
        <f t="shared" si="21"/>
        <v>0</v>
      </c>
      <c r="I344" s="234"/>
      <c r="J344" s="231">
        <f t="shared" si="22"/>
        <v>0</v>
      </c>
      <c r="K344" s="234"/>
      <c r="L344" s="231">
        <f t="shared" si="23"/>
        <v>0</v>
      </c>
      <c r="M344" s="231">
        <v>21</v>
      </c>
      <c r="N344" s="231">
        <f t="shared" si="24"/>
        <v>0</v>
      </c>
      <c r="O344" s="229">
        <v>1.6E-2</v>
      </c>
      <c r="P344" s="229">
        <f t="shared" si="25"/>
        <v>1.6E-2</v>
      </c>
      <c r="Q344" s="229">
        <v>0</v>
      </c>
      <c r="R344" s="229">
        <f t="shared" si="26"/>
        <v>0</v>
      </c>
      <c r="S344" s="229"/>
      <c r="T344" s="229"/>
      <c r="U344" s="230">
        <v>0</v>
      </c>
      <c r="V344" s="229">
        <f t="shared" si="27"/>
        <v>0</v>
      </c>
      <c r="W344" s="222"/>
      <c r="X344" s="222"/>
      <c r="Y344" s="222"/>
      <c r="Z344" s="222"/>
      <c r="AA344" s="222"/>
      <c r="AB344" s="222"/>
      <c r="AC344" s="222"/>
      <c r="AD344" s="222"/>
      <c r="AE344" s="222"/>
      <c r="AF344" s="222" t="s">
        <v>211</v>
      </c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222"/>
      <c r="AS344" s="222"/>
      <c r="AT344" s="222"/>
      <c r="AU344" s="222"/>
      <c r="AV344" s="222"/>
      <c r="AW344" s="222"/>
      <c r="AX344" s="222"/>
      <c r="AY344" s="222"/>
      <c r="AZ344" s="222"/>
      <c r="BA344" s="222"/>
      <c r="BB344" s="222"/>
      <c r="BC344" s="222"/>
      <c r="BD344" s="222"/>
      <c r="BE344" s="222"/>
      <c r="BF344" s="222"/>
      <c r="BG344" s="222"/>
      <c r="BH344" s="222"/>
      <c r="BI344" s="222"/>
    </row>
    <row r="345" spans="1:61" ht="22.5" outlineLevel="1" x14ac:dyDescent="0.2">
      <c r="A345" s="233">
        <v>148</v>
      </c>
      <c r="B345" s="232" t="s">
        <v>307</v>
      </c>
      <c r="C345" s="237" t="s">
        <v>139</v>
      </c>
      <c r="D345" s="236" t="s">
        <v>785</v>
      </c>
      <c r="E345" s="229" t="s">
        <v>189</v>
      </c>
      <c r="F345" s="235">
        <v>1</v>
      </c>
      <c r="G345" s="365"/>
      <c r="H345" s="231">
        <f t="shared" si="21"/>
        <v>0</v>
      </c>
      <c r="I345" s="234"/>
      <c r="J345" s="231">
        <f t="shared" si="22"/>
        <v>0</v>
      </c>
      <c r="K345" s="234"/>
      <c r="L345" s="231">
        <f t="shared" si="23"/>
        <v>0</v>
      </c>
      <c r="M345" s="231">
        <v>21</v>
      </c>
      <c r="N345" s="231">
        <f t="shared" si="24"/>
        <v>0</v>
      </c>
      <c r="O345" s="229">
        <v>1.7000000000000001E-2</v>
      </c>
      <c r="P345" s="229">
        <f t="shared" si="25"/>
        <v>1.7000000000000001E-2</v>
      </c>
      <c r="Q345" s="229">
        <v>0</v>
      </c>
      <c r="R345" s="229">
        <f t="shared" si="26"/>
        <v>0</v>
      </c>
      <c r="S345" s="229"/>
      <c r="T345" s="229"/>
      <c r="U345" s="230">
        <v>0</v>
      </c>
      <c r="V345" s="229">
        <f t="shared" si="27"/>
        <v>0</v>
      </c>
      <c r="W345" s="222"/>
      <c r="X345" s="222"/>
      <c r="Y345" s="222"/>
      <c r="Z345" s="222"/>
      <c r="AA345" s="222"/>
      <c r="AB345" s="222"/>
      <c r="AC345" s="222"/>
      <c r="AD345" s="222"/>
      <c r="AE345" s="222"/>
      <c r="AF345" s="222" t="s">
        <v>211</v>
      </c>
      <c r="AG345" s="222"/>
      <c r="AH345" s="222"/>
      <c r="AI345" s="222"/>
      <c r="AJ345" s="222"/>
      <c r="AK345" s="222"/>
      <c r="AL345" s="222"/>
      <c r="AM345" s="222"/>
      <c r="AN345" s="222"/>
      <c r="AO345" s="222"/>
      <c r="AP345" s="222"/>
      <c r="AQ345" s="222"/>
      <c r="AR345" s="222"/>
      <c r="AS345" s="222"/>
      <c r="AT345" s="222"/>
      <c r="AU345" s="222"/>
      <c r="AV345" s="222"/>
      <c r="AW345" s="222"/>
      <c r="AX345" s="222"/>
      <c r="AY345" s="222"/>
      <c r="AZ345" s="222"/>
      <c r="BA345" s="222"/>
      <c r="BB345" s="222"/>
      <c r="BC345" s="222"/>
      <c r="BD345" s="222"/>
      <c r="BE345" s="222"/>
      <c r="BF345" s="222"/>
      <c r="BG345" s="222"/>
      <c r="BH345" s="222"/>
      <c r="BI345" s="222"/>
    </row>
    <row r="346" spans="1:61" ht="22.5" outlineLevel="1" x14ac:dyDescent="0.2">
      <c r="A346" s="233">
        <v>149</v>
      </c>
      <c r="B346" s="232" t="s">
        <v>306</v>
      </c>
      <c r="C346" s="237" t="s">
        <v>139</v>
      </c>
      <c r="D346" s="236" t="s">
        <v>784</v>
      </c>
      <c r="E346" s="229" t="s">
        <v>189</v>
      </c>
      <c r="F346" s="235">
        <v>1</v>
      </c>
      <c r="G346" s="365"/>
      <c r="H346" s="231">
        <f t="shared" si="21"/>
        <v>0</v>
      </c>
      <c r="I346" s="234"/>
      <c r="J346" s="231">
        <f t="shared" si="22"/>
        <v>0</v>
      </c>
      <c r="K346" s="234"/>
      <c r="L346" s="231">
        <f t="shared" si="23"/>
        <v>0</v>
      </c>
      <c r="M346" s="231">
        <v>21</v>
      </c>
      <c r="N346" s="231">
        <f t="shared" si="24"/>
        <v>0</v>
      </c>
      <c r="O346" s="229">
        <v>2.1999999999999999E-2</v>
      </c>
      <c r="P346" s="229">
        <f t="shared" si="25"/>
        <v>2.1999999999999999E-2</v>
      </c>
      <c r="Q346" s="229">
        <v>0</v>
      </c>
      <c r="R346" s="229">
        <f t="shared" si="26"/>
        <v>0</v>
      </c>
      <c r="S346" s="229"/>
      <c r="T346" s="229"/>
      <c r="U346" s="230">
        <v>0</v>
      </c>
      <c r="V346" s="229">
        <f t="shared" si="27"/>
        <v>0</v>
      </c>
      <c r="W346" s="222"/>
      <c r="X346" s="222"/>
      <c r="Y346" s="222"/>
      <c r="Z346" s="222"/>
      <c r="AA346" s="222"/>
      <c r="AB346" s="222"/>
      <c r="AC346" s="222"/>
      <c r="AD346" s="222"/>
      <c r="AE346" s="222"/>
      <c r="AF346" s="222" t="s">
        <v>211</v>
      </c>
      <c r="AG346" s="222"/>
      <c r="AH346" s="222"/>
      <c r="AI346" s="222"/>
      <c r="AJ346" s="222"/>
      <c r="AK346" s="222"/>
      <c r="AL346" s="222"/>
      <c r="AM346" s="222"/>
      <c r="AN346" s="222"/>
      <c r="AO346" s="222"/>
      <c r="AP346" s="222"/>
      <c r="AQ346" s="222"/>
      <c r="AR346" s="222"/>
      <c r="AS346" s="222"/>
      <c r="AT346" s="222"/>
      <c r="AU346" s="222"/>
      <c r="AV346" s="222"/>
      <c r="AW346" s="222"/>
      <c r="AX346" s="222"/>
      <c r="AY346" s="222"/>
      <c r="AZ346" s="222"/>
      <c r="BA346" s="222"/>
      <c r="BB346" s="222"/>
      <c r="BC346" s="222"/>
      <c r="BD346" s="222"/>
      <c r="BE346" s="222"/>
      <c r="BF346" s="222"/>
      <c r="BG346" s="222"/>
      <c r="BH346" s="222"/>
      <c r="BI346" s="222"/>
    </row>
    <row r="347" spans="1:61" ht="22.5" outlineLevel="1" x14ac:dyDescent="0.2">
      <c r="A347" s="233">
        <v>150</v>
      </c>
      <c r="B347" s="232" t="s">
        <v>305</v>
      </c>
      <c r="C347" s="237" t="s">
        <v>139</v>
      </c>
      <c r="D347" s="236" t="s">
        <v>783</v>
      </c>
      <c r="E347" s="229" t="s">
        <v>189</v>
      </c>
      <c r="F347" s="235">
        <v>1</v>
      </c>
      <c r="G347" s="365"/>
      <c r="H347" s="231">
        <f t="shared" si="21"/>
        <v>0</v>
      </c>
      <c r="I347" s="234"/>
      <c r="J347" s="231">
        <f t="shared" si="22"/>
        <v>0</v>
      </c>
      <c r="K347" s="234"/>
      <c r="L347" s="231">
        <f t="shared" si="23"/>
        <v>0</v>
      </c>
      <c r="M347" s="231">
        <v>21</v>
      </c>
      <c r="N347" s="231">
        <f t="shared" si="24"/>
        <v>0</v>
      </c>
      <c r="O347" s="229">
        <v>2.1000000000000001E-2</v>
      </c>
      <c r="P347" s="229">
        <f t="shared" si="25"/>
        <v>2.1000000000000001E-2</v>
      </c>
      <c r="Q347" s="229">
        <v>0</v>
      </c>
      <c r="R347" s="229">
        <f t="shared" si="26"/>
        <v>0</v>
      </c>
      <c r="S347" s="229"/>
      <c r="T347" s="229"/>
      <c r="U347" s="230">
        <v>0</v>
      </c>
      <c r="V347" s="229">
        <f t="shared" si="27"/>
        <v>0</v>
      </c>
      <c r="W347" s="222"/>
      <c r="X347" s="222"/>
      <c r="Y347" s="222"/>
      <c r="Z347" s="222"/>
      <c r="AA347" s="222"/>
      <c r="AB347" s="222"/>
      <c r="AC347" s="222"/>
      <c r="AD347" s="222"/>
      <c r="AE347" s="222"/>
      <c r="AF347" s="222" t="s">
        <v>211</v>
      </c>
      <c r="AG347" s="222"/>
      <c r="AH347" s="222"/>
      <c r="AI347" s="222"/>
      <c r="AJ347" s="222"/>
      <c r="AK347" s="222"/>
      <c r="AL347" s="222"/>
      <c r="AM347" s="222"/>
      <c r="AN347" s="222"/>
      <c r="AO347" s="222"/>
      <c r="AP347" s="222"/>
      <c r="AQ347" s="222"/>
      <c r="AR347" s="222"/>
      <c r="AS347" s="222"/>
      <c r="AT347" s="222"/>
      <c r="AU347" s="222"/>
      <c r="AV347" s="222"/>
      <c r="AW347" s="222"/>
      <c r="AX347" s="222"/>
      <c r="AY347" s="222"/>
      <c r="AZ347" s="222"/>
      <c r="BA347" s="222"/>
      <c r="BB347" s="222"/>
      <c r="BC347" s="222"/>
      <c r="BD347" s="222"/>
      <c r="BE347" s="222"/>
      <c r="BF347" s="222"/>
      <c r="BG347" s="222"/>
      <c r="BH347" s="222"/>
      <c r="BI347" s="222"/>
    </row>
    <row r="348" spans="1:61" outlineLevel="1" x14ac:dyDescent="0.2">
      <c r="A348" s="233">
        <v>151</v>
      </c>
      <c r="B348" s="232" t="s">
        <v>304</v>
      </c>
      <c r="C348" s="237" t="s">
        <v>139</v>
      </c>
      <c r="D348" s="236" t="s">
        <v>303</v>
      </c>
      <c r="E348" s="229" t="s">
        <v>189</v>
      </c>
      <c r="F348" s="235">
        <v>1</v>
      </c>
      <c r="G348" s="365"/>
      <c r="H348" s="231">
        <f t="shared" si="21"/>
        <v>0</v>
      </c>
      <c r="I348" s="234"/>
      <c r="J348" s="231">
        <f t="shared" si="22"/>
        <v>0</v>
      </c>
      <c r="K348" s="234"/>
      <c r="L348" s="231">
        <f t="shared" si="23"/>
        <v>0</v>
      </c>
      <c r="M348" s="231">
        <v>21</v>
      </c>
      <c r="N348" s="231">
        <f t="shared" si="24"/>
        <v>0</v>
      </c>
      <c r="O348" s="229">
        <v>2.7E-2</v>
      </c>
      <c r="P348" s="229">
        <f t="shared" si="25"/>
        <v>2.7E-2</v>
      </c>
      <c r="Q348" s="229">
        <v>0</v>
      </c>
      <c r="R348" s="229">
        <f t="shared" si="26"/>
        <v>0</v>
      </c>
      <c r="S348" s="229"/>
      <c r="T348" s="229"/>
      <c r="U348" s="230">
        <v>0</v>
      </c>
      <c r="V348" s="229">
        <f t="shared" si="27"/>
        <v>0</v>
      </c>
      <c r="W348" s="222"/>
      <c r="X348" s="222"/>
      <c r="Y348" s="222"/>
      <c r="Z348" s="222"/>
      <c r="AA348" s="222"/>
      <c r="AB348" s="222"/>
      <c r="AC348" s="222"/>
      <c r="AD348" s="222"/>
      <c r="AE348" s="222"/>
      <c r="AF348" s="222" t="s">
        <v>211</v>
      </c>
      <c r="AG348" s="222"/>
      <c r="AH348" s="222"/>
      <c r="AI348" s="222"/>
      <c r="AJ348" s="222"/>
      <c r="AK348" s="222"/>
      <c r="AL348" s="222"/>
      <c r="AM348" s="222"/>
      <c r="AN348" s="222"/>
      <c r="AO348" s="222"/>
      <c r="AP348" s="222"/>
      <c r="AQ348" s="222"/>
      <c r="AR348" s="222"/>
      <c r="AS348" s="222"/>
      <c r="AT348" s="222"/>
      <c r="AU348" s="222"/>
      <c r="AV348" s="222"/>
      <c r="AW348" s="222"/>
      <c r="AX348" s="222"/>
      <c r="AY348" s="222"/>
      <c r="AZ348" s="222"/>
      <c r="BA348" s="222"/>
      <c r="BB348" s="222"/>
      <c r="BC348" s="222"/>
      <c r="BD348" s="222"/>
      <c r="BE348" s="222"/>
      <c r="BF348" s="222"/>
      <c r="BG348" s="222"/>
      <c r="BH348" s="222"/>
      <c r="BI348" s="222"/>
    </row>
    <row r="349" spans="1:61" outlineLevel="1" x14ac:dyDescent="0.2">
      <c r="A349" s="233">
        <v>152</v>
      </c>
      <c r="B349" s="232" t="s">
        <v>302</v>
      </c>
      <c r="C349" s="237" t="s">
        <v>139</v>
      </c>
      <c r="D349" s="236" t="s">
        <v>301</v>
      </c>
      <c r="E349" s="229" t="s">
        <v>189</v>
      </c>
      <c r="F349" s="235">
        <v>4</v>
      </c>
      <c r="G349" s="365"/>
      <c r="H349" s="231">
        <f t="shared" si="21"/>
        <v>0</v>
      </c>
      <c r="I349" s="234"/>
      <c r="J349" s="231">
        <f t="shared" si="22"/>
        <v>0</v>
      </c>
      <c r="K349" s="234"/>
      <c r="L349" s="231">
        <f t="shared" si="23"/>
        <v>0</v>
      </c>
      <c r="M349" s="231">
        <v>21</v>
      </c>
      <c r="N349" s="231">
        <f t="shared" si="24"/>
        <v>0</v>
      </c>
      <c r="O349" s="229">
        <v>0</v>
      </c>
      <c r="P349" s="229">
        <f t="shared" si="25"/>
        <v>0</v>
      </c>
      <c r="Q349" s="229">
        <v>0</v>
      </c>
      <c r="R349" s="229">
        <f t="shared" si="26"/>
        <v>0</v>
      </c>
      <c r="S349" s="229"/>
      <c r="T349" s="229"/>
      <c r="U349" s="230">
        <v>0.77500000000000002</v>
      </c>
      <c r="V349" s="229">
        <f t="shared" si="27"/>
        <v>3.1</v>
      </c>
      <c r="W349" s="222"/>
      <c r="X349" s="222"/>
      <c r="Y349" s="222"/>
      <c r="Z349" s="222"/>
      <c r="AA349" s="222"/>
      <c r="AB349" s="222"/>
      <c r="AC349" s="222"/>
      <c r="AD349" s="222"/>
      <c r="AE349" s="222"/>
      <c r="AF349" s="222" t="s">
        <v>136</v>
      </c>
      <c r="AG349" s="222"/>
      <c r="AH349" s="222"/>
      <c r="AI349" s="222"/>
      <c r="AJ349" s="222"/>
      <c r="AK349" s="222"/>
      <c r="AL349" s="222"/>
      <c r="AM349" s="222"/>
      <c r="AN349" s="222"/>
      <c r="AO349" s="222"/>
      <c r="AP349" s="222"/>
      <c r="AQ349" s="222"/>
      <c r="AR349" s="222"/>
      <c r="AS349" s="222"/>
      <c r="AT349" s="222"/>
      <c r="AU349" s="222"/>
      <c r="AV349" s="222"/>
      <c r="AW349" s="222"/>
      <c r="AX349" s="222"/>
      <c r="AY349" s="222"/>
      <c r="AZ349" s="222"/>
      <c r="BA349" s="222"/>
      <c r="BB349" s="222"/>
      <c r="BC349" s="222"/>
      <c r="BD349" s="222"/>
      <c r="BE349" s="222"/>
      <c r="BF349" s="222"/>
      <c r="BG349" s="222"/>
      <c r="BH349" s="222"/>
      <c r="BI349" s="222"/>
    </row>
    <row r="350" spans="1:61" outlineLevel="1" x14ac:dyDescent="0.2">
      <c r="A350" s="233">
        <v>153</v>
      </c>
      <c r="B350" s="232" t="s">
        <v>300</v>
      </c>
      <c r="C350" s="237" t="s">
        <v>139</v>
      </c>
      <c r="D350" s="236" t="s">
        <v>299</v>
      </c>
      <c r="E350" s="229" t="s">
        <v>189</v>
      </c>
      <c r="F350" s="235">
        <v>4</v>
      </c>
      <c r="G350" s="365"/>
      <c r="H350" s="231">
        <f t="shared" si="21"/>
        <v>0</v>
      </c>
      <c r="I350" s="234"/>
      <c r="J350" s="231">
        <f t="shared" si="22"/>
        <v>0</v>
      </c>
      <c r="K350" s="234"/>
      <c r="L350" s="231">
        <f t="shared" si="23"/>
        <v>0</v>
      </c>
      <c r="M350" s="231">
        <v>21</v>
      </c>
      <c r="N350" s="231">
        <f t="shared" si="24"/>
        <v>0</v>
      </c>
      <c r="O350" s="229">
        <v>8.0000000000000004E-4</v>
      </c>
      <c r="P350" s="229">
        <f t="shared" si="25"/>
        <v>3.2000000000000002E-3</v>
      </c>
      <c r="Q350" s="229">
        <v>0</v>
      </c>
      <c r="R350" s="229">
        <f t="shared" si="26"/>
        <v>0</v>
      </c>
      <c r="S350" s="229"/>
      <c r="T350" s="229"/>
      <c r="U350" s="230">
        <v>0</v>
      </c>
      <c r="V350" s="229">
        <f t="shared" si="27"/>
        <v>0</v>
      </c>
      <c r="W350" s="222"/>
      <c r="X350" s="222"/>
      <c r="Y350" s="222"/>
      <c r="Z350" s="222"/>
      <c r="AA350" s="222"/>
      <c r="AB350" s="222"/>
      <c r="AC350" s="222"/>
      <c r="AD350" s="222"/>
      <c r="AE350" s="222"/>
      <c r="AF350" s="222" t="s">
        <v>211</v>
      </c>
      <c r="AG350" s="222"/>
      <c r="AH350" s="222"/>
      <c r="AI350" s="222"/>
      <c r="AJ350" s="222"/>
      <c r="AK350" s="222"/>
      <c r="AL350" s="222"/>
      <c r="AM350" s="222"/>
      <c r="AN350" s="222"/>
      <c r="AO350" s="222"/>
      <c r="AP350" s="222"/>
      <c r="AQ350" s="222"/>
      <c r="AR350" s="222"/>
      <c r="AS350" s="222"/>
      <c r="AT350" s="222"/>
      <c r="AU350" s="222"/>
      <c r="AV350" s="222"/>
      <c r="AW350" s="222"/>
      <c r="AX350" s="222"/>
      <c r="AY350" s="222"/>
      <c r="AZ350" s="222"/>
      <c r="BA350" s="222"/>
      <c r="BB350" s="222"/>
      <c r="BC350" s="222"/>
      <c r="BD350" s="222"/>
      <c r="BE350" s="222"/>
      <c r="BF350" s="222"/>
      <c r="BG350" s="222"/>
      <c r="BH350" s="222"/>
      <c r="BI350" s="222"/>
    </row>
    <row r="351" spans="1:61" ht="22.5" outlineLevel="1" x14ac:dyDescent="0.2">
      <c r="A351" s="233">
        <v>154</v>
      </c>
      <c r="B351" s="232" t="s">
        <v>298</v>
      </c>
      <c r="C351" s="237" t="s">
        <v>139</v>
      </c>
      <c r="D351" s="236" t="s">
        <v>782</v>
      </c>
      <c r="E351" s="229" t="s">
        <v>194</v>
      </c>
      <c r="F351" s="235">
        <v>5.46</v>
      </c>
      <c r="G351" s="365"/>
      <c r="H351" s="231">
        <f t="shared" si="21"/>
        <v>0</v>
      </c>
      <c r="I351" s="234"/>
      <c r="J351" s="231">
        <f t="shared" si="22"/>
        <v>0</v>
      </c>
      <c r="K351" s="234"/>
      <c r="L351" s="231">
        <f t="shared" si="23"/>
        <v>0</v>
      </c>
      <c r="M351" s="231">
        <v>21</v>
      </c>
      <c r="N351" s="231">
        <f t="shared" si="24"/>
        <v>0</v>
      </c>
      <c r="O351" s="229">
        <v>3.0300000000000001E-2</v>
      </c>
      <c r="P351" s="229">
        <f t="shared" si="25"/>
        <v>0.16544</v>
      </c>
      <c r="Q351" s="229">
        <v>0</v>
      </c>
      <c r="R351" s="229">
        <f t="shared" si="26"/>
        <v>0</v>
      </c>
      <c r="S351" s="229"/>
      <c r="T351" s="229"/>
      <c r="U351" s="230">
        <v>0.60536000000000001</v>
      </c>
      <c r="V351" s="229">
        <f t="shared" si="27"/>
        <v>3.31</v>
      </c>
      <c r="W351" s="222"/>
      <c r="X351" s="222"/>
      <c r="Y351" s="222"/>
      <c r="Z351" s="222"/>
      <c r="AA351" s="222"/>
      <c r="AB351" s="222"/>
      <c r="AC351" s="222"/>
      <c r="AD351" s="222"/>
      <c r="AE351" s="222"/>
      <c r="AF351" s="222" t="s">
        <v>289</v>
      </c>
      <c r="AG351" s="222"/>
      <c r="AH351" s="222"/>
      <c r="AI351" s="222"/>
      <c r="AJ351" s="222"/>
      <c r="AK351" s="222"/>
      <c r="AL351" s="222"/>
      <c r="AM351" s="222"/>
      <c r="AN351" s="222"/>
      <c r="AO351" s="222"/>
      <c r="AP351" s="222"/>
      <c r="AQ351" s="222"/>
      <c r="AR351" s="222"/>
      <c r="AS351" s="222"/>
      <c r="AT351" s="222"/>
      <c r="AU351" s="222"/>
      <c r="AV351" s="222"/>
      <c r="AW351" s="222"/>
      <c r="AX351" s="222"/>
      <c r="AY351" s="222"/>
      <c r="AZ351" s="222"/>
      <c r="BA351" s="222"/>
      <c r="BB351" s="222"/>
      <c r="BC351" s="222"/>
      <c r="BD351" s="222"/>
      <c r="BE351" s="222"/>
      <c r="BF351" s="222"/>
      <c r="BG351" s="222"/>
      <c r="BH351" s="222"/>
      <c r="BI351" s="222"/>
    </row>
    <row r="352" spans="1:61" outlineLevel="1" x14ac:dyDescent="0.2">
      <c r="A352" s="233"/>
      <c r="B352" s="232"/>
      <c r="C352" s="232"/>
      <c r="D352" s="247" t="s">
        <v>297</v>
      </c>
      <c r="E352" s="246"/>
      <c r="F352" s="245"/>
      <c r="G352" s="366"/>
      <c r="H352" s="231"/>
      <c r="I352" s="231"/>
      <c r="J352" s="231"/>
      <c r="K352" s="231"/>
      <c r="L352" s="231"/>
      <c r="M352" s="231"/>
      <c r="N352" s="231"/>
      <c r="O352" s="229"/>
      <c r="P352" s="229"/>
      <c r="Q352" s="229"/>
      <c r="R352" s="229"/>
      <c r="S352" s="229"/>
      <c r="T352" s="229"/>
      <c r="U352" s="230"/>
      <c r="V352" s="229"/>
      <c r="W352" s="222"/>
      <c r="X352" s="222"/>
      <c r="Y352" s="222"/>
      <c r="Z352" s="222"/>
      <c r="AA352" s="222"/>
      <c r="AB352" s="222"/>
      <c r="AC352" s="222"/>
      <c r="AD352" s="222"/>
      <c r="AE352" s="222"/>
      <c r="AF352" s="222" t="s">
        <v>175</v>
      </c>
      <c r="AG352" s="222">
        <v>0</v>
      </c>
      <c r="AH352" s="222"/>
      <c r="AI352" s="222"/>
      <c r="AJ352" s="222"/>
      <c r="AK352" s="222"/>
      <c r="AL352" s="222"/>
      <c r="AM352" s="222"/>
      <c r="AN352" s="222"/>
      <c r="AO352" s="222"/>
      <c r="AP352" s="222"/>
      <c r="AQ352" s="222"/>
      <c r="AR352" s="222"/>
      <c r="AS352" s="222"/>
      <c r="AT352" s="222"/>
      <c r="AU352" s="222"/>
      <c r="AV352" s="222"/>
      <c r="AW352" s="222"/>
      <c r="AX352" s="222"/>
      <c r="AY352" s="222"/>
      <c r="AZ352" s="222"/>
      <c r="BA352" s="222"/>
      <c r="BB352" s="222"/>
      <c r="BC352" s="222"/>
      <c r="BD352" s="222"/>
      <c r="BE352" s="222"/>
      <c r="BF352" s="222"/>
      <c r="BG352" s="222"/>
      <c r="BH352" s="222"/>
      <c r="BI352" s="222"/>
    </row>
    <row r="353" spans="1:61" outlineLevel="1" x14ac:dyDescent="0.2">
      <c r="A353" s="233"/>
      <c r="B353" s="232"/>
      <c r="C353" s="232"/>
      <c r="D353" s="247" t="s">
        <v>296</v>
      </c>
      <c r="E353" s="246"/>
      <c r="F353" s="245">
        <v>4.2</v>
      </c>
      <c r="G353" s="366"/>
      <c r="H353" s="231"/>
      <c r="I353" s="231"/>
      <c r="J353" s="231"/>
      <c r="K353" s="231"/>
      <c r="L353" s="231"/>
      <c r="M353" s="231"/>
      <c r="N353" s="231"/>
      <c r="O353" s="229"/>
      <c r="P353" s="229"/>
      <c r="Q353" s="229"/>
      <c r="R353" s="229"/>
      <c r="S353" s="229"/>
      <c r="T353" s="229"/>
      <c r="U353" s="230"/>
      <c r="V353" s="229"/>
      <c r="W353" s="222"/>
      <c r="X353" s="222"/>
      <c r="Y353" s="222"/>
      <c r="Z353" s="222"/>
      <c r="AA353" s="222"/>
      <c r="AB353" s="222"/>
      <c r="AC353" s="222"/>
      <c r="AD353" s="222"/>
      <c r="AE353" s="222"/>
      <c r="AF353" s="222" t="s">
        <v>175</v>
      </c>
      <c r="AG353" s="222">
        <v>0</v>
      </c>
      <c r="AH353" s="222"/>
      <c r="AI353" s="222"/>
      <c r="AJ353" s="222"/>
      <c r="AK353" s="222"/>
      <c r="AL353" s="222"/>
      <c r="AM353" s="222"/>
      <c r="AN353" s="222"/>
      <c r="AO353" s="222"/>
      <c r="AP353" s="222"/>
      <c r="AQ353" s="222"/>
      <c r="AR353" s="222"/>
      <c r="AS353" s="222"/>
      <c r="AT353" s="222"/>
      <c r="AU353" s="222"/>
      <c r="AV353" s="222"/>
      <c r="AW353" s="222"/>
      <c r="AX353" s="222"/>
      <c r="AY353" s="222"/>
      <c r="AZ353" s="222"/>
      <c r="BA353" s="222"/>
      <c r="BB353" s="222"/>
      <c r="BC353" s="222"/>
      <c r="BD353" s="222"/>
      <c r="BE353" s="222"/>
      <c r="BF353" s="222"/>
      <c r="BG353" s="222"/>
      <c r="BH353" s="222"/>
      <c r="BI353" s="222"/>
    </row>
    <row r="354" spans="1:61" outlineLevel="1" x14ac:dyDescent="0.2">
      <c r="A354" s="233"/>
      <c r="B354" s="232"/>
      <c r="C354" s="232"/>
      <c r="D354" s="247" t="s">
        <v>295</v>
      </c>
      <c r="E354" s="246"/>
      <c r="F354" s="245"/>
      <c r="G354" s="366"/>
      <c r="H354" s="231"/>
      <c r="I354" s="231"/>
      <c r="J354" s="231"/>
      <c r="K354" s="231"/>
      <c r="L354" s="231"/>
      <c r="M354" s="231"/>
      <c r="N354" s="231"/>
      <c r="O354" s="229"/>
      <c r="P354" s="229"/>
      <c r="Q354" s="229"/>
      <c r="R354" s="229"/>
      <c r="S354" s="229"/>
      <c r="T354" s="229"/>
      <c r="U354" s="230"/>
      <c r="V354" s="229"/>
      <c r="W354" s="222"/>
      <c r="X354" s="222"/>
      <c r="Y354" s="222"/>
      <c r="Z354" s="222"/>
      <c r="AA354" s="222"/>
      <c r="AB354" s="222"/>
      <c r="AC354" s="222"/>
      <c r="AD354" s="222"/>
      <c r="AE354" s="222"/>
      <c r="AF354" s="222" t="s">
        <v>175</v>
      </c>
      <c r="AG354" s="222">
        <v>0</v>
      </c>
      <c r="AH354" s="222"/>
      <c r="AI354" s="222"/>
      <c r="AJ354" s="222"/>
      <c r="AK354" s="222"/>
      <c r="AL354" s="222"/>
      <c r="AM354" s="222"/>
      <c r="AN354" s="222"/>
      <c r="AO354" s="222"/>
      <c r="AP354" s="222"/>
      <c r="AQ354" s="222"/>
      <c r="AR354" s="222"/>
      <c r="AS354" s="222"/>
      <c r="AT354" s="222"/>
      <c r="AU354" s="222"/>
      <c r="AV354" s="222"/>
      <c r="AW354" s="222"/>
      <c r="AX354" s="222"/>
      <c r="AY354" s="222"/>
      <c r="AZ354" s="222"/>
      <c r="BA354" s="222"/>
      <c r="BB354" s="222"/>
      <c r="BC354" s="222"/>
      <c r="BD354" s="222"/>
      <c r="BE354" s="222"/>
      <c r="BF354" s="222"/>
      <c r="BG354" s="222"/>
      <c r="BH354" s="222"/>
      <c r="BI354" s="222"/>
    </row>
    <row r="355" spans="1:61" outlineLevel="1" x14ac:dyDescent="0.2">
      <c r="A355" s="233"/>
      <c r="B355" s="232"/>
      <c r="C355" s="232"/>
      <c r="D355" s="247" t="s">
        <v>294</v>
      </c>
      <c r="E355" s="246"/>
      <c r="F355" s="245">
        <v>1.26</v>
      </c>
      <c r="G355" s="366"/>
      <c r="H355" s="231"/>
      <c r="I355" s="231"/>
      <c r="J355" s="231"/>
      <c r="K355" s="231"/>
      <c r="L355" s="231"/>
      <c r="M355" s="231"/>
      <c r="N355" s="231"/>
      <c r="O355" s="229"/>
      <c r="P355" s="229"/>
      <c r="Q355" s="229"/>
      <c r="R355" s="229"/>
      <c r="S355" s="229"/>
      <c r="T355" s="229"/>
      <c r="U355" s="230"/>
      <c r="V355" s="229"/>
      <c r="W355" s="222"/>
      <c r="X355" s="222"/>
      <c r="Y355" s="222"/>
      <c r="Z355" s="222"/>
      <c r="AA355" s="222"/>
      <c r="AB355" s="222"/>
      <c r="AC355" s="222"/>
      <c r="AD355" s="222"/>
      <c r="AE355" s="222"/>
      <c r="AF355" s="222" t="s">
        <v>175</v>
      </c>
      <c r="AG355" s="222">
        <v>0</v>
      </c>
      <c r="AH355" s="222"/>
      <c r="AI355" s="222"/>
      <c r="AJ355" s="222"/>
      <c r="AK355" s="222"/>
      <c r="AL355" s="222"/>
      <c r="AM355" s="222"/>
      <c r="AN355" s="222"/>
      <c r="AO355" s="222"/>
      <c r="AP355" s="222"/>
      <c r="AQ355" s="222"/>
      <c r="AR355" s="222"/>
      <c r="AS355" s="222"/>
      <c r="AT355" s="222"/>
      <c r="AU355" s="222"/>
      <c r="AV355" s="222"/>
      <c r="AW355" s="222"/>
      <c r="AX355" s="222"/>
      <c r="AY355" s="222"/>
      <c r="AZ355" s="222"/>
      <c r="BA355" s="222"/>
      <c r="BB355" s="222"/>
      <c r="BC355" s="222"/>
      <c r="BD355" s="222"/>
      <c r="BE355" s="222"/>
      <c r="BF355" s="222"/>
      <c r="BG355" s="222"/>
      <c r="BH355" s="222"/>
      <c r="BI355" s="222"/>
    </row>
    <row r="356" spans="1:61" outlineLevel="1" x14ac:dyDescent="0.2">
      <c r="A356" s="233">
        <v>155</v>
      </c>
      <c r="B356" s="232" t="s">
        <v>293</v>
      </c>
      <c r="C356" s="237" t="s">
        <v>139</v>
      </c>
      <c r="D356" s="236" t="s">
        <v>292</v>
      </c>
      <c r="E356" s="229" t="s">
        <v>168</v>
      </c>
      <c r="F356" s="235">
        <v>0.08</v>
      </c>
      <c r="G356" s="365"/>
      <c r="H356" s="231">
        <f>ROUND(F356*G356,2)</f>
        <v>0</v>
      </c>
      <c r="I356" s="234"/>
      <c r="J356" s="231">
        <f>ROUND(F356*I356,2)</f>
        <v>0</v>
      </c>
      <c r="K356" s="234"/>
      <c r="L356" s="231">
        <f>ROUND(F356*K356,2)</f>
        <v>0</v>
      </c>
      <c r="M356" s="231">
        <v>21</v>
      </c>
      <c r="N356" s="231">
        <f>H356*(1+M356/100)</f>
        <v>0</v>
      </c>
      <c r="O356" s="229">
        <v>0</v>
      </c>
      <c r="P356" s="229">
        <f>ROUND(F356*O356,5)</f>
        <v>0</v>
      </c>
      <c r="Q356" s="229">
        <v>0</v>
      </c>
      <c r="R356" s="229">
        <f>ROUND(F356*Q356,5)</f>
        <v>0</v>
      </c>
      <c r="S356" s="229"/>
      <c r="T356" s="229"/>
      <c r="U356" s="230">
        <v>2.2549999999999999</v>
      </c>
      <c r="V356" s="229">
        <f>ROUND(F356*U356,2)</f>
        <v>0.18</v>
      </c>
      <c r="W356" s="222"/>
      <c r="X356" s="222"/>
      <c r="Y356" s="222"/>
      <c r="Z356" s="222"/>
      <c r="AA356" s="222"/>
      <c r="AB356" s="222"/>
      <c r="AC356" s="222"/>
      <c r="AD356" s="222"/>
      <c r="AE356" s="222"/>
      <c r="AF356" s="222" t="s">
        <v>136</v>
      </c>
      <c r="AG356" s="222"/>
      <c r="AH356" s="222"/>
      <c r="AI356" s="222"/>
      <c r="AJ356" s="222"/>
      <c r="AK356" s="222"/>
      <c r="AL356" s="222"/>
      <c r="AM356" s="222"/>
      <c r="AN356" s="222"/>
      <c r="AO356" s="222"/>
      <c r="AP356" s="222"/>
      <c r="AQ356" s="222"/>
      <c r="AR356" s="222"/>
      <c r="AS356" s="222"/>
      <c r="AT356" s="222"/>
      <c r="AU356" s="222"/>
      <c r="AV356" s="222"/>
      <c r="AW356" s="222"/>
      <c r="AX356" s="222"/>
      <c r="AY356" s="222"/>
      <c r="AZ356" s="222"/>
      <c r="BA356" s="222"/>
      <c r="BB356" s="222"/>
      <c r="BC356" s="222"/>
      <c r="BD356" s="222"/>
      <c r="BE356" s="222"/>
      <c r="BF356" s="222"/>
      <c r="BG356" s="222"/>
      <c r="BH356" s="222"/>
      <c r="BI356" s="222"/>
    </row>
    <row r="357" spans="1:61" x14ac:dyDescent="0.2">
      <c r="A357" s="244" t="s">
        <v>150</v>
      </c>
      <c r="B357" s="243" t="s">
        <v>65</v>
      </c>
      <c r="C357" s="243"/>
      <c r="D357" s="242" t="s">
        <v>64</v>
      </c>
      <c r="E357" s="238"/>
      <c r="F357" s="241"/>
      <c r="G357" s="367"/>
      <c r="H357" s="240">
        <f>SUMIF(AF358:AF359,"&lt;&gt;NOR",H358:H359)</f>
        <v>0</v>
      </c>
      <c r="I357" s="240"/>
      <c r="J357" s="240">
        <f>SUM(J358:J359)</f>
        <v>0</v>
      </c>
      <c r="K357" s="240"/>
      <c r="L357" s="240">
        <f>SUM(L358:L359)</f>
        <v>0</v>
      </c>
      <c r="M357" s="240"/>
      <c r="N357" s="240">
        <f>SUM(N358:N359)</f>
        <v>0</v>
      </c>
      <c r="O357" s="238"/>
      <c r="P357" s="238">
        <f>SUM(P358:P359)</f>
        <v>3.6159999999999998E-2</v>
      </c>
      <c r="Q357" s="238"/>
      <c r="R357" s="238">
        <f>SUM(R358:R359)</f>
        <v>0</v>
      </c>
      <c r="S357" s="238"/>
      <c r="T357" s="238"/>
      <c r="U357" s="239"/>
      <c r="V357" s="238">
        <f>SUM(V358:V359)</f>
        <v>2.1</v>
      </c>
      <c r="AF357" t="s">
        <v>149</v>
      </c>
    </row>
    <row r="358" spans="1:61" outlineLevel="1" x14ac:dyDescent="0.2">
      <c r="A358" s="233">
        <v>156</v>
      </c>
      <c r="B358" s="232" t="s">
        <v>291</v>
      </c>
      <c r="C358" s="237" t="s">
        <v>139</v>
      </c>
      <c r="D358" s="236" t="s">
        <v>290</v>
      </c>
      <c r="E358" s="229" t="s">
        <v>207</v>
      </c>
      <c r="F358" s="235">
        <v>2</v>
      </c>
      <c r="G358" s="365"/>
      <c r="H358" s="231">
        <f>ROUND(F358*G358,2)</f>
        <v>0</v>
      </c>
      <c r="I358" s="234"/>
      <c r="J358" s="231">
        <f>ROUND(F358*I358,2)</f>
        <v>0</v>
      </c>
      <c r="K358" s="234"/>
      <c r="L358" s="231">
        <f>ROUND(F358*K358,2)</f>
        <v>0</v>
      </c>
      <c r="M358" s="231">
        <v>21</v>
      </c>
      <c r="N358" s="231">
        <f>H358*(1+M358/100)</f>
        <v>0</v>
      </c>
      <c r="O358" s="229">
        <v>1.8079999999999999E-2</v>
      </c>
      <c r="P358" s="229">
        <f>ROUND(F358*O358,5)</f>
        <v>3.6159999999999998E-2</v>
      </c>
      <c r="Q358" s="229">
        <v>0</v>
      </c>
      <c r="R358" s="229">
        <f>ROUND(F358*Q358,5)</f>
        <v>0</v>
      </c>
      <c r="S358" s="229"/>
      <c r="T358" s="229"/>
      <c r="U358" s="230">
        <v>0.99851000000000001</v>
      </c>
      <c r="V358" s="229">
        <f>ROUND(F358*U358,2)</f>
        <v>2</v>
      </c>
      <c r="W358" s="222"/>
      <c r="X358" s="222"/>
      <c r="Y358" s="222"/>
      <c r="Z358" s="222"/>
      <c r="AA358" s="222"/>
      <c r="AB358" s="222"/>
      <c r="AC358" s="222"/>
      <c r="AD358" s="222"/>
      <c r="AE358" s="222"/>
      <c r="AF358" s="222" t="s">
        <v>289</v>
      </c>
      <c r="AG358" s="222"/>
      <c r="AH358" s="222"/>
      <c r="AI358" s="222"/>
      <c r="AJ358" s="222"/>
      <c r="AK358" s="222"/>
      <c r="AL358" s="222"/>
      <c r="AM358" s="222"/>
      <c r="AN358" s="222"/>
      <c r="AO358" s="222"/>
      <c r="AP358" s="222"/>
      <c r="AQ358" s="222"/>
      <c r="AR358" s="222"/>
      <c r="AS358" s="222"/>
      <c r="AT358" s="222"/>
      <c r="AU358" s="222"/>
      <c r="AV358" s="222"/>
      <c r="AW358" s="222"/>
      <c r="AX358" s="222"/>
      <c r="AY358" s="222"/>
      <c r="AZ358" s="222"/>
      <c r="BA358" s="222"/>
      <c r="BB358" s="222"/>
      <c r="BC358" s="222"/>
      <c r="BD358" s="222"/>
      <c r="BE358" s="222"/>
      <c r="BF358" s="222"/>
      <c r="BG358" s="222"/>
      <c r="BH358" s="222"/>
      <c r="BI358" s="222"/>
    </row>
    <row r="359" spans="1:61" outlineLevel="1" x14ac:dyDescent="0.2">
      <c r="A359" s="233">
        <v>157</v>
      </c>
      <c r="B359" s="232" t="s">
        <v>288</v>
      </c>
      <c r="C359" s="237" t="s">
        <v>139</v>
      </c>
      <c r="D359" s="236" t="s">
        <v>287</v>
      </c>
      <c r="E359" s="229" t="s">
        <v>168</v>
      </c>
      <c r="F359" s="235">
        <v>0.03</v>
      </c>
      <c r="G359" s="365"/>
      <c r="H359" s="231">
        <f>ROUND(F359*G359,2)</f>
        <v>0</v>
      </c>
      <c r="I359" s="234"/>
      <c r="J359" s="231">
        <f>ROUND(F359*I359,2)</f>
        <v>0</v>
      </c>
      <c r="K359" s="234"/>
      <c r="L359" s="231">
        <f>ROUND(F359*K359,2)</f>
        <v>0</v>
      </c>
      <c r="M359" s="231">
        <v>21</v>
      </c>
      <c r="N359" s="231">
        <f>H359*(1+M359/100)</f>
        <v>0</v>
      </c>
      <c r="O359" s="229">
        <v>0</v>
      </c>
      <c r="P359" s="229">
        <f>ROUND(F359*O359,5)</f>
        <v>0</v>
      </c>
      <c r="Q359" s="229">
        <v>0</v>
      </c>
      <c r="R359" s="229">
        <f>ROUND(F359*Q359,5)</f>
        <v>0</v>
      </c>
      <c r="S359" s="229"/>
      <c r="T359" s="229"/>
      <c r="U359" s="230">
        <v>3.327</v>
      </c>
      <c r="V359" s="229">
        <f>ROUND(F359*U359,2)</f>
        <v>0.1</v>
      </c>
      <c r="W359" s="222"/>
      <c r="X359" s="222"/>
      <c r="Y359" s="222"/>
      <c r="Z359" s="222"/>
      <c r="AA359" s="222"/>
      <c r="AB359" s="222"/>
      <c r="AC359" s="222"/>
      <c r="AD359" s="222"/>
      <c r="AE359" s="222"/>
      <c r="AF359" s="222" t="s">
        <v>136</v>
      </c>
      <c r="AG359" s="222"/>
      <c r="AH359" s="222"/>
      <c r="AI359" s="222"/>
      <c r="AJ359" s="222"/>
      <c r="AK359" s="222"/>
      <c r="AL359" s="222"/>
      <c r="AM359" s="222"/>
      <c r="AN359" s="222"/>
      <c r="AO359" s="222"/>
      <c r="AP359" s="222"/>
      <c r="AQ359" s="222"/>
      <c r="AR359" s="222"/>
      <c r="AS359" s="222"/>
      <c r="AT359" s="222"/>
      <c r="AU359" s="222"/>
      <c r="AV359" s="222"/>
      <c r="AW359" s="222"/>
      <c r="AX359" s="222"/>
      <c r="AY359" s="222"/>
      <c r="AZ359" s="222"/>
      <c r="BA359" s="222"/>
      <c r="BB359" s="222"/>
      <c r="BC359" s="222"/>
      <c r="BD359" s="222"/>
      <c r="BE359" s="222"/>
      <c r="BF359" s="222"/>
      <c r="BG359" s="222"/>
      <c r="BH359" s="222"/>
      <c r="BI359" s="222"/>
    </row>
    <row r="360" spans="1:61" x14ac:dyDescent="0.2">
      <c r="A360" s="244" t="s">
        <v>150</v>
      </c>
      <c r="B360" s="243" t="s">
        <v>63</v>
      </c>
      <c r="C360" s="243"/>
      <c r="D360" s="242" t="s">
        <v>62</v>
      </c>
      <c r="E360" s="238"/>
      <c r="F360" s="241"/>
      <c r="G360" s="367"/>
      <c r="H360" s="240">
        <f>SUMIF(AF361:AF386,"&lt;&gt;NOR",H361:H386)</f>
        <v>0</v>
      </c>
      <c r="I360" s="240"/>
      <c r="J360" s="240">
        <f>SUM(J361:J386)</f>
        <v>0</v>
      </c>
      <c r="K360" s="240"/>
      <c r="L360" s="240">
        <f>SUM(L361:L386)</f>
        <v>0</v>
      </c>
      <c r="M360" s="240"/>
      <c r="N360" s="240">
        <f>SUM(N361:N386)</f>
        <v>0</v>
      </c>
      <c r="O360" s="238"/>
      <c r="P360" s="238">
        <f>SUM(P361:P386)</f>
        <v>1.1038299999999999</v>
      </c>
      <c r="Q360" s="238"/>
      <c r="R360" s="238">
        <f>SUM(R361:R386)</f>
        <v>0</v>
      </c>
      <c r="S360" s="238"/>
      <c r="T360" s="238"/>
      <c r="U360" s="239"/>
      <c r="V360" s="238">
        <f>SUM(V361:V386)</f>
        <v>68.25</v>
      </c>
      <c r="AF360" t="s">
        <v>149</v>
      </c>
    </row>
    <row r="361" spans="1:61" outlineLevel="1" x14ac:dyDescent="0.2">
      <c r="A361" s="233">
        <v>158</v>
      </c>
      <c r="B361" s="232" t="s">
        <v>286</v>
      </c>
      <c r="C361" s="237" t="s">
        <v>139</v>
      </c>
      <c r="D361" s="236" t="s">
        <v>285</v>
      </c>
      <c r="E361" s="229" t="s">
        <v>194</v>
      </c>
      <c r="F361" s="235">
        <v>39.07</v>
      </c>
      <c r="G361" s="365"/>
      <c r="H361" s="231">
        <f>ROUND(F361*G361,2)</f>
        <v>0</v>
      </c>
      <c r="I361" s="234"/>
      <c r="J361" s="231">
        <f>ROUND(F361*I361,2)</f>
        <v>0</v>
      </c>
      <c r="K361" s="234"/>
      <c r="L361" s="231">
        <f>ROUND(F361*K361,2)</f>
        <v>0</v>
      </c>
      <c r="M361" s="231">
        <v>21</v>
      </c>
      <c r="N361" s="231">
        <f>H361*(1+M361/100)</f>
        <v>0</v>
      </c>
      <c r="O361" s="229">
        <v>2.1000000000000001E-4</v>
      </c>
      <c r="P361" s="229">
        <f>ROUND(F361*O361,5)</f>
        <v>8.2000000000000007E-3</v>
      </c>
      <c r="Q361" s="229">
        <v>0</v>
      </c>
      <c r="R361" s="229">
        <f>ROUND(F361*Q361,5)</f>
        <v>0</v>
      </c>
      <c r="S361" s="229"/>
      <c r="T361" s="229"/>
      <c r="U361" s="230">
        <v>0.05</v>
      </c>
      <c r="V361" s="229">
        <f>ROUND(F361*U361,2)</f>
        <v>1.95</v>
      </c>
      <c r="W361" s="222"/>
      <c r="X361" s="222"/>
      <c r="Y361" s="222"/>
      <c r="Z361" s="222"/>
      <c r="AA361" s="222"/>
      <c r="AB361" s="222"/>
      <c r="AC361" s="222"/>
      <c r="AD361" s="222"/>
      <c r="AE361" s="222"/>
      <c r="AF361" s="222" t="s">
        <v>136</v>
      </c>
      <c r="AG361" s="222"/>
      <c r="AH361" s="222"/>
      <c r="AI361" s="222"/>
      <c r="AJ361" s="222"/>
      <c r="AK361" s="222"/>
      <c r="AL361" s="222"/>
      <c r="AM361" s="222"/>
      <c r="AN361" s="222"/>
      <c r="AO361" s="222"/>
      <c r="AP361" s="222"/>
      <c r="AQ361" s="222"/>
      <c r="AR361" s="222"/>
      <c r="AS361" s="222"/>
      <c r="AT361" s="222"/>
      <c r="AU361" s="222"/>
      <c r="AV361" s="222"/>
      <c r="AW361" s="222"/>
      <c r="AX361" s="222"/>
      <c r="AY361" s="222"/>
      <c r="AZ361" s="222"/>
      <c r="BA361" s="222"/>
      <c r="BB361" s="222"/>
      <c r="BC361" s="222"/>
      <c r="BD361" s="222"/>
      <c r="BE361" s="222"/>
      <c r="BF361" s="222"/>
      <c r="BG361" s="222"/>
      <c r="BH361" s="222"/>
      <c r="BI361" s="222"/>
    </row>
    <row r="362" spans="1:61" outlineLevel="1" x14ac:dyDescent="0.2">
      <c r="A362" s="233"/>
      <c r="B362" s="232"/>
      <c r="C362" s="232"/>
      <c r="D362" s="247" t="s">
        <v>284</v>
      </c>
      <c r="E362" s="246"/>
      <c r="F362" s="245">
        <v>39.07</v>
      </c>
      <c r="G362" s="366"/>
      <c r="H362" s="231"/>
      <c r="I362" s="231"/>
      <c r="J362" s="231"/>
      <c r="K362" s="231"/>
      <c r="L362" s="231"/>
      <c r="M362" s="231"/>
      <c r="N362" s="231"/>
      <c r="O362" s="229"/>
      <c r="P362" s="229"/>
      <c r="Q362" s="229"/>
      <c r="R362" s="229"/>
      <c r="S362" s="229"/>
      <c r="T362" s="229"/>
      <c r="U362" s="230"/>
      <c r="V362" s="229"/>
      <c r="W362" s="222"/>
      <c r="X362" s="222"/>
      <c r="Y362" s="222"/>
      <c r="Z362" s="222"/>
      <c r="AA362" s="222"/>
      <c r="AB362" s="222"/>
      <c r="AC362" s="222"/>
      <c r="AD362" s="222"/>
      <c r="AE362" s="222"/>
      <c r="AF362" s="222" t="s">
        <v>175</v>
      </c>
      <c r="AG362" s="222">
        <v>0</v>
      </c>
      <c r="AH362" s="222"/>
      <c r="AI362" s="222"/>
      <c r="AJ362" s="222"/>
      <c r="AK362" s="222"/>
      <c r="AL362" s="222"/>
      <c r="AM362" s="222"/>
      <c r="AN362" s="222"/>
      <c r="AO362" s="222"/>
      <c r="AP362" s="222"/>
      <c r="AQ362" s="222"/>
      <c r="AR362" s="222"/>
      <c r="AS362" s="222"/>
      <c r="AT362" s="222"/>
      <c r="AU362" s="222"/>
      <c r="AV362" s="222"/>
      <c r="AW362" s="222"/>
      <c r="AX362" s="222"/>
      <c r="AY362" s="222"/>
      <c r="AZ362" s="222"/>
      <c r="BA362" s="222"/>
      <c r="BB362" s="222"/>
      <c r="BC362" s="222"/>
      <c r="BD362" s="222"/>
      <c r="BE362" s="222"/>
      <c r="BF362" s="222"/>
      <c r="BG362" s="222"/>
      <c r="BH362" s="222"/>
      <c r="BI362" s="222"/>
    </row>
    <row r="363" spans="1:61" outlineLevel="1" x14ac:dyDescent="0.2">
      <c r="A363" s="233">
        <v>159</v>
      </c>
      <c r="B363" s="232" t="s">
        <v>283</v>
      </c>
      <c r="C363" s="237" t="s">
        <v>139</v>
      </c>
      <c r="D363" s="236" t="s">
        <v>282</v>
      </c>
      <c r="E363" s="229" t="s">
        <v>207</v>
      </c>
      <c r="F363" s="235">
        <v>23.2</v>
      </c>
      <c r="G363" s="365"/>
      <c r="H363" s="231">
        <f>ROUND(F363*G363,2)</f>
        <v>0</v>
      </c>
      <c r="I363" s="234"/>
      <c r="J363" s="231">
        <f>ROUND(F363*I363,2)</f>
        <v>0</v>
      </c>
      <c r="K363" s="234"/>
      <c r="L363" s="231">
        <f>ROUND(F363*K363,2)</f>
        <v>0</v>
      </c>
      <c r="M363" s="231">
        <v>21</v>
      </c>
      <c r="N363" s="231">
        <f>H363*(1+M363/100)</f>
        <v>0</v>
      </c>
      <c r="O363" s="229">
        <v>3.2000000000000003E-4</v>
      </c>
      <c r="P363" s="229">
        <f>ROUND(F363*O363,5)</f>
        <v>7.4200000000000004E-3</v>
      </c>
      <c r="Q363" s="229">
        <v>0</v>
      </c>
      <c r="R363" s="229">
        <f>ROUND(F363*Q363,5)</f>
        <v>0</v>
      </c>
      <c r="S363" s="229"/>
      <c r="T363" s="229"/>
      <c r="U363" s="230">
        <v>0.23599999999999999</v>
      </c>
      <c r="V363" s="229">
        <f>ROUND(F363*U363,2)</f>
        <v>5.48</v>
      </c>
      <c r="W363" s="222"/>
      <c r="X363" s="222"/>
      <c r="Y363" s="222"/>
      <c r="Z363" s="222"/>
      <c r="AA363" s="222"/>
      <c r="AB363" s="222"/>
      <c r="AC363" s="222"/>
      <c r="AD363" s="222"/>
      <c r="AE363" s="222"/>
      <c r="AF363" s="222" t="s">
        <v>136</v>
      </c>
      <c r="AG363" s="222"/>
      <c r="AH363" s="222"/>
      <c r="AI363" s="222"/>
      <c r="AJ363" s="222"/>
      <c r="AK363" s="222"/>
      <c r="AL363" s="222"/>
      <c r="AM363" s="222"/>
      <c r="AN363" s="222"/>
      <c r="AO363" s="222"/>
      <c r="AP363" s="222"/>
      <c r="AQ363" s="222"/>
      <c r="AR363" s="222"/>
      <c r="AS363" s="222"/>
      <c r="AT363" s="222"/>
      <c r="AU363" s="222"/>
      <c r="AV363" s="222"/>
      <c r="AW363" s="222"/>
      <c r="AX363" s="222"/>
      <c r="AY363" s="222"/>
      <c r="AZ363" s="222"/>
      <c r="BA363" s="222"/>
      <c r="BB363" s="222"/>
      <c r="BC363" s="222"/>
      <c r="BD363" s="222"/>
      <c r="BE363" s="222"/>
      <c r="BF363" s="222"/>
      <c r="BG363" s="222"/>
      <c r="BH363" s="222"/>
      <c r="BI363" s="222"/>
    </row>
    <row r="364" spans="1:61" outlineLevel="1" x14ac:dyDescent="0.2">
      <c r="A364" s="233"/>
      <c r="B364" s="232"/>
      <c r="C364" s="232"/>
      <c r="D364" s="247" t="s">
        <v>281</v>
      </c>
      <c r="E364" s="246"/>
      <c r="F364" s="245">
        <v>23.2</v>
      </c>
      <c r="G364" s="366"/>
      <c r="H364" s="231"/>
      <c r="I364" s="231"/>
      <c r="J364" s="231"/>
      <c r="K364" s="231"/>
      <c r="L364" s="231"/>
      <c r="M364" s="231"/>
      <c r="N364" s="231"/>
      <c r="O364" s="229"/>
      <c r="P364" s="229"/>
      <c r="Q364" s="229"/>
      <c r="R364" s="229"/>
      <c r="S364" s="229"/>
      <c r="T364" s="229"/>
      <c r="U364" s="230"/>
      <c r="V364" s="229"/>
      <c r="W364" s="222"/>
      <c r="X364" s="222"/>
      <c r="Y364" s="222"/>
      <c r="Z364" s="222"/>
      <c r="AA364" s="222"/>
      <c r="AB364" s="222"/>
      <c r="AC364" s="222"/>
      <c r="AD364" s="222"/>
      <c r="AE364" s="222"/>
      <c r="AF364" s="222" t="s">
        <v>175</v>
      </c>
      <c r="AG364" s="222">
        <v>0</v>
      </c>
      <c r="AH364" s="222"/>
      <c r="AI364" s="222"/>
      <c r="AJ364" s="222"/>
      <c r="AK364" s="222"/>
      <c r="AL364" s="222"/>
      <c r="AM364" s="222"/>
      <c r="AN364" s="222"/>
      <c r="AO364" s="222"/>
      <c r="AP364" s="222"/>
      <c r="AQ364" s="222"/>
      <c r="AR364" s="222"/>
      <c r="AS364" s="222"/>
      <c r="AT364" s="222"/>
      <c r="AU364" s="222"/>
      <c r="AV364" s="222"/>
      <c r="AW364" s="222"/>
      <c r="AX364" s="222"/>
      <c r="AY364" s="222"/>
      <c r="AZ364" s="222"/>
      <c r="BA364" s="222"/>
      <c r="BB364" s="222"/>
      <c r="BC364" s="222"/>
      <c r="BD364" s="222"/>
      <c r="BE364" s="222"/>
      <c r="BF364" s="222"/>
      <c r="BG364" s="222"/>
      <c r="BH364" s="222"/>
      <c r="BI364" s="222"/>
    </row>
    <row r="365" spans="1:61" outlineLevel="1" x14ac:dyDescent="0.2">
      <c r="A365" s="233">
        <v>160</v>
      </c>
      <c r="B365" s="232" t="s">
        <v>280</v>
      </c>
      <c r="C365" s="237" t="s">
        <v>139</v>
      </c>
      <c r="D365" s="236" t="s">
        <v>279</v>
      </c>
      <c r="E365" s="229" t="s">
        <v>207</v>
      </c>
      <c r="F365" s="235">
        <v>2.4</v>
      </c>
      <c r="G365" s="365"/>
      <c r="H365" s="231">
        <f>ROUND(F365*G365,2)</f>
        <v>0</v>
      </c>
      <c r="I365" s="234"/>
      <c r="J365" s="231">
        <f>ROUND(F365*I365,2)</f>
        <v>0</v>
      </c>
      <c r="K365" s="234"/>
      <c r="L365" s="231">
        <f>ROUND(F365*K365,2)</f>
        <v>0</v>
      </c>
      <c r="M365" s="231">
        <v>21</v>
      </c>
      <c r="N365" s="231">
        <f>H365*(1+M365/100)</f>
        <v>0</v>
      </c>
      <c r="O365" s="229">
        <v>5.1000000000000004E-4</v>
      </c>
      <c r="P365" s="229">
        <f>ROUND(F365*O365,5)</f>
        <v>1.2199999999999999E-3</v>
      </c>
      <c r="Q365" s="229">
        <v>0</v>
      </c>
      <c r="R365" s="229">
        <f>ROUND(F365*Q365,5)</f>
        <v>0</v>
      </c>
      <c r="S365" s="229"/>
      <c r="T365" s="229"/>
      <c r="U365" s="230">
        <v>0.377</v>
      </c>
      <c r="V365" s="229">
        <f>ROUND(F365*U365,2)</f>
        <v>0.9</v>
      </c>
      <c r="W365" s="222"/>
      <c r="X365" s="222"/>
      <c r="Y365" s="222"/>
      <c r="Z365" s="222"/>
      <c r="AA365" s="222"/>
      <c r="AB365" s="222"/>
      <c r="AC365" s="222"/>
      <c r="AD365" s="222"/>
      <c r="AE365" s="222"/>
      <c r="AF365" s="222" t="s">
        <v>136</v>
      </c>
      <c r="AG365" s="222"/>
      <c r="AH365" s="222"/>
      <c r="AI365" s="222"/>
      <c r="AJ365" s="222"/>
      <c r="AK365" s="222"/>
      <c r="AL365" s="222"/>
      <c r="AM365" s="222"/>
      <c r="AN365" s="222"/>
      <c r="AO365" s="222"/>
      <c r="AP365" s="222"/>
      <c r="AQ365" s="222"/>
      <c r="AR365" s="222"/>
      <c r="AS365" s="222"/>
      <c r="AT365" s="222"/>
      <c r="AU365" s="222"/>
      <c r="AV365" s="222"/>
      <c r="AW365" s="222"/>
      <c r="AX365" s="222"/>
      <c r="AY365" s="222"/>
      <c r="AZ365" s="222"/>
      <c r="BA365" s="222"/>
      <c r="BB365" s="222"/>
      <c r="BC365" s="222"/>
      <c r="BD365" s="222"/>
      <c r="BE365" s="222"/>
      <c r="BF365" s="222"/>
      <c r="BG365" s="222"/>
      <c r="BH365" s="222"/>
      <c r="BI365" s="222"/>
    </row>
    <row r="366" spans="1:61" outlineLevel="1" x14ac:dyDescent="0.2">
      <c r="A366" s="233">
        <v>161</v>
      </c>
      <c r="B366" s="232" t="s">
        <v>278</v>
      </c>
      <c r="C366" s="237" t="s">
        <v>139</v>
      </c>
      <c r="D366" s="236" t="s">
        <v>277</v>
      </c>
      <c r="E366" s="229" t="s">
        <v>207</v>
      </c>
      <c r="F366" s="235">
        <v>25.6</v>
      </c>
      <c r="G366" s="365"/>
      <c r="H366" s="231">
        <f>ROUND(F366*G366,2)</f>
        <v>0</v>
      </c>
      <c r="I366" s="234"/>
      <c r="J366" s="231">
        <f>ROUND(F366*I366,2)</f>
        <v>0</v>
      </c>
      <c r="K366" s="234"/>
      <c r="L366" s="231">
        <f>ROUND(F366*K366,2)</f>
        <v>0</v>
      </c>
      <c r="M366" s="231">
        <v>21</v>
      </c>
      <c r="N366" s="231">
        <f>H366*(1+M366/100)</f>
        <v>0</v>
      </c>
      <c r="O366" s="229">
        <v>0</v>
      </c>
      <c r="P366" s="229">
        <f>ROUND(F366*O366,5)</f>
        <v>0</v>
      </c>
      <c r="Q366" s="229">
        <v>0</v>
      </c>
      <c r="R366" s="229">
        <f>ROUND(F366*Q366,5)</f>
        <v>0</v>
      </c>
      <c r="S366" s="229"/>
      <c r="T366" s="229"/>
      <c r="U366" s="230">
        <v>0.154</v>
      </c>
      <c r="V366" s="229">
        <f>ROUND(F366*U366,2)</f>
        <v>3.94</v>
      </c>
      <c r="W366" s="222"/>
      <c r="X366" s="222"/>
      <c r="Y366" s="222"/>
      <c r="Z366" s="222"/>
      <c r="AA366" s="222"/>
      <c r="AB366" s="222"/>
      <c r="AC366" s="222"/>
      <c r="AD366" s="222"/>
      <c r="AE366" s="222"/>
      <c r="AF366" s="222" t="s">
        <v>136</v>
      </c>
      <c r="AG366" s="222"/>
      <c r="AH366" s="222"/>
      <c r="AI366" s="222"/>
      <c r="AJ366" s="222"/>
      <c r="AK366" s="222"/>
      <c r="AL366" s="222"/>
      <c r="AM366" s="222"/>
      <c r="AN366" s="222"/>
      <c r="AO366" s="222"/>
      <c r="AP366" s="222"/>
      <c r="AQ366" s="222"/>
      <c r="AR366" s="222"/>
      <c r="AS366" s="222"/>
      <c r="AT366" s="222"/>
      <c r="AU366" s="222"/>
      <c r="AV366" s="222"/>
      <c r="AW366" s="222"/>
      <c r="AX366" s="222"/>
      <c r="AY366" s="222"/>
      <c r="AZ366" s="222"/>
      <c r="BA366" s="222"/>
      <c r="BB366" s="222"/>
      <c r="BC366" s="222"/>
      <c r="BD366" s="222"/>
      <c r="BE366" s="222"/>
      <c r="BF366" s="222"/>
      <c r="BG366" s="222"/>
      <c r="BH366" s="222"/>
      <c r="BI366" s="222"/>
    </row>
    <row r="367" spans="1:61" outlineLevel="1" x14ac:dyDescent="0.2">
      <c r="A367" s="233"/>
      <c r="B367" s="232"/>
      <c r="C367" s="232"/>
      <c r="D367" s="247" t="s">
        <v>276</v>
      </c>
      <c r="E367" s="246"/>
      <c r="F367" s="245">
        <v>25.6</v>
      </c>
      <c r="G367" s="366"/>
      <c r="H367" s="231"/>
      <c r="I367" s="231"/>
      <c r="J367" s="231"/>
      <c r="K367" s="231"/>
      <c r="L367" s="231"/>
      <c r="M367" s="231"/>
      <c r="N367" s="231"/>
      <c r="O367" s="229"/>
      <c r="P367" s="229"/>
      <c r="Q367" s="229"/>
      <c r="R367" s="229"/>
      <c r="S367" s="229"/>
      <c r="T367" s="229"/>
      <c r="U367" s="230"/>
      <c r="V367" s="229"/>
      <c r="W367" s="222"/>
      <c r="X367" s="222"/>
      <c r="Y367" s="222"/>
      <c r="Z367" s="222"/>
      <c r="AA367" s="222"/>
      <c r="AB367" s="222"/>
      <c r="AC367" s="222"/>
      <c r="AD367" s="222"/>
      <c r="AE367" s="222"/>
      <c r="AF367" s="222" t="s">
        <v>175</v>
      </c>
      <c r="AG367" s="222">
        <v>0</v>
      </c>
      <c r="AH367" s="222"/>
      <c r="AI367" s="222"/>
      <c r="AJ367" s="222"/>
      <c r="AK367" s="222"/>
      <c r="AL367" s="222"/>
      <c r="AM367" s="222"/>
      <c r="AN367" s="222"/>
      <c r="AO367" s="222"/>
      <c r="AP367" s="222"/>
      <c r="AQ367" s="222"/>
      <c r="AR367" s="222"/>
      <c r="AS367" s="222"/>
      <c r="AT367" s="222"/>
      <c r="AU367" s="222"/>
      <c r="AV367" s="222"/>
      <c r="AW367" s="222"/>
      <c r="AX367" s="222"/>
      <c r="AY367" s="222"/>
      <c r="AZ367" s="222"/>
      <c r="BA367" s="222"/>
      <c r="BB367" s="222"/>
      <c r="BC367" s="222"/>
      <c r="BD367" s="222"/>
      <c r="BE367" s="222"/>
      <c r="BF367" s="222"/>
      <c r="BG367" s="222"/>
      <c r="BH367" s="222"/>
      <c r="BI367" s="222"/>
    </row>
    <row r="368" spans="1:61" ht="22.5" outlineLevel="1" x14ac:dyDescent="0.2">
      <c r="A368" s="233">
        <v>162</v>
      </c>
      <c r="B368" s="232" t="s">
        <v>275</v>
      </c>
      <c r="C368" s="237" t="s">
        <v>139</v>
      </c>
      <c r="D368" s="236" t="s">
        <v>781</v>
      </c>
      <c r="E368" s="229" t="s">
        <v>194</v>
      </c>
      <c r="F368" s="235">
        <v>2.25</v>
      </c>
      <c r="G368" s="365"/>
      <c r="H368" s="231">
        <f>ROUND(F368*G368,2)</f>
        <v>0</v>
      </c>
      <c r="I368" s="234"/>
      <c r="J368" s="231">
        <f>ROUND(F368*I368,2)</f>
        <v>0</v>
      </c>
      <c r="K368" s="234"/>
      <c r="L368" s="231">
        <f>ROUND(F368*K368,2)</f>
        <v>0</v>
      </c>
      <c r="M368" s="231">
        <v>21</v>
      </c>
      <c r="N368" s="231">
        <f>H368*(1+M368/100)</f>
        <v>0</v>
      </c>
      <c r="O368" s="229">
        <v>5.0400000000000002E-3</v>
      </c>
      <c r="P368" s="229">
        <f>ROUND(F368*O368,5)</f>
        <v>1.1339999999999999E-2</v>
      </c>
      <c r="Q368" s="229">
        <v>0</v>
      </c>
      <c r="R368" s="229">
        <f>ROUND(F368*Q368,5)</f>
        <v>0</v>
      </c>
      <c r="S368" s="229"/>
      <c r="T368" s="229"/>
      <c r="U368" s="230">
        <v>1.52</v>
      </c>
      <c r="V368" s="229">
        <f>ROUND(F368*U368,2)</f>
        <v>3.42</v>
      </c>
      <c r="W368" s="222"/>
      <c r="X368" s="222"/>
      <c r="Y368" s="222"/>
      <c r="Z368" s="222"/>
      <c r="AA368" s="222"/>
      <c r="AB368" s="222"/>
      <c r="AC368" s="222"/>
      <c r="AD368" s="222"/>
      <c r="AE368" s="222"/>
      <c r="AF368" s="222" t="s">
        <v>136</v>
      </c>
      <c r="AG368" s="222"/>
      <c r="AH368" s="222"/>
      <c r="AI368" s="222"/>
      <c r="AJ368" s="222"/>
      <c r="AK368" s="222"/>
      <c r="AL368" s="222"/>
      <c r="AM368" s="222"/>
      <c r="AN368" s="222"/>
      <c r="AO368" s="222"/>
      <c r="AP368" s="222"/>
      <c r="AQ368" s="222"/>
      <c r="AR368" s="222"/>
      <c r="AS368" s="222"/>
      <c r="AT368" s="222"/>
      <c r="AU368" s="222"/>
      <c r="AV368" s="222"/>
      <c r="AW368" s="222"/>
      <c r="AX368" s="222"/>
      <c r="AY368" s="222"/>
      <c r="AZ368" s="222"/>
      <c r="BA368" s="222"/>
      <c r="BB368" s="222"/>
      <c r="BC368" s="222"/>
      <c r="BD368" s="222"/>
      <c r="BE368" s="222"/>
      <c r="BF368" s="222"/>
      <c r="BG368" s="222"/>
      <c r="BH368" s="222"/>
      <c r="BI368" s="222"/>
    </row>
    <row r="369" spans="1:61" outlineLevel="1" x14ac:dyDescent="0.2">
      <c r="A369" s="233"/>
      <c r="B369" s="232"/>
      <c r="C369" s="232"/>
      <c r="D369" s="247" t="s">
        <v>274</v>
      </c>
      <c r="E369" s="246"/>
      <c r="F369" s="245">
        <v>2.25</v>
      </c>
      <c r="G369" s="366"/>
      <c r="H369" s="231"/>
      <c r="I369" s="231"/>
      <c r="J369" s="231"/>
      <c r="K369" s="231"/>
      <c r="L369" s="231"/>
      <c r="M369" s="231"/>
      <c r="N369" s="231"/>
      <c r="O369" s="229"/>
      <c r="P369" s="229"/>
      <c r="Q369" s="229"/>
      <c r="R369" s="229"/>
      <c r="S369" s="229"/>
      <c r="T369" s="229"/>
      <c r="U369" s="230"/>
      <c r="V369" s="229"/>
      <c r="W369" s="222"/>
      <c r="X369" s="222"/>
      <c r="Y369" s="222"/>
      <c r="Z369" s="222"/>
      <c r="AA369" s="222"/>
      <c r="AB369" s="222"/>
      <c r="AC369" s="222"/>
      <c r="AD369" s="222"/>
      <c r="AE369" s="222"/>
      <c r="AF369" s="222" t="s">
        <v>175</v>
      </c>
      <c r="AG369" s="222">
        <v>0</v>
      </c>
      <c r="AH369" s="222"/>
      <c r="AI369" s="222"/>
      <c r="AJ369" s="222"/>
      <c r="AK369" s="222"/>
      <c r="AL369" s="222"/>
      <c r="AM369" s="222"/>
      <c r="AN369" s="222"/>
      <c r="AO369" s="222"/>
      <c r="AP369" s="222"/>
      <c r="AQ369" s="222"/>
      <c r="AR369" s="222"/>
      <c r="AS369" s="222"/>
      <c r="AT369" s="222"/>
      <c r="AU369" s="222"/>
      <c r="AV369" s="222"/>
      <c r="AW369" s="222"/>
      <c r="AX369" s="222"/>
      <c r="AY369" s="222"/>
      <c r="AZ369" s="222"/>
      <c r="BA369" s="222"/>
      <c r="BB369" s="222"/>
      <c r="BC369" s="222"/>
      <c r="BD369" s="222"/>
      <c r="BE369" s="222"/>
      <c r="BF369" s="222"/>
      <c r="BG369" s="222"/>
      <c r="BH369" s="222"/>
      <c r="BI369" s="222"/>
    </row>
    <row r="370" spans="1:61" outlineLevel="1" x14ac:dyDescent="0.2">
      <c r="A370" s="233">
        <v>163</v>
      </c>
      <c r="B370" s="232" t="s">
        <v>273</v>
      </c>
      <c r="C370" s="237" t="s">
        <v>139</v>
      </c>
      <c r="D370" s="236" t="s">
        <v>272</v>
      </c>
      <c r="E370" s="229" t="s">
        <v>194</v>
      </c>
      <c r="F370" s="235">
        <v>36.82</v>
      </c>
      <c r="G370" s="365"/>
      <c r="H370" s="231">
        <f>ROUND(F370*G370,2)</f>
        <v>0</v>
      </c>
      <c r="I370" s="234"/>
      <c r="J370" s="231">
        <f>ROUND(F370*I370,2)</f>
        <v>0</v>
      </c>
      <c r="K370" s="234"/>
      <c r="L370" s="231">
        <f>ROUND(F370*K370,2)</f>
        <v>0</v>
      </c>
      <c r="M370" s="231">
        <v>21</v>
      </c>
      <c r="N370" s="231">
        <f>H370*(1+M370/100)</f>
        <v>0</v>
      </c>
      <c r="O370" s="229">
        <v>4.5500000000000002E-3</v>
      </c>
      <c r="P370" s="229">
        <f>ROUND(F370*O370,5)</f>
        <v>0.16753000000000001</v>
      </c>
      <c r="Q370" s="229">
        <v>0</v>
      </c>
      <c r="R370" s="229">
        <f>ROUND(F370*Q370,5)</f>
        <v>0</v>
      </c>
      <c r="S370" s="229"/>
      <c r="T370" s="229"/>
      <c r="U370" s="230">
        <v>0.97</v>
      </c>
      <c r="V370" s="229">
        <f>ROUND(F370*U370,2)</f>
        <v>35.72</v>
      </c>
      <c r="W370" s="222"/>
      <c r="X370" s="222"/>
      <c r="Y370" s="222"/>
      <c r="Z370" s="222"/>
      <c r="AA370" s="222"/>
      <c r="AB370" s="222"/>
      <c r="AC370" s="222"/>
      <c r="AD370" s="222"/>
      <c r="AE370" s="222"/>
      <c r="AF370" s="222" t="s">
        <v>136</v>
      </c>
      <c r="AG370" s="222"/>
      <c r="AH370" s="222"/>
      <c r="AI370" s="222"/>
      <c r="AJ370" s="222"/>
      <c r="AK370" s="222"/>
      <c r="AL370" s="222"/>
      <c r="AM370" s="222"/>
      <c r="AN370" s="222"/>
      <c r="AO370" s="222"/>
      <c r="AP370" s="222"/>
      <c r="AQ370" s="222"/>
      <c r="AR370" s="222"/>
      <c r="AS370" s="222"/>
      <c r="AT370" s="222"/>
      <c r="AU370" s="222"/>
      <c r="AV370" s="222"/>
      <c r="AW370" s="222"/>
      <c r="AX370" s="222"/>
      <c r="AY370" s="222"/>
      <c r="AZ370" s="222"/>
      <c r="BA370" s="222"/>
      <c r="BB370" s="222"/>
      <c r="BC370" s="222"/>
      <c r="BD370" s="222"/>
      <c r="BE370" s="222"/>
      <c r="BF370" s="222"/>
      <c r="BG370" s="222"/>
      <c r="BH370" s="222"/>
      <c r="BI370" s="222"/>
    </row>
    <row r="371" spans="1:61" outlineLevel="1" x14ac:dyDescent="0.2">
      <c r="A371" s="233"/>
      <c r="B371" s="232"/>
      <c r="C371" s="232"/>
      <c r="D371" s="247" t="s">
        <v>271</v>
      </c>
      <c r="E371" s="246"/>
      <c r="F371" s="245"/>
      <c r="G371" s="366"/>
      <c r="H371" s="231"/>
      <c r="I371" s="231"/>
      <c r="J371" s="231"/>
      <c r="K371" s="231"/>
      <c r="L371" s="231"/>
      <c r="M371" s="231"/>
      <c r="N371" s="231"/>
      <c r="O371" s="229"/>
      <c r="P371" s="229"/>
      <c r="Q371" s="229"/>
      <c r="R371" s="229"/>
      <c r="S371" s="229"/>
      <c r="T371" s="229"/>
      <c r="U371" s="230"/>
      <c r="V371" s="229"/>
      <c r="W371" s="222"/>
      <c r="X371" s="222"/>
      <c r="Y371" s="222"/>
      <c r="Z371" s="222"/>
      <c r="AA371" s="222"/>
      <c r="AB371" s="222"/>
      <c r="AC371" s="222"/>
      <c r="AD371" s="222"/>
      <c r="AE371" s="222"/>
      <c r="AF371" s="222" t="s">
        <v>175</v>
      </c>
      <c r="AG371" s="222">
        <v>0</v>
      </c>
      <c r="AH371" s="222"/>
      <c r="AI371" s="222"/>
      <c r="AJ371" s="222"/>
      <c r="AK371" s="222"/>
      <c r="AL371" s="222"/>
      <c r="AM371" s="222"/>
      <c r="AN371" s="222"/>
      <c r="AO371" s="222"/>
      <c r="AP371" s="222"/>
      <c r="AQ371" s="222"/>
      <c r="AR371" s="222"/>
      <c r="AS371" s="222"/>
      <c r="AT371" s="222"/>
      <c r="AU371" s="222"/>
      <c r="AV371" s="222"/>
      <c r="AW371" s="222"/>
      <c r="AX371" s="222"/>
      <c r="AY371" s="222"/>
      <c r="AZ371" s="222"/>
      <c r="BA371" s="222"/>
      <c r="BB371" s="222"/>
      <c r="BC371" s="222"/>
      <c r="BD371" s="222"/>
      <c r="BE371" s="222"/>
      <c r="BF371" s="222"/>
      <c r="BG371" s="222"/>
      <c r="BH371" s="222"/>
      <c r="BI371" s="222"/>
    </row>
    <row r="372" spans="1:61" outlineLevel="1" x14ac:dyDescent="0.2">
      <c r="A372" s="233"/>
      <c r="B372" s="232"/>
      <c r="C372" s="232"/>
      <c r="D372" s="247" t="s">
        <v>270</v>
      </c>
      <c r="E372" s="246"/>
      <c r="F372" s="245">
        <v>3.82</v>
      </c>
      <c r="G372" s="366"/>
      <c r="H372" s="231"/>
      <c r="I372" s="231"/>
      <c r="J372" s="231"/>
      <c r="K372" s="231"/>
      <c r="L372" s="231"/>
      <c r="M372" s="231"/>
      <c r="N372" s="231"/>
      <c r="O372" s="229"/>
      <c r="P372" s="229"/>
      <c r="Q372" s="229"/>
      <c r="R372" s="229"/>
      <c r="S372" s="229"/>
      <c r="T372" s="229"/>
      <c r="U372" s="230"/>
      <c r="V372" s="229"/>
      <c r="W372" s="222"/>
      <c r="X372" s="222"/>
      <c r="Y372" s="222"/>
      <c r="Z372" s="222"/>
      <c r="AA372" s="222"/>
      <c r="AB372" s="222"/>
      <c r="AC372" s="222"/>
      <c r="AD372" s="222"/>
      <c r="AE372" s="222"/>
      <c r="AF372" s="222" t="s">
        <v>175</v>
      </c>
      <c r="AG372" s="222">
        <v>0</v>
      </c>
      <c r="AH372" s="222"/>
      <c r="AI372" s="222"/>
      <c r="AJ372" s="222"/>
      <c r="AK372" s="222"/>
      <c r="AL372" s="222"/>
      <c r="AM372" s="222"/>
      <c r="AN372" s="222"/>
      <c r="AO372" s="222"/>
      <c r="AP372" s="222"/>
      <c r="AQ372" s="222"/>
      <c r="AR372" s="222"/>
      <c r="AS372" s="222"/>
      <c r="AT372" s="222"/>
      <c r="AU372" s="222"/>
      <c r="AV372" s="222"/>
      <c r="AW372" s="222"/>
      <c r="AX372" s="222"/>
      <c r="AY372" s="222"/>
      <c r="AZ372" s="222"/>
      <c r="BA372" s="222"/>
      <c r="BB372" s="222"/>
      <c r="BC372" s="222"/>
      <c r="BD372" s="222"/>
      <c r="BE372" s="222"/>
      <c r="BF372" s="222"/>
      <c r="BG372" s="222"/>
      <c r="BH372" s="222"/>
      <c r="BI372" s="222"/>
    </row>
    <row r="373" spans="1:61" outlineLevel="1" x14ac:dyDescent="0.2">
      <c r="A373" s="233"/>
      <c r="B373" s="232"/>
      <c r="C373" s="232"/>
      <c r="D373" s="247" t="s">
        <v>226</v>
      </c>
      <c r="E373" s="246"/>
      <c r="F373" s="245"/>
      <c r="G373" s="366"/>
      <c r="H373" s="231"/>
      <c r="I373" s="231"/>
      <c r="J373" s="231"/>
      <c r="K373" s="231"/>
      <c r="L373" s="231"/>
      <c r="M373" s="231"/>
      <c r="N373" s="231"/>
      <c r="O373" s="229"/>
      <c r="P373" s="229"/>
      <c r="Q373" s="229"/>
      <c r="R373" s="229"/>
      <c r="S373" s="229"/>
      <c r="T373" s="229"/>
      <c r="U373" s="230"/>
      <c r="V373" s="229"/>
      <c r="W373" s="222"/>
      <c r="X373" s="222"/>
      <c r="Y373" s="222"/>
      <c r="Z373" s="222"/>
      <c r="AA373" s="222"/>
      <c r="AB373" s="222"/>
      <c r="AC373" s="222"/>
      <c r="AD373" s="222"/>
      <c r="AE373" s="222"/>
      <c r="AF373" s="222" t="s">
        <v>175</v>
      </c>
      <c r="AG373" s="222">
        <v>0</v>
      </c>
      <c r="AH373" s="222"/>
      <c r="AI373" s="222"/>
      <c r="AJ373" s="222"/>
      <c r="AK373" s="222"/>
      <c r="AL373" s="222"/>
      <c r="AM373" s="222"/>
      <c r="AN373" s="222"/>
      <c r="AO373" s="222"/>
      <c r="AP373" s="222"/>
      <c r="AQ373" s="222"/>
      <c r="AR373" s="222"/>
      <c r="AS373" s="222"/>
      <c r="AT373" s="222"/>
      <c r="AU373" s="222"/>
      <c r="AV373" s="222"/>
      <c r="AW373" s="222"/>
      <c r="AX373" s="222"/>
      <c r="AY373" s="222"/>
      <c r="AZ373" s="222"/>
      <c r="BA373" s="222"/>
      <c r="BB373" s="222"/>
      <c r="BC373" s="222"/>
      <c r="BD373" s="222"/>
      <c r="BE373" s="222"/>
      <c r="BF373" s="222"/>
      <c r="BG373" s="222"/>
      <c r="BH373" s="222"/>
      <c r="BI373" s="222"/>
    </row>
    <row r="374" spans="1:61" outlineLevel="1" x14ac:dyDescent="0.2">
      <c r="A374" s="233"/>
      <c r="B374" s="232"/>
      <c r="C374" s="232"/>
      <c r="D374" s="247" t="s">
        <v>269</v>
      </c>
      <c r="E374" s="246"/>
      <c r="F374" s="245">
        <v>33</v>
      </c>
      <c r="G374" s="366"/>
      <c r="H374" s="231"/>
      <c r="I374" s="231"/>
      <c r="J374" s="231"/>
      <c r="K374" s="231"/>
      <c r="L374" s="231"/>
      <c r="M374" s="231"/>
      <c r="N374" s="231"/>
      <c r="O374" s="229"/>
      <c r="P374" s="229"/>
      <c r="Q374" s="229"/>
      <c r="R374" s="229"/>
      <c r="S374" s="229"/>
      <c r="T374" s="229"/>
      <c r="U374" s="230"/>
      <c r="V374" s="229"/>
      <c r="W374" s="222"/>
      <c r="X374" s="222"/>
      <c r="Y374" s="222"/>
      <c r="Z374" s="222"/>
      <c r="AA374" s="222"/>
      <c r="AB374" s="222"/>
      <c r="AC374" s="222"/>
      <c r="AD374" s="222"/>
      <c r="AE374" s="222"/>
      <c r="AF374" s="222" t="s">
        <v>175</v>
      </c>
      <c r="AG374" s="222">
        <v>0</v>
      </c>
      <c r="AH374" s="222"/>
      <c r="AI374" s="222"/>
      <c r="AJ374" s="222"/>
      <c r="AK374" s="222"/>
      <c r="AL374" s="222"/>
      <c r="AM374" s="222"/>
      <c r="AN374" s="222"/>
      <c r="AO374" s="222"/>
      <c r="AP374" s="222"/>
      <c r="AQ374" s="222"/>
      <c r="AR374" s="222"/>
      <c r="AS374" s="222"/>
      <c r="AT374" s="222"/>
      <c r="AU374" s="222"/>
      <c r="AV374" s="222"/>
      <c r="AW374" s="222"/>
      <c r="AX374" s="222"/>
      <c r="AY374" s="222"/>
      <c r="AZ374" s="222"/>
      <c r="BA374" s="222"/>
      <c r="BB374" s="222"/>
      <c r="BC374" s="222"/>
      <c r="BD374" s="222"/>
      <c r="BE374" s="222"/>
      <c r="BF374" s="222"/>
      <c r="BG374" s="222"/>
      <c r="BH374" s="222"/>
      <c r="BI374" s="222"/>
    </row>
    <row r="375" spans="1:61" outlineLevel="1" x14ac:dyDescent="0.2">
      <c r="A375" s="233">
        <v>164</v>
      </c>
      <c r="B375" s="232" t="s">
        <v>268</v>
      </c>
      <c r="C375" s="237" t="s">
        <v>139</v>
      </c>
      <c r="D375" s="236" t="s">
        <v>267</v>
      </c>
      <c r="E375" s="229" t="s">
        <v>194</v>
      </c>
      <c r="F375" s="235">
        <v>47.201000000000001</v>
      </c>
      <c r="G375" s="365"/>
      <c r="H375" s="231">
        <f>ROUND(F375*G375,2)</f>
        <v>0</v>
      </c>
      <c r="I375" s="234"/>
      <c r="J375" s="231">
        <f>ROUND(F375*I375,2)</f>
        <v>0</v>
      </c>
      <c r="K375" s="234"/>
      <c r="L375" s="231">
        <f>ROUND(F375*K375,2)</f>
        <v>0</v>
      </c>
      <c r="M375" s="231">
        <v>21</v>
      </c>
      <c r="N375" s="231">
        <f>H375*(1+M375/100)</f>
        <v>0</v>
      </c>
      <c r="O375" s="229">
        <v>1.9199999999999998E-2</v>
      </c>
      <c r="P375" s="229">
        <f>ROUND(F375*O375,5)</f>
        <v>0.90625999999999995</v>
      </c>
      <c r="Q375" s="229">
        <v>0</v>
      </c>
      <c r="R375" s="229">
        <f>ROUND(F375*Q375,5)</f>
        <v>0</v>
      </c>
      <c r="S375" s="229"/>
      <c r="T375" s="229"/>
      <c r="U375" s="230">
        <v>0</v>
      </c>
      <c r="V375" s="229">
        <f>ROUND(F375*U375,2)</f>
        <v>0</v>
      </c>
      <c r="W375" s="222"/>
      <c r="X375" s="222"/>
      <c r="Y375" s="222"/>
      <c r="Z375" s="222"/>
      <c r="AA375" s="222"/>
      <c r="AB375" s="222"/>
      <c r="AC375" s="222"/>
      <c r="AD375" s="222"/>
      <c r="AE375" s="222"/>
      <c r="AF375" s="222" t="s">
        <v>211</v>
      </c>
      <c r="AG375" s="222"/>
      <c r="AH375" s="222"/>
      <c r="AI375" s="222"/>
      <c r="AJ375" s="222"/>
      <c r="AK375" s="222"/>
      <c r="AL375" s="222"/>
      <c r="AM375" s="222"/>
      <c r="AN375" s="222"/>
      <c r="AO375" s="222"/>
      <c r="AP375" s="222"/>
      <c r="AQ375" s="222"/>
      <c r="AR375" s="222"/>
      <c r="AS375" s="222"/>
      <c r="AT375" s="222"/>
      <c r="AU375" s="222"/>
      <c r="AV375" s="222"/>
      <c r="AW375" s="222"/>
      <c r="AX375" s="222"/>
      <c r="AY375" s="222"/>
      <c r="AZ375" s="222"/>
      <c r="BA375" s="222"/>
      <c r="BB375" s="222"/>
      <c r="BC375" s="222"/>
      <c r="BD375" s="222"/>
      <c r="BE375" s="222"/>
      <c r="BF375" s="222"/>
      <c r="BG375" s="222"/>
      <c r="BH375" s="222"/>
      <c r="BI375" s="222"/>
    </row>
    <row r="376" spans="1:61" outlineLevel="1" x14ac:dyDescent="0.2">
      <c r="A376" s="233"/>
      <c r="B376" s="232"/>
      <c r="C376" s="232"/>
      <c r="D376" s="247" t="s">
        <v>266</v>
      </c>
      <c r="E376" s="246"/>
      <c r="F376" s="245">
        <v>47.201000000000001</v>
      </c>
      <c r="G376" s="366"/>
      <c r="H376" s="231"/>
      <c r="I376" s="231"/>
      <c r="J376" s="231"/>
      <c r="K376" s="231"/>
      <c r="L376" s="231"/>
      <c r="M376" s="231"/>
      <c r="N376" s="231"/>
      <c r="O376" s="229"/>
      <c r="P376" s="229"/>
      <c r="Q376" s="229"/>
      <c r="R376" s="229"/>
      <c r="S376" s="229"/>
      <c r="T376" s="229"/>
      <c r="U376" s="230"/>
      <c r="V376" s="229"/>
      <c r="W376" s="222"/>
      <c r="X376" s="222"/>
      <c r="Y376" s="222"/>
      <c r="Z376" s="222"/>
      <c r="AA376" s="222"/>
      <c r="AB376" s="222"/>
      <c r="AC376" s="222"/>
      <c r="AD376" s="222"/>
      <c r="AE376" s="222"/>
      <c r="AF376" s="222" t="s">
        <v>175</v>
      </c>
      <c r="AG376" s="222">
        <v>0</v>
      </c>
      <c r="AH376" s="222"/>
      <c r="AI376" s="222"/>
      <c r="AJ376" s="222"/>
      <c r="AK376" s="222"/>
      <c r="AL376" s="222"/>
      <c r="AM376" s="222"/>
      <c r="AN376" s="222"/>
      <c r="AO376" s="222"/>
      <c r="AP376" s="222"/>
      <c r="AQ376" s="222"/>
      <c r="AR376" s="222"/>
      <c r="AS376" s="222"/>
      <c r="AT376" s="222"/>
      <c r="AU376" s="222"/>
      <c r="AV376" s="222"/>
      <c r="AW376" s="222"/>
      <c r="AX376" s="222"/>
      <c r="AY376" s="222"/>
      <c r="AZ376" s="222"/>
      <c r="BA376" s="222"/>
      <c r="BB376" s="222"/>
      <c r="BC376" s="222"/>
      <c r="BD376" s="222"/>
      <c r="BE376" s="222"/>
      <c r="BF376" s="222"/>
      <c r="BG376" s="222"/>
      <c r="BH376" s="222"/>
      <c r="BI376" s="222"/>
    </row>
    <row r="377" spans="1:61" outlineLevel="1" x14ac:dyDescent="0.2">
      <c r="A377" s="233">
        <v>165</v>
      </c>
      <c r="B377" s="232" t="s">
        <v>209</v>
      </c>
      <c r="C377" s="237" t="s">
        <v>139</v>
      </c>
      <c r="D377" s="236" t="s">
        <v>265</v>
      </c>
      <c r="E377" s="229" t="s">
        <v>207</v>
      </c>
      <c r="F377" s="235">
        <v>34.6</v>
      </c>
      <c r="G377" s="365"/>
      <c r="H377" s="231">
        <f>ROUND(F377*G377,2)</f>
        <v>0</v>
      </c>
      <c r="I377" s="234"/>
      <c r="J377" s="231">
        <f>ROUND(F377*I377,2)</f>
        <v>0</v>
      </c>
      <c r="K377" s="234"/>
      <c r="L377" s="231">
        <f>ROUND(F377*K377,2)</f>
        <v>0</v>
      </c>
      <c r="M377" s="231">
        <v>21</v>
      </c>
      <c r="N377" s="231">
        <f>H377*(1+M377/100)</f>
        <v>0</v>
      </c>
      <c r="O377" s="229">
        <v>4.0000000000000003E-5</v>
      </c>
      <c r="P377" s="229">
        <f>ROUND(F377*O377,5)</f>
        <v>1.3799999999999999E-3</v>
      </c>
      <c r="Q377" s="229">
        <v>0</v>
      </c>
      <c r="R377" s="229">
        <f>ROUND(F377*Q377,5)</f>
        <v>0</v>
      </c>
      <c r="S377" s="229"/>
      <c r="T377" s="229"/>
      <c r="U377" s="230">
        <v>7.0000000000000007E-2</v>
      </c>
      <c r="V377" s="229">
        <f>ROUND(F377*U377,2)</f>
        <v>2.42</v>
      </c>
      <c r="W377" s="222"/>
      <c r="X377" s="222"/>
      <c r="Y377" s="222"/>
      <c r="Z377" s="222"/>
      <c r="AA377" s="222"/>
      <c r="AB377" s="222"/>
      <c r="AC377" s="222"/>
      <c r="AD377" s="222"/>
      <c r="AE377" s="222"/>
      <c r="AF377" s="222" t="s">
        <v>136</v>
      </c>
      <c r="AG377" s="222"/>
      <c r="AH377" s="222"/>
      <c r="AI377" s="222"/>
      <c r="AJ377" s="222"/>
      <c r="AK377" s="222"/>
      <c r="AL377" s="222"/>
      <c r="AM377" s="222"/>
      <c r="AN377" s="222"/>
      <c r="AO377" s="222"/>
      <c r="AP377" s="222"/>
      <c r="AQ377" s="222"/>
      <c r="AR377" s="222"/>
      <c r="AS377" s="222"/>
      <c r="AT377" s="222"/>
      <c r="AU377" s="222"/>
      <c r="AV377" s="222"/>
      <c r="AW377" s="222"/>
      <c r="AX377" s="222"/>
      <c r="AY377" s="222"/>
      <c r="AZ377" s="222"/>
      <c r="BA377" s="222"/>
      <c r="BB377" s="222"/>
      <c r="BC377" s="222"/>
      <c r="BD377" s="222"/>
      <c r="BE377" s="222"/>
      <c r="BF377" s="222"/>
      <c r="BG377" s="222"/>
      <c r="BH377" s="222"/>
      <c r="BI377" s="222"/>
    </row>
    <row r="378" spans="1:61" outlineLevel="1" x14ac:dyDescent="0.2">
      <c r="A378" s="233"/>
      <c r="B378" s="232"/>
      <c r="C378" s="232"/>
      <c r="D378" s="247" t="s">
        <v>264</v>
      </c>
      <c r="E378" s="246"/>
      <c r="F378" s="245">
        <v>34.6</v>
      </c>
      <c r="G378" s="366"/>
      <c r="H378" s="231"/>
      <c r="I378" s="231"/>
      <c r="J378" s="231"/>
      <c r="K378" s="231"/>
      <c r="L378" s="231"/>
      <c r="M378" s="231"/>
      <c r="N378" s="231"/>
      <c r="O378" s="229"/>
      <c r="P378" s="229"/>
      <c r="Q378" s="229"/>
      <c r="R378" s="229"/>
      <c r="S378" s="229"/>
      <c r="T378" s="229"/>
      <c r="U378" s="230"/>
      <c r="V378" s="229"/>
      <c r="W378" s="222"/>
      <c r="X378" s="222"/>
      <c r="Y378" s="222"/>
      <c r="Z378" s="222"/>
      <c r="AA378" s="222"/>
      <c r="AB378" s="222"/>
      <c r="AC378" s="222"/>
      <c r="AD378" s="222"/>
      <c r="AE378" s="222"/>
      <c r="AF378" s="222" t="s">
        <v>175</v>
      </c>
      <c r="AG378" s="222">
        <v>0</v>
      </c>
      <c r="AH378" s="222"/>
      <c r="AI378" s="222"/>
      <c r="AJ378" s="222"/>
      <c r="AK378" s="222"/>
      <c r="AL378" s="222"/>
      <c r="AM378" s="222"/>
      <c r="AN378" s="222"/>
      <c r="AO378" s="222"/>
      <c r="AP378" s="222"/>
      <c r="AQ378" s="222"/>
      <c r="AR378" s="222"/>
      <c r="AS378" s="222"/>
      <c r="AT378" s="222"/>
      <c r="AU378" s="222"/>
      <c r="AV378" s="222"/>
      <c r="AW378" s="222"/>
      <c r="AX378" s="222"/>
      <c r="AY378" s="222"/>
      <c r="AZ378" s="222"/>
      <c r="BA378" s="222"/>
      <c r="BB378" s="222"/>
      <c r="BC378" s="222"/>
      <c r="BD378" s="222"/>
      <c r="BE378" s="222"/>
      <c r="BF378" s="222"/>
      <c r="BG378" s="222"/>
      <c r="BH378" s="222"/>
      <c r="BI378" s="222"/>
    </row>
    <row r="379" spans="1:61" outlineLevel="1" x14ac:dyDescent="0.2">
      <c r="A379" s="233">
        <v>166</v>
      </c>
      <c r="B379" s="232" t="s">
        <v>263</v>
      </c>
      <c r="C379" s="237" t="s">
        <v>139</v>
      </c>
      <c r="D379" s="236" t="s">
        <v>262</v>
      </c>
      <c r="E379" s="229" t="s">
        <v>194</v>
      </c>
      <c r="F379" s="235">
        <v>36.82</v>
      </c>
      <c r="G379" s="365"/>
      <c r="H379" s="231">
        <f>ROUND(F379*G379,2)</f>
        <v>0</v>
      </c>
      <c r="I379" s="234"/>
      <c r="J379" s="231">
        <f>ROUND(F379*I379,2)</f>
        <v>0</v>
      </c>
      <c r="K379" s="234"/>
      <c r="L379" s="231">
        <f>ROUND(F379*K379,2)</f>
        <v>0</v>
      </c>
      <c r="M379" s="231">
        <v>21</v>
      </c>
      <c r="N379" s="231">
        <f>H379*(1+M379/100)</f>
        <v>0</v>
      </c>
      <c r="O379" s="229">
        <v>0</v>
      </c>
      <c r="P379" s="229">
        <f>ROUND(F379*O379,5)</f>
        <v>0</v>
      </c>
      <c r="Q379" s="229">
        <v>0</v>
      </c>
      <c r="R379" s="229">
        <f>ROUND(F379*Q379,5)</f>
        <v>0</v>
      </c>
      <c r="S379" s="229"/>
      <c r="T379" s="229"/>
      <c r="U379" s="230">
        <v>0.16600000000000001</v>
      </c>
      <c r="V379" s="229">
        <f>ROUND(F379*U379,2)</f>
        <v>6.11</v>
      </c>
      <c r="W379" s="222"/>
      <c r="X379" s="222"/>
      <c r="Y379" s="222"/>
      <c r="Z379" s="222"/>
      <c r="AA379" s="222"/>
      <c r="AB379" s="222"/>
      <c r="AC379" s="222"/>
      <c r="AD379" s="222"/>
      <c r="AE379" s="222"/>
      <c r="AF379" s="222" t="s">
        <v>136</v>
      </c>
      <c r="AG379" s="222"/>
      <c r="AH379" s="222"/>
      <c r="AI379" s="222"/>
      <c r="AJ379" s="222"/>
      <c r="AK379" s="222"/>
      <c r="AL379" s="222"/>
      <c r="AM379" s="222"/>
      <c r="AN379" s="222"/>
      <c r="AO379" s="222"/>
      <c r="AP379" s="222"/>
      <c r="AQ379" s="222"/>
      <c r="AR379" s="222"/>
      <c r="AS379" s="222"/>
      <c r="AT379" s="222"/>
      <c r="AU379" s="222"/>
      <c r="AV379" s="222"/>
      <c r="AW379" s="222"/>
      <c r="AX379" s="222"/>
      <c r="AY379" s="222"/>
      <c r="AZ379" s="222"/>
      <c r="BA379" s="222"/>
      <c r="BB379" s="222"/>
      <c r="BC379" s="222"/>
      <c r="BD379" s="222"/>
      <c r="BE379" s="222"/>
      <c r="BF379" s="222"/>
      <c r="BG379" s="222"/>
      <c r="BH379" s="222"/>
      <c r="BI379" s="222"/>
    </row>
    <row r="380" spans="1:61" outlineLevel="1" x14ac:dyDescent="0.2">
      <c r="A380" s="233">
        <v>167</v>
      </c>
      <c r="B380" s="232" t="s">
        <v>261</v>
      </c>
      <c r="C380" s="237" t="s">
        <v>139</v>
      </c>
      <c r="D380" s="236" t="s">
        <v>260</v>
      </c>
      <c r="E380" s="229" t="s">
        <v>194</v>
      </c>
      <c r="F380" s="235">
        <v>36.82</v>
      </c>
      <c r="G380" s="365"/>
      <c r="H380" s="231">
        <f>ROUND(F380*G380,2)</f>
        <v>0</v>
      </c>
      <c r="I380" s="234"/>
      <c r="J380" s="231">
        <f>ROUND(F380*I380,2)</f>
        <v>0</v>
      </c>
      <c r="K380" s="234"/>
      <c r="L380" s="231">
        <f>ROUND(F380*K380,2)</f>
        <v>0</v>
      </c>
      <c r="M380" s="231">
        <v>21</v>
      </c>
      <c r="N380" s="231">
        <f>H380*(1+M380/100)</f>
        <v>0</v>
      </c>
      <c r="O380" s="229">
        <v>0</v>
      </c>
      <c r="P380" s="229">
        <f>ROUND(F380*O380,5)</f>
        <v>0</v>
      </c>
      <c r="Q380" s="229">
        <v>0</v>
      </c>
      <c r="R380" s="229">
        <f>ROUND(F380*Q380,5)</f>
        <v>0</v>
      </c>
      <c r="S380" s="229"/>
      <c r="T380" s="229"/>
      <c r="U380" s="230">
        <v>0.15</v>
      </c>
      <c r="V380" s="229">
        <f>ROUND(F380*U380,2)</f>
        <v>5.52</v>
      </c>
      <c r="W380" s="222"/>
      <c r="X380" s="222"/>
      <c r="Y380" s="222"/>
      <c r="Z380" s="222"/>
      <c r="AA380" s="222"/>
      <c r="AB380" s="222"/>
      <c r="AC380" s="222"/>
      <c r="AD380" s="222"/>
      <c r="AE380" s="222"/>
      <c r="AF380" s="222" t="s">
        <v>136</v>
      </c>
      <c r="AG380" s="222"/>
      <c r="AH380" s="222"/>
      <c r="AI380" s="222"/>
      <c r="AJ380" s="222"/>
      <c r="AK380" s="222"/>
      <c r="AL380" s="222"/>
      <c r="AM380" s="222"/>
      <c r="AN380" s="222"/>
      <c r="AO380" s="222"/>
      <c r="AP380" s="222"/>
      <c r="AQ380" s="222"/>
      <c r="AR380" s="222"/>
      <c r="AS380" s="222"/>
      <c r="AT380" s="222"/>
      <c r="AU380" s="222"/>
      <c r="AV380" s="222"/>
      <c r="AW380" s="222"/>
      <c r="AX380" s="222"/>
      <c r="AY380" s="222"/>
      <c r="AZ380" s="222"/>
      <c r="BA380" s="222"/>
      <c r="BB380" s="222"/>
      <c r="BC380" s="222"/>
      <c r="BD380" s="222"/>
      <c r="BE380" s="222"/>
      <c r="BF380" s="222"/>
      <c r="BG380" s="222"/>
      <c r="BH380" s="222"/>
      <c r="BI380" s="222"/>
    </row>
    <row r="381" spans="1:61" outlineLevel="1" x14ac:dyDescent="0.2">
      <c r="A381" s="233">
        <v>168</v>
      </c>
      <c r="B381" s="232" t="s">
        <v>259</v>
      </c>
      <c r="C381" s="237" t="s">
        <v>139</v>
      </c>
      <c r="D381" s="236" t="s">
        <v>258</v>
      </c>
      <c r="E381" s="229" t="s">
        <v>194</v>
      </c>
      <c r="F381" s="235">
        <v>22.24</v>
      </c>
      <c r="G381" s="365"/>
      <c r="H381" s="231">
        <f>ROUND(F381*G381,2)</f>
        <v>0</v>
      </c>
      <c r="I381" s="234"/>
      <c r="J381" s="231">
        <f>ROUND(F381*I381,2)</f>
        <v>0</v>
      </c>
      <c r="K381" s="234"/>
      <c r="L381" s="231">
        <f>ROUND(F381*K381,2)</f>
        <v>0</v>
      </c>
      <c r="M381" s="231">
        <v>21</v>
      </c>
      <c r="N381" s="231">
        <f>H381*(1+M381/100)</f>
        <v>0</v>
      </c>
      <c r="O381" s="229">
        <v>0</v>
      </c>
      <c r="P381" s="229">
        <f>ROUND(F381*O381,5)</f>
        <v>0</v>
      </c>
      <c r="Q381" s="229">
        <v>0</v>
      </c>
      <c r="R381" s="229">
        <f>ROUND(F381*Q381,5)</f>
        <v>0</v>
      </c>
      <c r="S381" s="229"/>
      <c r="T381" s="229"/>
      <c r="U381" s="230">
        <v>0.03</v>
      </c>
      <c r="V381" s="229">
        <f>ROUND(F381*U381,2)</f>
        <v>0.67</v>
      </c>
      <c r="W381" s="222"/>
      <c r="X381" s="222"/>
      <c r="Y381" s="222"/>
      <c r="Z381" s="222"/>
      <c r="AA381" s="222"/>
      <c r="AB381" s="222"/>
      <c r="AC381" s="222"/>
      <c r="AD381" s="222"/>
      <c r="AE381" s="222"/>
      <c r="AF381" s="222" t="s">
        <v>136</v>
      </c>
      <c r="AG381" s="222"/>
      <c r="AH381" s="222"/>
      <c r="AI381" s="222"/>
      <c r="AJ381" s="222"/>
      <c r="AK381" s="222"/>
      <c r="AL381" s="222"/>
      <c r="AM381" s="222"/>
      <c r="AN381" s="222"/>
      <c r="AO381" s="222"/>
      <c r="AP381" s="222"/>
      <c r="AQ381" s="222"/>
      <c r="AR381" s="222"/>
      <c r="AS381" s="222"/>
      <c r="AT381" s="222"/>
      <c r="AU381" s="222"/>
      <c r="AV381" s="222"/>
      <c r="AW381" s="222"/>
      <c r="AX381" s="222"/>
      <c r="AY381" s="222"/>
      <c r="AZ381" s="222"/>
      <c r="BA381" s="222"/>
      <c r="BB381" s="222"/>
      <c r="BC381" s="222"/>
      <c r="BD381" s="222"/>
      <c r="BE381" s="222"/>
      <c r="BF381" s="222"/>
      <c r="BG381" s="222"/>
      <c r="BH381" s="222"/>
      <c r="BI381" s="222"/>
    </row>
    <row r="382" spans="1:61" outlineLevel="1" x14ac:dyDescent="0.2">
      <c r="A382" s="233"/>
      <c r="B382" s="232"/>
      <c r="C382" s="232"/>
      <c r="D382" s="247" t="s">
        <v>226</v>
      </c>
      <c r="E382" s="246"/>
      <c r="F382" s="245"/>
      <c r="G382" s="366"/>
      <c r="H382" s="231"/>
      <c r="I382" s="231"/>
      <c r="J382" s="231"/>
      <c r="K382" s="231"/>
      <c r="L382" s="231"/>
      <c r="M382" s="231"/>
      <c r="N382" s="231"/>
      <c r="O382" s="229"/>
      <c r="P382" s="229"/>
      <c r="Q382" s="229"/>
      <c r="R382" s="229"/>
      <c r="S382" s="229"/>
      <c r="T382" s="229"/>
      <c r="U382" s="230"/>
      <c r="V382" s="229"/>
      <c r="W382" s="222"/>
      <c r="X382" s="222"/>
      <c r="Y382" s="222"/>
      <c r="Z382" s="222"/>
      <c r="AA382" s="222"/>
      <c r="AB382" s="222"/>
      <c r="AC382" s="222"/>
      <c r="AD382" s="222"/>
      <c r="AE382" s="222"/>
      <c r="AF382" s="222" t="s">
        <v>175</v>
      </c>
      <c r="AG382" s="222">
        <v>0</v>
      </c>
      <c r="AH382" s="222"/>
      <c r="AI382" s="222"/>
      <c r="AJ382" s="222"/>
      <c r="AK382" s="222"/>
      <c r="AL382" s="222"/>
      <c r="AM382" s="222"/>
      <c r="AN382" s="222"/>
      <c r="AO382" s="222"/>
      <c r="AP382" s="222"/>
      <c r="AQ382" s="222"/>
      <c r="AR382" s="222"/>
      <c r="AS382" s="222"/>
      <c r="AT382" s="222"/>
      <c r="AU382" s="222"/>
      <c r="AV382" s="222"/>
      <c r="AW382" s="222"/>
      <c r="AX382" s="222"/>
      <c r="AY382" s="222"/>
      <c r="AZ382" s="222"/>
      <c r="BA382" s="222"/>
      <c r="BB382" s="222"/>
      <c r="BC382" s="222"/>
      <c r="BD382" s="222"/>
      <c r="BE382" s="222"/>
      <c r="BF382" s="222"/>
      <c r="BG382" s="222"/>
      <c r="BH382" s="222"/>
      <c r="BI382" s="222"/>
    </row>
    <row r="383" spans="1:61" outlineLevel="1" x14ac:dyDescent="0.2">
      <c r="A383" s="233"/>
      <c r="B383" s="232"/>
      <c r="C383" s="232"/>
      <c r="D383" s="247" t="s">
        <v>257</v>
      </c>
      <c r="E383" s="246"/>
      <c r="F383" s="245">
        <v>22.24</v>
      </c>
      <c r="G383" s="366"/>
      <c r="H383" s="231"/>
      <c r="I383" s="231"/>
      <c r="J383" s="231"/>
      <c r="K383" s="231"/>
      <c r="L383" s="231"/>
      <c r="M383" s="231"/>
      <c r="N383" s="231"/>
      <c r="O383" s="229"/>
      <c r="P383" s="229"/>
      <c r="Q383" s="229"/>
      <c r="R383" s="229"/>
      <c r="S383" s="229"/>
      <c r="T383" s="229"/>
      <c r="U383" s="230"/>
      <c r="V383" s="229"/>
      <c r="W383" s="222"/>
      <c r="X383" s="222"/>
      <c r="Y383" s="222"/>
      <c r="Z383" s="222"/>
      <c r="AA383" s="222"/>
      <c r="AB383" s="222"/>
      <c r="AC383" s="222"/>
      <c r="AD383" s="222"/>
      <c r="AE383" s="222"/>
      <c r="AF383" s="222" t="s">
        <v>175</v>
      </c>
      <c r="AG383" s="222">
        <v>0</v>
      </c>
      <c r="AH383" s="222"/>
      <c r="AI383" s="222"/>
      <c r="AJ383" s="222"/>
      <c r="AK383" s="222"/>
      <c r="AL383" s="222"/>
      <c r="AM383" s="222"/>
      <c r="AN383" s="222"/>
      <c r="AO383" s="222"/>
      <c r="AP383" s="222"/>
      <c r="AQ383" s="222"/>
      <c r="AR383" s="222"/>
      <c r="AS383" s="222"/>
      <c r="AT383" s="222"/>
      <c r="AU383" s="222"/>
      <c r="AV383" s="222"/>
      <c r="AW383" s="222"/>
      <c r="AX383" s="222"/>
      <c r="AY383" s="222"/>
      <c r="AZ383" s="222"/>
      <c r="BA383" s="222"/>
      <c r="BB383" s="222"/>
      <c r="BC383" s="222"/>
      <c r="BD383" s="222"/>
      <c r="BE383" s="222"/>
      <c r="BF383" s="222"/>
      <c r="BG383" s="222"/>
      <c r="BH383" s="222"/>
      <c r="BI383" s="222"/>
    </row>
    <row r="384" spans="1:61" outlineLevel="1" x14ac:dyDescent="0.2">
      <c r="A384" s="233">
        <v>169</v>
      </c>
      <c r="B384" s="232" t="s">
        <v>256</v>
      </c>
      <c r="C384" s="237" t="s">
        <v>139</v>
      </c>
      <c r="D384" s="236" t="s">
        <v>255</v>
      </c>
      <c r="E384" s="229" t="s">
        <v>207</v>
      </c>
      <c r="F384" s="235">
        <v>3.4</v>
      </c>
      <c r="G384" s="365"/>
      <c r="H384" s="231">
        <f>ROUND(F384*G384,2)</f>
        <v>0</v>
      </c>
      <c r="I384" s="234"/>
      <c r="J384" s="231">
        <f>ROUND(F384*I384,2)</f>
        <v>0</v>
      </c>
      <c r="K384" s="234"/>
      <c r="L384" s="231">
        <f>ROUND(F384*K384,2)</f>
        <v>0</v>
      </c>
      <c r="M384" s="231">
        <v>21</v>
      </c>
      <c r="N384" s="231">
        <f>H384*(1+M384/100)</f>
        <v>0</v>
      </c>
      <c r="O384" s="229">
        <v>1.3999999999999999E-4</v>
      </c>
      <c r="P384" s="229">
        <f>ROUND(F384*O384,5)</f>
        <v>4.8000000000000001E-4</v>
      </c>
      <c r="Q384" s="229">
        <v>0</v>
      </c>
      <c r="R384" s="229">
        <f>ROUND(F384*Q384,5)</f>
        <v>0</v>
      </c>
      <c r="S384" s="229"/>
      <c r="T384" s="229"/>
      <c r="U384" s="230">
        <v>0.15</v>
      </c>
      <c r="V384" s="229">
        <f>ROUND(F384*U384,2)</f>
        <v>0.51</v>
      </c>
      <c r="W384" s="222"/>
      <c r="X384" s="222"/>
      <c r="Y384" s="222"/>
      <c r="Z384" s="222"/>
      <c r="AA384" s="222"/>
      <c r="AB384" s="222"/>
      <c r="AC384" s="222"/>
      <c r="AD384" s="222"/>
      <c r="AE384" s="222"/>
      <c r="AF384" s="222" t="s">
        <v>136</v>
      </c>
      <c r="AG384" s="222"/>
      <c r="AH384" s="222"/>
      <c r="AI384" s="222"/>
      <c r="AJ384" s="222"/>
      <c r="AK384" s="222"/>
      <c r="AL384" s="222"/>
      <c r="AM384" s="222"/>
      <c r="AN384" s="222"/>
      <c r="AO384" s="222"/>
      <c r="AP384" s="222"/>
      <c r="AQ384" s="222"/>
      <c r="AR384" s="222"/>
      <c r="AS384" s="222"/>
      <c r="AT384" s="222"/>
      <c r="AU384" s="222"/>
      <c r="AV384" s="222"/>
      <c r="AW384" s="222"/>
      <c r="AX384" s="222"/>
      <c r="AY384" s="222"/>
      <c r="AZ384" s="222"/>
      <c r="BA384" s="222"/>
      <c r="BB384" s="222"/>
      <c r="BC384" s="222"/>
      <c r="BD384" s="222"/>
      <c r="BE384" s="222"/>
      <c r="BF384" s="222"/>
      <c r="BG384" s="222"/>
      <c r="BH384" s="222"/>
      <c r="BI384" s="222"/>
    </row>
    <row r="385" spans="1:61" outlineLevel="1" x14ac:dyDescent="0.2">
      <c r="A385" s="233"/>
      <c r="B385" s="232"/>
      <c r="C385" s="232"/>
      <c r="D385" s="247" t="s">
        <v>254</v>
      </c>
      <c r="E385" s="246"/>
      <c r="F385" s="245">
        <v>3.4</v>
      </c>
      <c r="G385" s="366"/>
      <c r="H385" s="231"/>
      <c r="I385" s="231"/>
      <c r="J385" s="231"/>
      <c r="K385" s="231"/>
      <c r="L385" s="231"/>
      <c r="M385" s="231"/>
      <c r="N385" s="231"/>
      <c r="O385" s="229"/>
      <c r="P385" s="229"/>
      <c r="Q385" s="229"/>
      <c r="R385" s="229"/>
      <c r="S385" s="229"/>
      <c r="T385" s="229"/>
      <c r="U385" s="230"/>
      <c r="V385" s="229"/>
      <c r="W385" s="222"/>
      <c r="X385" s="222"/>
      <c r="Y385" s="222"/>
      <c r="Z385" s="222"/>
      <c r="AA385" s="222"/>
      <c r="AB385" s="222"/>
      <c r="AC385" s="222"/>
      <c r="AD385" s="222"/>
      <c r="AE385" s="222"/>
      <c r="AF385" s="222" t="s">
        <v>175</v>
      </c>
      <c r="AG385" s="222">
        <v>0</v>
      </c>
      <c r="AH385" s="222"/>
      <c r="AI385" s="222"/>
      <c r="AJ385" s="222"/>
      <c r="AK385" s="222"/>
      <c r="AL385" s="222"/>
      <c r="AM385" s="222"/>
      <c r="AN385" s="222"/>
      <c r="AO385" s="222"/>
      <c r="AP385" s="222"/>
      <c r="AQ385" s="222"/>
      <c r="AR385" s="222"/>
      <c r="AS385" s="222"/>
      <c r="AT385" s="222"/>
      <c r="AU385" s="222"/>
      <c r="AV385" s="222"/>
      <c r="AW385" s="222"/>
      <c r="AX385" s="222"/>
      <c r="AY385" s="222"/>
      <c r="AZ385" s="222"/>
      <c r="BA385" s="222"/>
      <c r="BB385" s="222"/>
      <c r="BC385" s="222"/>
      <c r="BD385" s="222"/>
      <c r="BE385" s="222"/>
      <c r="BF385" s="222"/>
      <c r="BG385" s="222"/>
      <c r="BH385" s="222"/>
      <c r="BI385" s="222"/>
    </row>
    <row r="386" spans="1:61" outlineLevel="1" x14ac:dyDescent="0.2">
      <c r="A386" s="233">
        <v>170</v>
      </c>
      <c r="B386" s="232" t="s">
        <v>253</v>
      </c>
      <c r="C386" s="237" t="s">
        <v>139</v>
      </c>
      <c r="D386" s="236" t="s">
        <v>252</v>
      </c>
      <c r="E386" s="229" t="s">
        <v>168</v>
      </c>
      <c r="F386" s="235">
        <v>1.01</v>
      </c>
      <c r="G386" s="365"/>
      <c r="H386" s="231">
        <f>ROUND(F386*G386,2)</f>
        <v>0</v>
      </c>
      <c r="I386" s="234"/>
      <c r="J386" s="231">
        <f>ROUND(F386*I386,2)</f>
        <v>0</v>
      </c>
      <c r="K386" s="234"/>
      <c r="L386" s="231">
        <f>ROUND(F386*K386,2)</f>
        <v>0</v>
      </c>
      <c r="M386" s="231">
        <v>21</v>
      </c>
      <c r="N386" s="231">
        <f>H386*(1+M386/100)</f>
        <v>0</v>
      </c>
      <c r="O386" s="229">
        <v>0</v>
      </c>
      <c r="P386" s="229">
        <f>ROUND(F386*O386,5)</f>
        <v>0</v>
      </c>
      <c r="Q386" s="229">
        <v>0</v>
      </c>
      <c r="R386" s="229">
        <f>ROUND(F386*Q386,5)</f>
        <v>0</v>
      </c>
      <c r="S386" s="229"/>
      <c r="T386" s="229"/>
      <c r="U386" s="230">
        <v>1.5980000000000001</v>
      </c>
      <c r="V386" s="229">
        <f>ROUND(F386*U386,2)</f>
        <v>1.61</v>
      </c>
      <c r="W386" s="222"/>
      <c r="X386" s="222"/>
      <c r="Y386" s="222"/>
      <c r="Z386" s="222"/>
      <c r="AA386" s="222"/>
      <c r="AB386" s="222"/>
      <c r="AC386" s="222"/>
      <c r="AD386" s="222"/>
      <c r="AE386" s="222"/>
      <c r="AF386" s="222" t="s">
        <v>136</v>
      </c>
      <c r="AG386" s="222"/>
      <c r="AH386" s="222"/>
      <c r="AI386" s="222"/>
      <c r="AJ386" s="222"/>
      <c r="AK386" s="222"/>
      <c r="AL386" s="222"/>
      <c r="AM386" s="222"/>
      <c r="AN386" s="222"/>
      <c r="AO386" s="222"/>
      <c r="AP386" s="222"/>
      <c r="AQ386" s="222"/>
      <c r="AR386" s="222"/>
      <c r="AS386" s="222"/>
      <c r="AT386" s="222"/>
      <c r="AU386" s="222"/>
      <c r="AV386" s="222"/>
      <c r="AW386" s="222"/>
      <c r="AX386" s="222"/>
      <c r="AY386" s="222"/>
      <c r="AZ386" s="222"/>
      <c r="BA386" s="222"/>
      <c r="BB386" s="222"/>
      <c r="BC386" s="222"/>
      <c r="BD386" s="222"/>
      <c r="BE386" s="222"/>
      <c r="BF386" s="222"/>
      <c r="BG386" s="222"/>
      <c r="BH386" s="222"/>
      <c r="BI386" s="222"/>
    </row>
    <row r="387" spans="1:61" x14ac:dyDescent="0.2">
      <c r="A387" s="244" t="s">
        <v>150</v>
      </c>
      <c r="B387" s="243" t="s">
        <v>61</v>
      </c>
      <c r="C387" s="243"/>
      <c r="D387" s="242" t="s">
        <v>60</v>
      </c>
      <c r="E387" s="238"/>
      <c r="F387" s="241"/>
      <c r="G387" s="367"/>
      <c r="H387" s="240">
        <f>SUMIF(AF388:AF399,"&lt;&gt;NOR",H388:H399)</f>
        <v>0</v>
      </c>
      <c r="I387" s="240"/>
      <c r="J387" s="240">
        <f>SUM(J388:J399)</f>
        <v>0</v>
      </c>
      <c r="K387" s="240"/>
      <c r="L387" s="240">
        <f>SUM(L388:L399)</f>
        <v>0</v>
      </c>
      <c r="M387" s="240"/>
      <c r="N387" s="240">
        <f>SUM(N388:N399)</f>
        <v>0</v>
      </c>
      <c r="O387" s="238"/>
      <c r="P387" s="238">
        <f>SUM(P388:P399)</f>
        <v>0.13305999999999998</v>
      </c>
      <c r="Q387" s="238"/>
      <c r="R387" s="238">
        <f>SUM(R388:R399)</f>
        <v>0</v>
      </c>
      <c r="S387" s="238"/>
      <c r="T387" s="238"/>
      <c r="U387" s="239"/>
      <c r="V387" s="238">
        <f>SUM(V388:V399)</f>
        <v>13.09</v>
      </c>
      <c r="AF387" t="s">
        <v>149</v>
      </c>
    </row>
    <row r="388" spans="1:61" outlineLevel="1" x14ac:dyDescent="0.2">
      <c r="A388" s="233">
        <v>171</v>
      </c>
      <c r="B388" s="232" t="s">
        <v>251</v>
      </c>
      <c r="C388" s="237" t="s">
        <v>139</v>
      </c>
      <c r="D388" s="236" t="s">
        <v>780</v>
      </c>
      <c r="E388" s="229" t="s">
        <v>207</v>
      </c>
      <c r="F388" s="235">
        <v>16.8</v>
      </c>
      <c r="G388" s="365"/>
      <c r="H388" s="231">
        <f>ROUND(F388*G388,2)</f>
        <v>0</v>
      </c>
      <c r="I388" s="234"/>
      <c r="J388" s="231">
        <f>ROUND(F388*I388,2)</f>
        <v>0</v>
      </c>
      <c r="K388" s="234"/>
      <c r="L388" s="231">
        <f>ROUND(F388*K388,2)</f>
        <v>0</v>
      </c>
      <c r="M388" s="231">
        <v>21</v>
      </c>
      <c r="N388" s="231">
        <f>H388*(1+M388/100)</f>
        <v>0</v>
      </c>
      <c r="O388" s="229">
        <v>6.0000000000000002E-5</v>
      </c>
      <c r="P388" s="229">
        <f>ROUND(F388*O388,5)</f>
        <v>1.01E-3</v>
      </c>
      <c r="Q388" s="229">
        <v>0</v>
      </c>
      <c r="R388" s="229">
        <f>ROUND(F388*Q388,5)</f>
        <v>0</v>
      </c>
      <c r="S388" s="229"/>
      <c r="T388" s="229"/>
      <c r="U388" s="230">
        <v>0.152</v>
      </c>
      <c r="V388" s="229">
        <f>ROUND(F388*U388,2)</f>
        <v>2.5499999999999998</v>
      </c>
      <c r="W388" s="222"/>
      <c r="X388" s="222"/>
      <c r="Y388" s="222"/>
      <c r="Z388" s="222"/>
      <c r="AA388" s="222"/>
      <c r="AB388" s="222"/>
      <c r="AC388" s="222"/>
      <c r="AD388" s="222"/>
      <c r="AE388" s="222"/>
      <c r="AF388" s="222" t="s">
        <v>136</v>
      </c>
      <c r="AG388" s="222"/>
      <c r="AH388" s="222"/>
      <c r="AI388" s="222"/>
      <c r="AJ388" s="222"/>
      <c r="AK388" s="222"/>
      <c r="AL388" s="222"/>
      <c r="AM388" s="222"/>
      <c r="AN388" s="222"/>
      <c r="AO388" s="222"/>
      <c r="AP388" s="222"/>
      <c r="AQ388" s="222"/>
      <c r="AR388" s="222"/>
      <c r="AS388" s="222"/>
      <c r="AT388" s="222"/>
      <c r="AU388" s="222"/>
      <c r="AV388" s="222"/>
      <c r="AW388" s="222"/>
      <c r="AX388" s="222"/>
      <c r="AY388" s="222"/>
      <c r="AZ388" s="222"/>
      <c r="BA388" s="222"/>
      <c r="BB388" s="222"/>
      <c r="BC388" s="222"/>
      <c r="BD388" s="222"/>
      <c r="BE388" s="222"/>
      <c r="BF388" s="222"/>
      <c r="BG388" s="222"/>
      <c r="BH388" s="222"/>
      <c r="BI388" s="222"/>
    </row>
    <row r="389" spans="1:61" outlineLevel="1" x14ac:dyDescent="0.2">
      <c r="A389" s="233"/>
      <c r="B389" s="232"/>
      <c r="C389" s="232"/>
      <c r="D389" s="247" t="s">
        <v>250</v>
      </c>
      <c r="E389" s="246"/>
      <c r="F389" s="245">
        <v>16.8</v>
      </c>
      <c r="G389" s="366"/>
      <c r="H389" s="231"/>
      <c r="I389" s="231"/>
      <c r="J389" s="231"/>
      <c r="K389" s="231"/>
      <c r="L389" s="231"/>
      <c r="M389" s="231"/>
      <c r="N389" s="231"/>
      <c r="O389" s="229"/>
      <c r="P389" s="229"/>
      <c r="Q389" s="229"/>
      <c r="R389" s="229"/>
      <c r="S389" s="229"/>
      <c r="T389" s="229"/>
      <c r="U389" s="230"/>
      <c r="V389" s="229"/>
      <c r="W389" s="222"/>
      <c r="X389" s="222"/>
      <c r="Y389" s="222"/>
      <c r="Z389" s="222"/>
      <c r="AA389" s="222"/>
      <c r="AB389" s="222"/>
      <c r="AC389" s="222"/>
      <c r="AD389" s="222"/>
      <c r="AE389" s="222"/>
      <c r="AF389" s="222" t="s">
        <v>175</v>
      </c>
      <c r="AG389" s="222">
        <v>0</v>
      </c>
      <c r="AH389" s="222"/>
      <c r="AI389" s="222"/>
      <c r="AJ389" s="222"/>
      <c r="AK389" s="222"/>
      <c r="AL389" s="222"/>
      <c r="AM389" s="222"/>
      <c r="AN389" s="222"/>
      <c r="AO389" s="222"/>
      <c r="AP389" s="222"/>
      <c r="AQ389" s="222"/>
      <c r="AR389" s="222"/>
      <c r="AS389" s="222"/>
      <c r="AT389" s="222"/>
      <c r="AU389" s="222"/>
      <c r="AV389" s="222"/>
      <c r="AW389" s="222"/>
      <c r="AX389" s="222"/>
      <c r="AY389" s="222"/>
      <c r="AZ389" s="222"/>
      <c r="BA389" s="222"/>
      <c r="BB389" s="222"/>
      <c r="BC389" s="222"/>
      <c r="BD389" s="222"/>
      <c r="BE389" s="222"/>
      <c r="BF389" s="222"/>
      <c r="BG389" s="222"/>
      <c r="BH389" s="222"/>
      <c r="BI389" s="222"/>
    </row>
    <row r="390" spans="1:61" outlineLevel="1" x14ac:dyDescent="0.2">
      <c r="A390" s="233">
        <v>172</v>
      </c>
      <c r="B390" s="232" t="s">
        <v>249</v>
      </c>
      <c r="C390" s="237" t="s">
        <v>139</v>
      </c>
      <c r="D390" s="236" t="s">
        <v>248</v>
      </c>
      <c r="E390" s="229" t="s">
        <v>194</v>
      </c>
      <c r="F390" s="235">
        <v>16.38</v>
      </c>
      <c r="G390" s="365"/>
      <c r="H390" s="231">
        <f>ROUND(F390*G390,2)</f>
        <v>0</v>
      </c>
      <c r="I390" s="234"/>
      <c r="J390" s="231">
        <f>ROUND(F390*I390,2)</f>
        <v>0</v>
      </c>
      <c r="K390" s="234"/>
      <c r="L390" s="231">
        <f>ROUND(F390*K390,2)</f>
        <v>0</v>
      </c>
      <c r="M390" s="231">
        <v>21</v>
      </c>
      <c r="N390" s="231">
        <f>H390*(1+M390/100)</f>
        <v>0</v>
      </c>
      <c r="O390" s="229">
        <v>1.0000000000000001E-5</v>
      </c>
      <c r="P390" s="229">
        <f>ROUND(F390*O390,5)</f>
        <v>1.6000000000000001E-4</v>
      </c>
      <c r="Q390" s="229">
        <v>0</v>
      </c>
      <c r="R390" s="229">
        <f>ROUND(F390*Q390,5)</f>
        <v>0</v>
      </c>
      <c r="S390" s="229"/>
      <c r="T390" s="229"/>
      <c r="U390" s="230">
        <v>0.06</v>
      </c>
      <c r="V390" s="229">
        <f>ROUND(F390*U390,2)</f>
        <v>0.98</v>
      </c>
      <c r="W390" s="222"/>
      <c r="X390" s="222"/>
      <c r="Y390" s="222"/>
      <c r="Z390" s="222"/>
      <c r="AA390" s="222"/>
      <c r="AB390" s="222"/>
      <c r="AC390" s="222"/>
      <c r="AD390" s="222"/>
      <c r="AE390" s="222"/>
      <c r="AF390" s="222" t="s">
        <v>136</v>
      </c>
      <c r="AG390" s="222"/>
      <c r="AH390" s="222"/>
      <c r="AI390" s="222"/>
      <c r="AJ390" s="222"/>
      <c r="AK390" s="222"/>
      <c r="AL390" s="222"/>
      <c r="AM390" s="222"/>
      <c r="AN390" s="222"/>
      <c r="AO390" s="222"/>
      <c r="AP390" s="222"/>
      <c r="AQ390" s="222"/>
      <c r="AR390" s="222"/>
      <c r="AS390" s="222"/>
      <c r="AT390" s="222"/>
      <c r="AU390" s="222"/>
      <c r="AV390" s="222"/>
      <c r="AW390" s="222"/>
      <c r="AX390" s="222"/>
      <c r="AY390" s="222"/>
      <c r="AZ390" s="222"/>
      <c r="BA390" s="222"/>
      <c r="BB390" s="222"/>
      <c r="BC390" s="222"/>
      <c r="BD390" s="222"/>
      <c r="BE390" s="222"/>
      <c r="BF390" s="222"/>
      <c r="BG390" s="222"/>
      <c r="BH390" s="222"/>
      <c r="BI390" s="222"/>
    </row>
    <row r="391" spans="1:61" outlineLevel="1" x14ac:dyDescent="0.2">
      <c r="A391" s="233"/>
      <c r="B391" s="232"/>
      <c r="C391" s="232"/>
      <c r="D391" s="247" t="s">
        <v>247</v>
      </c>
      <c r="E391" s="246"/>
      <c r="F391" s="245">
        <v>16.38</v>
      </c>
      <c r="G391" s="366"/>
      <c r="H391" s="231"/>
      <c r="I391" s="231"/>
      <c r="J391" s="231"/>
      <c r="K391" s="231"/>
      <c r="L391" s="231"/>
      <c r="M391" s="231"/>
      <c r="N391" s="231"/>
      <c r="O391" s="229"/>
      <c r="P391" s="229"/>
      <c r="Q391" s="229"/>
      <c r="R391" s="229"/>
      <c r="S391" s="229"/>
      <c r="T391" s="229"/>
      <c r="U391" s="230"/>
      <c r="V391" s="229"/>
      <c r="W391" s="222"/>
      <c r="X391" s="222"/>
      <c r="Y391" s="222"/>
      <c r="Z391" s="222"/>
      <c r="AA391" s="222"/>
      <c r="AB391" s="222"/>
      <c r="AC391" s="222"/>
      <c r="AD391" s="222"/>
      <c r="AE391" s="222"/>
      <c r="AF391" s="222" t="s">
        <v>175</v>
      </c>
      <c r="AG391" s="222">
        <v>0</v>
      </c>
      <c r="AH391" s="222"/>
      <c r="AI391" s="222"/>
      <c r="AJ391" s="222"/>
      <c r="AK391" s="222"/>
      <c r="AL391" s="222"/>
      <c r="AM391" s="222"/>
      <c r="AN391" s="222"/>
      <c r="AO391" s="222"/>
      <c r="AP391" s="222"/>
      <c r="AQ391" s="222"/>
      <c r="AR391" s="222"/>
      <c r="AS391" s="222"/>
      <c r="AT391" s="222"/>
      <c r="AU391" s="222"/>
      <c r="AV391" s="222"/>
      <c r="AW391" s="222"/>
      <c r="AX391" s="222"/>
      <c r="AY391" s="222"/>
      <c r="AZ391" s="222"/>
      <c r="BA391" s="222"/>
      <c r="BB391" s="222"/>
      <c r="BC391" s="222"/>
      <c r="BD391" s="222"/>
      <c r="BE391" s="222"/>
      <c r="BF391" s="222"/>
      <c r="BG391" s="222"/>
      <c r="BH391" s="222"/>
      <c r="BI391" s="222"/>
    </row>
    <row r="392" spans="1:61" outlineLevel="1" x14ac:dyDescent="0.2">
      <c r="A392" s="233">
        <v>173</v>
      </c>
      <c r="B392" s="232" t="s">
        <v>246</v>
      </c>
      <c r="C392" s="237" t="s">
        <v>139</v>
      </c>
      <c r="D392" s="236" t="s">
        <v>245</v>
      </c>
      <c r="E392" s="229" t="s">
        <v>194</v>
      </c>
      <c r="F392" s="235">
        <v>16.38</v>
      </c>
      <c r="G392" s="365"/>
      <c r="H392" s="231">
        <f>ROUND(F392*G392,2)</f>
        <v>0</v>
      </c>
      <c r="I392" s="234"/>
      <c r="J392" s="231">
        <f>ROUND(F392*I392,2)</f>
        <v>0</v>
      </c>
      <c r="K392" s="234"/>
      <c r="L392" s="231">
        <f>ROUND(F392*K392,2)</f>
        <v>0</v>
      </c>
      <c r="M392" s="231">
        <v>21</v>
      </c>
      <c r="N392" s="231">
        <f>H392*(1+M392/100)</f>
        <v>0</v>
      </c>
      <c r="O392" s="229">
        <v>0</v>
      </c>
      <c r="P392" s="229">
        <f>ROUND(F392*O392,5)</f>
        <v>0</v>
      </c>
      <c r="Q392" s="229">
        <v>0</v>
      </c>
      <c r="R392" s="229">
        <f>ROUND(F392*Q392,5)</f>
        <v>0</v>
      </c>
      <c r="S392" s="229"/>
      <c r="T392" s="229"/>
      <c r="U392" s="230">
        <v>0.55000000000000004</v>
      </c>
      <c r="V392" s="229">
        <f>ROUND(F392*U392,2)</f>
        <v>9.01</v>
      </c>
      <c r="W392" s="222"/>
      <c r="X392" s="222"/>
      <c r="Y392" s="222"/>
      <c r="Z392" s="222"/>
      <c r="AA392" s="222"/>
      <c r="AB392" s="222"/>
      <c r="AC392" s="222"/>
      <c r="AD392" s="222"/>
      <c r="AE392" s="222"/>
      <c r="AF392" s="222" t="s">
        <v>136</v>
      </c>
      <c r="AG392" s="222"/>
      <c r="AH392" s="222"/>
      <c r="AI392" s="222"/>
      <c r="AJ392" s="222"/>
      <c r="AK392" s="222"/>
      <c r="AL392" s="222"/>
      <c r="AM392" s="222"/>
      <c r="AN392" s="222"/>
      <c r="AO392" s="222"/>
      <c r="AP392" s="222"/>
      <c r="AQ392" s="222"/>
      <c r="AR392" s="222"/>
      <c r="AS392" s="222"/>
      <c r="AT392" s="222"/>
      <c r="AU392" s="222"/>
      <c r="AV392" s="222"/>
      <c r="AW392" s="222"/>
      <c r="AX392" s="222"/>
      <c r="AY392" s="222"/>
      <c r="AZ392" s="222"/>
      <c r="BA392" s="222"/>
      <c r="BB392" s="222"/>
      <c r="BC392" s="222"/>
      <c r="BD392" s="222"/>
      <c r="BE392" s="222"/>
      <c r="BF392" s="222"/>
      <c r="BG392" s="222"/>
      <c r="BH392" s="222"/>
      <c r="BI392" s="222"/>
    </row>
    <row r="393" spans="1:61" outlineLevel="1" x14ac:dyDescent="0.2">
      <c r="A393" s="233">
        <v>174</v>
      </c>
      <c r="B393" s="232" t="s">
        <v>244</v>
      </c>
      <c r="C393" s="237" t="s">
        <v>139</v>
      </c>
      <c r="D393" s="236" t="s">
        <v>243</v>
      </c>
      <c r="E393" s="229" t="s">
        <v>207</v>
      </c>
      <c r="F393" s="235">
        <v>18.48</v>
      </c>
      <c r="G393" s="365"/>
      <c r="H393" s="231">
        <f>ROUND(F393*G393,2)</f>
        <v>0</v>
      </c>
      <c r="I393" s="234"/>
      <c r="J393" s="231">
        <f>ROUND(F393*I393,2)</f>
        <v>0</v>
      </c>
      <c r="K393" s="234"/>
      <c r="L393" s="231">
        <f>ROUND(F393*K393,2)</f>
        <v>0</v>
      </c>
      <c r="M393" s="231">
        <v>21</v>
      </c>
      <c r="N393" s="231">
        <f>H393*(1+M393/100)</f>
        <v>0</v>
      </c>
      <c r="O393" s="229">
        <v>2.9999999999999997E-4</v>
      </c>
      <c r="P393" s="229">
        <f>ROUND(F393*O393,5)</f>
        <v>5.5399999999999998E-3</v>
      </c>
      <c r="Q393" s="229">
        <v>0</v>
      </c>
      <c r="R393" s="229">
        <f>ROUND(F393*Q393,5)</f>
        <v>0</v>
      </c>
      <c r="S393" s="229"/>
      <c r="T393" s="229"/>
      <c r="U393" s="230">
        <v>0</v>
      </c>
      <c r="V393" s="229">
        <f>ROUND(F393*U393,2)</f>
        <v>0</v>
      </c>
      <c r="W393" s="222"/>
      <c r="X393" s="222"/>
      <c r="Y393" s="222"/>
      <c r="Z393" s="222"/>
      <c r="AA393" s="222"/>
      <c r="AB393" s="222"/>
      <c r="AC393" s="222"/>
      <c r="AD393" s="222"/>
      <c r="AE393" s="222"/>
      <c r="AF393" s="222" t="s">
        <v>211</v>
      </c>
      <c r="AG393" s="222"/>
      <c r="AH393" s="222"/>
      <c r="AI393" s="222"/>
      <c r="AJ393" s="222"/>
      <c r="AK393" s="222"/>
      <c r="AL393" s="222"/>
      <c r="AM393" s="222"/>
      <c r="AN393" s="222"/>
      <c r="AO393" s="222"/>
      <c r="AP393" s="222"/>
      <c r="AQ393" s="222"/>
      <c r="AR393" s="222"/>
      <c r="AS393" s="222"/>
      <c r="AT393" s="222"/>
      <c r="AU393" s="222"/>
      <c r="AV393" s="222"/>
      <c r="AW393" s="222"/>
      <c r="AX393" s="222"/>
      <c r="AY393" s="222"/>
      <c r="AZ393" s="222"/>
      <c r="BA393" s="222"/>
      <c r="BB393" s="222"/>
      <c r="BC393" s="222"/>
      <c r="BD393" s="222"/>
      <c r="BE393" s="222"/>
      <c r="BF393" s="222"/>
      <c r="BG393" s="222"/>
      <c r="BH393" s="222"/>
      <c r="BI393" s="222"/>
    </row>
    <row r="394" spans="1:61" outlineLevel="1" x14ac:dyDescent="0.2">
      <c r="A394" s="233"/>
      <c r="B394" s="232"/>
      <c r="C394" s="232"/>
      <c r="D394" s="247" t="s">
        <v>242</v>
      </c>
      <c r="E394" s="246"/>
      <c r="F394" s="245">
        <v>18.48</v>
      </c>
      <c r="G394" s="366"/>
      <c r="H394" s="231"/>
      <c r="I394" s="231"/>
      <c r="J394" s="231"/>
      <c r="K394" s="231"/>
      <c r="L394" s="231"/>
      <c r="M394" s="231"/>
      <c r="N394" s="231"/>
      <c r="O394" s="229"/>
      <c r="P394" s="229"/>
      <c r="Q394" s="229"/>
      <c r="R394" s="229"/>
      <c r="S394" s="229"/>
      <c r="T394" s="229"/>
      <c r="U394" s="230"/>
      <c r="V394" s="229"/>
      <c r="W394" s="222"/>
      <c r="X394" s="222"/>
      <c r="Y394" s="222"/>
      <c r="Z394" s="222"/>
      <c r="AA394" s="222"/>
      <c r="AB394" s="222"/>
      <c r="AC394" s="222"/>
      <c r="AD394" s="222"/>
      <c r="AE394" s="222"/>
      <c r="AF394" s="222" t="s">
        <v>175</v>
      </c>
      <c r="AG394" s="222">
        <v>0</v>
      </c>
      <c r="AH394" s="222"/>
      <c r="AI394" s="222"/>
      <c r="AJ394" s="222"/>
      <c r="AK394" s="222"/>
      <c r="AL394" s="222"/>
      <c r="AM394" s="222"/>
      <c r="AN394" s="222"/>
      <c r="AO394" s="222"/>
      <c r="AP394" s="222"/>
      <c r="AQ394" s="222"/>
      <c r="AR394" s="222"/>
      <c r="AS394" s="222"/>
      <c r="AT394" s="222"/>
      <c r="AU394" s="222"/>
      <c r="AV394" s="222"/>
      <c r="AW394" s="222"/>
      <c r="AX394" s="222"/>
      <c r="AY394" s="222"/>
      <c r="AZ394" s="222"/>
      <c r="BA394" s="222"/>
      <c r="BB394" s="222"/>
      <c r="BC394" s="222"/>
      <c r="BD394" s="222"/>
      <c r="BE394" s="222"/>
      <c r="BF394" s="222"/>
      <c r="BG394" s="222"/>
      <c r="BH394" s="222"/>
      <c r="BI394" s="222"/>
    </row>
    <row r="395" spans="1:61" outlineLevel="1" x14ac:dyDescent="0.2">
      <c r="A395" s="233">
        <v>175</v>
      </c>
      <c r="B395" s="232" t="s">
        <v>241</v>
      </c>
      <c r="C395" s="237" t="s">
        <v>139</v>
      </c>
      <c r="D395" s="236" t="s">
        <v>779</v>
      </c>
      <c r="E395" s="229" t="s">
        <v>194</v>
      </c>
      <c r="F395" s="235">
        <v>18.018000000000001</v>
      </c>
      <c r="G395" s="365"/>
      <c r="H395" s="231">
        <f>ROUND(F395*G395,2)</f>
        <v>0</v>
      </c>
      <c r="I395" s="234"/>
      <c r="J395" s="231">
        <f>ROUND(F395*I395,2)</f>
        <v>0</v>
      </c>
      <c r="K395" s="234"/>
      <c r="L395" s="231">
        <f>ROUND(F395*K395,2)</f>
        <v>0</v>
      </c>
      <c r="M395" s="231">
        <v>21</v>
      </c>
      <c r="N395" s="231">
        <f>H395*(1+M395/100)</f>
        <v>0</v>
      </c>
      <c r="O395" s="229">
        <v>7.0000000000000001E-3</v>
      </c>
      <c r="P395" s="229">
        <f>ROUND(F395*O395,5)</f>
        <v>0.12612999999999999</v>
      </c>
      <c r="Q395" s="229">
        <v>0</v>
      </c>
      <c r="R395" s="229">
        <f>ROUND(F395*Q395,5)</f>
        <v>0</v>
      </c>
      <c r="S395" s="229"/>
      <c r="T395" s="229"/>
      <c r="U395" s="230">
        <v>0</v>
      </c>
      <c r="V395" s="229">
        <f>ROUND(F395*U395,2)</f>
        <v>0</v>
      </c>
      <c r="W395" s="222"/>
      <c r="X395" s="222"/>
      <c r="Y395" s="222"/>
      <c r="Z395" s="222"/>
      <c r="AA395" s="222"/>
      <c r="AB395" s="222"/>
      <c r="AC395" s="222"/>
      <c r="AD395" s="222"/>
      <c r="AE395" s="222"/>
      <c r="AF395" s="222" t="s">
        <v>211</v>
      </c>
      <c r="AG395" s="222"/>
      <c r="AH395" s="222"/>
      <c r="AI395" s="222"/>
      <c r="AJ395" s="222"/>
      <c r="AK395" s="222"/>
      <c r="AL395" s="222"/>
      <c r="AM395" s="222"/>
      <c r="AN395" s="222"/>
      <c r="AO395" s="222"/>
      <c r="AP395" s="222"/>
      <c r="AQ395" s="222"/>
      <c r="AR395" s="222"/>
      <c r="AS395" s="222"/>
      <c r="AT395" s="222"/>
      <c r="AU395" s="222"/>
      <c r="AV395" s="222"/>
      <c r="AW395" s="222"/>
      <c r="AX395" s="222"/>
      <c r="AY395" s="222"/>
      <c r="AZ395" s="222"/>
      <c r="BA395" s="222"/>
      <c r="BB395" s="222"/>
      <c r="BC395" s="222"/>
      <c r="BD395" s="222"/>
      <c r="BE395" s="222"/>
      <c r="BF395" s="222"/>
      <c r="BG395" s="222"/>
      <c r="BH395" s="222"/>
      <c r="BI395" s="222"/>
    </row>
    <row r="396" spans="1:61" outlineLevel="1" x14ac:dyDescent="0.2">
      <c r="A396" s="233"/>
      <c r="B396" s="232"/>
      <c r="C396" s="232"/>
      <c r="D396" s="247" t="s">
        <v>240</v>
      </c>
      <c r="E396" s="246"/>
      <c r="F396" s="245">
        <v>18.018000000000001</v>
      </c>
      <c r="G396" s="366"/>
      <c r="H396" s="231"/>
      <c r="I396" s="231"/>
      <c r="J396" s="231"/>
      <c r="K396" s="231"/>
      <c r="L396" s="231"/>
      <c r="M396" s="231"/>
      <c r="N396" s="231"/>
      <c r="O396" s="229"/>
      <c r="P396" s="229"/>
      <c r="Q396" s="229"/>
      <c r="R396" s="229"/>
      <c r="S396" s="229"/>
      <c r="T396" s="229"/>
      <c r="U396" s="230"/>
      <c r="V396" s="229"/>
      <c r="W396" s="222"/>
      <c r="X396" s="222"/>
      <c r="Y396" s="222"/>
      <c r="Z396" s="222"/>
      <c r="AA396" s="222"/>
      <c r="AB396" s="222"/>
      <c r="AC396" s="222"/>
      <c r="AD396" s="222"/>
      <c r="AE396" s="222"/>
      <c r="AF396" s="222" t="s">
        <v>175</v>
      </c>
      <c r="AG396" s="222">
        <v>0</v>
      </c>
      <c r="AH396" s="222"/>
      <c r="AI396" s="222"/>
      <c r="AJ396" s="222"/>
      <c r="AK396" s="222"/>
      <c r="AL396" s="222"/>
      <c r="AM396" s="222"/>
      <c r="AN396" s="222"/>
      <c r="AO396" s="222"/>
      <c r="AP396" s="222"/>
      <c r="AQ396" s="222"/>
      <c r="AR396" s="222"/>
      <c r="AS396" s="222"/>
      <c r="AT396" s="222"/>
      <c r="AU396" s="222"/>
      <c r="AV396" s="222"/>
      <c r="AW396" s="222"/>
      <c r="AX396" s="222"/>
      <c r="AY396" s="222"/>
      <c r="AZ396" s="222"/>
      <c r="BA396" s="222"/>
      <c r="BB396" s="222"/>
      <c r="BC396" s="222"/>
      <c r="BD396" s="222"/>
      <c r="BE396" s="222"/>
      <c r="BF396" s="222"/>
      <c r="BG396" s="222"/>
      <c r="BH396" s="222"/>
      <c r="BI396" s="222"/>
    </row>
    <row r="397" spans="1:61" outlineLevel="1" x14ac:dyDescent="0.2">
      <c r="A397" s="233">
        <v>176</v>
      </c>
      <c r="B397" s="232" t="s">
        <v>239</v>
      </c>
      <c r="C397" s="237" t="s">
        <v>139</v>
      </c>
      <c r="D397" s="236" t="s">
        <v>238</v>
      </c>
      <c r="E397" s="229" t="s">
        <v>207</v>
      </c>
      <c r="F397" s="235">
        <v>1.6</v>
      </c>
      <c r="G397" s="365"/>
      <c r="H397" s="231">
        <f>ROUND(F397*G397,2)</f>
        <v>0</v>
      </c>
      <c r="I397" s="234"/>
      <c r="J397" s="231">
        <f>ROUND(F397*I397,2)</f>
        <v>0</v>
      </c>
      <c r="K397" s="234"/>
      <c r="L397" s="231">
        <f>ROUND(F397*K397,2)</f>
        <v>0</v>
      </c>
      <c r="M397" s="231">
        <v>21</v>
      </c>
      <c r="N397" s="231">
        <f>H397*(1+M397/100)</f>
        <v>0</v>
      </c>
      <c r="O397" s="229">
        <v>1.3999999999999999E-4</v>
      </c>
      <c r="P397" s="229">
        <f>ROUND(F397*O397,5)</f>
        <v>2.2000000000000001E-4</v>
      </c>
      <c r="Q397" s="229">
        <v>0</v>
      </c>
      <c r="R397" s="229">
        <f>ROUND(F397*Q397,5)</f>
        <v>0</v>
      </c>
      <c r="S397" s="229"/>
      <c r="T397" s="229"/>
      <c r="U397" s="230">
        <v>0.152</v>
      </c>
      <c r="V397" s="229">
        <f>ROUND(F397*U397,2)</f>
        <v>0.24</v>
      </c>
      <c r="W397" s="222"/>
      <c r="X397" s="222"/>
      <c r="Y397" s="222"/>
      <c r="Z397" s="222"/>
      <c r="AA397" s="222"/>
      <c r="AB397" s="222"/>
      <c r="AC397" s="222"/>
      <c r="AD397" s="222"/>
      <c r="AE397" s="222"/>
      <c r="AF397" s="222" t="s">
        <v>136</v>
      </c>
      <c r="AG397" s="222"/>
      <c r="AH397" s="222"/>
      <c r="AI397" s="222"/>
      <c r="AJ397" s="222"/>
      <c r="AK397" s="222"/>
      <c r="AL397" s="222"/>
      <c r="AM397" s="222"/>
      <c r="AN397" s="222"/>
      <c r="AO397" s="222"/>
      <c r="AP397" s="222"/>
      <c r="AQ397" s="222"/>
      <c r="AR397" s="222"/>
      <c r="AS397" s="222"/>
      <c r="AT397" s="222"/>
      <c r="AU397" s="222"/>
      <c r="AV397" s="222"/>
      <c r="AW397" s="222"/>
      <c r="AX397" s="222"/>
      <c r="AY397" s="222"/>
      <c r="AZ397" s="222"/>
      <c r="BA397" s="222"/>
      <c r="BB397" s="222"/>
      <c r="BC397" s="222"/>
      <c r="BD397" s="222"/>
      <c r="BE397" s="222"/>
      <c r="BF397" s="222"/>
      <c r="BG397" s="222"/>
      <c r="BH397" s="222"/>
      <c r="BI397" s="222"/>
    </row>
    <row r="398" spans="1:61" outlineLevel="1" x14ac:dyDescent="0.2">
      <c r="A398" s="233"/>
      <c r="B398" s="232"/>
      <c r="C398" s="232"/>
      <c r="D398" s="247" t="s">
        <v>237</v>
      </c>
      <c r="E398" s="246"/>
      <c r="F398" s="245">
        <v>1.6</v>
      </c>
      <c r="G398" s="366"/>
      <c r="H398" s="231"/>
      <c r="I398" s="231"/>
      <c r="J398" s="231"/>
      <c r="K398" s="231"/>
      <c r="L398" s="231"/>
      <c r="M398" s="231"/>
      <c r="N398" s="231"/>
      <c r="O398" s="229"/>
      <c r="P398" s="229"/>
      <c r="Q398" s="229"/>
      <c r="R398" s="229"/>
      <c r="S398" s="229"/>
      <c r="T398" s="229"/>
      <c r="U398" s="230"/>
      <c r="V398" s="229"/>
      <c r="W398" s="222"/>
      <c r="X398" s="222"/>
      <c r="Y398" s="222"/>
      <c r="Z398" s="222"/>
      <c r="AA398" s="222"/>
      <c r="AB398" s="222"/>
      <c r="AC398" s="222"/>
      <c r="AD398" s="222"/>
      <c r="AE398" s="222"/>
      <c r="AF398" s="222" t="s">
        <v>175</v>
      </c>
      <c r="AG398" s="222">
        <v>0</v>
      </c>
      <c r="AH398" s="222"/>
      <c r="AI398" s="222"/>
      <c r="AJ398" s="222"/>
      <c r="AK398" s="222"/>
      <c r="AL398" s="222"/>
      <c r="AM398" s="222"/>
      <c r="AN398" s="222"/>
      <c r="AO398" s="222"/>
      <c r="AP398" s="222"/>
      <c r="AQ398" s="222"/>
      <c r="AR398" s="222"/>
      <c r="AS398" s="222"/>
      <c r="AT398" s="222"/>
      <c r="AU398" s="222"/>
      <c r="AV398" s="222"/>
      <c r="AW398" s="222"/>
      <c r="AX398" s="222"/>
      <c r="AY398" s="222"/>
      <c r="AZ398" s="222"/>
      <c r="BA398" s="222"/>
      <c r="BB398" s="222"/>
      <c r="BC398" s="222"/>
      <c r="BD398" s="222"/>
      <c r="BE398" s="222"/>
      <c r="BF398" s="222"/>
      <c r="BG398" s="222"/>
      <c r="BH398" s="222"/>
      <c r="BI398" s="222"/>
    </row>
    <row r="399" spans="1:61" outlineLevel="1" x14ac:dyDescent="0.2">
      <c r="A399" s="233">
        <v>177</v>
      </c>
      <c r="B399" s="232" t="s">
        <v>236</v>
      </c>
      <c r="C399" s="237" t="s">
        <v>139</v>
      </c>
      <c r="D399" s="236" t="s">
        <v>235</v>
      </c>
      <c r="E399" s="229" t="s">
        <v>168</v>
      </c>
      <c r="F399" s="235">
        <v>0.13</v>
      </c>
      <c r="G399" s="365"/>
      <c r="H399" s="231">
        <f>ROUND(F399*G399,2)</f>
        <v>0</v>
      </c>
      <c r="I399" s="234"/>
      <c r="J399" s="231">
        <f>ROUND(F399*I399,2)</f>
        <v>0</v>
      </c>
      <c r="K399" s="234"/>
      <c r="L399" s="231">
        <f>ROUND(F399*K399,2)</f>
        <v>0</v>
      </c>
      <c r="M399" s="231">
        <v>21</v>
      </c>
      <c r="N399" s="231">
        <f>H399*(1+M399/100)</f>
        <v>0</v>
      </c>
      <c r="O399" s="229">
        <v>0</v>
      </c>
      <c r="P399" s="229">
        <f>ROUND(F399*O399,5)</f>
        <v>0</v>
      </c>
      <c r="Q399" s="229">
        <v>0</v>
      </c>
      <c r="R399" s="229">
        <f>ROUND(F399*Q399,5)</f>
        <v>0</v>
      </c>
      <c r="S399" s="229"/>
      <c r="T399" s="229"/>
      <c r="U399" s="230">
        <v>2.4009999999999998</v>
      </c>
      <c r="V399" s="229">
        <f>ROUND(F399*U399,2)</f>
        <v>0.31</v>
      </c>
      <c r="W399" s="222"/>
      <c r="X399" s="222"/>
      <c r="Y399" s="222"/>
      <c r="Z399" s="222"/>
      <c r="AA399" s="222"/>
      <c r="AB399" s="222"/>
      <c r="AC399" s="222"/>
      <c r="AD399" s="222"/>
      <c r="AE399" s="222"/>
      <c r="AF399" s="222" t="s">
        <v>136</v>
      </c>
      <c r="AG399" s="222"/>
      <c r="AH399" s="222"/>
      <c r="AI399" s="222"/>
      <c r="AJ399" s="222"/>
      <c r="AK399" s="222"/>
      <c r="AL399" s="222"/>
      <c r="AM399" s="222"/>
      <c r="AN399" s="222"/>
      <c r="AO399" s="222"/>
      <c r="AP399" s="222"/>
      <c r="AQ399" s="222"/>
      <c r="AR399" s="222"/>
      <c r="AS399" s="222"/>
      <c r="AT399" s="222"/>
      <c r="AU399" s="222"/>
      <c r="AV399" s="222"/>
      <c r="AW399" s="222"/>
      <c r="AX399" s="222"/>
      <c r="AY399" s="222"/>
      <c r="AZ399" s="222"/>
      <c r="BA399" s="222"/>
      <c r="BB399" s="222"/>
      <c r="BC399" s="222"/>
      <c r="BD399" s="222"/>
      <c r="BE399" s="222"/>
      <c r="BF399" s="222"/>
      <c r="BG399" s="222"/>
      <c r="BH399" s="222"/>
      <c r="BI399" s="222"/>
    </row>
    <row r="400" spans="1:61" x14ac:dyDescent="0.2">
      <c r="A400" s="244" t="s">
        <v>150</v>
      </c>
      <c r="B400" s="243" t="s">
        <v>59</v>
      </c>
      <c r="C400" s="243"/>
      <c r="D400" s="242" t="s">
        <v>58</v>
      </c>
      <c r="E400" s="238"/>
      <c r="F400" s="241"/>
      <c r="G400" s="367"/>
      <c r="H400" s="240">
        <f>SUMIF(AF401:AF406,"&lt;&gt;NOR",H401:H406)</f>
        <v>0</v>
      </c>
      <c r="I400" s="240"/>
      <c r="J400" s="240">
        <f>SUM(J401:J406)</f>
        <v>0</v>
      </c>
      <c r="K400" s="240"/>
      <c r="L400" s="240">
        <f>SUM(L401:L406)</f>
        <v>0</v>
      </c>
      <c r="M400" s="240"/>
      <c r="N400" s="240">
        <f>SUM(N401:N406)</f>
        <v>0</v>
      </c>
      <c r="O400" s="238"/>
      <c r="P400" s="238">
        <f>SUM(P401:P406)</f>
        <v>0.29874999999999996</v>
      </c>
      <c r="Q400" s="238"/>
      <c r="R400" s="238">
        <f>SUM(R401:R406)</f>
        <v>0</v>
      </c>
      <c r="S400" s="238"/>
      <c r="T400" s="238"/>
      <c r="U400" s="239"/>
      <c r="V400" s="238">
        <f>SUM(V401:V406)</f>
        <v>20.43</v>
      </c>
      <c r="AF400" t="s">
        <v>149</v>
      </c>
    </row>
    <row r="401" spans="1:61" outlineLevel="1" x14ac:dyDescent="0.2">
      <c r="A401" s="233">
        <v>178</v>
      </c>
      <c r="B401" s="232" t="s">
        <v>234</v>
      </c>
      <c r="C401" s="237" t="s">
        <v>139</v>
      </c>
      <c r="D401" s="236" t="s">
        <v>778</v>
      </c>
      <c r="E401" s="229" t="s">
        <v>194</v>
      </c>
      <c r="F401" s="235">
        <v>49.38</v>
      </c>
      <c r="G401" s="365"/>
      <c r="H401" s="231">
        <f>ROUND(F401*G401,2)</f>
        <v>0</v>
      </c>
      <c r="I401" s="234"/>
      <c r="J401" s="231">
        <f>ROUND(F401*I401,2)</f>
        <v>0</v>
      </c>
      <c r="K401" s="234"/>
      <c r="L401" s="231">
        <f>ROUND(F401*K401,2)</f>
        <v>0</v>
      </c>
      <c r="M401" s="231">
        <v>21</v>
      </c>
      <c r="N401" s="231">
        <f>H401*(1+M401/100)</f>
        <v>0</v>
      </c>
      <c r="O401" s="229">
        <v>5.0000000000000002E-5</v>
      </c>
      <c r="P401" s="229">
        <f>ROUND(F401*O401,5)</f>
        <v>2.47E-3</v>
      </c>
      <c r="Q401" s="229">
        <v>0</v>
      </c>
      <c r="R401" s="229">
        <f>ROUND(F401*Q401,5)</f>
        <v>0</v>
      </c>
      <c r="S401" s="229"/>
      <c r="T401" s="229"/>
      <c r="U401" s="230">
        <v>6.5000000000000002E-2</v>
      </c>
      <c r="V401" s="229">
        <f>ROUND(F401*U401,2)</f>
        <v>3.21</v>
      </c>
      <c r="W401" s="222"/>
      <c r="X401" s="222"/>
      <c r="Y401" s="222"/>
      <c r="Z401" s="222"/>
      <c r="AA401" s="222"/>
      <c r="AB401" s="222"/>
      <c r="AC401" s="222"/>
      <c r="AD401" s="222"/>
      <c r="AE401" s="222"/>
      <c r="AF401" s="222" t="s">
        <v>136</v>
      </c>
      <c r="AG401" s="222"/>
      <c r="AH401" s="222"/>
      <c r="AI401" s="222"/>
      <c r="AJ401" s="222"/>
      <c r="AK401" s="222"/>
      <c r="AL401" s="222"/>
      <c r="AM401" s="222"/>
      <c r="AN401" s="222"/>
      <c r="AO401" s="222"/>
      <c r="AP401" s="222"/>
      <c r="AQ401" s="222"/>
      <c r="AR401" s="222"/>
      <c r="AS401" s="222"/>
      <c r="AT401" s="222"/>
      <c r="AU401" s="222"/>
      <c r="AV401" s="222"/>
      <c r="AW401" s="222"/>
      <c r="AX401" s="222"/>
      <c r="AY401" s="222"/>
      <c r="AZ401" s="222"/>
      <c r="BA401" s="222"/>
      <c r="BB401" s="222"/>
      <c r="BC401" s="222"/>
      <c r="BD401" s="222"/>
      <c r="BE401" s="222"/>
      <c r="BF401" s="222"/>
      <c r="BG401" s="222"/>
      <c r="BH401" s="222"/>
      <c r="BI401" s="222"/>
    </row>
    <row r="402" spans="1:61" outlineLevel="1" x14ac:dyDescent="0.2">
      <c r="A402" s="233"/>
      <c r="B402" s="232"/>
      <c r="C402" s="232"/>
      <c r="D402" s="247" t="s">
        <v>226</v>
      </c>
      <c r="E402" s="246"/>
      <c r="F402" s="245"/>
      <c r="G402" s="366"/>
      <c r="H402" s="231"/>
      <c r="I402" s="231"/>
      <c r="J402" s="231"/>
      <c r="K402" s="231"/>
      <c r="L402" s="231"/>
      <c r="M402" s="231"/>
      <c r="N402" s="231"/>
      <c r="O402" s="229"/>
      <c r="P402" s="229"/>
      <c r="Q402" s="229"/>
      <c r="R402" s="229"/>
      <c r="S402" s="229"/>
      <c r="T402" s="229"/>
      <c r="U402" s="230"/>
      <c r="V402" s="229"/>
      <c r="W402" s="222"/>
      <c r="X402" s="222"/>
      <c r="Y402" s="222"/>
      <c r="Z402" s="222"/>
      <c r="AA402" s="222"/>
      <c r="AB402" s="222"/>
      <c r="AC402" s="222"/>
      <c r="AD402" s="222"/>
      <c r="AE402" s="222"/>
      <c r="AF402" s="222" t="s">
        <v>175</v>
      </c>
      <c r="AG402" s="222">
        <v>0</v>
      </c>
      <c r="AH402" s="222"/>
      <c r="AI402" s="222"/>
      <c r="AJ402" s="222"/>
      <c r="AK402" s="222"/>
      <c r="AL402" s="222"/>
      <c r="AM402" s="222"/>
      <c r="AN402" s="222"/>
      <c r="AO402" s="222"/>
      <c r="AP402" s="222"/>
      <c r="AQ402" s="222"/>
      <c r="AR402" s="222"/>
      <c r="AS402" s="222"/>
      <c r="AT402" s="222"/>
      <c r="AU402" s="222"/>
      <c r="AV402" s="222"/>
      <c r="AW402" s="222"/>
      <c r="AX402" s="222"/>
      <c r="AY402" s="222"/>
      <c r="AZ402" s="222"/>
      <c r="BA402" s="222"/>
      <c r="BB402" s="222"/>
      <c r="BC402" s="222"/>
      <c r="BD402" s="222"/>
      <c r="BE402" s="222"/>
      <c r="BF402" s="222"/>
      <c r="BG402" s="222"/>
      <c r="BH402" s="222"/>
      <c r="BI402" s="222"/>
    </row>
    <row r="403" spans="1:61" outlineLevel="1" x14ac:dyDescent="0.2">
      <c r="A403" s="233"/>
      <c r="B403" s="232"/>
      <c r="C403" s="232"/>
      <c r="D403" s="247" t="s">
        <v>192</v>
      </c>
      <c r="E403" s="246"/>
      <c r="F403" s="245">
        <v>49.38</v>
      </c>
      <c r="G403" s="366"/>
      <c r="H403" s="231"/>
      <c r="I403" s="231"/>
      <c r="J403" s="231"/>
      <c r="K403" s="231"/>
      <c r="L403" s="231"/>
      <c r="M403" s="231"/>
      <c r="N403" s="231"/>
      <c r="O403" s="229"/>
      <c r="P403" s="229"/>
      <c r="Q403" s="229"/>
      <c r="R403" s="229"/>
      <c r="S403" s="229"/>
      <c r="T403" s="229"/>
      <c r="U403" s="230"/>
      <c r="V403" s="229"/>
      <c r="W403" s="222"/>
      <c r="X403" s="222"/>
      <c r="Y403" s="222"/>
      <c r="Z403" s="222"/>
      <c r="AA403" s="222"/>
      <c r="AB403" s="222"/>
      <c r="AC403" s="222"/>
      <c r="AD403" s="222"/>
      <c r="AE403" s="222"/>
      <c r="AF403" s="222" t="s">
        <v>175</v>
      </c>
      <c r="AG403" s="222">
        <v>0</v>
      </c>
      <c r="AH403" s="222"/>
      <c r="AI403" s="222"/>
      <c r="AJ403" s="222"/>
      <c r="AK403" s="222"/>
      <c r="AL403" s="222"/>
      <c r="AM403" s="222"/>
      <c r="AN403" s="222"/>
      <c r="AO403" s="222"/>
      <c r="AP403" s="222"/>
      <c r="AQ403" s="222"/>
      <c r="AR403" s="222"/>
      <c r="AS403" s="222"/>
      <c r="AT403" s="222"/>
      <c r="AU403" s="222"/>
      <c r="AV403" s="222"/>
      <c r="AW403" s="222"/>
      <c r="AX403" s="222"/>
      <c r="AY403" s="222"/>
      <c r="AZ403" s="222"/>
      <c r="BA403" s="222"/>
      <c r="BB403" s="222"/>
      <c r="BC403" s="222"/>
      <c r="BD403" s="222"/>
      <c r="BE403" s="222"/>
      <c r="BF403" s="222"/>
      <c r="BG403" s="222"/>
      <c r="BH403" s="222"/>
      <c r="BI403" s="222"/>
    </row>
    <row r="404" spans="1:61" outlineLevel="1" x14ac:dyDescent="0.2">
      <c r="A404" s="233">
        <v>179</v>
      </c>
      <c r="B404" s="232" t="s">
        <v>233</v>
      </c>
      <c r="C404" s="237" t="s">
        <v>139</v>
      </c>
      <c r="D404" s="236" t="s">
        <v>777</v>
      </c>
      <c r="E404" s="229" t="s">
        <v>194</v>
      </c>
      <c r="F404" s="235">
        <v>49.38</v>
      </c>
      <c r="G404" s="365"/>
      <c r="H404" s="231">
        <f>ROUND(F404*G404,2)</f>
        <v>0</v>
      </c>
      <c r="I404" s="234"/>
      <c r="J404" s="231">
        <f>ROUND(F404*I404,2)</f>
        <v>0</v>
      </c>
      <c r="K404" s="234"/>
      <c r="L404" s="231">
        <f>ROUND(F404*K404,2)</f>
        <v>0</v>
      </c>
      <c r="M404" s="231">
        <v>21</v>
      </c>
      <c r="N404" s="231">
        <f>H404*(1+M404/100)</f>
        <v>0</v>
      </c>
      <c r="O404" s="229">
        <v>3.0000000000000001E-3</v>
      </c>
      <c r="P404" s="229">
        <f>ROUND(F404*O404,5)</f>
        <v>0.14813999999999999</v>
      </c>
      <c r="Q404" s="229">
        <v>0</v>
      </c>
      <c r="R404" s="229">
        <f>ROUND(F404*Q404,5)</f>
        <v>0</v>
      </c>
      <c r="S404" s="229"/>
      <c r="T404" s="229"/>
      <c r="U404" s="230">
        <v>0.32200000000000001</v>
      </c>
      <c r="V404" s="229">
        <f>ROUND(F404*U404,2)</f>
        <v>15.9</v>
      </c>
      <c r="W404" s="222"/>
      <c r="X404" s="222"/>
      <c r="Y404" s="222"/>
      <c r="Z404" s="222"/>
      <c r="AA404" s="222"/>
      <c r="AB404" s="222"/>
      <c r="AC404" s="222"/>
      <c r="AD404" s="222"/>
      <c r="AE404" s="222"/>
      <c r="AF404" s="222" t="s">
        <v>136</v>
      </c>
      <c r="AG404" s="222"/>
      <c r="AH404" s="222"/>
      <c r="AI404" s="222"/>
      <c r="AJ404" s="222"/>
      <c r="AK404" s="222"/>
      <c r="AL404" s="222"/>
      <c r="AM404" s="222"/>
      <c r="AN404" s="222"/>
      <c r="AO404" s="222"/>
      <c r="AP404" s="222"/>
      <c r="AQ404" s="222"/>
      <c r="AR404" s="222"/>
      <c r="AS404" s="222"/>
      <c r="AT404" s="222"/>
      <c r="AU404" s="222"/>
      <c r="AV404" s="222"/>
      <c r="AW404" s="222"/>
      <c r="AX404" s="222"/>
      <c r="AY404" s="222"/>
      <c r="AZ404" s="222"/>
      <c r="BA404" s="222"/>
      <c r="BB404" s="222"/>
      <c r="BC404" s="222"/>
      <c r="BD404" s="222"/>
      <c r="BE404" s="222"/>
      <c r="BF404" s="222"/>
      <c r="BG404" s="222"/>
      <c r="BH404" s="222"/>
      <c r="BI404" s="222"/>
    </row>
    <row r="405" spans="1:61" outlineLevel="1" x14ac:dyDescent="0.2">
      <c r="A405" s="233">
        <v>180</v>
      </c>
      <c r="B405" s="232" t="s">
        <v>232</v>
      </c>
      <c r="C405" s="237" t="s">
        <v>139</v>
      </c>
      <c r="D405" s="236" t="s">
        <v>776</v>
      </c>
      <c r="E405" s="229" t="s">
        <v>194</v>
      </c>
      <c r="F405" s="235">
        <v>49.38</v>
      </c>
      <c r="G405" s="365"/>
      <c r="H405" s="231">
        <f>ROUND(F405*G405,2)</f>
        <v>0</v>
      </c>
      <c r="I405" s="234"/>
      <c r="J405" s="231">
        <f>ROUND(F405*I405,2)</f>
        <v>0</v>
      </c>
      <c r="K405" s="234"/>
      <c r="L405" s="231">
        <f>ROUND(F405*K405,2)</f>
        <v>0</v>
      </c>
      <c r="M405" s="231">
        <v>21</v>
      </c>
      <c r="N405" s="231">
        <f>H405*(1+M405/100)</f>
        <v>0</v>
      </c>
      <c r="O405" s="229">
        <v>3.0000000000000001E-3</v>
      </c>
      <c r="P405" s="229">
        <f>ROUND(F405*O405,5)</f>
        <v>0.14813999999999999</v>
      </c>
      <c r="Q405" s="229">
        <v>0</v>
      </c>
      <c r="R405" s="229">
        <f>ROUND(F405*Q405,5)</f>
        <v>0</v>
      </c>
      <c r="S405" s="229"/>
      <c r="T405" s="229"/>
      <c r="U405" s="230">
        <v>1.7999999999999999E-2</v>
      </c>
      <c r="V405" s="229">
        <f>ROUND(F405*U405,2)</f>
        <v>0.89</v>
      </c>
      <c r="W405" s="222"/>
      <c r="X405" s="222"/>
      <c r="Y405" s="222"/>
      <c r="Z405" s="222"/>
      <c r="AA405" s="222"/>
      <c r="AB405" s="222"/>
      <c r="AC405" s="222"/>
      <c r="AD405" s="222"/>
      <c r="AE405" s="222"/>
      <c r="AF405" s="222" t="s">
        <v>136</v>
      </c>
      <c r="AG405" s="222"/>
      <c r="AH405" s="222"/>
      <c r="AI405" s="222"/>
      <c r="AJ405" s="222"/>
      <c r="AK405" s="222"/>
      <c r="AL405" s="222"/>
      <c r="AM405" s="222"/>
      <c r="AN405" s="222"/>
      <c r="AO405" s="222"/>
      <c r="AP405" s="222"/>
      <c r="AQ405" s="222"/>
      <c r="AR405" s="222"/>
      <c r="AS405" s="222"/>
      <c r="AT405" s="222"/>
      <c r="AU405" s="222"/>
      <c r="AV405" s="222"/>
      <c r="AW405" s="222"/>
      <c r="AX405" s="222"/>
      <c r="AY405" s="222"/>
      <c r="AZ405" s="222"/>
      <c r="BA405" s="222"/>
      <c r="BB405" s="222"/>
      <c r="BC405" s="222"/>
      <c r="BD405" s="222"/>
      <c r="BE405" s="222"/>
      <c r="BF405" s="222"/>
      <c r="BG405" s="222"/>
      <c r="BH405" s="222"/>
      <c r="BI405" s="222"/>
    </row>
    <row r="406" spans="1:61" outlineLevel="1" x14ac:dyDescent="0.2">
      <c r="A406" s="233">
        <v>181</v>
      </c>
      <c r="B406" s="232" t="s">
        <v>231</v>
      </c>
      <c r="C406" s="237" t="s">
        <v>139</v>
      </c>
      <c r="D406" s="236" t="s">
        <v>230</v>
      </c>
      <c r="E406" s="229" t="s">
        <v>168</v>
      </c>
      <c r="F406" s="235">
        <v>0.28999999999999998</v>
      </c>
      <c r="G406" s="365"/>
      <c r="H406" s="231">
        <f>ROUND(F406*G406,2)</f>
        <v>0</v>
      </c>
      <c r="I406" s="234"/>
      <c r="J406" s="231">
        <f>ROUND(F406*I406,2)</f>
        <v>0</v>
      </c>
      <c r="K406" s="234"/>
      <c r="L406" s="231">
        <f>ROUND(F406*K406,2)</f>
        <v>0</v>
      </c>
      <c r="M406" s="231">
        <v>21</v>
      </c>
      <c r="N406" s="231">
        <f>H406*(1+M406/100)</f>
        <v>0</v>
      </c>
      <c r="O406" s="229">
        <v>0</v>
      </c>
      <c r="P406" s="229">
        <f>ROUND(F406*O406,5)</f>
        <v>0</v>
      </c>
      <c r="Q406" s="229">
        <v>0</v>
      </c>
      <c r="R406" s="229">
        <f>ROUND(F406*Q406,5)</f>
        <v>0</v>
      </c>
      <c r="S406" s="229"/>
      <c r="T406" s="229"/>
      <c r="U406" s="230">
        <v>1.4990000000000001</v>
      </c>
      <c r="V406" s="229">
        <f>ROUND(F406*U406,2)</f>
        <v>0.43</v>
      </c>
      <c r="W406" s="222"/>
      <c r="X406" s="222"/>
      <c r="Y406" s="222"/>
      <c r="Z406" s="222"/>
      <c r="AA406" s="222"/>
      <c r="AB406" s="222"/>
      <c r="AC406" s="222"/>
      <c r="AD406" s="222"/>
      <c r="AE406" s="222"/>
      <c r="AF406" s="222" t="s">
        <v>136</v>
      </c>
      <c r="AG406" s="222"/>
      <c r="AH406" s="222"/>
      <c r="AI406" s="222"/>
      <c r="AJ406" s="222"/>
      <c r="AK406" s="222"/>
      <c r="AL406" s="222"/>
      <c r="AM406" s="222"/>
      <c r="AN406" s="222"/>
      <c r="AO406" s="222"/>
      <c r="AP406" s="222"/>
      <c r="AQ406" s="222"/>
      <c r="AR406" s="222"/>
      <c r="AS406" s="222"/>
      <c r="AT406" s="222"/>
      <c r="AU406" s="222"/>
      <c r="AV406" s="222"/>
      <c r="AW406" s="222"/>
      <c r="AX406" s="222"/>
      <c r="AY406" s="222"/>
      <c r="AZ406" s="222"/>
      <c r="BA406" s="222"/>
      <c r="BB406" s="222"/>
      <c r="BC406" s="222"/>
      <c r="BD406" s="222"/>
      <c r="BE406" s="222"/>
      <c r="BF406" s="222"/>
      <c r="BG406" s="222"/>
      <c r="BH406" s="222"/>
      <c r="BI406" s="222"/>
    </row>
    <row r="407" spans="1:61" x14ac:dyDescent="0.2">
      <c r="A407" s="244" t="s">
        <v>150</v>
      </c>
      <c r="B407" s="243" t="s">
        <v>57</v>
      </c>
      <c r="C407" s="243"/>
      <c r="D407" s="242" t="s">
        <v>56</v>
      </c>
      <c r="E407" s="238"/>
      <c r="F407" s="241"/>
      <c r="G407" s="367"/>
      <c r="H407" s="240">
        <f>SUMIF(AF408:AF423,"&lt;&gt;NOR",H408:H423)</f>
        <v>0</v>
      </c>
      <c r="I407" s="240"/>
      <c r="J407" s="240">
        <f>SUM(J408:J423)</f>
        <v>0</v>
      </c>
      <c r="K407" s="240"/>
      <c r="L407" s="240">
        <f>SUM(L408:L423)</f>
        <v>0</v>
      </c>
      <c r="M407" s="240"/>
      <c r="N407" s="240">
        <f>SUM(N408:N423)</f>
        <v>0</v>
      </c>
      <c r="O407" s="238"/>
      <c r="P407" s="238">
        <f>SUM(P408:P423)</f>
        <v>0.48925999999999997</v>
      </c>
      <c r="Q407" s="238"/>
      <c r="R407" s="238">
        <f>SUM(R408:R423)</f>
        <v>0</v>
      </c>
      <c r="S407" s="238"/>
      <c r="T407" s="238"/>
      <c r="U407" s="239"/>
      <c r="V407" s="238">
        <f>SUM(V408:V423)</f>
        <v>85.189999999999984</v>
      </c>
      <c r="AF407" t="s">
        <v>149</v>
      </c>
    </row>
    <row r="408" spans="1:61" outlineLevel="1" x14ac:dyDescent="0.2">
      <c r="A408" s="233">
        <v>182</v>
      </c>
      <c r="B408" s="232" t="s">
        <v>229</v>
      </c>
      <c r="C408" s="237" t="s">
        <v>139</v>
      </c>
      <c r="D408" s="236" t="s">
        <v>228</v>
      </c>
      <c r="E408" s="229" t="s">
        <v>194</v>
      </c>
      <c r="F408" s="235">
        <v>36.799999999999997</v>
      </c>
      <c r="G408" s="365"/>
      <c r="H408" s="231">
        <f>ROUND(F408*G408,2)</f>
        <v>0</v>
      </c>
      <c r="I408" s="234"/>
      <c r="J408" s="231">
        <f>ROUND(F408*I408,2)</f>
        <v>0</v>
      </c>
      <c r="K408" s="234"/>
      <c r="L408" s="231">
        <f>ROUND(F408*K408,2)</f>
        <v>0</v>
      </c>
      <c r="M408" s="231">
        <v>21</v>
      </c>
      <c r="N408" s="231">
        <f>H408*(1+M408/100)</f>
        <v>0</v>
      </c>
      <c r="O408" s="229">
        <v>2.1000000000000001E-4</v>
      </c>
      <c r="P408" s="229">
        <f>ROUND(F408*O408,5)</f>
        <v>7.7299999999999999E-3</v>
      </c>
      <c r="Q408" s="229">
        <v>0</v>
      </c>
      <c r="R408" s="229">
        <f>ROUND(F408*Q408,5)</f>
        <v>0</v>
      </c>
      <c r="S408" s="229"/>
      <c r="T408" s="229"/>
      <c r="U408" s="230">
        <v>0.05</v>
      </c>
      <c r="V408" s="229">
        <f>ROUND(F408*U408,2)</f>
        <v>1.84</v>
      </c>
      <c r="W408" s="222"/>
      <c r="X408" s="222"/>
      <c r="Y408" s="222"/>
      <c r="Z408" s="222"/>
      <c r="AA408" s="222"/>
      <c r="AB408" s="222"/>
      <c r="AC408" s="222"/>
      <c r="AD408" s="222"/>
      <c r="AE408" s="222"/>
      <c r="AF408" s="222" t="s">
        <v>136</v>
      </c>
      <c r="AG408" s="222"/>
      <c r="AH408" s="222"/>
      <c r="AI408" s="222"/>
      <c r="AJ408" s="222"/>
      <c r="AK408" s="222"/>
      <c r="AL408" s="222"/>
      <c r="AM408" s="222"/>
      <c r="AN408" s="222"/>
      <c r="AO408" s="222"/>
      <c r="AP408" s="222"/>
      <c r="AQ408" s="222"/>
      <c r="AR408" s="222"/>
      <c r="AS408" s="222"/>
      <c r="AT408" s="222"/>
      <c r="AU408" s="222"/>
      <c r="AV408" s="222"/>
      <c r="AW408" s="222"/>
      <c r="AX408" s="222"/>
      <c r="AY408" s="222"/>
      <c r="AZ408" s="222"/>
      <c r="BA408" s="222"/>
      <c r="BB408" s="222"/>
      <c r="BC408" s="222"/>
      <c r="BD408" s="222"/>
      <c r="BE408" s="222"/>
      <c r="BF408" s="222"/>
      <c r="BG408" s="222"/>
      <c r="BH408" s="222"/>
      <c r="BI408" s="222"/>
    </row>
    <row r="409" spans="1:61" outlineLevel="1" x14ac:dyDescent="0.2">
      <c r="A409" s="233">
        <v>183</v>
      </c>
      <c r="B409" s="232" t="s">
        <v>227</v>
      </c>
      <c r="C409" s="237" t="s">
        <v>139</v>
      </c>
      <c r="D409" s="236" t="s">
        <v>775</v>
      </c>
      <c r="E409" s="229" t="s">
        <v>194</v>
      </c>
      <c r="F409" s="235">
        <v>36.799999999999997</v>
      </c>
      <c r="G409" s="365"/>
      <c r="H409" s="231">
        <f>ROUND(F409*G409,2)</f>
        <v>0</v>
      </c>
      <c r="I409" s="234"/>
      <c r="J409" s="231">
        <f>ROUND(F409*I409,2)</f>
        <v>0</v>
      </c>
      <c r="K409" s="234"/>
      <c r="L409" s="231">
        <f>ROUND(F409*K409,2)</f>
        <v>0</v>
      </c>
      <c r="M409" s="231">
        <v>21</v>
      </c>
      <c r="N409" s="231">
        <f>H409*(1+M409/100)</f>
        <v>0</v>
      </c>
      <c r="O409" s="229">
        <v>4.5500000000000002E-3</v>
      </c>
      <c r="P409" s="229">
        <f>ROUND(F409*O409,5)</f>
        <v>0.16744000000000001</v>
      </c>
      <c r="Q409" s="229">
        <v>0</v>
      </c>
      <c r="R409" s="229">
        <f>ROUND(F409*Q409,5)</f>
        <v>0</v>
      </c>
      <c r="S409" s="229"/>
      <c r="T409" s="229"/>
      <c r="U409" s="230">
        <v>1.1259999999999999</v>
      </c>
      <c r="V409" s="229">
        <f>ROUND(F409*U409,2)</f>
        <v>41.44</v>
      </c>
      <c r="W409" s="222"/>
      <c r="X409" s="222"/>
      <c r="Y409" s="222"/>
      <c r="Z409" s="222"/>
      <c r="AA409" s="222"/>
      <c r="AB409" s="222"/>
      <c r="AC409" s="222"/>
      <c r="AD409" s="222"/>
      <c r="AE409" s="222"/>
      <c r="AF409" s="222" t="s">
        <v>136</v>
      </c>
      <c r="AG409" s="222"/>
      <c r="AH409" s="222"/>
      <c r="AI409" s="222"/>
      <c r="AJ409" s="222"/>
      <c r="AK409" s="222"/>
      <c r="AL409" s="222"/>
      <c r="AM409" s="222"/>
      <c r="AN409" s="222"/>
      <c r="AO409" s="222"/>
      <c r="AP409" s="222"/>
      <c r="AQ409" s="222"/>
      <c r="AR409" s="222"/>
      <c r="AS409" s="222"/>
      <c r="AT409" s="222"/>
      <c r="AU409" s="222"/>
      <c r="AV409" s="222"/>
      <c r="AW409" s="222"/>
      <c r="AX409" s="222"/>
      <c r="AY409" s="222"/>
      <c r="AZ409" s="222"/>
      <c r="BA409" s="222"/>
      <c r="BB409" s="222"/>
      <c r="BC409" s="222"/>
      <c r="BD409" s="222"/>
      <c r="BE409" s="222"/>
      <c r="BF409" s="222"/>
      <c r="BG409" s="222"/>
      <c r="BH409" s="222"/>
      <c r="BI409" s="222"/>
    </row>
    <row r="410" spans="1:61" outlineLevel="1" x14ac:dyDescent="0.2">
      <c r="A410" s="233"/>
      <c r="B410" s="232"/>
      <c r="C410" s="232"/>
      <c r="D410" s="247" t="s">
        <v>226</v>
      </c>
      <c r="E410" s="246"/>
      <c r="F410" s="245"/>
      <c r="G410" s="366"/>
      <c r="H410" s="231"/>
      <c r="I410" s="231"/>
      <c r="J410" s="231"/>
      <c r="K410" s="231"/>
      <c r="L410" s="231"/>
      <c r="M410" s="231"/>
      <c r="N410" s="231"/>
      <c r="O410" s="229"/>
      <c r="P410" s="229"/>
      <c r="Q410" s="229"/>
      <c r="R410" s="229"/>
      <c r="S410" s="229"/>
      <c r="T410" s="229"/>
      <c r="U410" s="230"/>
      <c r="V410" s="229"/>
      <c r="W410" s="222"/>
      <c r="X410" s="222"/>
      <c r="Y410" s="222"/>
      <c r="Z410" s="222"/>
      <c r="AA410" s="222"/>
      <c r="AB410" s="222"/>
      <c r="AC410" s="222"/>
      <c r="AD410" s="222"/>
      <c r="AE410" s="222"/>
      <c r="AF410" s="222" t="s">
        <v>175</v>
      </c>
      <c r="AG410" s="222">
        <v>0</v>
      </c>
      <c r="AH410" s="222"/>
      <c r="AI410" s="222"/>
      <c r="AJ410" s="222"/>
      <c r="AK410" s="222"/>
      <c r="AL410" s="222"/>
      <c r="AM410" s="222"/>
      <c r="AN410" s="222"/>
      <c r="AO410" s="222"/>
      <c r="AP410" s="222"/>
      <c r="AQ410" s="222"/>
      <c r="AR410" s="222"/>
      <c r="AS410" s="222"/>
      <c r="AT410" s="222"/>
      <c r="AU410" s="222"/>
      <c r="AV410" s="222"/>
      <c r="AW410" s="222"/>
      <c r="AX410" s="222"/>
      <c r="AY410" s="222"/>
      <c r="AZ410" s="222"/>
      <c r="BA410" s="222"/>
      <c r="BB410" s="222"/>
      <c r="BC410" s="222"/>
      <c r="BD410" s="222"/>
      <c r="BE410" s="222"/>
      <c r="BF410" s="222"/>
      <c r="BG410" s="222"/>
      <c r="BH410" s="222"/>
      <c r="BI410" s="222"/>
    </row>
    <row r="411" spans="1:61" outlineLevel="1" x14ac:dyDescent="0.2">
      <c r="A411" s="233"/>
      <c r="B411" s="232"/>
      <c r="C411" s="232"/>
      <c r="D411" s="247" t="s">
        <v>225</v>
      </c>
      <c r="E411" s="246"/>
      <c r="F411" s="245">
        <v>42.8</v>
      </c>
      <c r="G411" s="366"/>
      <c r="H411" s="231"/>
      <c r="I411" s="231"/>
      <c r="J411" s="231"/>
      <c r="K411" s="231"/>
      <c r="L411" s="231"/>
      <c r="M411" s="231"/>
      <c r="N411" s="231"/>
      <c r="O411" s="229"/>
      <c r="P411" s="229"/>
      <c r="Q411" s="229"/>
      <c r="R411" s="229"/>
      <c r="S411" s="229"/>
      <c r="T411" s="229"/>
      <c r="U411" s="230"/>
      <c r="V411" s="229"/>
      <c r="W411" s="222"/>
      <c r="X411" s="222"/>
      <c r="Y411" s="222"/>
      <c r="Z411" s="222"/>
      <c r="AA411" s="222"/>
      <c r="AB411" s="222"/>
      <c r="AC411" s="222"/>
      <c r="AD411" s="222"/>
      <c r="AE411" s="222"/>
      <c r="AF411" s="222" t="s">
        <v>175</v>
      </c>
      <c r="AG411" s="222">
        <v>0</v>
      </c>
      <c r="AH411" s="222"/>
      <c r="AI411" s="222"/>
      <c r="AJ411" s="222"/>
      <c r="AK411" s="222"/>
      <c r="AL411" s="222"/>
      <c r="AM411" s="222"/>
      <c r="AN411" s="222"/>
      <c r="AO411" s="222"/>
      <c r="AP411" s="222"/>
      <c r="AQ411" s="222"/>
      <c r="AR411" s="222"/>
      <c r="AS411" s="222"/>
      <c r="AT411" s="222"/>
      <c r="AU411" s="222"/>
      <c r="AV411" s="222"/>
      <c r="AW411" s="222"/>
      <c r="AX411" s="222"/>
      <c r="AY411" s="222"/>
      <c r="AZ411" s="222"/>
      <c r="BA411" s="222"/>
      <c r="BB411" s="222"/>
      <c r="BC411" s="222"/>
      <c r="BD411" s="222"/>
      <c r="BE411" s="222"/>
      <c r="BF411" s="222"/>
      <c r="BG411" s="222"/>
      <c r="BH411" s="222"/>
      <c r="BI411" s="222"/>
    </row>
    <row r="412" spans="1:61" outlineLevel="1" x14ac:dyDescent="0.2">
      <c r="A412" s="233"/>
      <c r="B412" s="232"/>
      <c r="C412" s="232"/>
      <c r="D412" s="247" t="s">
        <v>224</v>
      </c>
      <c r="E412" s="246"/>
      <c r="F412" s="245">
        <v>-6</v>
      </c>
      <c r="G412" s="366"/>
      <c r="H412" s="231"/>
      <c r="I412" s="231"/>
      <c r="J412" s="231"/>
      <c r="K412" s="231"/>
      <c r="L412" s="231"/>
      <c r="M412" s="231"/>
      <c r="N412" s="231"/>
      <c r="O412" s="229"/>
      <c r="P412" s="229"/>
      <c r="Q412" s="229"/>
      <c r="R412" s="229"/>
      <c r="S412" s="229"/>
      <c r="T412" s="229"/>
      <c r="U412" s="230"/>
      <c r="V412" s="229"/>
      <c r="W412" s="222"/>
      <c r="X412" s="222"/>
      <c r="Y412" s="222"/>
      <c r="Z412" s="222"/>
      <c r="AA412" s="222"/>
      <c r="AB412" s="222"/>
      <c r="AC412" s="222"/>
      <c r="AD412" s="222"/>
      <c r="AE412" s="222"/>
      <c r="AF412" s="222" t="s">
        <v>175</v>
      </c>
      <c r="AG412" s="222">
        <v>0</v>
      </c>
      <c r="AH412" s="222"/>
      <c r="AI412" s="222"/>
      <c r="AJ412" s="222"/>
      <c r="AK412" s="222"/>
      <c r="AL412" s="222"/>
      <c r="AM412" s="222"/>
      <c r="AN412" s="222"/>
      <c r="AO412" s="222"/>
      <c r="AP412" s="222"/>
      <c r="AQ412" s="222"/>
      <c r="AR412" s="222"/>
      <c r="AS412" s="222"/>
      <c r="AT412" s="222"/>
      <c r="AU412" s="222"/>
      <c r="AV412" s="222"/>
      <c r="AW412" s="222"/>
      <c r="AX412" s="222"/>
      <c r="AY412" s="222"/>
      <c r="AZ412" s="222"/>
      <c r="BA412" s="222"/>
      <c r="BB412" s="222"/>
      <c r="BC412" s="222"/>
      <c r="BD412" s="222"/>
      <c r="BE412" s="222"/>
      <c r="BF412" s="222"/>
      <c r="BG412" s="222"/>
      <c r="BH412" s="222"/>
      <c r="BI412" s="222"/>
    </row>
    <row r="413" spans="1:61" outlineLevel="1" x14ac:dyDescent="0.2">
      <c r="A413" s="233">
        <v>184</v>
      </c>
      <c r="B413" s="232" t="s">
        <v>223</v>
      </c>
      <c r="C413" s="237" t="s">
        <v>139</v>
      </c>
      <c r="D413" s="236" t="s">
        <v>222</v>
      </c>
      <c r="E413" s="229" t="s">
        <v>194</v>
      </c>
      <c r="F413" s="235">
        <v>29.48</v>
      </c>
      <c r="G413" s="365"/>
      <c r="H413" s="231">
        <f>ROUND(F413*G413,2)</f>
        <v>0</v>
      </c>
      <c r="I413" s="234"/>
      <c r="J413" s="231">
        <f>ROUND(F413*I413,2)</f>
        <v>0</v>
      </c>
      <c r="K413" s="234"/>
      <c r="L413" s="231">
        <f>ROUND(F413*K413,2)</f>
        <v>0</v>
      </c>
      <c r="M413" s="231">
        <v>21</v>
      </c>
      <c r="N413" s="231">
        <f>H413*(1+M413/100)</f>
        <v>0</v>
      </c>
      <c r="O413" s="229">
        <v>1.0500000000000001E-2</v>
      </c>
      <c r="P413" s="229">
        <f>ROUND(F413*O413,5)</f>
        <v>0.30953999999999998</v>
      </c>
      <c r="Q413" s="229">
        <v>0</v>
      </c>
      <c r="R413" s="229">
        <f>ROUND(F413*Q413,5)</f>
        <v>0</v>
      </c>
      <c r="S413" s="229"/>
      <c r="T413" s="229"/>
      <c r="U413" s="230">
        <v>0</v>
      </c>
      <c r="V413" s="229">
        <f>ROUND(F413*U413,2)</f>
        <v>0</v>
      </c>
      <c r="W413" s="222"/>
      <c r="X413" s="222"/>
      <c r="Y413" s="222"/>
      <c r="Z413" s="222"/>
      <c r="AA413" s="222"/>
      <c r="AB413" s="222"/>
      <c r="AC413" s="222"/>
      <c r="AD413" s="222"/>
      <c r="AE413" s="222"/>
      <c r="AF413" s="222" t="s">
        <v>211</v>
      </c>
      <c r="AG413" s="222"/>
      <c r="AH413" s="222"/>
      <c r="AI413" s="222"/>
      <c r="AJ413" s="222"/>
      <c r="AK413" s="222"/>
      <c r="AL413" s="222"/>
      <c r="AM413" s="222"/>
      <c r="AN413" s="222"/>
      <c r="AO413" s="222"/>
      <c r="AP413" s="222"/>
      <c r="AQ413" s="222"/>
      <c r="AR413" s="222"/>
      <c r="AS413" s="222"/>
      <c r="AT413" s="222"/>
      <c r="AU413" s="222"/>
      <c r="AV413" s="222"/>
      <c r="AW413" s="222"/>
      <c r="AX413" s="222"/>
      <c r="AY413" s="222"/>
      <c r="AZ413" s="222"/>
      <c r="BA413" s="222"/>
      <c r="BB413" s="222"/>
      <c r="BC413" s="222"/>
      <c r="BD413" s="222"/>
      <c r="BE413" s="222"/>
      <c r="BF413" s="222"/>
      <c r="BG413" s="222"/>
      <c r="BH413" s="222"/>
      <c r="BI413" s="222"/>
    </row>
    <row r="414" spans="1:61" outlineLevel="1" x14ac:dyDescent="0.2">
      <c r="A414" s="233"/>
      <c r="B414" s="232"/>
      <c r="C414" s="232"/>
      <c r="D414" s="247" t="s">
        <v>221</v>
      </c>
      <c r="E414" s="246"/>
      <c r="F414" s="245">
        <v>29.48</v>
      </c>
      <c r="G414" s="366"/>
      <c r="H414" s="231"/>
      <c r="I414" s="231"/>
      <c r="J414" s="231"/>
      <c r="K414" s="231"/>
      <c r="L414" s="231"/>
      <c r="M414" s="231"/>
      <c r="N414" s="231"/>
      <c r="O414" s="229"/>
      <c r="P414" s="229"/>
      <c r="Q414" s="229"/>
      <c r="R414" s="229"/>
      <c r="S414" s="229"/>
      <c r="T414" s="229"/>
      <c r="U414" s="230"/>
      <c r="V414" s="229"/>
      <c r="W414" s="222"/>
      <c r="X414" s="222"/>
      <c r="Y414" s="222"/>
      <c r="Z414" s="222"/>
      <c r="AA414" s="222"/>
      <c r="AB414" s="222"/>
      <c r="AC414" s="222"/>
      <c r="AD414" s="222"/>
      <c r="AE414" s="222"/>
      <c r="AF414" s="222" t="s">
        <v>175</v>
      </c>
      <c r="AG414" s="222">
        <v>0</v>
      </c>
      <c r="AH414" s="222"/>
      <c r="AI414" s="222"/>
      <c r="AJ414" s="222"/>
      <c r="AK414" s="222"/>
      <c r="AL414" s="222"/>
      <c r="AM414" s="222"/>
      <c r="AN414" s="222"/>
      <c r="AO414" s="222"/>
      <c r="AP414" s="222"/>
      <c r="AQ414" s="222"/>
      <c r="AR414" s="222"/>
      <c r="AS414" s="222"/>
      <c r="AT414" s="222"/>
      <c r="AU414" s="222"/>
      <c r="AV414" s="222"/>
      <c r="AW414" s="222"/>
      <c r="AX414" s="222"/>
      <c r="AY414" s="222"/>
      <c r="AZ414" s="222"/>
      <c r="BA414" s="222"/>
      <c r="BB414" s="222"/>
      <c r="BC414" s="222"/>
      <c r="BD414" s="222"/>
      <c r="BE414" s="222"/>
      <c r="BF414" s="222"/>
      <c r="BG414" s="222"/>
      <c r="BH414" s="222"/>
      <c r="BI414" s="222"/>
    </row>
    <row r="415" spans="1:61" outlineLevel="1" x14ac:dyDescent="0.2">
      <c r="A415" s="233">
        <v>185</v>
      </c>
      <c r="B415" s="232" t="s">
        <v>220</v>
      </c>
      <c r="C415" s="237" t="s">
        <v>139</v>
      </c>
      <c r="D415" s="236" t="s">
        <v>219</v>
      </c>
      <c r="E415" s="229" t="s">
        <v>194</v>
      </c>
      <c r="F415" s="235">
        <v>36.799999999999997</v>
      </c>
      <c r="G415" s="365"/>
      <c r="H415" s="231">
        <f>ROUND(F415*G415,2)</f>
        <v>0</v>
      </c>
      <c r="I415" s="234"/>
      <c r="J415" s="231">
        <f>ROUND(F415*I415,2)</f>
        <v>0</v>
      </c>
      <c r="K415" s="234"/>
      <c r="L415" s="231">
        <f>ROUND(F415*K415,2)</f>
        <v>0</v>
      </c>
      <c r="M415" s="231">
        <v>21</v>
      </c>
      <c r="N415" s="231">
        <f>H415*(1+M415/100)</f>
        <v>0</v>
      </c>
      <c r="O415" s="229">
        <v>0</v>
      </c>
      <c r="P415" s="229">
        <f>ROUND(F415*O415,5)</f>
        <v>0</v>
      </c>
      <c r="Q415" s="229">
        <v>0</v>
      </c>
      <c r="R415" s="229">
        <f>ROUND(F415*Q415,5)</f>
        <v>0</v>
      </c>
      <c r="S415" s="229"/>
      <c r="T415" s="229"/>
      <c r="U415" s="230">
        <v>0.1</v>
      </c>
      <c r="V415" s="229">
        <f>ROUND(F415*U415,2)</f>
        <v>3.68</v>
      </c>
      <c r="W415" s="222"/>
      <c r="X415" s="222"/>
      <c r="Y415" s="222"/>
      <c r="Z415" s="222"/>
      <c r="AA415" s="222"/>
      <c r="AB415" s="222"/>
      <c r="AC415" s="222"/>
      <c r="AD415" s="222"/>
      <c r="AE415" s="222"/>
      <c r="AF415" s="222" t="s">
        <v>136</v>
      </c>
      <c r="AG415" s="222"/>
      <c r="AH415" s="222"/>
      <c r="AI415" s="222"/>
      <c r="AJ415" s="222"/>
      <c r="AK415" s="222"/>
      <c r="AL415" s="222"/>
      <c r="AM415" s="222"/>
      <c r="AN415" s="222"/>
      <c r="AO415" s="222"/>
      <c r="AP415" s="222"/>
      <c r="AQ415" s="222"/>
      <c r="AR415" s="222"/>
      <c r="AS415" s="222"/>
      <c r="AT415" s="222"/>
      <c r="AU415" s="222"/>
      <c r="AV415" s="222"/>
      <c r="AW415" s="222"/>
      <c r="AX415" s="222"/>
      <c r="AY415" s="222"/>
      <c r="AZ415" s="222"/>
      <c r="BA415" s="222"/>
      <c r="BB415" s="222"/>
      <c r="BC415" s="222"/>
      <c r="BD415" s="222"/>
      <c r="BE415" s="222"/>
      <c r="BF415" s="222"/>
      <c r="BG415" s="222"/>
      <c r="BH415" s="222"/>
      <c r="BI415" s="222"/>
    </row>
    <row r="416" spans="1:61" outlineLevel="1" x14ac:dyDescent="0.2">
      <c r="A416" s="233">
        <v>186</v>
      </c>
      <c r="B416" s="232" t="s">
        <v>218</v>
      </c>
      <c r="C416" s="237" t="s">
        <v>139</v>
      </c>
      <c r="D416" s="236" t="s">
        <v>217</v>
      </c>
      <c r="E416" s="229" t="s">
        <v>194</v>
      </c>
      <c r="F416" s="235">
        <v>58.4</v>
      </c>
      <c r="G416" s="365"/>
      <c r="H416" s="231">
        <f>ROUND(F416*G416,2)</f>
        <v>0</v>
      </c>
      <c r="I416" s="234"/>
      <c r="J416" s="231">
        <f>ROUND(F416*I416,2)</f>
        <v>0</v>
      </c>
      <c r="K416" s="234"/>
      <c r="L416" s="231">
        <f>ROUND(F416*K416,2)</f>
        <v>0</v>
      </c>
      <c r="M416" s="231">
        <v>21</v>
      </c>
      <c r="N416" s="231">
        <f>H416*(1+M416/100)</f>
        <v>0</v>
      </c>
      <c r="O416" s="229">
        <v>0</v>
      </c>
      <c r="P416" s="229">
        <f>ROUND(F416*O416,5)</f>
        <v>0</v>
      </c>
      <c r="Q416" s="229">
        <v>0</v>
      </c>
      <c r="R416" s="229">
        <f>ROUND(F416*Q416,5)</f>
        <v>0</v>
      </c>
      <c r="S416" s="229"/>
      <c r="T416" s="229"/>
      <c r="U416" s="230">
        <v>0.56699999999999995</v>
      </c>
      <c r="V416" s="229">
        <f>ROUND(F416*U416,2)</f>
        <v>33.11</v>
      </c>
      <c r="W416" s="222"/>
      <c r="X416" s="222"/>
      <c r="Y416" s="222"/>
      <c r="Z416" s="222"/>
      <c r="AA416" s="222"/>
      <c r="AB416" s="222"/>
      <c r="AC416" s="222"/>
      <c r="AD416" s="222"/>
      <c r="AE416" s="222"/>
      <c r="AF416" s="222" t="s">
        <v>136</v>
      </c>
      <c r="AG416" s="222"/>
      <c r="AH416" s="222"/>
      <c r="AI416" s="222"/>
      <c r="AJ416" s="222"/>
      <c r="AK416" s="222"/>
      <c r="AL416" s="222"/>
      <c r="AM416" s="222"/>
      <c r="AN416" s="222"/>
      <c r="AO416" s="222"/>
      <c r="AP416" s="222"/>
      <c r="AQ416" s="222"/>
      <c r="AR416" s="222"/>
      <c r="AS416" s="222"/>
      <c r="AT416" s="222"/>
      <c r="AU416" s="222"/>
      <c r="AV416" s="222"/>
      <c r="AW416" s="222"/>
      <c r="AX416" s="222"/>
      <c r="AY416" s="222"/>
      <c r="AZ416" s="222"/>
      <c r="BA416" s="222"/>
      <c r="BB416" s="222"/>
      <c r="BC416" s="222"/>
      <c r="BD416" s="222"/>
      <c r="BE416" s="222"/>
      <c r="BF416" s="222"/>
      <c r="BG416" s="222"/>
      <c r="BH416" s="222"/>
      <c r="BI416" s="222"/>
    </row>
    <row r="417" spans="1:61" ht="22.5" outlineLevel="1" x14ac:dyDescent="0.2">
      <c r="A417" s="233">
        <v>187</v>
      </c>
      <c r="B417" s="232" t="s">
        <v>216</v>
      </c>
      <c r="C417" s="237" t="s">
        <v>139</v>
      </c>
      <c r="D417" s="236" t="s">
        <v>215</v>
      </c>
      <c r="E417" s="229" t="s">
        <v>207</v>
      </c>
      <c r="F417" s="235">
        <v>21.4</v>
      </c>
      <c r="G417" s="365"/>
      <c r="H417" s="231">
        <f>ROUND(F417*G417,2)</f>
        <v>0</v>
      </c>
      <c r="I417" s="234"/>
      <c r="J417" s="231">
        <f>ROUND(F417*I417,2)</f>
        <v>0</v>
      </c>
      <c r="K417" s="234"/>
      <c r="L417" s="231">
        <f>ROUND(F417*K417,2)</f>
        <v>0</v>
      </c>
      <c r="M417" s="231">
        <v>21</v>
      </c>
      <c r="N417" s="231">
        <f>H417*(1+M417/100)</f>
        <v>0</v>
      </c>
      <c r="O417" s="229">
        <v>0</v>
      </c>
      <c r="P417" s="229">
        <f>ROUND(F417*O417,5)</f>
        <v>0</v>
      </c>
      <c r="Q417" s="229">
        <v>0</v>
      </c>
      <c r="R417" s="229">
        <f>ROUND(F417*Q417,5)</f>
        <v>0</v>
      </c>
      <c r="S417" s="229"/>
      <c r="T417" s="229"/>
      <c r="U417" s="230">
        <v>0.12</v>
      </c>
      <c r="V417" s="229">
        <f>ROUND(F417*U417,2)</f>
        <v>2.57</v>
      </c>
      <c r="W417" s="222"/>
      <c r="X417" s="222"/>
      <c r="Y417" s="222"/>
      <c r="Z417" s="222"/>
      <c r="AA417" s="222"/>
      <c r="AB417" s="222"/>
      <c r="AC417" s="222"/>
      <c r="AD417" s="222"/>
      <c r="AE417" s="222"/>
      <c r="AF417" s="222" t="s">
        <v>136</v>
      </c>
      <c r="AG417" s="222"/>
      <c r="AH417" s="222"/>
      <c r="AI417" s="222"/>
      <c r="AJ417" s="222"/>
      <c r="AK417" s="222"/>
      <c r="AL417" s="222"/>
      <c r="AM417" s="222"/>
      <c r="AN417" s="222"/>
      <c r="AO417" s="222"/>
      <c r="AP417" s="222"/>
      <c r="AQ417" s="222"/>
      <c r="AR417" s="222"/>
      <c r="AS417" s="222"/>
      <c r="AT417" s="222"/>
      <c r="AU417" s="222"/>
      <c r="AV417" s="222"/>
      <c r="AW417" s="222"/>
      <c r="AX417" s="222"/>
      <c r="AY417" s="222"/>
      <c r="AZ417" s="222"/>
      <c r="BA417" s="222"/>
      <c r="BB417" s="222"/>
      <c r="BC417" s="222"/>
      <c r="BD417" s="222"/>
      <c r="BE417" s="222"/>
      <c r="BF417" s="222"/>
      <c r="BG417" s="222"/>
      <c r="BH417" s="222"/>
      <c r="BI417" s="222"/>
    </row>
    <row r="418" spans="1:61" outlineLevel="1" x14ac:dyDescent="0.2">
      <c r="A418" s="233"/>
      <c r="B418" s="232"/>
      <c r="C418" s="232"/>
      <c r="D418" s="247" t="s">
        <v>214</v>
      </c>
      <c r="E418" s="246"/>
      <c r="F418" s="245">
        <v>21.4</v>
      </c>
      <c r="G418" s="366"/>
      <c r="H418" s="231"/>
      <c r="I418" s="231"/>
      <c r="J418" s="231"/>
      <c r="K418" s="231"/>
      <c r="L418" s="231"/>
      <c r="M418" s="231"/>
      <c r="N418" s="231"/>
      <c r="O418" s="229"/>
      <c r="P418" s="229"/>
      <c r="Q418" s="229"/>
      <c r="R418" s="229"/>
      <c r="S418" s="229"/>
      <c r="T418" s="229"/>
      <c r="U418" s="230"/>
      <c r="V418" s="229"/>
      <c r="W418" s="222"/>
      <c r="X418" s="222"/>
      <c r="Y418" s="222"/>
      <c r="Z418" s="222"/>
      <c r="AA418" s="222"/>
      <c r="AB418" s="222"/>
      <c r="AC418" s="222"/>
      <c r="AD418" s="222"/>
      <c r="AE418" s="222"/>
      <c r="AF418" s="222" t="s">
        <v>175</v>
      </c>
      <c r="AG418" s="222">
        <v>0</v>
      </c>
      <c r="AH418" s="222"/>
      <c r="AI418" s="222"/>
      <c r="AJ418" s="222"/>
      <c r="AK418" s="222"/>
      <c r="AL418" s="222"/>
      <c r="AM418" s="222"/>
      <c r="AN418" s="222"/>
      <c r="AO418" s="222"/>
      <c r="AP418" s="222"/>
      <c r="AQ418" s="222"/>
      <c r="AR418" s="222"/>
      <c r="AS418" s="222"/>
      <c r="AT418" s="222"/>
      <c r="AU418" s="222"/>
      <c r="AV418" s="222"/>
      <c r="AW418" s="222"/>
      <c r="AX418" s="222"/>
      <c r="AY418" s="222"/>
      <c r="AZ418" s="222"/>
      <c r="BA418" s="222"/>
      <c r="BB418" s="222"/>
      <c r="BC418" s="222"/>
      <c r="BD418" s="222"/>
      <c r="BE418" s="222"/>
      <c r="BF418" s="222"/>
      <c r="BG418" s="222"/>
      <c r="BH418" s="222"/>
      <c r="BI418" s="222"/>
    </row>
    <row r="419" spans="1:61" outlineLevel="1" x14ac:dyDescent="0.2">
      <c r="A419" s="233">
        <v>188</v>
      </c>
      <c r="B419" s="232" t="s">
        <v>213</v>
      </c>
      <c r="C419" s="237" t="s">
        <v>139</v>
      </c>
      <c r="D419" s="236" t="s">
        <v>212</v>
      </c>
      <c r="E419" s="229" t="s">
        <v>207</v>
      </c>
      <c r="F419" s="235">
        <v>23.54</v>
      </c>
      <c r="G419" s="365"/>
      <c r="H419" s="231">
        <f>ROUND(F419*G419,2)</f>
        <v>0</v>
      </c>
      <c r="I419" s="234"/>
      <c r="J419" s="231">
        <f>ROUND(F419*I419,2)</f>
        <v>0</v>
      </c>
      <c r="K419" s="234"/>
      <c r="L419" s="231">
        <f>ROUND(F419*K419,2)</f>
        <v>0</v>
      </c>
      <c r="M419" s="231">
        <v>21</v>
      </c>
      <c r="N419" s="231">
        <f>H419*(1+M419/100)</f>
        <v>0</v>
      </c>
      <c r="O419" s="229">
        <v>1.4999999999999999E-4</v>
      </c>
      <c r="P419" s="229">
        <f>ROUND(F419*O419,5)</f>
        <v>3.5300000000000002E-3</v>
      </c>
      <c r="Q419" s="229">
        <v>0</v>
      </c>
      <c r="R419" s="229">
        <f>ROUND(F419*Q419,5)</f>
        <v>0</v>
      </c>
      <c r="S419" s="229"/>
      <c r="T419" s="229"/>
      <c r="U419" s="230">
        <v>0</v>
      </c>
      <c r="V419" s="229">
        <f>ROUND(F419*U419,2)</f>
        <v>0</v>
      </c>
      <c r="W419" s="222"/>
      <c r="X419" s="222"/>
      <c r="Y419" s="222"/>
      <c r="Z419" s="222"/>
      <c r="AA419" s="222"/>
      <c r="AB419" s="222"/>
      <c r="AC419" s="222"/>
      <c r="AD419" s="222"/>
      <c r="AE419" s="222"/>
      <c r="AF419" s="222" t="s">
        <v>211</v>
      </c>
      <c r="AG419" s="222"/>
      <c r="AH419" s="222"/>
      <c r="AI419" s="222"/>
      <c r="AJ419" s="222"/>
      <c r="AK419" s="222"/>
      <c r="AL419" s="222"/>
      <c r="AM419" s="222"/>
      <c r="AN419" s="222"/>
      <c r="AO419" s="222"/>
      <c r="AP419" s="222"/>
      <c r="AQ419" s="222"/>
      <c r="AR419" s="222"/>
      <c r="AS419" s="222"/>
      <c r="AT419" s="222"/>
      <c r="AU419" s="222"/>
      <c r="AV419" s="222"/>
      <c r="AW419" s="222"/>
      <c r="AX419" s="222"/>
      <c r="AY419" s="222"/>
      <c r="AZ419" s="222"/>
      <c r="BA419" s="222"/>
      <c r="BB419" s="222"/>
      <c r="BC419" s="222"/>
      <c r="BD419" s="222"/>
      <c r="BE419" s="222"/>
      <c r="BF419" s="222"/>
      <c r="BG419" s="222"/>
      <c r="BH419" s="222"/>
      <c r="BI419" s="222"/>
    </row>
    <row r="420" spans="1:61" outlineLevel="1" x14ac:dyDescent="0.2">
      <c r="A420" s="233"/>
      <c r="B420" s="232"/>
      <c r="C420" s="232"/>
      <c r="D420" s="247" t="s">
        <v>210</v>
      </c>
      <c r="E420" s="246"/>
      <c r="F420" s="245">
        <v>23.54</v>
      </c>
      <c r="G420" s="366"/>
      <c r="H420" s="231"/>
      <c r="I420" s="231"/>
      <c r="J420" s="231"/>
      <c r="K420" s="231"/>
      <c r="L420" s="231"/>
      <c r="M420" s="231"/>
      <c r="N420" s="231"/>
      <c r="O420" s="229"/>
      <c r="P420" s="229"/>
      <c r="Q420" s="229"/>
      <c r="R420" s="229"/>
      <c r="S420" s="229"/>
      <c r="T420" s="229"/>
      <c r="U420" s="230"/>
      <c r="V420" s="229"/>
      <c r="W420" s="222"/>
      <c r="X420" s="222"/>
      <c r="Y420" s="222"/>
      <c r="Z420" s="222"/>
      <c r="AA420" s="222"/>
      <c r="AB420" s="222"/>
      <c r="AC420" s="222"/>
      <c r="AD420" s="222"/>
      <c r="AE420" s="222"/>
      <c r="AF420" s="222" t="s">
        <v>175</v>
      </c>
      <c r="AG420" s="222">
        <v>0</v>
      </c>
      <c r="AH420" s="222"/>
      <c r="AI420" s="222"/>
      <c r="AJ420" s="222"/>
      <c r="AK420" s="222"/>
      <c r="AL420" s="222"/>
      <c r="AM420" s="222"/>
      <c r="AN420" s="222"/>
      <c r="AO420" s="222"/>
      <c r="AP420" s="222"/>
      <c r="AQ420" s="222"/>
      <c r="AR420" s="222"/>
      <c r="AS420" s="222"/>
      <c r="AT420" s="222"/>
      <c r="AU420" s="222"/>
      <c r="AV420" s="222"/>
      <c r="AW420" s="222"/>
      <c r="AX420" s="222"/>
      <c r="AY420" s="222"/>
      <c r="AZ420" s="222"/>
      <c r="BA420" s="222"/>
      <c r="BB420" s="222"/>
      <c r="BC420" s="222"/>
      <c r="BD420" s="222"/>
      <c r="BE420" s="222"/>
      <c r="BF420" s="222"/>
      <c r="BG420" s="222"/>
      <c r="BH420" s="222"/>
      <c r="BI420" s="222"/>
    </row>
    <row r="421" spans="1:61" outlineLevel="1" x14ac:dyDescent="0.2">
      <c r="A421" s="233">
        <v>189</v>
      </c>
      <c r="B421" s="232" t="s">
        <v>209</v>
      </c>
      <c r="C421" s="237" t="s">
        <v>139</v>
      </c>
      <c r="D421" s="236" t="s">
        <v>208</v>
      </c>
      <c r="E421" s="229" t="s">
        <v>207</v>
      </c>
      <c r="F421" s="235">
        <v>25.4</v>
      </c>
      <c r="G421" s="365"/>
      <c r="H421" s="231">
        <f>ROUND(F421*G421,2)</f>
        <v>0</v>
      </c>
      <c r="I421" s="234"/>
      <c r="J421" s="231">
        <f>ROUND(F421*I421,2)</f>
        <v>0</v>
      </c>
      <c r="K421" s="234"/>
      <c r="L421" s="231">
        <f>ROUND(F421*K421,2)</f>
        <v>0</v>
      </c>
      <c r="M421" s="231">
        <v>21</v>
      </c>
      <c r="N421" s="231">
        <f>H421*(1+M421/100)</f>
        <v>0</v>
      </c>
      <c r="O421" s="229">
        <v>4.0000000000000003E-5</v>
      </c>
      <c r="P421" s="229">
        <f>ROUND(F421*O421,5)</f>
        <v>1.0200000000000001E-3</v>
      </c>
      <c r="Q421" s="229">
        <v>0</v>
      </c>
      <c r="R421" s="229">
        <f>ROUND(F421*Q421,5)</f>
        <v>0</v>
      </c>
      <c r="S421" s="229"/>
      <c r="T421" s="229"/>
      <c r="U421" s="230">
        <v>7.0000000000000007E-2</v>
      </c>
      <c r="V421" s="229">
        <f>ROUND(F421*U421,2)</f>
        <v>1.78</v>
      </c>
      <c r="W421" s="222"/>
      <c r="X421" s="222"/>
      <c r="Y421" s="222"/>
      <c r="Z421" s="222"/>
      <c r="AA421" s="222"/>
      <c r="AB421" s="222"/>
      <c r="AC421" s="222"/>
      <c r="AD421" s="222"/>
      <c r="AE421" s="222"/>
      <c r="AF421" s="222" t="s">
        <v>136</v>
      </c>
      <c r="AG421" s="222"/>
      <c r="AH421" s="222"/>
      <c r="AI421" s="222"/>
      <c r="AJ421" s="222"/>
      <c r="AK421" s="222"/>
      <c r="AL421" s="222"/>
      <c r="AM421" s="222"/>
      <c r="AN421" s="222"/>
      <c r="AO421" s="222"/>
      <c r="AP421" s="222"/>
      <c r="AQ421" s="222"/>
      <c r="AR421" s="222"/>
      <c r="AS421" s="222"/>
      <c r="AT421" s="222"/>
      <c r="AU421" s="222"/>
      <c r="AV421" s="222"/>
      <c r="AW421" s="222"/>
      <c r="AX421" s="222"/>
      <c r="AY421" s="222"/>
      <c r="AZ421" s="222"/>
      <c r="BA421" s="222"/>
      <c r="BB421" s="222"/>
      <c r="BC421" s="222"/>
      <c r="BD421" s="222"/>
      <c r="BE421" s="222"/>
      <c r="BF421" s="222"/>
      <c r="BG421" s="222"/>
      <c r="BH421" s="222"/>
      <c r="BI421" s="222"/>
    </row>
    <row r="422" spans="1:61" outlineLevel="1" x14ac:dyDescent="0.2">
      <c r="A422" s="233"/>
      <c r="B422" s="232"/>
      <c r="C422" s="232"/>
      <c r="D422" s="247" t="s">
        <v>206</v>
      </c>
      <c r="E422" s="246"/>
      <c r="F422" s="245">
        <v>25.4</v>
      </c>
      <c r="G422" s="366"/>
      <c r="H422" s="231"/>
      <c r="I422" s="231"/>
      <c r="J422" s="231"/>
      <c r="K422" s="231"/>
      <c r="L422" s="231"/>
      <c r="M422" s="231"/>
      <c r="N422" s="231"/>
      <c r="O422" s="229"/>
      <c r="P422" s="229"/>
      <c r="Q422" s="229"/>
      <c r="R422" s="229"/>
      <c r="S422" s="229"/>
      <c r="T422" s="229"/>
      <c r="U422" s="230"/>
      <c r="V422" s="229"/>
      <c r="W422" s="222"/>
      <c r="X422" s="222"/>
      <c r="Y422" s="222"/>
      <c r="Z422" s="222"/>
      <c r="AA422" s="222"/>
      <c r="AB422" s="222"/>
      <c r="AC422" s="222"/>
      <c r="AD422" s="222"/>
      <c r="AE422" s="222"/>
      <c r="AF422" s="222" t="s">
        <v>175</v>
      </c>
      <c r="AG422" s="222">
        <v>0</v>
      </c>
      <c r="AH422" s="222"/>
      <c r="AI422" s="222"/>
      <c r="AJ422" s="222"/>
      <c r="AK422" s="222"/>
      <c r="AL422" s="222"/>
      <c r="AM422" s="222"/>
      <c r="AN422" s="222"/>
      <c r="AO422" s="222"/>
      <c r="AP422" s="222"/>
      <c r="AQ422" s="222"/>
      <c r="AR422" s="222"/>
      <c r="AS422" s="222"/>
      <c r="AT422" s="222"/>
      <c r="AU422" s="222"/>
      <c r="AV422" s="222"/>
      <c r="AW422" s="222"/>
      <c r="AX422" s="222"/>
      <c r="AY422" s="222"/>
      <c r="AZ422" s="222"/>
      <c r="BA422" s="222"/>
      <c r="BB422" s="222"/>
      <c r="BC422" s="222"/>
      <c r="BD422" s="222"/>
      <c r="BE422" s="222"/>
      <c r="BF422" s="222"/>
      <c r="BG422" s="222"/>
      <c r="BH422" s="222"/>
      <c r="BI422" s="222"/>
    </row>
    <row r="423" spans="1:61" outlineLevel="1" x14ac:dyDescent="0.2">
      <c r="A423" s="233">
        <v>190</v>
      </c>
      <c r="B423" s="232" t="s">
        <v>205</v>
      </c>
      <c r="C423" s="237" t="s">
        <v>139</v>
      </c>
      <c r="D423" s="236" t="s">
        <v>204</v>
      </c>
      <c r="E423" s="229" t="s">
        <v>168</v>
      </c>
      <c r="F423" s="235">
        <v>0.48</v>
      </c>
      <c r="G423" s="365"/>
      <c r="H423" s="231">
        <f>ROUND(F423*G423,2)</f>
        <v>0</v>
      </c>
      <c r="I423" s="234"/>
      <c r="J423" s="231">
        <f>ROUND(F423*I423,2)</f>
        <v>0</v>
      </c>
      <c r="K423" s="234"/>
      <c r="L423" s="231">
        <f>ROUND(F423*K423,2)</f>
        <v>0</v>
      </c>
      <c r="M423" s="231">
        <v>21</v>
      </c>
      <c r="N423" s="231">
        <f>H423*(1+M423/100)</f>
        <v>0</v>
      </c>
      <c r="O423" s="229">
        <v>0</v>
      </c>
      <c r="P423" s="229">
        <f>ROUND(F423*O423,5)</f>
        <v>0</v>
      </c>
      <c r="Q423" s="229">
        <v>0</v>
      </c>
      <c r="R423" s="229">
        <f>ROUND(F423*Q423,5)</f>
        <v>0</v>
      </c>
      <c r="S423" s="229"/>
      <c r="T423" s="229"/>
      <c r="U423" s="230">
        <v>1.5980000000000001</v>
      </c>
      <c r="V423" s="229">
        <f>ROUND(F423*U423,2)</f>
        <v>0.77</v>
      </c>
      <c r="W423" s="222"/>
      <c r="X423" s="222"/>
      <c r="Y423" s="222"/>
      <c r="Z423" s="222"/>
      <c r="AA423" s="222"/>
      <c r="AB423" s="222"/>
      <c r="AC423" s="222"/>
      <c r="AD423" s="222"/>
      <c r="AE423" s="222"/>
      <c r="AF423" s="222" t="s">
        <v>136</v>
      </c>
      <c r="AG423" s="222"/>
      <c r="AH423" s="222"/>
      <c r="AI423" s="222"/>
      <c r="AJ423" s="222"/>
      <c r="AK423" s="222"/>
      <c r="AL423" s="222"/>
      <c r="AM423" s="222"/>
      <c r="AN423" s="222"/>
      <c r="AO423" s="222"/>
      <c r="AP423" s="222"/>
      <c r="AQ423" s="222"/>
      <c r="AR423" s="222"/>
      <c r="AS423" s="222"/>
      <c r="AT423" s="222"/>
      <c r="AU423" s="222"/>
      <c r="AV423" s="222"/>
      <c r="AW423" s="222"/>
      <c r="AX423" s="222"/>
      <c r="AY423" s="222"/>
      <c r="AZ423" s="222"/>
      <c r="BA423" s="222"/>
      <c r="BB423" s="222"/>
      <c r="BC423" s="222"/>
      <c r="BD423" s="222"/>
      <c r="BE423" s="222"/>
      <c r="BF423" s="222"/>
      <c r="BG423" s="222"/>
      <c r="BH423" s="222"/>
      <c r="BI423" s="222"/>
    </row>
    <row r="424" spans="1:61" x14ac:dyDescent="0.2">
      <c r="A424" s="244" t="s">
        <v>150</v>
      </c>
      <c r="B424" s="243" t="s">
        <v>55</v>
      </c>
      <c r="C424" s="243"/>
      <c r="D424" s="242" t="s">
        <v>54</v>
      </c>
      <c r="E424" s="238"/>
      <c r="F424" s="241"/>
      <c r="G424" s="367"/>
      <c r="H424" s="240">
        <f>SUMIF(AF425:AF432,"&lt;&gt;NOR",H425:H432)</f>
        <v>0</v>
      </c>
      <c r="I424" s="240"/>
      <c r="J424" s="240">
        <f>SUM(J425:J432)</f>
        <v>0</v>
      </c>
      <c r="K424" s="240"/>
      <c r="L424" s="240">
        <f>SUM(L425:L432)</f>
        <v>0</v>
      </c>
      <c r="M424" s="240"/>
      <c r="N424" s="240">
        <f>SUM(N425:N432)</f>
        <v>0</v>
      </c>
      <c r="O424" s="238"/>
      <c r="P424" s="238">
        <f>SUM(P425:P432)</f>
        <v>0.13972999999999999</v>
      </c>
      <c r="Q424" s="238"/>
      <c r="R424" s="238">
        <f>SUM(R425:R432)</f>
        <v>0</v>
      </c>
      <c r="S424" s="238"/>
      <c r="T424" s="238"/>
      <c r="U424" s="239"/>
      <c r="V424" s="238">
        <f>SUM(V425:V432)</f>
        <v>48.86</v>
      </c>
      <c r="AF424" t="s">
        <v>149</v>
      </c>
    </row>
    <row r="425" spans="1:61" outlineLevel="1" x14ac:dyDescent="0.2">
      <c r="A425" s="233">
        <v>191</v>
      </c>
      <c r="B425" s="232" t="s">
        <v>203</v>
      </c>
      <c r="C425" s="237" t="s">
        <v>139</v>
      </c>
      <c r="D425" s="236" t="s">
        <v>202</v>
      </c>
      <c r="E425" s="229" t="s">
        <v>194</v>
      </c>
      <c r="F425" s="235">
        <v>50</v>
      </c>
      <c r="G425" s="365"/>
      <c r="H425" s="231">
        <f>ROUND(F425*G425,2)</f>
        <v>0</v>
      </c>
      <c r="I425" s="234"/>
      <c r="J425" s="231">
        <f>ROUND(F425*I425,2)</f>
        <v>0</v>
      </c>
      <c r="K425" s="234"/>
      <c r="L425" s="231">
        <f>ROUND(F425*K425,2)</f>
        <v>0</v>
      </c>
      <c r="M425" s="231">
        <v>21</v>
      </c>
      <c r="N425" s="231">
        <f>H425*(1+M425/100)</f>
        <v>0</v>
      </c>
      <c r="O425" s="229">
        <v>0</v>
      </c>
      <c r="P425" s="229">
        <f>ROUND(F425*O425,5)</f>
        <v>0</v>
      </c>
      <c r="Q425" s="229">
        <v>0</v>
      </c>
      <c r="R425" s="229">
        <f>ROUND(F425*Q425,5)</f>
        <v>0</v>
      </c>
      <c r="S425" s="229"/>
      <c r="T425" s="229"/>
      <c r="U425" s="230">
        <v>6.9709999999999994E-2</v>
      </c>
      <c r="V425" s="229">
        <f>ROUND(F425*U425,2)</f>
        <v>3.49</v>
      </c>
      <c r="W425" s="222"/>
      <c r="X425" s="222"/>
      <c r="Y425" s="222"/>
      <c r="Z425" s="222"/>
      <c r="AA425" s="222"/>
      <c r="AB425" s="222"/>
      <c r="AC425" s="222"/>
      <c r="AD425" s="222"/>
      <c r="AE425" s="222"/>
      <c r="AF425" s="222" t="s">
        <v>136</v>
      </c>
      <c r="AG425" s="222"/>
      <c r="AH425" s="222"/>
      <c r="AI425" s="222"/>
      <c r="AJ425" s="222"/>
      <c r="AK425" s="222"/>
      <c r="AL425" s="222"/>
      <c r="AM425" s="222"/>
      <c r="AN425" s="222"/>
      <c r="AO425" s="222"/>
      <c r="AP425" s="222"/>
      <c r="AQ425" s="222"/>
      <c r="AR425" s="222"/>
      <c r="AS425" s="222"/>
      <c r="AT425" s="222"/>
      <c r="AU425" s="222"/>
      <c r="AV425" s="222"/>
      <c r="AW425" s="222"/>
      <c r="AX425" s="222"/>
      <c r="AY425" s="222"/>
      <c r="AZ425" s="222"/>
      <c r="BA425" s="222"/>
      <c r="BB425" s="222"/>
      <c r="BC425" s="222"/>
      <c r="BD425" s="222"/>
      <c r="BE425" s="222"/>
      <c r="BF425" s="222"/>
      <c r="BG425" s="222"/>
      <c r="BH425" s="222"/>
      <c r="BI425" s="222"/>
    </row>
    <row r="426" spans="1:61" outlineLevel="1" x14ac:dyDescent="0.2">
      <c r="A426" s="233"/>
      <c r="B426" s="232"/>
      <c r="C426" s="232"/>
      <c r="D426" s="247" t="s">
        <v>201</v>
      </c>
      <c r="E426" s="246"/>
      <c r="F426" s="245">
        <v>50</v>
      </c>
      <c r="G426" s="366"/>
      <c r="H426" s="231"/>
      <c r="I426" s="231"/>
      <c r="J426" s="231"/>
      <c r="K426" s="231"/>
      <c r="L426" s="231"/>
      <c r="M426" s="231"/>
      <c r="N426" s="231"/>
      <c r="O426" s="229"/>
      <c r="P426" s="229"/>
      <c r="Q426" s="229"/>
      <c r="R426" s="229"/>
      <c r="S426" s="229"/>
      <c r="T426" s="229"/>
      <c r="U426" s="230"/>
      <c r="V426" s="229"/>
      <c r="W426" s="222"/>
      <c r="X426" s="222"/>
      <c r="Y426" s="222"/>
      <c r="Z426" s="222"/>
      <c r="AA426" s="222"/>
      <c r="AB426" s="222"/>
      <c r="AC426" s="222"/>
      <c r="AD426" s="222"/>
      <c r="AE426" s="222"/>
      <c r="AF426" s="222" t="s">
        <v>175</v>
      </c>
      <c r="AG426" s="222">
        <v>0</v>
      </c>
      <c r="AH426" s="222"/>
      <c r="AI426" s="222"/>
      <c r="AJ426" s="222"/>
      <c r="AK426" s="222"/>
      <c r="AL426" s="222"/>
      <c r="AM426" s="222"/>
      <c r="AN426" s="222"/>
      <c r="AO426" s="222"/>
      <c r="AP426" s="222"/>
      <c r="AQ426" s="222"/>
      <c r="AR426" s="222"/>
      <c r="AS426" s="222"/>
      <c r="AT426" s="222"/>
      <c r="AU426" s="222"/>
      <c r="AV426" s="222"/>
      <c r="AW426" s="222"/>
      <c r="AX426" s="222"/>
      <c r="AY426" s="222"/>
      <c r="AZ426" s="222"/>
      <c r="BA426" s="222"/>
      <c r="BB426" s="222"/>
      <c r="BC426" s="222"/>
      <c r="BD426" s="222"/>
      <c r="BE426" s="222"/>
      <c r="BF426" s="222"/>
      <c r="BG426" s="222"/>
      <c r="BH426" s="222"/>
      <c r="BI426" s="222"/>
    </row>
    <row r="427" spans="1:61" ht="22.5" outlineLevel="1" x14ac:dyDescent="0.2">
      <c r="A427" s="233">
        <v>192</v>
      </c>
      <c r="B427" s="232" t="s">
        <v>200</v>
      </c>
      <c r="C427" s="237" t="s">
        <v>139</v>
      </c>
      <c r="D427" s="236" t="s">
        <v>199</v>
      </c>
      <c r="E427" s="229" t="s">
        <v>194</v>
      </c>
      <c r="F427" s="235">
        <v>288.2</v>
      </c>
      <c r="G427" s="365"/>
      <c r="H427" s="231">
        <f>ROUND(F427*G427,2)</f>
        <v>0</v>
      </c>
      <c r="I427" s="234"/>
      <c r="J427" s="231">
        <f>ROUND(F427*I427,2)</f>
        <v>0</v>
      </c>
      <c r="K427" s="234"/>
      <c r="L427" s="231">
        <f>ROUND(F427*K427,2)</f>
        <v>0</v>
      </c>
      <c r="M427" s="231">
        <v>21</v>
      </c>
      <c r="N427" s="231">
        <f>H427*(1+M427/100)</f>
        <v>0</v>
      </c>
      <c r="O427" s="229">
        <v>4.2999999999999999E-4</v>
      </c>
      <c r="P427" s="229">
        <f>ROUND(F427*O427,5)</f>
        <v>0.12393</v>
      </c>
      <c r="Q427" s="229">
        <v>0</v>
      </c>
      <c r="R427" s="229">
        <f>ROUND(F427*Q427,5)</f>
        <v>0</v>
      </c>
      <c r="S427" s="229"/>
      <c r="T427" s="229"/>
      <c r="U427" s="230">
        <v>0.13439999999999999</v>
      </c>
      <c r="V427" s="229">
        <f>ROUND(F427*U427,2)</f>
        <v>38.729999999999997</v>
      </c>
      <c r="W427" s="222"/>
      <c r="X427" s="222"/>
      <c r="Y427" s="222"/>
      <c r="Z427" s="222"/>
      <c r="AA427" s="222"/>
      <c r="AB427" s="222"/>
      <c r="AC427" s="222"/>
      <c r="AD427" s="222"/>
      <c r="AE427" s="222"/>
      <c r="AF427" s="222" t="s">
        <v>136</v>
      </c>
      <c r="AG427" s="222"/>
      <c r="AH427" s="222"/>
      <c r="AI427" s="222"/>
      <c r="AJ427" s="222"/>
      <c r="AK427" s="222"/>
      <c r="AL427" s="222"/>
      <c r="AM427" s="222"/>
      <c r="AN427" s="222"/>
      <c r="AO427" s="222"/>
      <c r="AP427" s="222"/>
      <c r="AQ427" s="222"/>
      <c r="AR427" s="222"/>
      <c r="AS427" s="222"/>
      <c r="AT427" s="222"/>
      <c r="AU427" s="222"/>
      <c r="AV427" s="222"/>
      <c r="AW427" s="222"/>
      <c r="AX427" s="222"/>
      <c r="AY427" s="222"/>
      <c r="AZ427" s="222"/>
      <c r="BA427" s="222"/>
      <c r="BB427" s="222"/>
      <c r="BC427" s="222"/>
      <c r="BD427" s="222"/>
      <c r="BE427" s="222"/>
      <c r="BF427" s="222"/>
      <c r="BG427" s="222"/>
      <c r="BH427" s="222"/>
      <c r="BI427" s="222"/>
    </row>
    <row r="428" spans="1:61" outlineLevel="1" x14ac:dyDescent="0.2">
      <c r="A428" s="233"/>
      <c r="B428" s="232"/>
      <c r="C428" s="232"/>
      <c r="D428" s="247" t="s">
        <v>198</v>
      </c>
      <c r="E428" s="246"/>
      <c r="F428" s="245"/>
      <c r="G428" s="366"/>
      <c r="H428" s="231"/>
      <c r="I428" s="231"/>
      <c r="J428" s="231"/>
      <c r="K428" s="231"/>
      <c r="L428" s="231"/>
      <c r="M428" s="231"/>
      <c r="N428" s="231"/>
      <c r="O428" s="229"/>
      <c r="P428" s="229"/>
      <c r="Q428" s="229"/>
      <c r="R428" s="229"/>
      <c r="S428" s="229"/>
      <c r="T428" s="229"/>
      <c r="U428" s="230"/>
      <c r="V428" s="229"/>
      <c r="W428" s="222"/>
      <c r="X428" s="222"/>
      <c r="Y428" s="222"/>
      <c r="Z428" s="222"/>
      <c r="AA428" s="222"/>
      <c r="AB428" s="222"/>
      <c r="AC428" s="222"/>
      <c r="AD428" s="222"/>
      <c r="AE428" s="222"/>
      <c r="AF428" s="222" t="s">
        <v>175</v>
      </c>
      <c r="AG428" s="222">
        <v>0</v>
      </c>
      <c r="AH428" s="222"/>
      <c r="AI428" s="222"/>
      <c r="AJ428" s="222"/>
      <c r="AK428" s="222"/>
      <c r="AL428" s="222"/>
      <c r="AM428" s="222"/>
      <c r="AN428" s="222"/>
      <c r="AO428" s="222"/>
      <c r="AP428" s="222"/>
      <c r="AQ428" s="222"/>
      <c r="AR428" s="222"/>
      <c r="AS428" s="222"/>
      <c r="AT428" s="222"/>
      <c r="AU428" s="222"/>
      <c r="AV428" s="222"/>
      <c r="AW428" s="222"/>
      <c r="AX428" s="222"/>
      <c r="AY428" s="222"/>
      <c r="AZ428" s="222"/>
      <c r="BA428" s="222"/>
      <c r="BB428" s="222"/>
      <c r="BC428" s="222"/>
      <c r="BD428" s="222"/>
      <c r="BE428" s="222"/>
      <c r="BF428" s="222"/>
      <c r="BG428" s="222"/>
      <c r="BH428" s="222"/>
      <c r="BI428" s="222"/>
    </row>
    <row r="429" spans="1:61" outlineLevel="1" x14ac:dyDescent="0.2">
      <c r="A429" s="233"/>
      <c r="B429" s="232"/>
      <c r="C429" s="232"/>
      <c r="D429" s="247" t="s">
        <v>197</v>
      </c>
      <c r="E429" s="246"/>
      <c r="F429" s="245">
        <v>288.2</v>
      </c>
      <c r="G429" s="366"/>
      <c r="H429" s="231"/>
      <c r="I429" s="231"/>
      <c r="J429" s="231"/>
      <c r="K429" s="231"/>
      <c r="L429" s="231"/>
      <c r="M429" s="231"/>
      <c r="N429" s="231"/>
      <c r="O429" s="229"/>
      <c r="P429" s="229"/>
      <c r="Q429" s="229"/>
      <c r="R429" s="229"/>
      <c r="S429" s="229"/>
      <c r="T429" s="229"/>
      <c r="U429" s="230"/>
      <c r="V429" s="229"/>
      <c r="W429" s="222"/>
      <c r="X429" s="222"/>
      <c r="Y429" s="222"/>
      <c r="Z429" s="222"/>
      <c r="AA429" s="222"/>
      <c r="AB429" s="222"/>
      <c r="AC429" s="222"/>
      <c r="AD429" s="222"/>
      <c r="AE429" s="222"/>
      <c r="AF429" s="222" t="s">
        <v>175</v>
      </c>
      <c r="AG429" s="222">
        <v>0</v>
      </c>
      <c r="AH429" s="222"/>
      <c r="AI429" s="222"/>
      <c r="AJ429" s="222"/>
      <c r="AK429" s="222"/>
      <c r="AL429" s="222"/>
      <c r="AM429" s="222"/>
      <c r="AN429" s="222"/>
      <c r="AO429" s="222"/>
      <c r="AP429" s="222"/>
      <c r="AQ429" s="222"/>
      <c r="AR429" s="222"/>
      <c r="AS429" s="222"/>
      <c r="AT429" s="222"/>
      <c r="AU429" s="222"/>
      <c r="AV429" s="222"/>
      <c r="AW429" s="222"/>
      <c r="AX429" s="222"/>
      <c r="AY429" s="222"/>
      <c r="AZ429" s="222"/>
      <c r="BA429" s="222"/>
      <c r="BB429" s="222"/>
      <c r="BC429" s="222"/>
      <c r="BD429" s="222"/>
      <c r="BE429" s="222"/>
      <c r="BF429" s="222"/>
      <c r="BG429" s="222"/>
      <c r="BH429" s="222"/>
      <c r="BI429" s="222"/>
    </row>
    <row r="430" spans="1:61" ht="22.5" outlineLevel="1" x14ac:dyDescent="0.2">
      <c r="A430" s="233">
        <v>193</v>
      </c>
      <c r="B430" s="232" t="s">
        <v>196</v>
      </c>
      <c r="C430" s="237" t="s">
        <v>139</v>
      </c>
      <c r="D430" s="236" t="s">
        <v>195</v>
      </c>
      <c r="E430" s="229" t="s">
        <v>194</v>
      </c>
      <c r="F430" s="235">
        <v>49.38</v>
      </c>
      <c r="G430" s="365"/>
      <c r="H430" s="231">
        <f>ROUND(F430*G430,2)</f>
        <v>0</v>
      </c>
      <c r="I430" s="234"/>
      <c r="J430" s="231">
        <f>ROUND(F430*I430,2)</f>
        <v>0</v>
      </c>
      <c r="K430" s="234"/>
      <c r="L430" s="231">
        <f>ROUND(F430*K430,2)</f>
        <v>0</v>
      </c>
      <c r="M430" s="231">
        <v>21</v>
      </c>
      <c r="N430" s="231">
        <f>H430*(1+M430/100)</f>
        <v>0</v>
      </c>
      <c r="O430" s="229">
        <v>3.2000000000000003E-4</v>
      </c>
      <c r="P430" s="229">
        <f>ROUND(F430*O430,5)</f>
        <v>1.5800000000000002E-2</v>
      </c>
      <c r="Q430" s="229">
        <v>0</v>
      </c>
      <c r="R430" s="229">
        <f>ROUND(F430*Q430,5)</f>
        <v>0</v>
      </c>
      <c r="S430" s="229"/>
      <c r="T430" s="229"/>
      <c r="U430" s="230">
        <v>0.13439999999999999</v>
      </c>
      <c r="V430" s="229">
        <f>ROUND(F430*U430,2)</f>
        <v>6.64</v>
      </c>
      <c r="W430" s="222"/>
      <c r="X430" s="222"/>
      <c r="Y430" s="222"/>
      <c r="Z430" s="222"/>
      <c r="AA430" s="222"/>
      <c r="AB430" s="222"/>
      <c r="AC430" s="222"/>
      <c r="AD430" s="222"/>
      <c r="AE430" s="222"/>
      <c r="AF430" s="222" t="s">
        <v>136</v>
      </c>
      <c r="AG430" s="222"/>
      <c r="AH430" s="222"/>
      <c r="AI430" s="222"/>
      <c r="AJ430" s="222"/>
      <c r="AK430" s="222"/>
      <c r="AL430" s="222"/>
      <c r="AM430" s="222"/>
      <c r="AN430" s="222"/>
      <c r="AO430" s="222"/>
      <c r="AP430" s="222"/>
      <c r="AQ430" s="222"/>
      <c r="AR430" s="222"/>
      <c r="AS430" s="222"/>
      <c r="AT430" s="222"/>
      <c r="AU430" s="222"/>
      <c r="AV430" s="222"/>
      <c r="AW430" s="222"/>
      <c r="AX430" s="222"/>
      <c r="AY430" s="222"/>
      <c r="AZ430" s="222"/>
      <c r="BA430" s="222"/>
      <c r="BB430" s="222"/>
      <c r="BC430" s="222"/>
      <c r="BD430" s="222"/>
      <c r="BE430" s="222"/>
      <c r="BF430" s="222"/>
      <c r="BG430" s="222"/>
      <c r="BH430" s="222"/>
      <c r="BI430" s="222"/>
    </row>
    <row r="431" spans="1:61" outlineLevel="1" x14ac:dyDescent="0.2">
      <c r="A431" s="233"/>
      <c r="B431" s="232"/>
      <c r="C431" s="232"/>
      <c r="D431" s="247" t="s">
        <v>193</v>
      </c>
      <c r="E431" s="246"/>
      <c r="F431" s="245"/>
      <c r="G431" s="366"/>
      <c r="H431" s="231"/>
      <c r="I431" s="231"/>
      <c r="J431" s="231"/>
      <c r="K431" s="231"/>
      <c r="L431" s="231"/>
      <c r="M431" s="231"/>
      <c r="N431" s="231"/>
      <c r="O431" s="229"/>
      <c r="P431" s="229"/>
      <c r="Q431" s="229"/>
      <c r="R431" s="229"/>
      <c r="S431" s="229"/>
      <c r="T431" s="229"/>
      <c r="U431" s="230"/>
      <c r="V431" s="229"/>
      <c r="W431" s="222"/>
      <c r="X431" s="222"/>
      <c r="Y431" s="222"/>
      <c r="Z431" s="222"/>
      <c r="AA431" s="222"/>
      <c r="AB431" s="222"/>
      <c r="AC431" s="222"/>
      <c r="AD431" s="222"/>
      <c r="AE431" s="222"/>
      <c r="AF431" s="222" t="s">
        <v>175</v>
      </c>
      <c r="AG431" s="222">
        <v>0</v>
      </c>
      <c r="AH431" s="222"/>
      <c r="AI431" s="222"/>
      <c r="AJ431" s="222"/>
      <c r="AK431" s="222"/>
      <c r="AL431" s="222"/>
      <c r="AM431" s="222"/>
      <c r="AN431" s="222"/>
      <c r="AO431" s="222"/>
      <c r="AP431" s="222"/>
      <c r="AQ431" s="222"/>
      <c r="AR431" s="222"/>
      <c r="AS431" s="222"/>
      <c r="AT431" s="222"/>
      <c r="AU431" s="222"/>
      <c r="AV431" s="222"/>
      <c r="AW431" s="222"/>
      <c r="AX431" s="222"/>
      <c r="AY431" s="222"/>
      <c r="AZ431" s="222"/>
      <c r="BA431" s="222"/>
      <c r="BB431" s="222"/>
      <c r="BC431" s="222"/>
      <c r="BD431" s="222"/>
      <c r="BE431" s="222"/>
      <c r="BF431" s="222"/>
      <c r="BG431" s="222"/>
      <c r="BH431" s="222"/>
      <c r="BI431" s="222"/>
    </row>
    <row r="432" spans="1:61" outlineLevel="1" x14ac:dyDescent="0.2">
      <c r="A432" s="233"/>
      <c r="B432" s="232"/>
      <c r="C432" s="232"/>
      <c r="D432" s="247" t="s">
        <v>192</v>
      </c>
      <c r="E432" s="246"/>
      <c r="F432" s="245">
        <v>49.38</v>
      </c>
      <c r="G432" s="366"/>
      <c r="H432" s="231"/>
      <c r="I432" s="231"/>
      <c r="J432" s="231"/>
      <c r="K432" s="231"/>
      <c r="L432" s="231"/>
      <c r="M432" s="231"/>
      <c r="N432" s="231"/>
      <c r="O432" s="229"/>
      <c r="P432" s="229"/>
      <c r="Q432" s="229"/>
      <c r="R432" s="229"/>
      <c r="S432" s="229"/>
      <c r="T432" s="229"/>
      <c r="U432" s="230"/>
      <c r="V432" s="229"/>
      <c r="W432" s="222"/>
      <c r="X432" s="222"/>
      <c r="Y432" s="222"/>
      <c r="Z432" s="222"/>
      <c r="AA432" s="222"/>
      <c r="AB432" s="222"/>
      <c r="AC432" s="222"/>
      <c r="AD432" s="222"/>
      <c r="AE432" s="222"/>
      <c r="AF432" s="222" t="s">
        <v>175</v>
      </c>
      <c r="AG432" s="222">
        <v>0</v>
      </c>
      <c r="AH432" s="222"/>
      <c r="AI432" s="222"/>
      <c r="AJ432" s="222"/>
      <c r="AK432" s="222"/>
      <c r="AL432" s="222"/>
      <c r="AM432" s="222"/>
      <c r="AN432" s="222"/>
      <c r="AO432" s="222"/>
      <c r="AP432" s="222"/>
      <c r="AQ432" s="222"/>
      <c r="AR432" s="222"/>
      <c r="AS432" s="222"/>
      <c r="AT432" s="222"/>
      <c r="AU432" s="222"/>
      <c r="AV432" s="222"/>
      <c r="AW432" s="222"/>
      <c r="AX432" s="222"/>
      <c r="AY432" s="222"/>
      <c r="AZ432" s="222"/>
      <c r="BA432" s="222"/>
      <c r="BB432" s="222"/>
      <c r="BC432" s="222"/>
      <c r="BD432" s="222"/>
      <c r="BE432" s="222"/>
      <c r="BF432" s="222"/>
      <c r="BG432" s="222"/>
      <c r="BH432" s="222"/>
      <c r="BI432" s="222"/>
    </row>
    <row r="433" spans="1:61" x14ac:dyDescent="0.2">
      <c r="A433" s="244" t="s">
        <v>150</v>
      </c>
      <c r="B433" s="243" t="s">
        <v>53</v>
      </c>
      <c r="C433" s="243"/>
      <c r="D433" s="242" t="s">
        <v>52</v>
      </c>
      <c r="E433" s="238"/>
      <c r="F433" s="241"/>
      <c r="G433" s="367"/>
      <c r="H433" s="240">
        <f>SUMIF(AF434:AF434,"&lt;&gt;NOR",H434:H434)</f>
        <v>0</v>
      </c>
      <c r="I433" s="240"/>
      <c r="J433" s="240">
        <f>SUM(J434:J434)</f>
        <v>0</v>
      </c>
      <c r="K433" s="240"/>
      <c r="L433" s="240">
        <f>SUM(L434:L434)</f>
        <v>0</v>
      </c>
      <c r="M433" s="240"/>
      <c r="N433" s="240">
        <f>SUM(N434:N434)</f>
        <v>0</v>
      </c>
      <c r="O433" s="238"/>
      <c r="P433" s="238">
        <f>SUM(P434:P434)</f>
        <v>0</v>
      </c>
      <c r="Q433" s="238"/>
      <c r="R433" s="238">
        <f>SUM(R434:R434)</f>
        <v>0</v>
      </c>
      <c r="S433" s="238"/>
      <c r="T433" s="238"/>
      <c r="U433" s="239"/>
      <c r="V433" s="238">
        <f>SUM(V434:V434)</f>
        <v>0</v>
      </c>
      <c r="AF433" t="s">
        <v>149</v>
      </c>
    </row>
    <row r="434" spans="1:61" ht="22.5" outlineLevel="1" x14ac:dyDescent="0.2">
      <c r="A434" s="233">
        <v>194</v>
      </c>
      <c r="B434" s="232" t="s">
        <v>191</v>
      </c>
      <c r="C434" s="237" t="s">
        <v>139</v>
      </c>
      <c r="D434" s="236" t="s">
        <v>190</v>
      </c>
      <c r="E434" s="229" t="s">
        <v>189</v>
      </c>
      <c r="F434" s="235">
        <v>2</v>
      </c>
      <c r="G434" s="365"/>
      <c r="H434" s="231">
        <f>ROUND(F434*G434,2)</f>
        <v>0</v>
      </c>
      <c r="I434" s="234"/>
      <c r="J434" s="231">
        <f>ROUND(F434*I434,2)</f>
        <v>0</v>
      </c>
      <c r="K434" s="234"/>
      <c r="L434" s="231">
        <f>ROUND(F434*K434,2)</f>
        <v>0</v>
      </c>
      <c r="M434" s="231">
        <v>21</v>
      </c>
      <c r="N434" s="231">
        <f>H434*(1+M434/100)</f>
        <v>0</v>
      </c>
      <c r="O434" s="229">
        <v>0</v>
      </c>
      <c r="P434" s="229">
        <f>ROUND(F434*O434,5)</f>
        <v>0</v>
      </c>
      <c r="Q434" s="229">
        <v>0</v>
      </c>
      <c r="R434" s="229">
        <f>ROUND(F434*Q434,5)</f>
        <v>0</v>
      </c>
      <c r="S434" s="229"/>
      <c r="T434" s="229"/>
      <c r="U434" s="230">
        <v>0</v>
      </c>
      <c r="V434" s="229">
        <f>ROUND(F434*U434,2)</f>
        <v>0</v>
      </c>
      <c r="W434" s="222"/>
      <c r="X434" s="222"/>
      <c r="Y434" s="222"/>
      <c r="Z434" s="222"/>
      <c r="AA434" s="222"/>
      <c r="AB434" s="222"/>
      <c r="AC434" s="222"/>
      <c r="AD434" s="222"/>
      <c r="AE434" s="222"/>
      <c r="AF434" s="222" t="s">
        <v>136</v>
      </c>
      <c r="AG434" s="222"/>
      <c r="AH434" s="222"/>
      <c r="AI434" s="222"/>
      <c r="AJ434" s="222"/>
      <c r="AK434" s="222"/>
      <c r="AL434" s="222"/>
      <c r="AM434" s="222"/>
      <c r="AN434" s="222"/>
      <c r="AO434" s="222"/>
      <c r="AP434" s="222"/>
      <c r="AQ434" s="222"/>
      <c r="AR434" s="222"/>
      <c r="AS434" s="222"/>
      <c r="AT434" s="222"/>
      <c r="AU434" s="222"/>
      <c r="AV434" s="222"/>
      <c r="AW434" s="222"/>
      <c r="AX434" s="222"/>
      <c r="AY434" s="222"/>
      <c r="AZ434" s="222"/>
      <c r="BA434" s="222"/>
      <c r="BB434" s="222"/>
      <c r="BC434" s="222"/>
      <c r="BD434" s="222"/>
      <c r="BE434" s="222"/>
      <c r="BF434" s="222"/>
      <c r="BG434" s="222"/>
      <c r="BH434" s="222"/>
      <c r="BI434" s="222"/>
    </row>
    <row r="435" spans="1:61" x14ac:dyDescent="0.2">
      <c r="A435" s="244" t="s">
        <v>150</v>
      </c>
      <c r="B435" s="243" t="s">
        <v>50</v>
      </c>
      <c r="C435" s="243"/>
      <c r="D435" s="242" t="s">
        <v>49</v>
      </c>
      <c r="E435" s="238"/>
      <c r="F435" s="241"/>
      <c r="G435" s="367"/>
      <c r="H435" s="240">
        <f>SUMIF(AF436:AF436,"&lt;&gt;NOR",H436:H436)</f>
        <v>0</v>
      </c>
      <c r="I435" s="240"/>
      <c r="J435" s="240">
        <f>SUM(J436:J436)</f>
        <v>0</v>
      </c>
      <c r="K435" s="240"/>
      <c r="L435" s="240">
        <f>SUM(L436:L436)</f>
        <v>0</v>
      </c>
      <c r="M435" s="240"/>
      <c r="N435" s="240">
        <f>SUM(N436:N436)</f>
        <v>0</v>
      </c>
      <c r="O435" s="238"/>
      <c r="P435" s="238">
        <f>SUM(P436:P436)</f>
        <v>0</v>
      </c>
      <c r="Q435" s="238"/>
      <c r="R435" s="238">
        <f>SUM(R436:R436)</f>
        <v>0</v>
      </c>
      <c r="S435" s="238"/>
      <c r="T435" s="238"/>
      <c r="U435" s="239"/>
      <c r="V435" s="238">
        <f>SUM(V436:V436)</f>
        <v>0</v>
      </c>
      <c r="AF435" t="s">
        <v>149</v>
      </c>
    </row>
    <row r="436" spans="1:61" outlineLevel="1" x14ac:dyDescent="0.2">
      <c r="A436" s="233">
        <v>195</v>
      </c>
      <c r="B436" s="232" t="s">
        <v>50</v>
      </c>
      <c r="C436" s="232" t="s">
        <v>188</v>
      </c>
      <c r="D436" s="236" t="s">
        <v>187</v>
      </c>
      <c r="E436" s="229" t="s">
        <v>186</v>
      </c>
      <c r="F436" s="235">
        <v>1</v>
      </c>
      <c r="G436" s="365"/>
      <c r="H436" s="231">
        <f>ROUND(F436*G436,2)</f>
        <v>0</v>
      </c>
      <c r="I436" s="234"/>
      <c r="J436" s="231">
        <f>ROUND(F436*I436,2)</f>
        <v>0</v>
      </c>
      <c r="K436" s="234"/>
      <c r="L436" s="231">
        <f>ROUND(F436*K436,2)</f>
        <v>0</v>
      </c>
      <c r="M436" s="231">
        <v>21</v>
      </c>
      <c r="N436" s="231">
        <f>H436*(1+M436/100)</f>
        <v>0</v>
      </c>
      <c r="O436" s="229">
        <v>0</v>
      </c>
      <c r="P436" s="229">
        <f>ROUND(F436*O436,5)</f>
        <v>0</v>
      </c>
      <c r="Q436" s="229">
        <v>0</v>
      </c>
      <c r="R436" s="229">
        <f>ROUND(F436*Q436,5)</f>
        <v>0</v>
      </c>
      <c r="S436" s="229"/>
      <c r="T436" s="229"/>
      <c r="U436" s="230">
        <v>0</v>
      </c>
      <c r="V436" s="229">
        <f>ROUND(F436*U436,2)</f>
        <v>0</v>
      </c>
      <c r="W436" s="222"/>
      <c r="X436" s="222"/>
      <c r="Y436" s="222"/>
      <c r="Z436" s="222"/>
      <c r="AA436" s="222"/>
      <c r="AB436" s="222"/>
      <c r="AC436" s="222"/>
      <c r="AD436" s="222"/>
      <c r="AE436" s="222"/>
      <c r="AF436" s="222" t="s">
        <v>136</v>
      </c>
      <c r="AG436" s="222"/>
      <c r="AH436" s="222"/>
      <c r="AI436" s="222"/>
      <c r="AJ436" s="222"/>
      <c r="AK436" s="222"/>
      <c r="AL436" s="222"/>
      <c r="AM436" s="222"/>
      <c r="AN436" s="222"/>
      <c r="AO436" s="222"/>
      <c r="AP436" s="222"/>
      <c r="AQ436" s="222"/>
      <c r="AR436" s="222"/>
      <c r="AS436" s="222"/>
      <c r="AT436" s="222"/>
      <c r="AU436" s="222"/>
      <c r="AV436" s="222"/>
      <c r="AW436" s="222"/>
      <c r="AX436" s="222"/>
      <c r="AY436" s="222"/>
      <c r="AZ436" s="222"/>
      <c r="BA436" s="222"/>
      <c r="BB436" s="222"/>
      <c r="BC436" s="222"/>
      <c r="BD436" s="222"/>
      <c r="BE436" s="222"/>
      <c r="BF436" s="222"/>
      <c r="BG436" s="222"/>
      <c r="BH436" s="222"/>
      <c r="BI436" s="222"/>
    </row>
    <row r="437" spans="1:61" x14ac:dyDescent="0.2">
      <c r="A437" s="244" t="s">
        <v>150</v>
      </c>
      <c r="B437" s="243" t="s">
        <v>47</v>
      </c>
      <c r="C437" s="243"/>
      <c r="D437" s="242" t="s">
        <v>46</v>
      </c>
      <c r="E437" s="238"/>
      <c r="F437" s="241"/>
      <c r="G437" s="367"/>
      <c r="H437" s="240">
        <f>SUMIF(AF438:AF446,"&lt;&gt;NOR",H438:H446)</f>
        <v>0</v>
      </c>
      <c r="I437" s="240"/>
      <c r="J437" s="240">
        <f>SUM(J438:J446)</f>
        <v>0</v>
      </c>
      <c r="K437" s="240"/>
      <c r="L437" s="240">
        <f>SUM(L438:L446)</f>
        <v>0</v>
      </c>
      <c r="M437" s="240"/>
      <c r="N437" s="240">
        <f>SUM(N438:N446)</f>
        <v>0</v>
      </c>
      <c r="O437" s="238"/>
      <c r="P437" s="238">
        <f>SUM(P438:P446)</f>
        <v>0</v>
      </c>
      <c r="Q437" s="238"/>
      <c r="R437" s="238">
        <f>SUM(R438:R446)</f>
        <v>0</v>
      </c>
      <c r="S437" s="238"/>
      <c r="T437" s="238"/>
      <c r="U437" s="239"/>
      <c r="V437" s="238">
        <f>SUM(V438:V446)</f>
        <v>124.08</v>
      </c>
      <c r="AF437" t="s">
        <v>149</v>
      </c>
    </row>
    <row r="438" spans="1:61" outlineLevel="1" x14ac:dyDescent="0.2">
      <c r="A438" s="233">
        <v>196</v>
      </c>
      <c r="B438" s="232" t="s">
        <v>185</v>
      </c>
      <c r="C438" s="237" t="s">
        <v>139</v>
      </c>
      <c r="D438" s="236" t="s">
        <v>184</v>
      </c>
      <c r="E438" s="229" t="s">
        <v>168</v>
      </c>
      <c r="F438" s="235">
        <v>67</v>
      </c>
      <c r="G438" s="365"/>
      <c r="H438" s="231">
        <f>ROUND(F438*G438,2)</f>
        <v>0</v>
      </c>
      <c r="I438" s="234"/>
      <c r="J438" s="231">
        <f>ROUND(F438*I438,2)</f>
        <v>0</v>
      </c>
      <c r="K438" s="234"/>
      <c r="L438" s="231">
        <f>ROUND(F438*K438,2)</f>
        <v>0</v>
      </c>
      <c r="M438" s="231">
        <v>21</v>
      </c>
      <c r="N438" s="231">
        <f>H438*(1+M438/100)</f>
        <v>0</v>
      </c>
      <c r="O438" s="229">
        <v>0</v>
      </c>
      <c r="P438" s="229">
        <f>ROUND(F438*O438,5)</f>
        <v>0</v>
      </c>
      <c r="Q438" s="229">
        <v>0</v>
      </c>
      <c r="R438" s="229">
        <f>ROUND(F438*Q438,5)</f>
        <v>0</v>
      </c>
      <c r="S438" s="229"/>
      <c r="T438" s="229"/>
      <c r="U438" s="230">
        <v>0.94199999999999995</v>
      </c>
      <c r="V438" s="229">
        <f>ROUND(F438*U438,2)</f>
        <v>63.11</v>
      </c>
      <c r="W438" s="222"/>
      <c r="X438" s="222"/>
      <c r="Y438" s="222"/>
      <c r="Z438" s="222"/>
      <c r="AA438" s="222"/>
      <c r="AB438" s="222"/>
      <c r="AC438" s="222"/>
      <c r="AD438" s="222"/>
      <c r="AE438" s="222"/>
      <c r="AF438" s="222" t="s">
        <v>136</v>
      </c>
      <c r="AG438" s="222"/>
      <c r="AH438" s="222"/>
      <c r="AI438" s="222"/>
      <c r="AJ438" s="222"/>
      <c r="AK438" s="222"/>
      <c r="AL438" s="222"/>
      <c r="AM438" s="222"/>
      <c r="AN438" s="222"/>
      <c r="AO438" s="222"/>
      <c r="AP438" s="222"/>
      <c r="AQ438" s="222"/>
      <c r="AR438" s="222"/>
      <c r="AS438" s="222"/>
      <c r="AT438" s="222"/>
      <c r="AU438" s="222"/>
      <c r="AV438" s="222"/>
      <c r="AW438" s="222"/>
      <c r="AX438" s="222"/>
      <c r="AY438" s="222"/>
      <c r="AZ438" s="222"/>
      <c r="BA438" s="222"/>
      <c r="BB438" s="222"/>
      <c r="BC438" s="222"/>
      <c r="BD438" s="222"/>
      <c r="BE438" s="222"/>
      <c r="BF438" s="222"/>
      <c r="BG438" s="222"/>
      <c r="BH438" s="222"/>
      <c r="BI438" s="222"/>
    </row>
    <row r="439" spans="1:61" outlineLevel="1" x14ac:dyDescent="0.2">
      <c r="A439" s="233">
        <v>197</v>
      </c>
      <c r="B439" s="232" t="s">
        <v>183</v>
      </c>
      <c r="C439" s="237" t="s">
        <v>139</v>
      </c>
      <c r="D439" s="236" t="s">
        <v>182</v>
      </c>
      <c r="E439" s="229" t="s">
        <v>168</v>
      </c>
      <c r="F439" s="235">
        <v>268</v>
      </c>
      <c r="G439" s="365"/>
      <c r="H439" s="231">
        <f>ROUND(F439*G439,2)</f>
        <v>0</v>
      </c>
      <c r="I439" s="234"/>
      <c r="J439" s="231">
        <f>ROUND(F439*I439,2)</f>
        <v>0</v>
      </c>
      <c r="K439" s="234"/>
      <c r="L439" s="231">
        <f>ROUND(F439*K439,2)</f>
        <v>0</v>
      </c>
      <c r="M439" s="231">
        <v>21</v>
      </c>
      <c r="N439" s="231">
        <f>H439*(1+M439/100)</f>
        <v>0</v>
      </c>
      <c r="O439" s="229">
        <v>0</v>
      </c>
      <c r="P439" s="229">
        <f>ROUND(F439*O439,5)</f>
        <v>0</v>
      </c>
      <c r="Q439" s="229">
        <v>0</v>
      </c>
      <c r="R439" s="229">
        <f>ROUND(F439*Q439,5)</f>
        <v>0</v>
      </c>
      <c r="S439" s="229"/>
      <c r="T439" s="229"/>
      <c r="U439" s="230">
        <v>0.105</v>
      </c>
      <c r="V439" s="229">
        <f>ROUND(F439*U439,2)</f>
        <v>28.14</v>
      </c>
      <c r="W439" s="222"/>
      <c r="X439" s="222"/>
      <c r="Y439" s="222"/>
      <c r="Z439" s="222"/>
      <c r="AA439" s="222"/>
      <c r="AB439" s="222"/>
      <c r="AC439" s="222"/>
      <c r="AD439" s="222"/>
      <c r="AE439" s="222"/>
      <c r="AF439" s="222" t="s">
        <v>136</v>
      </c>
      <c r="AG439" s="222"/>
      <c r="AH439" s="222"/>
      <c r="AI439" s="222"/>
      <c r="AJ439" s="222"/>
      <c r="AK439" s="222"/>
      <c r="AL439" s="222"/>
      <c r="AM439" s="222"/>
      <c r="AN439" s="222"/>
      <c r="AO439" s="222"/>
      <c r="AP439" s="222"/>
      <c r="AQ439" s="222"/>
      <c r="AR439" s="222"/>
      <c r="AS439" s="222"/>
      <c r="AT439" s="222"/>
      <c r="AU439" s="222"/>
      <c r="AV439" s="222"/>
      <c r="AW439" s="222"/>
      <c r="AX439" s="222"/>
      <c r="AY439" s="222"/>
      <c r="AZ439" s="222"/>
      <c r="BA439" s="222"/>
      <c r="BB439" s="222"/>
      <c r="BC439" s="222"/>
      <c r="BD439" s="222"/>
      <c r="BE439" s="222"/>
      <c r="BF439" s="222"/>
      <c r="BG439" s="222"/>
      <c r="BH439" s="222"/>
      <c r="BI439" s="222"/>
    </row>
    <row r="440" spans="1:61" outlineLevel="1" x14ac:dyDescent="0.2">
      <c r="A440" s="233"/>
      <c r="B440" s="232"/>
      <c r="C440" s="232"/>
      <c r="D440" s="247" t="s">
        <v>181</v>
      </c>
      <c r="E440" s="246"/>
      <c r="F440" s="245">
        <v>268</v>
      </c>
      <c r="G440" s="366"/>
      <c r="H440" s="231"/>
      <c r="I440" s="231"/>
      <c r="J440" s="231"/>
      <c r="K440" s="231"/>
      <c r="L440" s="231"/>
      <c r="M440" s="231"/>
      <c r="N440" s="231"/>
      <c r="O440" s="229"/>
      <c r="P440" s="229"/>
      <c r="Q440" s="229"/>
      <c r="R440" s="229"/>
      <c r="S440" s="229"/>
      <c r="T440" s="229"/>
      <c r="U440" s="230"/>
      <c r="V440" s="229"/>
      <c r="W440" s="222"/>
      <c r="X440" s="222"/>
      <c r="Y440" s="222"/>
      <c r="Z440" s="222"/>
      <c r="AA440" s="222"/>
      <c r="AB440" s="222"/>
      <c r="AC440" s="222"/>
      <c r="AD440" s="222"/>
      <c r="AE440" s="222"/>
      <c r="AF440" s="222" t="s">
        <v>175</v>
      </c>
      <c r="AG440" s="222">
        <v>0</v>
      </c>
      <c r="AH440" s="222"/>
      <c r="AI440" s="222"/>
      <c r="AJ440" s="222"/>
      <c r="AK440" s="222"/>
      <c r="AL440" s="222"/>
      <c r="AM440" s="222"/>
      <c r="AN440" s="222"/>
      <c r="AO440" s="222"/>
      <c r="AP440" s="222"/>
      <c r="AQ440" s="222"/>
      <c r="AR440" s="222"/>
      <c r="AS440" s="222"/>
      <c r="AT440" s="222"/>
      <c r="AU440" s="222"/>
      <c r="AV440" s="222"/>
      <c r="AW440" s="222"/>
      <c r="AX440" s="222"/>
      <c r="AY440" s="222"/>
      <c r="AZ440" s="222"/>
      <c r="BA440" s="222"/>
      <c r="BB440" s="222"/>
      <c r="BC440" s="222"/>
      <c r="BD440" s="222"/>
      <c r="BE440" s="222"/>
      <c r="BF440" s="222"/>
      <c r="BG440" s="222"/>
      <c r="BH440" s="222"/>
      <c r="BI440" s="222"/>
    </row>
    <row r="441" spans="1:61" outlineLevel="1" x14ac:dyDescent="0.2">
      <c r="A441" s="233">
        <v>198</v>
      </c>
      <c r="B441" s="232" t="s">
        <v>180</v>
      </c>
      <c r="C441" s="237" t="s">
        <v>139</v>
      </c>
      <c r="D441" s="236" t="s">
        <v>179</v>
      </c>
      <c r="E441" s="229" t="s">
        <v>168</v>
      </c>
      <c r="F441" s="235">
        <v>67</v>
      </c>
      <c r="G441" s="365"/>
      <c r="H441" s="231">
        <f>ROUND(F441*G441,2)</f>
        <v>0</v>
      </c>
      <c r="I441" s="234"/>
      <c r="J441" s="231">
        <f>ROUND(F441*I441,2)</f>
        <v>0</v>
      </c>
      <c r="K441" s="234"/>
      <c r="L441" s="231">
        <f>ROUND(F441*K441,2)</f>
        <v>0</v>
      </c>
      <c r="M441" s="231">
        <v>21</v>
      </c>
      <c r="N441" s="231">
        <f>H441*(1+M441/100)</f>
        <v>0</v>
      </c>
      <c r="O441" s="229">
        <v>0</v>
      </c>
      <c r="P441" s="229">
        <f>ROUND(F441*O441,5)</f>
        <v>0</v>
      </c>
      <c r="Q441" s="229">
        <v>0</v>
      </c>
      <c r="R441" s="229">
        <f>ROUND(F441*Q441,5)</f>
        <v>0</v>
      </c>
      <c r="S441" s="229"/>
      <c r="T441" s="229"/>
      <c r="U441" s="230">
        <v>0.49</v>
      </c>
      <c r="V441" s="229">
        <f>ROUND(F441*U441,2)</f>
        <v>32.83</v>
      </c>
      <c r="W441" s="222"/>
      <c r="X441" s="222"/>
      <c r="Y441" s="222"/>
      <c r="Z441" s="222"/>
      <c r="AA441" s="222"/>
      <c r="AB441" s="222"/>
      <c r="AC441" s="222"/>
      <c r="AD441" s="222"/>
      <c r="AE441" s="222"/>
      <c r="AF441" s="222" t="s">
        <v>136</v>
      </c>
      <c r="AG441" s="222"/>
      <c r="AH441" s="222"/>
      <c r="AI441" s="222"/>
      <c r="AJ441" s="222"/>
      <c r="AK441" s="222"/>
      <c r="AL441" s="222"/>
      <c r="AM441" s="222"/>
      <c r="AN441" s="222"/>
      <c r="AO441" s="222"/>
      <c r="AP441" s="222"/>
      <c r="AQ441" s="222"/>
      <c r="AR441" s="222"/>
      <c r="AS441" s="222"/>
      <c r="AT441" s="222"/>
      <c r="AU441" s="222"/>
      <c r="AV441" s="222"/>
      <c r="AW441" s="222"/>
      <c r="AX441" s="222"/>
      <c r="AY441" s="222"/>
      <c r="AZ441" s="222"/>
      <c r="BA441" s="222"/>
      <c r="BB441" s="222"/>
      <c r="BC441" s="222"/>
      <c r="BD441" s="222"/>
      <c r="BE441" s="222"/>
      <c r="BF441" s="222"/>
      <c r="BG441" s="222"/>
      <c r="BH441" s="222"/>
      <c r="BI441" s="222"/>
    </row>
    <row r="442" spans="1:61" outlineLevel="1" x14ac:dyDescent="0.2">
      <c r="A442" s="233">
        <v>199</v>
      </c>
      <c r="B442" s="232" t="s">
        <v>178</v>
      </c>
      <c r="C442" s="237" t="s">
        <v>139</v>
      </c>
      <c r="D442" s="236" t="s">
        <v>177</v>
      </c>
      <c r="E442" s="229" t="s">
        <v>168</v>
      </c>
      <c r="F442" s="235">
        <v>1340</v>
      </c>
      <c r="G442" s="365"/>
      <c r="H442" s="231">
        <f>ROUND(F442*G442,2)</f>
        <v>0</v>
      </c>
      <c r="I442" s="234"/>
      <c r="J442" s="231">
        <f>ROUND(F442*I442,2)</f>
        <v>0</v>
      </c>
      <c r="K442" s="234"/>
      <c r="L442" s="231">
        <f>ROUND(F442*K442,2)</f>
        <v>0</v>
      </c>
      <c r="M442" s="231">
        <v>21</v>
      </c>
      <c r="N442" s="231">
        <f>H442*(1+M442/100)</f>
        <v>0</v>
      </c>
      <c r="O442" s="229">
        <v>0</v>
      </c>
      <c r="P442" s="229">
        <f>ROUND(F442*O442,5)</f>
        <v>0</v>
      </c>
      <c r="Q442" s="229">
        <v>0</v>
      </c>
      <c r="R442" s="229">
        <f>ROUND(F442*Q442,5)</f>
        <v>0</v>
      </c>
      <c r="S442" s="229"/>
      <c r="T442" s="229"/>
      <c r="U442" s="230">
        <v>0</v>
      </c>
      <c r="V442" s="229">
        <f>ROUND(F442*U442,2)</f>
        <v>0</v>
      </c>
      <c r="W442" s="222"/>
      <c r="X442" s="222"/>
      <c r="Y442" s="222"/>
      <c r="Z442" s="222"/>
      <c r="AA442" s="222"/>
      <c r="AB442" s="222"/>
      <c r="AC442" s="222"/>
      <c r="AD442" s="222"/>
      <c r="AE442" s="222"/>
      <c r="AF442" s="222" t="s">
        <v>136</v>
      </c>
      <c r="AG442" s="222"/>
      <c r="AH442" s="222"/>
      <c r="AI442" s="222"/>
      <c r="AJ442" s="222"/>
      <c r="AK442" s="222"/>
      <c r="AL442" s="222"/>
      <c r="AM442" s="222"/>
      <c r="AN442" s="222"/>
      <c r="AO442" s="222"/>
      <c r="AP442" s="222"/>
      <c r="AQ442" s="222"/>
      <c r="AR442" s="222"/>
      <c r="AS442" s="222"/>
      <c r="AT442" s="222"/>
      <c r="AU442" s="222"/>
      <c r="AV442" s="222"/>
      <c r="AW442" s="222"/>
      <c r="AX442" s="222"/>
      <c r="AY442" s="222"/>
      <c r="AZ442" s="222"/>
      <c r="BA442" s="222"/>
      <c r="BB442" s="222"/>
      <c r="BC442" s="222"/>
      <c r="BD442" s="222"/>
      <c r="BE442" s="222"/>
      <c r="BF442" s="222"/>
      <c r="BG442" s="222"/>
      <c r="BH442" s="222"/>
      <c r="BI442" s="222"/>
    </row>
    <row r="443" spans="1:61" outlineLevel="1" x14ac:dyDescent="0.2">
      <c r="A443" s="233"/>
      <c r="B443" s="232"/>
      <c r="C443" s="232"/>
      <c r="D443" s="247" t="s">
        <v>176</v>
      </c>
      <c r="E443" s="246"/>
      <c r="F443" s="245">
        <v>1340</v>
      </c>
      <c r="G443" s="366"/>
      <c r="H443" s="231"/>
      <c r="I443" s="231"/>
      <c r="J443" s="231"/>
      <c r="K443" s="231"/>
      <c r="L443" s="231"/>
      <c r="M443" s="231"/>
      <c r="N443" s="231"/>
      <c r="O443" s="229"/>
      <c r="P443" s="229"/>
      <c r="Q443" s="229"/>
      <c r="R443" s="229"/>
      <c r="S443" s="229"/>
      <c r="T443" s="229"/>
      <c r="U443" s="230"/>
      <c r="V443" s="229"/>
      <c r="W443" s="222"/>
      <c r="X443" s="222"/>
      <c r="Y443" s="222"/>
      <c r="Z443" s="222"/>
      <c r="AA443" s="222"/>
      <c r="AB443" s="222"/>
      <c r="AC443" s="222"/>
      <c r="AD443" s="222"/>
      <c r="AE443" s="222"/>
      <c r="AF443" s="222" t="s">
        <v>175</v>
      </c>
      <c r="AG443" s="222">
        <v>0</v>
      </c>
      <c r="AH443" s="222"/>
      <c r="AI443" s="222"/>
      <c r="AJ443" s="222"/>
      <c r="AK443" s="222"/>
      <c r="AL443" s="222"/>
      <c r="AM443" s="222"/>
      <c r="AN443" s="222"/>
      <c r="AO443" s="222"/>
      <c r="AP443" s="222"/>
      <c r="AQ443" s="222"/>
      <c r="AR443" s="222"/>
      <c r="AS443" s="222"/>
      <c r="AT443" s="222"/>
      <c r="AU443" s="222"/>
      <c r="AV443" s="222"/>
      <c r="AW443" s="222"/>
      <c r="AX443" s="222"/>
      <c r="AY443" s="222"/>
      <c r="AZ443" s="222"/>
      <c r="BA443" s="222"/>
      <c r="BB443" s="222"/>
      <c r="BC443" s="222"/>
      <c r="BD443" s="222"/>
      <c r="BE443" s="222"/>
      <c r="BF443" s="222"/>
      <c r="BG443" s="222"/>
      <c r="BH443" s="222"/>
      <c r="BI443" s="222"/>
    </row>
    <row r="444" spans="1:61" ht="22.5" outlineLevel="1" x14ac:dyDescent="0.2">
      <c r="A444" s="233">
        <v>200</v>
      </c>
      <c r="B444" s="232" t="s">
        <v>174</v>
      </c>
      <c r="C444" s="237" t="s">
        <v>188</v>
      </c>
      <c r="D444" s="236" t="s">
        <v>173</v>
      </c>
      <c r="E444" s="229" t="s">
        <v>168</v>
      </c>
      <c r="F444" s="235">
        <v>31</v>
      </c>
      <c r="G444" s="365"/>
      <c r="H444" s="231">
        <f>ROUND(F444*G444,2)</f>
        <v>0</v>
      </c>
      <c r="I444" s="234"/>
      <c r="J444" s="231">
        <f>ROUND(F444*I444,2)</f>
        <v>0</v>
      </c>
      <c r="K444" s="234"/>
      <c r="L444" s="231">
        <f>ROUND(F444*K444,2)</f>
        <v>0</v>
      </c>
      <c r="M444" s="231">
        <v>21</v>
      </c>
      <c r="N444" s="231">
        <f>H444*(1+M444/100)</f>
        <v>0</v>
      </c>
      <c r="O444" s="229">
        <v>0</v>
      </c>
      <c r="P444" s="229">
        <f>ROUND(F444*O444,5)</f>
        <v>0</v>
      </c>
      <c r="Q444" s="229">
        <v>0</v>
      </c>
      <c r="R444" s="229">
        <f>ROUND(F444*Q444,5)</f>
        <v>0</v>
      </c>
      <c r="S444" s="229"/>
      <c r="T444" s="229"/>
      <c r="U444" s="230">
        <v>0</v>
      </c>
      <c r="V444" s="229">
        <f>ROUND(F444*U444,2)</f>
        <v>0</v>
      </c>
      <c r="W444" s="222"/>
      <c r="X444" s="222"/>
      <c r="Y444" s="222"/>
      <c r="Z444" s="222"/>
      <c r="AA444" s="222"/>
      <c r="AB444" s="222"/>
      <c r="AC444" s="222"/>
      <c r="AD444" s="222"/>
      <c r="AE444" s="222"/>
      <c r="AF444" s="222" t="s">
        <v>136</v>
      </c>
      <c r="AG444" s="222"/>
      <c r="AH444" s="222"/>
      <c r="AI444" s="222"/>
      <c r="AJ444" s="222"/>
      <c r="AK444" s="222"/>
      <c r="AL444" s="222"/>
      <c r="AM444" s="222"/>
      <c r="AN444" s="222"/>
      <c r="AO444" s="222"/>
      <c r="AP444" s="222"/>
      <c r="AQ444" s="222"/>
      <c r="AR444" s="222"/>
      <c r="AS444" s="222"/>
      <c r="AT444" s="222"/>
      <c r="AU444" s="222"/>
      <c r="AV444" s="222"/>
      <c r="AW444" s="222"/>
      <c r="AX444" s="222"/>
      <c r="AY444" s="222"/>
      <c r="AZ444" s="222"/>
      <c r="BA444" s="222"/>
      <c r="BB444" s="222"/>
      <c r="BC444" s="222"/>
      <c r="BD444" s="222"/>
      <c r="BE444" s="222"/>
      <c r="BF444" s="222"/>
      <c r="BG444" s="222"/>
      <c r="BH444" s="222"/>
      <c r="BI444" s="222"/>
    </row>
    <row r="445" spans="1:61" ht="22.5" outlineLevel="1" x14ac:dyDescent="0.2">
      <c r="A445" s="233">
        <v>201</v>
      </c>
      <c r="B445" s="232" t="s">
        <v>172</v>
      </c>
      <c r="C445" s="237" t="s">
        <v>188</v>
      </c>
      <c r="D445" s="236" t="s">
        <v>171</v>
      </c>
      <c r="E445" s="229" t="s">
        <v>168</v>
      </c>
      <c r="F445" s="235">
        <v>31</v>
      </c>
      <c r="G445" s="365"/>
      <c r="H445" s="231">
        <f>ROUND(F445*G445,2)</f>
        <v>0</v>
      </c>
      <c r="I445" s="234"/>
      <c r="J445" s="231">
        <f>ROUND(F445*I445,2)</f>
        <v>0</v>
      </c>
      <c r="K445" s="234"/>
      <c r="L445" s="231">
        <f>ROUND(F445*K445,2)</f>
        <v>0</v>
      </c>
      <c r="M445" s="231">
        <v>21</v>
      </c>
      <c r="N445" s="231">
        <f>H445*(1+M445/100)</f>
        <v>0</v>
      </c>
      <c r="O445" s="229">
        <v>0</v>
      </c>
      <c r="P445" s="229">
        <f>ROUND(F445*O445,5)</f>
        <v>0</v>
      </c>
      <c r="Q445" s="229">
        <v>0</v>
      </c>
      <c r="R445" s="229">
        <f>ROUND(F445*Q445,5)</f>
        <v>0</v>
      </c>
      <c r="S445" s="229"/>
      <c r="T445" s="229"/>
      <c r="U445" s="230">
        <v>0</v>
      </c>
      <c r="V445" s="229">
        <f>ROUND(F445*U445,2)</f>
        <v>0</v>
      </c>
      <c r="W445" s="222"/>
      <c r="X445" s="222"/>
      <c r="Y445" s="222"/>
      <c r="Z445" s="222"/>
      <c r="AA445" s="222"/>
      <c r="AB445" s="222"/>
      <c r="AC445" s="222"/>
      <c r="AD445" s="222"/>
      <c r="AE445" s="222"/>
      <c r="AF445" s="222" t="s">
        <v>136</v>
      </c>
      <c r="AG445" s="222"/>
      <c r="AH445" s="222"/>
      <c r="AI445" s="222"/>
      <c r="AJ445" s="222"/>
      <c r="AK445" s="222"/>
      <c r="AL445" s="222"/>
      <c r="AM445" s="222"/>
      <c r="AN445" s="222"/>
      <c r="AO445" s="222"/>
      <c r="AP445" s="222"/>
      <c r="AQ445" s="222"/>
      <c r="AR445" s="222"/>
      <c r="AS445" s="222"/>
      <c r="AT445" s="222"/>
      <c r="AU445" s="222"/>
      <c r="AV445" s="222"/>
      <c r="AW445" s="222"/>
      <c r="AX445" s="222"/>
      <c r="AY445" s="222"/>
      <c r="AZ445" s="222"/>
      <c r="BA445" s="222"/>
      <c r="BB445" s="222"/>
      <c r="BC445" s="222"/>
      <c r="BD445" s="222"/>
      <c r="BE445" s="222"/>
      <c r="BF445" s="222"/>
      <c r="BG445" s="222"/>
      <c r="BH445" s="222"/>
      <c r="BI445" s="222"/>
    </row>
    <row r="446" spans="1:61" ht="22.5" outlineLevel="1" x14ac:dyDescent="0.2">
      <c r="A446" s="233">
        <v>202</v>
      </c>
      <c r="B446" s="232" t="s">
        <v>170</v>
      </c>
      <c r="C446" s="237" t="s">
        <v>188</v>
      </c>
      <c r="D446" s="236" t="s">
        <v>169</v>
      </c>
      <c r="E446" s="229" t="s">
        <v>168</v>
      </c>
      <c r="F446" s="235">
        <v>5</v>
      </c>
      <c r="G446" s="365"/>
      <c r="H446" s="231">
        <f>ROUND(F446*G446,2)</f>
        <v>0</v>
      </c>
      <c r="I446" s="234"/>
      <c r="J446" s="231">
        <f>ROUND(F446*I446,2)</f>
        <v>0</v>
      </c>
      <c r="K446" s="234"/>
      <c r="L446" s="231">
        <f>ROUND(F446*K446,2)</f>
        <v>0</v>
      </c>
      <c r="M446" s="231">
        <v>21</v>
      </c>
      <c r="N446" s="231">
        <f>H446*(1+M446/100)</f>
        <v>0</v>
      </c>
      <c r="O446" s="229">
        <v>0</v>
      </c>
      <c r="P446" s="229">
        <f>ROUND(F446*O446,5)</f>
        <v>0</v>
      </c>
      <c r="Q446" s="229">
        <v>0</v>
      </c>
      <c r="R446" s="229">
        <f>ROUND(F446*Q446,5)</f>
        <v>0</v>
      </c>
      <c r="S446" s="229"/>
      <c r="T446" s="229"/>
      <c r="U446" s="230">
        <v>0</v>
      </c>
      <c r="V446" s="229">
        <f>ROUND(F446*U446,2)</f>
        <v>0</v>
      </c>
      <c r="W446" s="222"/>
      <c r="X446" s="222"/>
      <c r="Y446" s="222"/>
      <c r="Z446" s="222"/>
      <c r="AA446" s="222"/>
      <c r="AB446" s="222"/>
      <c r="AC446" s="222"/>
      <c r="AD446" s="222"/>
      <c r="AE446" s="222"/>
      <c r="AF446" s="222" t="s">
        <v>136</v>
      </c>
      <c r="AG446" s="222"/>
      <c r="AH446" s="222"/>
      <c r="AI446" s="222"/>
      <c r="AJ446" s="222"/>
      <c r="AK446" s="222"/>
      <c r="AL446" s="222"/>
      <c r="AM446" s="222"/>
      <c r="AN446" s="222"/>
      <c r="AO446" s="222"/>
      <c r="AP446" s="222"/>
      <c r="AQ446" s="222"/>
      <c r="AR446" s="222"/>
      <c r="AS446" s="222"/>
      <c r="AT446" s="222"/>
      <c r="AU446" s="222"/>
      <c r="AV446" s="222"/>
      <c r="AW446" s="222"/>
      <c r="AX446" s="222"/>
      <c r="AY446" s="222"/>
      <c r="AZ446" s="222"/>
      <c r="BA446" s="222"/>
      <c r="BB446" s="222"/>
      <c r="BC446" s="222"/>
      <c r="BD446" s="222"/>
      <c r="BE446" s="222"/>
      <c r="BF446" s="222"/>
      <c r="BG446" s="222"/>
      <c r="BH446" s="222"/>
      <c r="BI446" s="222"/>
    </row>
    <row r="447" spans="1:61" x14ac:dyDescent="0.2">
      <c r="A447" s="244" t="s">
        <v>150</v>
      </c>
      <c r="B447" s="243" t="s">
        <v>43</v>
      </c>
      <c r="C447" s="243"/>
      <c r="D447" s="242" t="s">
        <v>44</v>
      </c>
      <c r="E447" s="238"/>
      <c r="F447" s="241"/>
      <c r="G447" s="367"/>
      <c r="H447" s="240">
        <f>SUMIF(AF448:AF461,"&lt;&gt;NOR",H448:H461)</f>
        <v>0</v>
      </c>
      <c r="I447" s="240"/>
      <c r="J447" s="240">
        <f>SUM(J448:J461)</f>
        <v>0</v>
      </c>
      <c r="K447" s="240"/>
      <c r="L447" s="240">
        <f>SUM(L448:L461)</f>
        <v>0</v>
      </c>
      <c r="M447" s="240"/>
      <c r="N447" s="240">
        <f>SUM(N448:N461)</f>
        <v>0</v>
      </c>
      <c r="O447" s="238"/>
      <c r="P447" s="238">
        <f>SUM(P448:P461)</f>
        <v>0</v>
      </c>
      <c r="Q447" s="238"/>
      <c r="R447" s="238">
        <f>SUM(R448:R461)</f>
        <v>0</v>
      </c>
      <c r="S447" s="238"/>
      <c r="T447" s="238"/>
      <c r="U447" s="239"/>
      <c r="V447" s="238">
        <f>SUM(V448:V461)</f>
        <v>0</v>
      </c>
      <c r="AF447" t="s">
        <v>149</v>
      </c>
    </row>
    <row r="448" spans="1:61" outlineLevel="1" x14ac:dyDescent="0.2">
      <c r="A448" s="233">
        <v>203</v>
      </c>
      <c r="B448" s="232" t="s">
        <v>167</v>
      </c>
      <c r="C448" s="237" t="s">
        <v>188</v>
      </c>
      <c r="D448" s="236" t="s">
        <v>166</v>
      </c>
      <c r="E448" s="229" t="s">
        <v>137</v>
      </c>
      <c r="F448" s="235">
        <v>1</v>
      </c>
      <c r="G448" s="365"/>
      <c r="H448" s="231">
        <f>ROUND(F448*G448,2)</f>
        <v>0</v>
      </c>
      <c r="I448" s="234"/>
      <c r="J448" s="231">
        <f>ROUND(F448*I448,2)</f>
        <v>0</v>
      </c>
      <c r="K448" s="234"/>
      <c r="L448" s="231">
        <f>ROUND(F448*K448,2)</f>
        <v>0</v>
      </c>
      <c r="M448" s="231">
        <v>21</v>
      </c>
      <c r="N448" s="231">
        <f>H448*(1+M448/100)</f>
        <v>0</v>
      </c>
      <c r="O448" s="229">
        <v>0</v>
      </c>
      <c r="P448" s="229">
        <f>ROUND(F448*O448,5)</f>
        <v>0</v>
      </c>
      <c r="Q448" s="229">
        <v>0</v>
      </c>
      <c r="R448" s="229">
        <f>ROUND(F448*Q448,5)</f>
        <v>0</v>
      </c>
      <c r="S448" s="229"/>
      <c r="T448" s="229"/>
      <c r="U448" s="230">
        <v>0</v>
      </c>
      <c r="V448" s="229">
        <f>ROUND(F448*U448,2)</f>
        <v>0</v>
      </c>
      <c r="W448" s="222"/>
      <c r="X448" s="222"/>
      <c r="Y448" s="222"/>
      <c r="Z448" s="222"/>
      <c r="AA448" s="222"/>
      <c r="AB448" s="222"/>
      <c r="AC448" s="222"/>
      <c r="AD448" s="222"/>
      <c r="AE448" s="222"/>
      <c r="AF448" s="222" t="s">
        <v>136</v>
      </c>
      <c r="AG448" s="222"/>
      <c r="AH448" s="222"/>
      <c r="AI448" s="222"/>
      <c r="AJ448" s="222"/>
      <c r="AK448" s="222"/>
      <c r="AL448" s="222"/>
      <c r="AM448" s="222"/>
      <c r="AN448" s="222"/>
      <c r="AO448" s="222"/>
      <c r="AP448" s="222"/>
      <c r="AQ448" s="222"/>
      <c r="AR448" s="222"/>
      <c r="AS448" s="222"/>
      <c r="AT448" s="222"/>
      <c r="AU448" s="222"/>
      <c r="AV448" s="222"/>
      <c r="AW448" s="222"/>
      <c r="AX448" s="222"/>
      <c r="AY448" s="222"/>
      <c r="AZ448" s="222"/>
      <c r="BA448" s="222"/>
      <c r="BB448" s="222"/>
      <c r="BC448" s="222"/>
      <c r="BD448" s="222"/>
      <c r="BE448" s="222"/>
      <c r="BF448" s="222"/>
      <c r="BG448" s="222"/>
      <c r="BH448" s="222"/>
      <c r="BI448" s="222"/>
    </row>
    <row r="449" spans="1:61" outlineLevel="1" x14ac:dyDescent="0.2">
      <c r="A449" s="233">
        <v>204</v>
      </c>
      <c r="B449" s="232" t="s">
        <v>165</v>
      </c>
      <c r="C449" s="237" t="s">
        <v>188</v>
      </c>
      <c r="D449" s="236" t="s">
        <v>164</v>
      </c>
      <c r="E449" s="229" t="s">
        <v>137</v>
      </c>
      <c r="F449" s="235">
        <v>1</v>
      </c>
      <c r="G449" s="365"/>
      <c r="H449" s="231">
        <f>ROUND(F449*G449,2)</f>
        <v>0</v>
      </c>
      <c r="I449" s="234"/>
      <c r="J449" s="231">
        <f>ROUND(F449*I449,2)</f>
        <v>0</v>
      </c>
      <c r="K449" s="234"/>
      <c r="L449" s="231">
        <f>ROUND(F449*K449,2)</f>
        <v>0</v>
      </c>
      <c r="M449" s="231">
        <v>21</v>
      </c>
      <c r="N449" s="231">
        <f>H449*(1+M449/100)</f>
        <v>0</v>
      </c>
      <c r="O449" s="229">
        <v>0</v>
      </c>
      <c r="P449" s="229">
        <f>ROUND(F449*O449,5)</f>
        <v>0</v>
      </c>
      <c r="Q449" s="229">
        <v>0</v>
      </c>
      <c r="R449" s="229">
        <f>ROUND(F449*Q449,5)</f>
        <v>0</v>
      </c>
      <c r="S449" s="229"/>
      <c r="T449" s="229"/>
      <c r="U449" s="230">
        <v>0</v>
      </c>
      <c r="V449" s="229">
        <f>ROUND(F449*U449,2)</f>
        <v>0</v>
      </c>
      <c r="W449" s="222"/>
      <c r="X449" s="222"/>
      <c r="Y449" s="222"/>
      <c r="Z449" s="222"/>
      <c r="AA449" s="222"/>
      <c r="AB449" s="222"/>
      <c r="AC449" s="222"/>
      <c r="AD449" s="222"/>
      <c r="AE449" s="222"/>
      <c r="AF449" s="222" t="s">
        <v>136</v>
      </c>
      <c r="AG449" s="222"/>
      <c r="AH449" s="222"/>
      <c r="AI449" s="222"/>
      <c r="AJ449" s="222"/>
      <c r="AK449" s="222"/>
      <c r="AL449" s="222"/>
      <c r="AM449" s="222"/>
      <c r="AN449" s="222"/>
      <c r="AO449" s="222"/>
      <c r="AP449" s="222"/>
      <c r="AQ449" s="222"/>
      <c r="AR449" s="222"/>
      <c r="AS449" s="222"/>
      <c r="AT449" s="222"/>
      <c r="AU449" s="222"/>
      <c r="AV449" s="222"/>
      <c r="AW449" s="222"/>
      <c r="AX449" s="222"/>
      <c r="AY449" s="222"/>
      <c r="AZ449" s="222"/>
      <c r="BA449" s="222"/>
      <c r="BB449" s="222"/>
      <c r="BC449" s="222"/>
      <c r="BD449" s="222"/>
      <c r="BE449" s="222"/>
      <c r="BF449" s="222"/>
      <c r="BG449" s="222"/>
      <c r="BH449" s="222"/>
      <c r="BI449" s="222"/>
    </row>
    <row r="450" spans="1:61" outlineLevel="1" x14ac:dyDescent="0.2">
      <c r="A450" s="233">
        <v>205</v>
      </c>
      <c r="B450" s="232" t="s">
        <v>163</v>
      </c>
      <c r="C450" s="237" t="s">
        <v>188</v>
      </c>
      <c r="D450" s="236" t="s">
        <v>162</v>
      </c>
      <c r="E450" s="229" t="s">
        <v>137</v>
      </c>
      <c r="F450" s="235">
        <v>1</v>
      </c>
      <c r="G450" s="365"/>
      <c r="H450" s="231">
        <f>ROUND(F450*G450,2)</f>
        <v>0</v>
      </c>
      <c r="I450" s="234"/>
      <c r="J450" s="231">
        <f>ROUND(F450*I450,2)</f>
        <v>0</v>
      </c>
      <c r="K450" s="234"/>
      <c r="L450" s="231">
        <f>ROUND(F450*K450,2)</f>
        <v>0</v>
      </c>
      <c r="M450" s="231">
        <v>21</v>
      </c>
      <c r="N450" s="231">
        <f>H450*(1+M450/100)</f>
        <v>0</v>
      </c>
      <c r="O450" s="229">
        <v>0</v>
      </c>
      <c r="P450" s="229">
        <f>ROUND(F450*O450,5)</f>
        <v>0</v>
      </c>
      <c r="Q450" s="229">
        <v>0</v>
      </c>
      <c r="R450" s="229">
        <f>ROUND(F450*Q450,5)</f>
        <v>0</v>
      </c>
      <c r="S450" s="229"/>
      <c r="T450" s="229"/>
      <c r="U450" s="230">
        <v>0</v>
      </c>
      <c r="V450" s="229">
        <f>ROUND(F450*U450,2)</f>
        <v>0</v>
      </c>
      <c r="W450" s="222"/>
      <c r="X450" s="222"/>
      <c r="Y450" s="222"/>
      <c r="Z450" s="222"/>
      <c r="AA450" s="222"/>
      <c r="AB450" s="222"/>
      <c r="AC450" s="222"/>
      <c r="AD450" s="222"/>
      <c r="AE450" s="222"/>
      <c r="AF450" s="222" t="s">
        <v>136</v>
      </c>
      <c r="AG450" s="222"/>
      <c r="AH450" s="222"/>
      <c r="AI450" s="222"/>
      <c r="AJ450" s="222"/>
      <c r="AK450" s="222"/>
      <c r="AL450" s="222"/>
      <c r="AM450" s="222"/>
      <c r="AN450" s="222"/>
      <c r="AO450" s="222"/>
      <c r="AP450" s="222"/>
      <c r="AQ450" s="222"/>
      <c r="AR450" s="222"/>
      <c r="AS450" s="222"/>
      <c r="AT450" s="222"/>
      <c r="AU450" s="222"/>
      <c r="AV450" s="222"/>
      <c r="AW450" s="222"/>
      <c r="AX450" s="222"/>
      <c r="AY450" s="222"/>
      <c r="AZ450" s="222"/>
      <c r="BA450" s="222"/>
      <c r="BB450" s="222"/>
      <c r="BC450" s="222"/>
      <c r="BD450" s="222"/>
      <c r="BE450" s="222"/>
      <c r="BF450" s="222"/>
      <c r="BG450" s="222"/>
      <c r="BH450" s="222"/>
      <c r="BI450" s="222"/>
    </row>
    <row r="451" spans="1:61" outlineLevel="1" x14ac:dyDescent="0.2">
      <c r="A451" s="233"/>
      <c r="B451" s="232"/>
      <c r="C451" s="232"/>
      <c r="D451" s="355" t="s">
        <v>161</v>
      </c>
      <c r="E451" s="356"/>
      <c r="F451" s="357"/>
      <c r="G451" s="358"/>
      <c r="H451" s="359"/>
      <c r="I451" s="231"/>
      <c r="J451" s="231"/>
      <c r="K451" s="231"/>
      <c r="L451" s="231"/>
      <c r="M451" s="231"/>
      <c r="N451" s="231"/>
      <c r="O451" s="229"/>
      <c r="P451" s="229"/>
      <c r="Q451" s="229"/>
      <c r="R451" s="229"/>
      <c r="S451" s="229"/>
      <c r="T451" s="229"/>
      <c r="U451" s="230"/>
      <c r="V451" s="229"/>
      <c r="W451" s="222"/>
      <c r="X451" s="222"/>
      <c r="Y451" s="222"/>
      <c r="Z451" s="222"/>
      <c r="AA451" s="222"/>
      <c r="AB451" s="222"/>
      <c r="AC451" s="222"/>
      <c r="AD451" s="222"/>
      <c r="AE451" s="222"/>
      <c r="AF451" s="222" t="s">
        <v>127</v>
      </c>
      <c r="AG451" s="222"/>
      <c r="AH451" s="222"/>
      <c r="AI451" s="222"/>
      <c r="AJ451" s="222"/>
      <c r="AK451" s="222"/>
      <c r="AL451" s="222"/>
      <c r="AM451" s="222"/>
      <c r="AN451" s="222"/>
      <c r="AO451" s="222"/>
      <c r="AP451" s="222"/>
      <c r="AQ451" s="222"/>
      <c r="AR451" s="222"/>
      <c r="AS451" s="222"/>
      <c r="AT451" s="222"/>
      <c r="AU451" s="222"/>
      <c r="AV451" s="222"/>
      <c r="AW451" s="222"/>
      <c r="AX451" s="222"/>
      <c r="AY451" s="222"/>
      <c r="AZ451" s="222"/>
      <c r="BA451" s="222"/>
      <c r="BB451" s="223" t="str">
        <f t="shared" ref="BB451:BB461" si="28">D451</f>
        <v>Soupis Ostatních nákladů</v>
      </c>
      <c r="BC451" s="222"/>
      <c r="BD451" s="222"/>
      <c r="BE451" s="222"/>
      <c r="BF451" s="222"/>
      <c r="BG451" s="222"/>
      <c r="BH451" s="222"/>
      <c r="BI451" s="222"/>
    </row>
    <row r="452" spans="1:61" outlineLevel="1" x14ac:dyDescent="0.2">
      <c r="A452" s="233"/>
      <c r="B452" s="232"/>
      <c r="C452" s="232"/>
      <c r="D452" s="355" t="s">
        <v>160</v>
      </c>
      <c r="E452" s="356"/>
      <c r="F452" s="357"/>
      <c r="G452" s="358"/>
      <c r="H452" s="359"/>
      <c r="I452" s="231"/>
      <c r="J452" s="231"/>
      <c r="K452" s="231"/>
      <c r="L452" s="231"/>
      <c r="M452" s="231"/>
      <c r="N452" s="231"/>
      <c r="O452" s="229"/>
      <c r="P452" s="229"/>
      <c r="Q452" s="229"/>
      <c r="R452" s="229"/>
      <c r="S452" s="229"/>
      <c r="T452" s="229"/>
      <c r="U452" s="230"/>
      <c r="V452" s="229"/>
      <c r="W452" s="222"/>
      <c r="X452" s="222"/>
      <c r="Y452" s="222"/>
      <c r="Z452" s="222"/>
      <c r="AA452" s="222"/>
      <c r="AB452" s="222"/>
      <c r="AC452" s="222"/>
      <c r="AD452" s="222"/>
      <c r="AE452" s="222"/>
      <c r="AF452" s="222" t="s">
        <v>127</v>
      </c>
      <c r="AG452" s="222"/>
      <c r="AH452" s="222"/>
      <c r="AI452" s="222"/>
      <c r="AJ452" s="222"/>
      <c r="AK452" s="222"/>
      <c r="AL452" s="222"/>
      <c r="AM452" s="222"/>
      <c r="AN452" s="222"/>
      <c r="AO452" s="222"/>
      <c r="AP452" s="222"/>
      <c r="AQ452" s="222"/>
      <c r="AR452" s="222"/>
      <c r="AS452" s="222"/>
      <c r="AT452" s="222"/>
      <c r="AU452" s="222"/>
      <c r="AV452" s="222"/>
      <c r="AW452" s="222"/>
      <c r="AX452" s="222"/>
      <c r="AY452" s="222"/>
      <c r="AZ452" s="222"/>
      <c r="BA452" s="222"/>
      <c r="BB452" s="223" t="str">
        <f t="shared" si="28"/>
        <v>ORN</v>
      </c>
      <c r="BC452" s="222"/>
      <c r="BD452" s="222"/>
      <c r="BE452" s="222"/>
      <c r="BF452" s="222"/>
      <c r="BG452" s="222"/>
      <c r="BH452" s="222"/>
      <c r="BI452" s="222"/>
    </row>
    <row r="453" spans="1:61" ht="22.5" outlineLevel="1" x14ac:dyDescent="0.2">
      <c r="A453" s="233"/>
      <c r="B453" s="232"/>
      <c r="C453" s="232"/>
      <c r="D453" s="355" t="s">
        <v>159</v>
      </c>
      <c r="E453" s="356"/>
      <c r="F453" s="357"/>
      <c r="G453" s="358"/>
      <c r="H453" s="359"/>
      <c r="I453" s="231"/>
      <c r="J453" s="231"/>
      <c r="K453" s="231"/>
      <c r="L453" s="231"/>
      <c r="M453" s="231"/>
      <c r="N453" s="231"/>
      <c r="O453" s="229"/>
      <c r="P453" s="229"/>
      <c r="Q453" s="229"/>
      <c r="R453" s="229"/>
      <c r="S453" s="229"/>
      <c r="T453" s="229"/>
      <c r="U453" s="230"/>
      <c r="V453" s="229"/>
      <c r="W453" s="222"/>
      <c r="X453" s="222"/>
      <c r="Y453" s="222"/>
      <c r="Z453" s="222"/>
      <c r="AA453" s="222"/>
      <c r="AB453" s="222"/>
      <c r="AC453" s="222"/>
      <c r="AD453" s="222"/>
      <c r="AE453" s="222"/>
      <c r="AF453" s="222" t="s">
        <v>127</v>
      </c>
      <c r="AG453" s="222"/>
      <c r="AH453" s="222"/>
      <c r="AI453" s="222"/>
      <c r="AJ453" s="222"/>
      <c r="AK453" s="222"/>
      <c r="AL453" s="222"/>
      <c r="AM453" s="222"/>
      <c r="AN453" s="222"/>
      <c r="AO453" s="222"/>
      <c r="AP453" s="222"/>
      <c r="AQ453" s="222"/>
      <c r="AR453" s="222"/>
      <c r="AS453" s="222"/>
      <c r="AT453" s="222"/>
      <c r="AU453" s="222"/>
      <c r="AV453" s="222"/>
      <c r="AW453" s="222"/>
      <c r="AX453" s="222"/>
      <c r="AY453" s="222"/>
      <c r="AZ453" s="222"/>
      <c r="BA453" s="222"/>
      <c r="BB453" s="223" t="str">
        <f t="shared" si="28"/>
        <v>Vyhotovení dokumentace skutečného provedení stavby, návodu k užívání a dalších dokladů k předání dokončeného díla v požadované formě a množství dle SoD.</v>
      </c>
      <c r="BC453" s="222"/>
      <c r="BD453" s="222"/>
      <c r="BE453" s="222"/>
      <c r="BF453" s="222"/>
      <c r="BG453" s="222"/>
      <c r="BH453" s="222"/>
      <c r="BI453" s="222"/>
    </row>
    <row r="454" spans="1:61" ht="22.5" outlineLevel="1" x14ac:dyDescent="0.2">
      <c r="A454" s="233"/>
      <c r="B454" s="232"/>
      <c r="C454" s="232"/>
      <c r="D454" s="355" t="s">
        <v>158</v>
      </c>
      <c r="E454" s="356"/>
      <c r="F454" s="357"/>
      <c r="G454" s="358"/>
      <c r="H454" s="359"/>
      <c r="I454" s="231"/>
      <c r="J454" s="231"/>
      <c r="K454" s="231"/>
      <c r="L454" s="231"/>
      <c r="M454" s="231"/>
      <c r="N454" s="231"/>
      <c r="O454" s="229"/>
      <c r="P454" s="229"/>
      <c r="Q454" s="229"/>
      <c r="R454" s="229"/>
      <c r="S454" s="229"/>
      <c r="T454" s="229"/>
      <c r="U454" s="230"/>
      <c r="V454" s="229"/>
      <c r="W454" s="222"/>
      <c r="X454" s="222"/>
      <c r="Y454" s="222"/>
      <c r="Z454" s="222"/>
      <c r="AA454" s="222"/>
      <c r="AB454" s="222"/>
      <c r="AC454" s="222"/>
      <c r="AD454" s="222"/>
      <c r="AE454" s="222"/>
      <c r="AF454" s="222" t="s">
        <v>127</v>
      </c>
      <c r="AG454" s="222"/>
      <c r="AH454" s="222"/>
      <c r="AI454" s="222"/>
      <c r="AJ454" s="222"/>
      <c r="AK454" s="222"/>
      <c r="AL454" s="222"/>
      <c r="AM454" s="222"/>
      <c r="AN454" s="222"/>
      <c r="AO454" s="222"/>
      <c r="AP454" s="222"/>
      <c r="AQ454" s="222"/>
      <c r="AR454" s="222"/>
      <c r="AS454" s="222"/>
      <c r="AT454" s="222"/>
      <c r="AU454" s="222"/>
      <c r="AV454" s="222"/>
      <c r="AW454" s="222"/>
      <c r="AX454" s="222"/>
      <c r="AY454" s="222"/>
      <c r="AZ454" s="222"/>
      <c r="BA454" s="222"/>
      <c r="BB454" s="223" t="str">
        <f t="shared" si="28"/>
        <v>Náklady na vypracování potřebné dokumentace pro provoz staveniště z hlediska požární ochrany (požární řád a poplachová směrnice) a z hlediska provozu staveniště (provozně dopravní řád).</v>
      </c>
      <c r="BC454" s="222"/>
      <c r="BD454" s="222"/>
      <c r="BE454" s="222"/>
      <c r="BF454" s="222"/>
      <c r="BG454" s="222"/>
      <c r="BH454" s="222"/>
      <c r="BI454" s="222"/>
    </row>
    <row r="455" spans="1:61" ht="33.75" outlineLevel="1" x14ac:dyDescent="0.2">
      <c r="A455" s="233"/>
      <c r="B455" s="232"/>
      <c r="C455" s="232"/>
      <c r="D455" s="355" t="s">
        <v>157</v>
      </c>
      <c r="E455" s="356"/>
      <c r="F455" s="357"/>
      <c r="G455" s="358"/>
      <c r="H455" s="359"/>
      <c r="I455" s="231"/>
      <c r="J455" s="231"/>
      <c r="K455" s="231"/>
      <c r="L455" s="231"/>
      <c r="M455" s="231"/>
      <c r="N455" s="231"/>
      <c r="O455" s="229"/>
      <c r="P455" s="229"/>
      <c r="Q455" s="229"/>
      <c r="R455" s="229"/>
      <c r="S455" s="229"/>
      <c r="T455" s="229"/>
      <c r="U455" s="230"/>
      <c r="V455" s="229"/>
      <c r="W455" s="222"/>
      <c r="X455" s="222"/>
      <c r="Y455" s="222"/>
      <c r="Z455" s="222"/>
      <c r="AA455" s="222"/>
      <c r="AB455" s="222"/>
      <c r="AC455" s="222"/>
      <c r="AD455" s="222"/>
      <c r="AE455" s="222"/>
      <c r="AF455" s="222" t="s">
        <v>127</v>
      </c>
      <c r="AG455" s="222"/>
      <c r="AH455" s="222"/>
      <c r="AI455" s="222"/>
      <c r="AJ455" s="222"/>
      <c r="AK455" s="222"/>
      <c r="AL455" s="222"/>
      <c r="AM455" s="222"/>
      <c r="AN455" s="222"/>
      <c r="AO455" s="222"/>
      <c r="AP455" s="222"/>
      <c r="AQ455" s="222"/>
      <c r="AR455" s="222"/>
      <c r="AS455" s="222"/>
      <c r="AT455" s="222"/>
      <c r="AU455" s="222"/>
      <c r="AV455" s="222"/>
      <c r="AW455" s="222"/>
      <c r="AX455" s="222"/>
      <c r="AY455" s="222"/>
      <c r="AZ455" s="222"/>
      <c r="BA455" s="222"/>
      <c r="BB455" s="223" t="str">
        <f t="shared" si="28"/>
        <v>Zajištění veškerých předepsaných atestů, zkoušek a revizí dle příslušných norem a dalších předpisů a nařízení platných v ČR, kterými bude prokázáno dosažení předepsané kvality a parametrů dokončeného díla  a které nejsou obsaženy v položkovém seznamu prací.</v>
      </c>
      <c r="BC455" s="222"/>
      <c r="BD455" s="222"/>
      <c r="BE455" s="222"/>
      <c r="BF455" s="222"/>
      <c r="BG455" s="222"/>
      <c r="BH455" s="222"/>
      <c r="BI455" s="222"/>
    </row>
    <row r="456" spans="1:61" ht="22.5" outlineLevel="1" x14ac:dyDescent="0.2">
      <c r="A456" s="233"/>
      <c r="B456" s="232"/>
      <c r="C456" s="232"/>
      <c r="D456" s="355" t="s">
        <v>156</v>
      </c>
      <c r="E456" s="356"/>
      <c r="F456" s="357"/>
      <c r="G456" s="358"/>
      <c r="H456" s="359"/>
      <c r="I456" s="231"/>
      <c r="J456" s="231"/>
      <c r="K456" s="231"/>
      <c r="L456" s="231"/>
      <c r="M456" s="231"/>
      <c r="N456" s="231"/>
      <c r="O456" s="229"/>
      <c r="P456" s="229"/>
      <c r="Q456" s="229"/>
      <c r="R456" s="229"/>
      <c r="S456" s="229"/>
      <c r="T456" s="229"/>
      <c r="U456" s="230"/>
      <c r="V456" s="229"/>
      <c r="W456" s="222"/>
      <c r="X456" s="222"/>
      <c r="Y456" s="222"/>
      <c r="Z456" s="222"/>
      <c r="AA456" s="222"/>
      <c r="AB456" s="222"/>
      <c r="AC456" s="222"/>
      <c r="AD456" s="222"/>
      <c r="AE456" s="222"/>
      <c r="AF456" s="222" t="s">
        <v>127</v>
      </c>
      <c r="AG456" s="222"/>
      <c r="AH456" s="222"/>
      <c r="AI456" s="222"/>
      <c r="AJ456" s="222"/>
      <c r="AK456" s="222"/>
      <c r="AL456" s="222"/>
      <c r="AM456" s="222"/>
      <c r="AN456" s="222"/>
      <c r="AO456" s="222"/>
      <c r="AP456" s="222"/>
      <c r="AQ456" s="222"/>
      <c r="AR456" s="222"/>
      <c r="AS456" s="222"/>
      <c r="AT456" s="222"/>
      <c r="AU456" s="222"/>
      <c r="AV456" s="222"/>
      <c r="AW456" s="222"/>
      <c r="AX456" s="222"/>
      <c r="AY456" s="222"/>
      <c r="AZ456" s="222"/>
      <c r="BA456" s="222"/>
      <c r="BB456" s="223" t="str">
        <f t="shared" si="28"/>
        <v>Evidence likvidace odpadů ve stanoveném rozsahu dle zákona č. 185/2001 Sb., o odpadech, v platném znění</v>
      </c>
      <c r="BC456" s="222"/>
      <c r="BD456" s="222"/>
      <c r="BE456" s="222"/>
      <c r="BF456" s="222"/>
      <c r="BG456" s="222"/>
      <c r="BH456" s="222"/>
      <c r="BI456" s="222"/>
    </row>
    <row r="457" spans="1:61" ht="33.75" outlineLevel="1" x14ac:dyDescent="0.2">
      <c r="A457" s="233"/>
      <c r="B457" s="232"/>
      <c r="C457" s="232"/>
      <c r="D457" s="355" t="s">
        <v>155</v>
      </c>
      <c r="E457" s="356"/>
      <c r="F457" s="357"/>
      <c r="G457" s="358"/>
      <c r="H457" s="359"/>
      <c r="I457" s="231"/>
      <c r="J457" s="231"/>
      <c r="K457" s="231"/>
      <c r="L457" s="231"/>
      <c r="M457" s="231"/>
      <c r="N457" s="231"/>
      <c r="O457" s="229"/>
      <c r="P457" s="229"/>
      <c r="Q457" s="229"/>
      <c r="R457" s="229"/>
      <c r="S457" s="229"/>
      <c r="T457" s="229"/>
      <c r="U457" s="230"/>
      <c r="V457" s="229"/>
      <c r="W457" s="222"/>
      <c r="X457" s="222"/>
      <c r="Y457" s="222"/>
      <c r="Z457" s="222"/>
      <c r="AA457" s="222"/>
      <c r="AB457" s="222"/>
      <c r="AC457" s="222"/>
      <c r="AD457" s="222"/>
      <c r="AE457" s="222"/>
      <c r="AF457" s="222" t="s">
        <v>127</v>
      </c>
      <c r="AG457" s="222"/>
      <c r="AH457" s="222"/>
      <c r="AI457" s="222"/>
      <c r="AJ457" s="222"/>
      <c r="AK457" s="222"/>
      <c r="AL457" s="222"/>
      <c r="AM457" s="222"/>
      <c r="AN457" s="222"/>
      <c r="AO457" s="222"/>
      <c r="AP457" s="222"/>
      <c r="AQ457" s="222"/>
      <c r="AR457" s="222"/>
      <c r="AS457" s="222"/>
      <c r="AT457" s="222"/>
      <c r="AU457" s="222"/>
      <c r="AV457" s="222"/>
      <c r="AW457" s="222"/>
      <c r="AX457" s="222"/>
      <c r="AY457" s="222"/>
      <c r="AZ457" s="222"/>
      <c r="BA457" s="222"/>
      <c r="BB457" s="223" t="str">
        <f t="shared" si="28"/>
        <v>Náklady k zajištění bezpečnostních a hygienických opatření - BOZP, spolupráce s koordinátorem bezpečnosti a ochrany zdraví při práci na staveništi /zajišťuje stavebník/. a zpracování plánu bezpečnosti a ochrany zdraví při práci na staveništi a jeho aktualizace dle aktuálních skutečností.</v>
      </c>
      <c r="BC457" s="222"/>
      <c r="BD457" s="222"/>
      <c r="BE457" s="222"/>
      <c r="BF457" s="222"/>
      <c r="BG457" s="222"/>
      <c r="BH457" s="222"/>
      <c r="BI457" s="222"/>
    </row>
    <row r="458" spans="1:61" ht="22.5" outlineLevel="1" x14ac:dyDescent="0.2">
      <c r="A458" s="233"/>
      <c r="B458" s="232"/>
      <c r="C458" s="232"/>
      <c r="D458" s="355" t="s">
        <v>154</v>
      </c>
      <c r="E458" s="356"/>
      <c r="F458" s="357"/>
      <c r="G458" s="358"/>
      <c r="H458" s="359"/>
      <c r="I458" s="231"/>
      <c r="J458" s="231"/>
      <c r="K458" s="231"/>
      <c r="L458" s="231"/>
      <c r="M458" s="231"/>
      <c r="N458" s="231"/>
      <c r="O458" s="229"/>
      <c r="P458" s="229"/>
      <c r="Q458" s="229"/>
      <c r="R458" s="229"/>
      <c r="S458" s="229"/>
      <c r="T458" s="229"/>
      <c r="U458" s="230"/>
      <c r="V458" s="229"/>
      <c r="W458" s="222"/>
      <c r="X458" s="222"/>
      <c r="Y458" s="222"/>
      <c r="Z458" s="222"/>
      <c r="AA458" s="222"/>
      <c r="AB458" s="222"/>
      <c r="AC458" s="222"/>
      <c r="AD458" s="222"/>
      <c r="AE458" s="222"/>
      <c r="AF458" s="222" t="s">
        <v>127</v>
      </c>
      <c r="AG458" s="222"/>
      <c r="AH458" s="222"/>
      <c r="AI458" s="222"/>
      <c r="AJ458" s="222"/>
      <c r="AK458" s="222"/>
      <c r="AL458" s="222"/>
      <c r="AM458" s="222"/>
      <c r="AN458" s="222"/>
      <c r="AO458" s="222"/>
      <c r="AP458" s="222"/>
      <c r="AQ458" s="222"/>
      <c r="AR458" s="222"/>
      <c r="AS458" s="222"/>
      <c r="AT458" s="222"/>
      <c r="AU458" s="222"/>
      <c r="AV458" s="222"/>
      <c r="AW458" s="222"/>
      <c r="AX458" s="222"/>
      <c r="AY458" s="222"/>
      <c r="AZ458" s="222"/>
      <c r="BA458" s="222"/>
      <c r="BB458" s="223" t="str">
        <f t="shared" si="28"/>
        <v>Fotodokumentace celkového průběhu výstavby, včetně zajištění fotodokumentace veškerých konstrukcí, které budou v průběhu výstavby skryty nebo zakryty.</v>
      </c>
      <c r="BC458" s="222"/>
      <c r="BD458" s="222"/>
      <c r="BE458" s="222"/>
      <c r="BF458" s="222"/>
      <c r="BG458" s="222"/>
      <c r="BH458" s="222"/>
      <c r="BI458" s="222"/>
    </row>
    <row r="459" spans="1:61" outlineLevel="1" x14ac:dyDescent="0.2">
      <c r="A459" s="233"/>
      <c r="B459" s="232"/>
      <c r="C459" s="232"/>
      <c r="D459" s="355" t="s">
        <v>153</v>
      </c>
      <c r="E459" s="356"/>
      <c r="F459" s="357"/>
      <c r="G459" s="358"/>
      <c r="H459" s="359"/>
      <c r="I459" s="231"/>
      <c r="J459" s="231"/>
      <c r="K459" s="231"/>
      <c r="L459" s="231"/>
      <c r="M459" s="231"/>
      <c r="N459" s="231"/>
      <c r="O459" s="229"/>
      <c r="P459" s="229"/>
      <c r="Q459" s="229"/>
      <c r="R459" s="229"/>
      <c r="S459" s="229"/>
      <c r="T459" s="229"/>
      <c r="U459" s="230"/>
      <c r="V459" s="229"/>
      <c r="W459" s="222"/>
      <c r="X459" s="222"/>
      <c r="Y459" s="222"/>
      <c r="Z459" s="222"/>
      <c r="AA459" s="222"/>
      <c r="AB459" s="222"/>
      <c r="AC459" s="222"/>
      <c r="AD459" s="222"/>
      <c r="AE459" s="222"/>
      <c r="AF459" s="222" t="s">
        <v>127</v>
      </c>
      <c r="AG459" s="222"/>
      <c r="AH459" s="222"/>
      <c r="AI459" s="222"/>
      <c r="AJ459" s="222"/>
      <c r="AK459" s="222"/>
      <c r="AL459" s="222"/>
      <c r="AM459" s="222"/>
      <c r="AN459" s="222"/>
      <c r="AO459" s="222"/>
      <c r="AP459" s="222"/>
      <c r="AQ459" s="222"/>
      <c r="AR459" s="222"/>
      <c r="AS459" s="222"/>
      <c r="AT459" s="222"/>
      <c r="AU459" s="222"/>
      <c r="AV459" s="222"/>
      <c r="AW459" s="222"/>
      <c r="AX459" s="222"/>
      <c r="AY459" s="222"/>
      <c r="AZ459" s="222"/>
      <c r="BA459" s="222"/>
      <c r="BB459" s="223" t="str">
        <f t="shared" si="28"/>
        <v>Povinnosti vyplývající v souvislosti s předáním a převzetím díla nebo jeho části dle SOD.</v>
      </c>
      <c r="BC459" s="222"/>
      <c r="BD459" s="222"/>
      <c r="BE459" s="222"/>
      <c r="BF459" s="222"/>
      <c r="BG459" s="222"/>
      <c r="BH459" s="222"/>
      <c r="BI459" s="222"/>
    </row>
    <row r="460" spans="1:61" outlineLevel="1" x14ac:dyDescent="0.2">
      <c r="A460" s="233"/>
      <c r="B460" s="232"/>
      <c r="C460" s="232"/>
      <c r="D460" s="355" t="s">
        <v>152</v>
      </c>
      <c r="E460" s="356"/>
      <c r="F460" s="357"/>
      <c r="G460" s="358"/>
      <c r="H460" s="359"/>
      <c r="I460" s="231"/>
      <c r="J460" s="231"/>
      <c r="K460" s="231"/>
      <c r="L460" s="231"/>
      <c r="M460" s="231"/>
      <c r="N460" s="231"/>
      <c r="O460" s="229"/>
      <c r="P460" s="229"/>
      <c r="Q460" s="229"/>
      <c r="R460" s="229"/>
      <c r="S460" s="229"/>
      <c r="T460" s="229"/>
      <c r="U460" s="230"/>
      <c r="V460" s="229"/>
      <c r="W460" s="222"/>
      <c r="X460" s="222"/>
      <c r="Y460" s="222"/>
      <c r="Z460" s="222"/>
      <c r="AA460" s="222"/>
      <c r="AB460" s="222"/>
      <c r="AC460" s="222"/>
      <c r="AD460" s="222"/>
      <c r="AE460" s="222"/>
      <c r="AF460" s="222" t="s">
        <v>127</v>
      </c>
      <c r="AG460" s="222"/>
      <c r="AH460" s="222"/>
      <c r="AI460" s="222"/>
      <c r="AJ460" s="222"/>
      <c r="AK460" s="222"/>
      <c r="AL460" s="222"/>
      <c r="AM460" s="222"/>
      <c r="AN460" s="222"/>
      <c r="AO460" s="222"/>
      <c r="AP460" s="222"/>
      <c r="AQ460" s="222"/>
      <c r="AR460" s="222"/>
      <c r="AS460" s="222"/>
      <c r="AT460" s="222"/>
      <c r="AU460" s="222"/>
      <c r="AV460" s="222"/>
      <c r="AW460" s="222"/>
      <c r="AX460" s="222"/>
      <c r="AY460" s="222"/>
      <c r="AZ460" s="222"/>
      <c r="BA460" s="222"/>
      <c r="BB460" s="223" t="str">
        <f t="shared" si="28"/>
        <v>Náklady spojené se zabezpečením a poskytnutím zajišťovacích bankovních záruk v rozsahu dle SoD.</v>
      </c>
      <c r="BC460" s="222"/>
      <c r="BD460" s="222"/>
      <c r="BE460" s="222"/>
      <c r="BF460" s="222"/>
      <c r="BG460" s="222"/>
      <c r="BH460" s="222"/>
      <c r="BI460" s="222"/>
    </row>
    <row r="461" spans="1:61" ht="33.75" outlineLevel="1" x14ac:dyDescent="0.2">
      <c r="A461" s="233"/>
      <c r="B461" s="232"/>
      <c r="C461" s="232"/>
      <c r="D461" s="355" t="s">
        <v>151</v>
      </c>
      <c r="E461" s="356"/>
      <c r="F461" s="357"/>
      <c r="G461" s="358"/>
      <c r="H461" s="359"/>
      <c r="I461" s="231"/>
      <c r="J461" s="231"/>
      <c r="K461" s="231"/>
      <c r="L461" s="231"/>
      <c r="M461" s="231"/>
      <c r="N461" s="231"/>
      <c r="O461" s="229"/>
      <c r="P461" s="229"/>
      <c r="Q461" s="229"/>
      <c r="R461" s="229"/>
      <c r="S461" s="229"/>
      <c r="T461" s="229"/>
      <c r="U461" s="230"/>
      <c r="V461" s="229"/>
      <c r="W461" s="222"/>
      <c r="X461" s="222"/>
      <c r="Y461" s="222"/>
      <c r="Z461" s="222"/>
      <c r="AA461" s="222"/>
      <c r="AB461" s="222"/>
      <c r="AC461" s="222"/>
      <c r="AD461" s="222"/>
      <c r="AE461" s="222"/>
      <c r="AF461" s="222" t="s">
        <v>127</v>
      </c>
      <c r="AG461" s="222"/>
      <c r="AH461" s="222"/>
      <c r="AI461" s="222"/>
      <c r="AJ461" s="222"/>
      <c r="AK461" s="222"/>
      <c r="AL461" s="222"/>
      <c r="AM461" s="222"/>
      <c r="AN461" s="222"/>
      <c r="AO461" s="222"/>
      <c r="AP461" s="222"/>
      <c r="AQ461" s="222"/>
      <c r="AR461" s="222"/>
      <c r="AS461" s="222"/>
      <c r="AT461" s="222"/>
      <c r="AU461" s="222"/>
      <c r="AV461" s="222"/>
      <c r="AW461" s="222"/>
      <c r="AX461" s="222"/>
      <c r="AY461" s="222"/>
      <c r="AZ461" s="222"/>
      <c r="BA461" s="222"/>
      <c r="BB461" s="223" t="str">
        <f t="shared" si="28"/>
        <v>Náklady zhotovitele spojené s pojištěním proti škodám způsobených jeho činností při výstavbě včetně pojištění díla proti všem možným rizikům (živly, krádež, atd.) po dobu výstavby až do celkové hodnoty díla. Rozsah a podmínky pojištění dle SoD.</v>
      </c>
      <c r="BC461" s="222"/>
      <c r="BD461" s="222"/>
      <c r="BE461" s="222"/>
      <c r="BF461" s="222"/>
      <c r="BG461" s="222"/>
      <c r="BH461" s="222"/>
      <c r="BI461" s="222"/>
    </row>
    <row r="462" spans="1:61" x14ac:dyDescent="0.2">
      <c r="A462" s="244" t="s">
        <v>150</v>
      </c>
      <c r="B462" s="243" t="s">
        <v>41</v>
      </c>
      <c r="C462" s="243"/>
      <c r="D462" s="242" t="s">
        <v>42</v>
      </c>
      <c r="E462" s="238"/>
      <c r="F462" s="241"/>
      <c r="G462" s="240"/>
      <c r="H462" s="240">
        <f>SUMIF(AF463:AF475,"&lt;&gt;NOR",H463:H475)</f>
        <v>0</v>
      </c>
      <c r="I462" s="240"/>
      <c r="J462" s="240">
        <f>SUM(J463:J475)</f>
        <v>0</v>
      </c>
      <c r="K462" s="240"/>
      <c r="L462" s="240">
        <f>SUM(L463:L475)</f>
        <v>0</v>
      </c>
      <c r="M462" s="240"/>
      <c r="N462" s="240">
        <f>SUM(N463:N475)</f>
        <v>0</v>
      </c>
      <c r="O462" s="238"/>
      <c r="P462" s="238">
        <f>SUM(P463:P475)</f>
        <v>0</v>
      </c>
      <c r="Q462" s="238"/>
      <c r="R462" s="238">
        <f>SUM(R463:R475)</f>
        <v>0</v>
      </c>
      <c r="S462" s="238"/>
      <c r="T462" s="238"/>
      <c r="U462" s="239"/>
      <c r="V462" s="238">
        <f>SUM(V463:V475)</f>
        <v>0</v>
      </c>
      <c r="AF462" t="s">
        <v>149</v>
      </c>
    </row>
    <row r="463" spans="1:61" outlineLevel="1" x14ac:dyDescent="0.2">
      <c r="A463" s="233">
        <v>206</v>
      </c>
      <c r="B463" s="232" t="s">
        <v>148</v>
      </c>
      <c r="C463" s="237" t="s">
        <v>188</v>
      </c>
      <c r="D463" s="236" t="s">
        <v>147</v>
      </c>
      <c r="E463" s="229" t="s">
        <v>137</v>
      </c>
      <c r="F463" s="235">
        <v>1</v>
      </c>
      <c r="G463" s="370"/>
      <c r="H463" s="231">
        <f>ROUND(F463*G463,2)</f>
        <v>0</v>
      </c>
      <c r="I463" s="234"/>
      <c r="J463" s="231">
        <f>ROUND(F463*I463,2)</f>
        <v>0</v>
      </c>
      <c r="K463" s="234"/>
      <c r="L463" s="231">
        <f>ROUND(F463*K463,2)</f>
        <v>0</v>
      </c>
      <c r="M463" s="231">
        <v>21</v>
      </c>
      <c r="N463" s="231">
        <f>H463*(1+M463/100)</f>
        <v>0</v>
      </c>
      <c r="O463" s="229">
        <v>0</v>
      </c>
      <c r="P463" s="229">
        <f>ROUND(F463*O463,5)</f>
        <v>0</v>
      </c>
      <c r="Q463" s="229">
        <v>0</v>
      </c>
      <c r="R463" s="229">
        <f>ROUND(F463*Q463,5)</f>
        <v>0</v>
      </c>
      <c r="S463" s="229"/>
      <c r="T463" s="229"/>
      <c r="U463" s="230">
        <v>0</v>
      </c>
      <c r="V463" s="229">
        <f>ROUND(F463*U463,2)</f>
        <v>0</v>
      </c>
      <c r="W463" s="222"/>
      <c r="X463" s="222"/>
      <c r="Y463" s="222"/>
      <c r="Z463" s="222"/>
      <c r="AA463" s="222"/>
      <c r="AB463" s="222"/>
      <c r="AC463" s="222"/>
      <c r="AD463" s="222"/>
      <c r="AE463" s="222"/>
      <c r="AF463" s="222" t="s">
        <v>136</v>
      </c>
      <c r="AG463" s="222"/>
      <c r="AH463" s="222"/>
      <c r="AI463" s="222"/>
      <c r="AJ463" s="222"/>
      <c r="AK463" s="222"/>
      <c r="AL463" s="222"/>
      <c r="AM463" s="222"/>
      <c r="AN463" s="222"/>
      <c r="AO463" s="222"/>
      <c r="AP463" s="222"/>
      <c r="AQ463" s="222"/>
      <c r="AR463" s="222"/>
      <c r="AS463" s="222"/>
      <c r="AT463" s="222"/>
      <c r="AU463" s="222"/>
      <c r="AV463" s="222"/>
      <c r="AW463" s="222"/>
      <c r="AX463" s="222"/>
      <c r="AY463" s="222"/>
      <c r="AZ463" s="222"/>
      <c r="BA463" s="222"/>
      <c r="BB463" s="222"/>
      <c r="BC463" s="222"/>
      <c r="BD463" s="222"/>
      <c r="BE463" s="222"/>
      <c r="BF463" s="222"/>
      <c r="BG463" s="222"/>
      <c r="BH463" s="222"/>
      <c r="BI463" s="222"/>
    </row>
    <row r="464" spans="1:61" outlineLevel="1" x14ac:dyDescent="0.2">
      <c r="A464" s="233">
        <v>207</v>
      </c>
      <c r="B464" s="232" t="s">
        <v>146</v>
      </c>
      <c r="C464" s="237" t="s">
        <v>188</v>
      </c>
      <c r="D464" s="236" t="s">
        <v>145</v>
      </c>
      <c r="E464" s="229" t="s">
        <v>137</v>
      </c>
      <c r="F464" s="235">
        <v>1</v>
      </c>
      <c r="G464" s="370"/>
      <c r="H464" s="231">
        <f>ROUND(F464*G464,2)</f>
        <v>0</v>
      </c>
      <c r="I464" s="234"/>
      <c r="J464" s="231">
        <f>ROUND(F464*I464,2)</f>
        <v>0</v>
      </c>
      <c r="K464" s="234"/>
      <c r="L464" s="231">
        <f>ROUND(F464*K464,2)</f>
        <v>0</v>
      </c>
      <c r="M464" s="231">
        <v>21</v>
      </c>
      <c r="N464" s="231">
        <f>H464*(1+M464/100)</f>
        <v>0</v>
      </c>
      <c r="O464" s="229">
        <v>0</v>
      </c>
      <c r="P464" s="229">
        <f>ROUND(F464*O464,5)</f>
        <v>0</v>
      </c>
      <c r="Q464" s="229">
        <v>0</v>
      </c>
      <c r="R464" s="229">
        <f>ROUND(F464*Q464,5)</f>
        <v>0</v>
      </c>
      <c r="S464" s="229"/>
      <c r="T464" s="229"/>
      <c r="U464" s="230">
        <v>0</v>
      </c>
      <c r="V464" s="229">
        <f>ROUND(F464*U464,2)</f>
        <v>0</v>
      </c>
      <c r="W464" s="222"/>
      <c r="X464" s="222"/>
      <c r="Y464" s="222"/>
      <c r="Z464" s="222"/>
      <c r="AA464" s="222"/>
      <c r="AB464" s="222"/>
      <c r="AC464" s="222"/>
      <c r="AD464" s="222"/>
      <c r="AE464" s="222"/>
      <c r="AF464" s="222" t="s">
        <v>136</v>
      </c>
      <c r="AG464" s="222"/>
      <c r="AH464" s="222"/>
      <c r="AI464" s="222"/>
      <c r="AJ464" s="222"/>
      <c r="AK464" s="222"/>
      <c r="AL464" s="222"/>
      <c r="AM464" s="222"/>
      <c r="AN464" s="222"/>
      <c r="AO464" s="222"/>
      <c r="AP464" s="222"/>
      <c r="AQ464" s="222"/>
      <c r="AR464" s="222"/>
      <c r="AS464" s="222"/>
      <c r="AT464" s="222"/>
      <c r="AU464" s="222"/>
      <c r="AV464" s="222"/>
      <c r="AW464" s="222"/>
      <c r="AX464" s="222"/>
      <c r="AY464" s="222"/>
      <c r="AZ464" s="222"/>
      <c r="BA464" s="222"/>
      <c r="BB464" s="222"/>
      <c r="BC464" s="222"/>
      <c r="BD464" s="222"/>
      <c r="BE464" s="222"/>
      <c r="BF464" s="222"/>
      <c r="BG464" s="222"/>
      <c r="BH464" s="222"/>
      <c r="BI464" s="222"/>
    </row>
    <row r="465" spans="1:61" outlineLevel="1" x14ac:dyDescent="0.2">
      <c r="A465" s="233">
        <v>208</v>
      </c>
      <c r="B465" s="232" t="s">
        <v>144</v>
      </c>
      <c r="C465" s="237" t="s">
        <v>188</v>
      </c>
      <c r="D465" s="236" t="s">
        <v>143</v>
      </c>
      <c r="E465" s="229" t="s">
        <v>137</v>
      </c>
      <c r="F465" s="235">
        <v>1</v>
      </c>
      <c r="G465" s="370"/>
      <c r="H465" s="231">
        <f>ROUND(F465*G465,2)</f>
        <v>0</v>
      </c>
      <c r="I465" s="234"/>
      <c r="J465" s="231">
        <f>ROUND(F465*I465,2)</f>
        <v>0</v>
      </c>
      <c r="K465" s="234"/>
      <c r="L465" s="231">
        <f>ROUND(F465*K465,2)</f>
        <v>0</v>
      </c>
      <c r="M465" s="231">
        <v>21</v>
      </c>
      <c r="N465" s="231">
        <f>H465*(1+M465/100)</f>
        <v>0</v>
      </c>
      <c r="O465" s="229">
        <v>0</v>
      </c>
      <c r="P465" s="229">
        <f>ROUND(F465*O465,5)</f>
        <v>0</v>
      </c>
      <c r="Q465" s="229">
        <v>0</v>
      </c>
      <c r="R465" s="229">
        <f>ROUND(F465*Q465,5)</f>
        <v>0</v>
      </c>
      <c r="S465" s="229"/>
      <c r="T465" s="229"/>
      <c r="U465" s="230">
        <v>0</v>
      </c>
      <c r="V465" s="229">
        <f>ROUND(F465*U465,2)</f>
        <v>0</v>
      </c>
      <c r="W465" s="222"/>
      <c r="X465" s="222"/>
      <c r="Y465" s="222"/>
      <c r="Z465" s="222"/>
      <c r="AA465" s="222"/>
      <c r="AB465" s="222"/>
      <c r="AC465" s="222"/>
      <c r="AD465" s="222"/>
      <c r="AE465" s="222"/>
      <c r="AF465" s="222" t="s">
        <v>136</v>
      </c>
      <c r="AG465" s="222"/>
      <c r="AH465" s="222"/>
      <c r="AI465" s="222"/>
      <c r="AJ465" s="222"/>
      <c r="AK465" s="222"/>
      <c r="AL465" s="222"/>
      <c r="AM465" s="222"/>
      <c r="AN465" s="222"/>
      <c r="AO465" s="222"/>
      <c r="AP465" s="222"/>
      <c r="AQ465" s="222"/>
      <c r="AR465" s="222"/>
      <c r="AS465" s="222"/>
      <c r="AT465" s="222"/>
      <c r="AU465" s="222"/>
      <c r="AV465" s="222"/>
      <c r="AW465" s="222"/>
      <c r="AX465" s="222"/>
      <c r="AY465" s="222"/>
      <c r="AZ465" s="222"/>
      <c r="BA465" s="222"/>
      <c r="BB465" s="222"/>
      <c r="BC465" s="222"/>
      <c r="BD465" s="222"/>
      <c r="BE465" s="222"/>
      <c r="BF465" s="222"/>
      <c r="BG465" s="222"/>
      <c r="BH465" s="222"/>
      <c r="BI465" s="222"/>
    </row>
    <row r="466" spans="1:61" outlineLevel="1" x14ac:dyDescent="0.2">
      <c r="A466" s="233">
        <v>209</v>
      </c>
      <c r="B466" s="232" t="s">
        <v>142</v>
      </c>
      <c r="C466" s="237" t="s">
        <v>188</v>
      </c>
      <c r="D466" s="236" t="s">
        <v>141</v>
      </c>
      <c r="E466" s="229" t="s">
        <v>137</v>
      </c>
      <c r="F466" s="235">
        <v>1</v>
      </c>
      <c r="G466" s="370"/>
      <c r="H466" s="231">
        <f>ROUND(F466*G466,2)</f>
        <v>0</v>
      </c>
      <c r="I466" s="234"/>
      <c r="J466" s="231">
        <f>ROUND(F466*I466,2)</f>
        <v>0</v>
      </c>
      <c r="K466" s="234"/>
      <c r="L466" s="231">
        <f>ROUND(F466*K466,2)</f>
        <v>0</v>
      </c>
      <c r="M466" s="231">
        <v>21</v>
      </c>
      <c r="N466" s="231">
        <f>H466*(1+M466/100)</f>
        <v>0</v>
      </c>
      <c r="O466" s="229">
        <v>0</v>
      </c>
      <c r="P466" s="229">
        <f>ROUND(F466*O466,5)</f>
        <v>0</v>
      </c>
      <c r="Q466" s="229">
        <v>0</v>
      </c>
      <c r="R466" s="229">
        <f>ROUND(F466*Q466,5)</f>
        <v>0</v>
      </c>
      <c r="S466" s="229"/>
      <c r="T466" s="229"/>
      <c r="U466" s="230">
        <v>0</v>
      </c>
      <c r="V466" s="229">
        <f>ROUND(F466*U466,2)</f>
        <v>0</v>
      </c>
      <c r="W466" s="222"/>
      <c r="X466" s="222"/>
      <c r="Y466" s="222"/>
      <c r="Z466" s="222"/>
      <c r="AA466" s="222"/>
      <c r="AB466" s="222"/>
      <c r="AC466" s="222"/>
      <c r="AD466" s="222"/>
      <c r="AE466" s="222"/>
      <c r="AF466" s="222" t="s">
        <v>136</v>
      </c>
      <c r="AG466" s="222"/>
      <c r="AH466" s="222"/>
      <c r="AI466" s="222"/>
      <c r="AJ466" s="222"/>
      <c r="AK466" s="222"/>
      <c r="AL466" s="222"/>
      <c r="AM466" s="222"/>
      <c r="AN466" s="222"/>
      <c r="AO466" s="222"/>
      <c r="AP466" s="222"/>
      <c r="AQ466" s="222"/>
      <c r="AR466" s="222"/>
      <c r="AS466" s="222"/>
      <c r="AT466" s="222"/>
      <c r="AU466" s="222"/>
      <c r="AV466" s="222"/>
      <c r="AW466" s="222"/>
      <c r="AX466" s="222"/>
      <c r="AY466" s="222"/>
      <c r="AZ466" s="222"/>
      <c r="BA466" s="222"/>
      <c r="BB466" s="222"/>
      <c r="BC466" s="222"/>
      <c r="BD466" s="222"/>
      <c r="BE466" s="222"/>
      <c r="BF466" s="222"/>
      <c r="BG466" s="222"/>
      <c r="BH466" s="222"/>
      <c r="BI466" s="222"/>
    </row>
    <row r="467" spans="1:61" outlineLevel="1" x14ac:dyDescent="0.2">
      <c r="A467" s="233">
        <v>210</v>
      </c>
      <c r="B467" s="232" t="s">
        <v>140</v>
      </c>
      <c r="C467" s="237" t="s">
        <v>188</v>
      </c>
      <c r="D467" s="236" t="s">
        <v>138</v>
      </c>
      <c r="E467" s="229" t="s">
        <v>137</v>
      </c>
      <c r="F467" s="235">
        <v>1</v>
      </c>
      <c r="G467" s="370"/>
      <c r="H467" s="231">
        <f>ROUND(F467*G467,2)</f>
        <v>0</v>
      </c>
      <c r="I467" s="234"/>
      <c r="J467" s="231">
        <f>ROUND(F467*I467,2)</f>
        <v>0</v>
      </c>
      <c r="K467" s="234"/>
      <c r="L467" s="231">
        <f>ROUND(F467*K467,2)</f>
        <v>0</v>
      </c>
      <c r="M467" s="231">
        <v>21</v>
      </c>
      <c r="N467" s="231">
        <f>H467*(1+M467/100)</f>
        <v>0</v>
      </c>
      <c r="O467" s="229">
        <v>0</v>
      </c>
      <c r="P467" s="229">
        <f>ROUND(F467*O467,5)</f>
        <v>0</v>
      </c>
      <c r="Q467" s="229">
        <v>0</v>
      </c>
      <c r="R467" s="229">
        <f>ROUND(F467*Q467,5)</f>
        <v>0</v>
      </c>
      <c r="S467" s="229"/>
      <c r="T467" s="229"/>
      <c r="U467" s="230">
        <v>0</v>
      </c>
      <c r="V467" s="229">
        <f>ROUND(F467*U467,2)</f>
        <v>0</v>
      </c>
      <c r="W467" s="222"/>
      <c r="X467" s="222"/>
      <c r="Y467" s="222"/>
      <c r="Z467" s="222"/>
      <c r="AA467" s="222"/>
      <c r="AB467" s="222"/>
      <c r="AC467" s="222"/>
      <c r="AD467" s="222"/>
      <c r="AE467" s="222"/>
      <c r="AF467" s="222" t="s">
        <v>136</v>
      </c>
      <c r="AG467" s="222"/>
      <c r="AH467" s="222"/>
      <c r="AI467" s="222"/>
      <c r="AJ467" s="222"/>
      <c r="AK467" s="222"/>
      <c r="AL467" s="222"/>
      <c r="AM467" s="222"/>
      <c r="AN467" s="222"/>
      <c r="AO467" s="222"/>
      <c r="AP467" s="222"/>
      <c r="AQ467" s="222"/>
      <c r="AR467" s="222"/>
      <c r="AS467" s="222"/>
      <c r="AT467" s="222"/>
      <c r="AU467" s="222"/>
      <c r="AV467" s="222"/>
      <c r="AW467" s="222"/>
      <c r="AX467" s="222"/>
      <c r="AY467" s="222"/>
      <c r="AZ467" s="222"/>
      <c r="BA467" s="222"/>
      <c r="BB467" s="222"/>
      <c r="BC467" s="222"/>
      <c r="BD467" s="222"/>
      <c r="BE467" s="222"/>
      <c r="BF467" s="222"/>
      <c r="BG467" s="222"/>
      <c r="BH467" s="222"/>
      <c r="BI467" s="222"/>
    </row>
    <row r="468" spans="1:61" outlineLevel="1" x14ac:dyDescent="0.2">
      <c r="A468" s="233"/>
      <c r="B468" s="232"/>
      <c r="C468" s="232"/>
      <c r="D468" s="355" t="s">
        <v>135</v>
      </c>
      <c r="E468" s="356"/>
      <c r="F468" s="357"/>
      <c r="G468" s="358"/>
      <c r="H468" s="359"/>
      <c r="I468" s="231"/>
      <c r="J468" s="231"/>
      <c r="K468" s="231"/>
      <c r="L468" s="231"/>
      <c r="M468" s="231"/>
      <c r="N468" s="231"/>
      <c r="O468" s="229"/>
      <c r="P468" s="229"/>
      <c r="Q468" s="229"/>
      <c r="R468" s="229"/>
      <c r="S468" s="229"/>
      <c r="T468" s="229"/>
      <c r="U468" s="230"/>
      <c r="V468" s="229"/>
      <c r="W468" s="222"/>
      <c r="X468" s="222"/>
      <c r="Y468" s="222"/>
      <c r="Z468" s="222"/>
      <c r="AA468" s="222"/>
      <c r="AB468" s="222"/>
      <c r="AC468" s="222"/>
      <c r="AD468" s="222"/>
      <c r="AE468" s="222"/>
      <c r="AF468" s="222" t="s">
        <v>127</v>
      </c>
      <c r="AG468" s="222"/>
      <c r="AH468" s="222"/>
      <c r="AI468" s="222"/>
      <c r="AJ468" s="222"/>
      <c r="AK468" s="222"/>
      <c r="AL468" s="222"/>
      <c r="AM468" s="222"/>
      <c r="AN468" s="222"/>
      <c r="AO468" s="222"/>
      <c r="AP468" s="222"/>
      <c r="AQ468" s="222"/>
      <c r="AR468" s="222"/>
      <c r="AS468" s="222"/>
      <c r="AT468" s="222"/>
      <c r="AU468" s="222"/>
      <c r="AV468" s="222"/>
      <c r="AW468" s="222"/>
      <c r="AX468" s="222"/>
      <c r="AY468" s="222"/>
      <c r="AZ468" s="222"/>
      <c r="BA468" s="222"/>
      <c r="BB468" s="223" t="str">
        <f t="shared" ref="BB468:BB475" si="29">D468</f>
        <v>Soupis Vedlejších nákladů</v>
      </c>
      <c r="BC468" s="222"/>
      <c r="BD468" s="222"/>
      <c r="BE468" s="222"/>
      <c r="BF468" s="222"/>
      <c r="BG468" s="222"/>
      <c r="BH468" s="222"/>
      <c r="BI468" s="222"/>
    </row>
    <row r="469" spans="1:61" outlineLevel="1" x14ac:dyDescent="0.2">
      <c r="A469" s="233"/>
      <c r="B469" s="232"/>
      <c r="C469" s="232"/>
      <c r="D469" s="355" t="s">
        <v>134</v>
      </c>
      <c r="E469" s="356"/>
      <c r="F469" s="357"/>
      <c r="G469" s="358"/>
      <c r="H469" s="359"/>
      <c r="I469" s="231"/>
      <c r="J469" s="231"/>
      <c r="K469" s="231"/>
      <c r="L469" s="231"/>
      <c r="M469" s="231"/>
      <c r="N469" s="231"/>
      <c r="O469" s="229"/>
      <c r="P469" s="229"/>
      <c r="Q469" s="229"/>
      <c r="R469" s="229"/>
      <c r="S469" s="229"/>
      <c r="T469" s="229"/>
      <c r="U469" s="230"/>
      <c r="V469" s="229"/>
      <c r="W469" s="222"/>
      <c r="X469" s="222"/>
      <c r="Y469" s="222"/>
      <c r="Z469" s="222"/>
      <c r="AA469" s="222"/>
      <c r="AB469" s="222"/>
      <c r="AC469" s="222"/>
      <c r="AD469" s="222"/>
      <c r="AE469" s="222"/>
      <c r="AF469" s="222" t="s">
        <v>127</v>
      </c>
      <c r="AG469" s="222"/>
      <c r="AH469" s="222"/>
      <c r="AI469" s="222"/>
      <c r="AJ469" s="222"/>
      <c r="AK469" s="222"/>
      <c r="AL469" s="222"/>
      <c r="AM469" s="222"/>
      <c r="AN469" s="222"/>
      <c r="AO469" s="222"/>
      <c r="AP469" s="222"/>
      <c r="AQ469" s="222"/>
      <c r="AR469" s="222"/>
      <c r="AS469" s="222"/>
      <c r="AT469" s="222"/>
      <c r="AU469" s="222"/>
      <c r="AV469" s="222"/>
      <c r="AW469" s="222"/>
      <c r="AX469" s="222"/>
      <c r="AY469" s="222"/>
      <c r="AZ469" s="222"/>
      <c r="BA469" s="222"/>
      <c r="BB469" s="223" t="str">
        <f t="shared" si="29"/>
        <v>VRN</v>
      </c>
      <c r="BC469" s="222"/>
      <c r="BD469" s="222"/>
      <c r="BE469" s="222"/>
      <c r="BF469" s="222"/>
      <c r="BG469" s="222"/>
      <c r="BH469" s="222"/>
      <c r="BI469" s="222"/>
    </row>
    <row r="470" spans="1:61" outlineLevel="1" x14ac:dyDescent="0.2">
      <c r="A470" s="233"/>
      <c r="B470" s="232"/>
      <c r="C470" s="232"/>
      <c r="D470" s="355" t="s">
        <v>133</v>
      </c>
      <c r="E470" s="356"/>
      <c r="F470" s="357"/>
      <c r="G470" s="358"/>
      <c r="H470" s="359"/>
      <c r="I470" s="231"/>
      <c r="J470" s="231"/>
      <c r="K470" s="231"/>
      <c r="L470" s="231"/>
      <c r="M470" s="231"/>
      <c r="N470" s="231"/>
      <c r="O470" s="229"/>
      <c r="P470" s="229"/>
      <c r="Q470" s="229"/>
      <c r="R470" s="229"/>
      <c r="S470" s="229"/>
      <c r="T470" s="229"/>
      <c r="U470" s="230"/>
      <c r="V470" s="229"/>
      <c r="W470" s="222"/>
      <c r="X470" s="222"/>
      <c r="Y470" s="222"/>
      <c r="Z470" s="222"/>
      <c r="AA470" s="222"/>
      <c r="AB470" s="222"/>
      <c r="AC470" s="222"/>
      <c r="AD470" s="222"/>
      <c r="AE470" s="222"/>
      <c r="AF470" s="222" t="s">
        <v>127</v>
      </c>
      <c r="AG470" s="222"/>
      <c r="AH470" s="222"/>
      <c r="AI470" s="222"/>
      <c r="AJ470" s="222"/>
      <c r="AK470" s="222"/>
      <c r="AL470" s="222"/>
      <c r="AM470" s="222"/>
      <c r="AN470" s="222"/>
      <c r="AO470" s="222"/>
      <c r="AP470" s="222"/>
      <c r="AQ470" s="222"/>
      <c r="AR470" s="222"/>
      <c r="AS470" s="222"/>
      <c r="AT470" s="222"/>
      <c r="AU470" s="222"/>
      <c r="AV470" s="222"/>
      <c r="AW470" s="222"/>
      <c r="AX470" s="222"/>
      <c r="AY470" s="222"/>
      <c r="AZ470" s="222"/>
      <c r="BA470" s="222"/>
      <c r="BB470" s="223" t="str">
        <f t="shared" si="29"/>
        <v>Vybudování zařízení staveniště:</v>
      </c>
      <c r="BC470" s="222"/>
      <c r="BD470" s="222"/>
      <c r="BE470" s="222"/>
      <c r="BF470" s="222"/>
      <c r="BG470" s="222"/>
      <c r="BH470" s="222"/>
      <c r="BI470" s="222"/>
    </row>
    <row r="471" spans="1:61" ht="33.75" outlineLevel="1" x14ac:dyDescent="0.2">
      <c r="A471" s="233"/>
      <c r="B471" s="232"/>
      <c r="C471" s="232"/>
      <c r="D471" s="355" t="s">
        <v>132</v>
      </c>
      <c r="E471" s="356"/>
      <c r="F471" s="357"/>
      <c r="G471" s="358"/>
      <c r="H471" s="359"/>
      <c r="I471" s="231"/>
      <c r="J471" s="231"/>
      <c r="K471" s="231"/>
      <c r="L471" s="231"/>
      <c r="M471" s="231"/>
      <c r="N471" s="231"/>
      <c r="O471" s="229"/>
      <c r="P471" s="229"/>
      <c r="Q471" s="229"/>
      <c r="R471" s="229"/>
      <c r="S471" s="229"/>
      <c r="T471" s="229"/>
      <c r="U471" s="230"/>
      <c r="V471" s="229"/>
      <c r="W471" s="222"/>
      <c r="X471" s="222"/>
      <c r="Y471" s="222"/>
      <c r="Z471" s="222"/>
      <c r="AA471" s="222"/>
      <c r="AB471" s="222"/>
      <c r="AC471" s="222"/>
      <c r="AD471" s="222"/>
      <c r="AE471" s="222"/>
      <c r="AF471" s="222" t="s">
        <v>127</v>
      </c>
      <c r="AG471" s="222"/>
      <c r="AH471" s="222"/>
      <c r="AI471" s="222"/>
      <c r="AJ471" s="222"/>
      <c r="AK471" s="222"/>
      <c r="AL471" s="222"/>
      <c r="AM471" s="222"/>
      <c r="AN471" s="222"/>
      <c r="AO471" s="222"/>
      <c r="AP471" s="222"/>
      <c r="AQ471" s="222"/>
      <c r="AR471" s="222"/>
      <c r="AS471" s="222"/>
      <c r="AT471" s="222"/>
      <c r="AU471" s="222"/>
      <c r="AV471" s="222"/>
      <c r="AW471" s="222"/>
      <c r="AX471" s="222"/>
      <c r="AY471" s="222"/>
      <c r="AZ471" s="222"/>
      <c r="BA471" s="222"/>
      <c r="BB471" s="223" t="str">
        <f t="shared" si="29"/>
        <v>Náklady se zřízením přípojek energií k objektům zařízení staveniště, vybudování případných měřících odběrných míst a zařízení, vlastní vybudování dočasných objektů zařízení staveniště jako jsou sklady, sociální zařízení atd. Náklady spojené s předáním a převzetím staveniště.</v>
      </c>
      <c r="BC471" s="222"/>
      <c r="BD471" s="222"/>
      <c r="BE471" s="222"/>
      <c r="BF471" s="222"/>
      <c r="BG471" s="222"/>
      <c r="BH471" s="222"/>
      <c r="BI471" s="222"/>
    </row>
    <row r="472" spans="1:61" outlineLevel="1" x14ac:dyDescent="0.2">
      <c r="A472" s="233"/>
      <c r="B472" s="232"/>
      <c r="C472" s="232"/>
      <c r="D472" s="355" t="s">
        <v>131</v>
      </c>
      <c r="E472" s="356"/>
      <c r="F472" s="357"/>
      <c r="G472" s="358"/>
      <c r="H472" s="359"/>
      <c r="I472" s="231"/>
      <c r="J472" s="231"/>
      <c r="K472" s="231"/>
      <c r="L472" s="231"/>
      <c r="M472" s="231"/>
      <c r="N472" s="231"/>
      <c r="O472" s="229"/>
      <c r="P472" s="229"/>
      <c r="Q472" s="229"/>
      <c r="R472" s="229"/>
      <c r="S472" s="229"/>
      <c r="T472" s="229"/>
      <c r="U472" s="230"/>
      <c r="V472" s="229"/>
      <c r="W472" s="222"/>
      <c r="X472" s="222"/>
      <c r="Y472" s="222"/>
      <c r="Z472" s="222"/>
      <c r="AA472" s="222"/>
      <c r="AB472" s="222"/>
      <c r="AC472" s="222"/>
      <c r="AD472" s="222"/>
      <c r="AE472" s="222"/>
      <c r="AF472" s="222" t="s">
        <v>127</v>
      </c>
      <c r="AG472" s="222"/>
      <c r="AH472" s="222"/>
      <c r="AI472" s="222"/>
      <c r="AJ472" s="222"/>
      <c r="AK472" s="222"/>
      <c r="AL472" s="222"/>
      <c r="AM472" s="222"/>
      <c r="AN472" s="222"/>
      <c r="AO472" s="222"/>
      <c r="AP472" s="222"/>
      <c r="AQ472" s="222"/>
      <c r="AR472" s="222"/>
      <c r="AS472" s="222"/>
      <c r="AT472" s="222"/>
      <c r="AU472" s="222"/>
      <c r="AV472" s="222"/>
      <c r="AW472" s="222"/>
      <c r="AX472" s="222"/>
      <c r="AY472" s="222"/>
      <c r="AZ472" s="222"/>
      <c r="BA472" s="222"/>
      <c r="BB472" s="223" t="str">
        <f t="shared" si="29"/>
        <v>Provoz zařízení staveniště:</v>
      </c>
      <c r="BC472" s="222"/>
      <c r="BD472" s="222"/>
      <c r="BE472" s="222"/>
      <c r="BF472" s="222"/>
      <c r="BG472" s="222"/>
      <c r="BH472" s="222"/>
      <c r="BI472" s="222"/>
    </row>
    <row r="473" spans="1:61" ht="33.75" outlineLevel="1" x14ac:dyDescent="0.2">
      <c r="A473" s="233"/>
      <c r="B473" s="232"/>
      <c r="C473" s="232"/>
      <c r="D473" s="355" t="s">
        <v>130</v>
      </c>
      <c r="E473" s="356"/>
      <c r="F473" s="357"/>
      <c r="G473" s="358"/>
      <c r="H473" s="359"/>
      <c r="I473" s="231"/>
      <c r="J473" s="231"/>
      <c r="K473" s="231"/>
      <c r="L473" s="231"/>
      <c r="M473" s="231"/>
      <c r="N473" s="231"/>
      <c r="O473" s="229"/>
      <c r="P473" s="229"/>
      <c r="Q473" s="229"/>
      <c r="R473" s="229"/>
      <c r="S473" s="229"/>
      <c r="T473" s="229"/>
      <c r="U473" s="230"/>
      <c r="V473" s="229"/>
      <c r="W473" s="222"/>
      <c r="X473" s="222"/>
      <c r="Y473" s="222"/>
      <c r="Z473" s="222"/>
      <c r="AA473" s="222"/>
      <c r="AB473" s="222"/>
      <c r="AC473" s="222"/>
      <c r="AD473" s="222"/>
      <c r="AE473" s="222"/>
      <c r="AF473" s="222" t="s">
        <v>127</v>
      </c>
      <c r="AG473" s="222"/>
      <c r="AH473" s="222"/>
      <c r="AI473" s="222"/>
      <c r="AJ473" s="222"/>
      <c r="AK473" s="222"/>
      <c r="AL473" s="222"/>
      <c r="AM473" s="222"/>
      <c r="AN473" s="222"/>
      <c r="AO473" s="222"/>
      <c r="AP473" s="222"/>
      <c r="AQ473" s="222"/>
      <c r="AR473" s="222"/>
      <c r="AS473" s="222"/>
      <c r="AT473" s="222"/>
      <c r="AU473" s="222"/>
      <c r="AV473" s="222"/>
      <c r="AW473" s="222"/>
      <c r="AX473" s="222"/>
      <c r="AY473" s="222"/>
      <c r="AZ473" s="222"/>
      <c r="BA473" s="222"/>
      <c r="BB473" s="223" t="str">
        <f t="shared" si="29"/>
        <v>Vybavení objektů zařízení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C473" s="222"/>
      <c r="BD473" s="222"/>
      <c r="BE473" s="222"/>
      <c r="BF473" s="222"/>
      <c r="BG473" s="222"/>
      <c r="BH473" s="222"/>
      <c r="BI473" s="222"/>
    </row>
    <row r="474" spans="1:61" outlineLevel="1" x14ac:dyDescent="0.2">
      <c r="A474" s="233"/>
      <c r="B474" s="232"/>
      <c r="C474" s="232"/>
      <c r="D474" s="355" t="s">
        <v>129</v>
      </c>
      <c r="E474" s="356"/>
      <c r="F474" s="357"/>
      <c r="G474" s="358"/>
      <c r="H474" s="359"/>
      <c r="I474" s="231"/>
      <c r="J474" s="231"/>
      <c r="K474" s="231"/>
      <c r="L474" s="231"/>
      <c r="M474" s="231"/>
      <c r="N474" s="231"/>
      <c r="O474" s="229"/>
      <c r="P474" s="229"/>
      <c r="Q474" s="229"/>
      <c r="R474" s="229"/>
      <c r="S474" s="229"/>
      <c r="T474" s="229"/>
      <c r="U474" s="230"/>
      <c r="V474" s="229"/>
      <c r="W474" s="222"/>
      <c r="X474" s="222"/>
      <c r="Y474" s="222"/>
      <c r="Z474" s="222"/>
      <c r="AA474" s="222"/>
      <c r="AB474" s="222"/>
      <c r="AC474" s="222"/>
      <c r="AD474" s="222"/>
      <c r="AE474" s="222"/>
      <c r="AF474" s="222" t="s">
        <v>127</v>
      </c>
      <c r="AG474" s="222"/>
      <c r="AH474" s="222"/>
      <c r="AI474" s="222"/>
      <c r="AJ474" s="222"/>
      <c r="AK474" s="222"/>
      <c r="AL474" s="222"/>
      <c r="AM474" s="222"/>
      <c r="AN474" s="222"/>
      <c r="AO474" s="222"/>
      <c r="AP474" s="222"/>
      <c r="AQ474" s="222"/>
      <c r="AR474" s="222"/>
      <c r="AS474" s="222"/>
      <c r="AT474" s="222"/>
      <c r="AU474" s="222"/>
      <c r="AV474" s="222"/>
      <c r="AW474" s="222"/>
      <c r="AX474" s="222"/>
      <c r="AY474" s="222"/>
      <c r="AZ474" s="222"/>
      <c r="BA474" s="222"/>
      <c r="BB474" s="223" t="str">
        <f t="shared" si="29"/>
        <v>Odstranění zařízení staveniště:</v>
      </c>
      <c r="BC474" s="222"/>
      <c r="BD474" s="222"/>
      <c r="BE474" s="222"/>
      <c r="BF474" s="222"/>
      <c r="BG474" s="222"/>
      <c r="BH474" s="222"/>
      <c r="BI474" s="222"/>
    </row>
    <row r="475" spans="1:61" ht="33.75" outlineLevel="1" x14ac:dyDescent="0.2">
      <c r="A475" s="228"/>
      <c r="B475" s="227"/>
      <c r="C475" s="227"/>
      <c r="D475" s="350" t="s">
        <v>128</v>
      </c>
      <c r="E475" s="351"/>
      <c r="F475" s="352"/>
      <c r="G475" s="353"/>
      <c r="H475" s="354"/>
      <c r="I475" s="226"/>
      <c r="J475" s="226"/>
      <c r="K475" s="226"/>
      <c r="L475" s="226"/>
      <c r="M475" s="226"/>
      <c r="N475" s="226"/>
      <c r="O475" s="224"/>
      <c r="P475" s="224"/>
      <c r="Q475" s="224"/>
      <c r="R475" s="224"/>
      <c r="S475" s="224"/>
      <c r="T475" s="224"/>
      <c r="U475" s="225"/>
      <c r="V475" s="224"/>
      <c r="W475" s="222"/>
      <c r="X475" s="222"/>
      <c r="Y475" s="222"/>
      <c r="Z475" s="222"/>
      <c r="AA475" s="222"/>
      <c r="AB475" s="222"/>
      <c r="AC475" s="222"/>
      <c r="AD475" s="222"/>
      <c r="AE475" s="222"/>
      <c r="AF475" s="222" t="s">
        <v>127</v>
      </c>
      <c r="AG475" s="222"/>
      <c r="AH475" s="222"/>
      <c r="AI475" s="222"/>
      <c r="AJ475" s="222"/>
      <c r="AK475" s="222"/>
      <c r="AL475" s="222"/>
      <c r="AM475" s="222"/>
      <c r="AN475" s="222"/>
      <c r="AO475" s="222"/>
      <c r="AP475" s="222"/>
      <c r="AQ475" s="222"/>
      <c r="AR475" s="222"/>
      <c r="AS475" s="222"/>
      <c r="AT475" s="222"/>
      <c r="AU475" s="222"/>
      <c r="AV475" s="222"/>
      <c r="AW475" s="222"/>
      <c r="AX475" s="222"/>
      <c r="AY475" s="222"/>
      <c r="AZ475" s="222"/>
      <c r="BA475" s="222"/>
      <c r="BB475" s="223" t="str">
        <f t="shared" si="29"/>
        <v xml:space="preserve"> Odstranění objektů zařízení staveniště včetně přípojek energií a jejich odvoz. Položka zahrnuje i náklady na úpravu povrchů po odstranění zařízení staveniště a úklid ploch, na kterých bylo zařízení staveniště provozováno - uvedení do původního stavu.</v>
      </c>
      <c r="BC475" s="222"/>
      <c r="BD475" s="222"/>
      <c r="BE475" s="222"/>
      <c r="BF475" s="222"/>
      <c r="BG475" s="222"/>
      <c r="BH475" s="222"/>
      <c r="BI475" s="222"/>
    </row>
    <row r="476" spans="1:61" x14ac:dyDescent="0.2">
      <c r="A476" s="214"/>
      <c r="B476" s="216" t="s">
        <v>125</v>
      </c>
      <c r="C476" s="216"/>
      <c r="D476" s="215" t="s">
        <v>125</v>
      </c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4"/>
      <c r="AD476">
        <v>15</v>
      </c>
      <c r="AE476">
        <v>21</v>
      </c>
    </row>
    <row r="477" spans="1:61" x14ac:dyDescent="0.2">
      <c r="A477" s="221"/>
      <c r="B477" s="220" t="s">
        <v>14</v>
      </c>
      <c r="C477" s="220"/>
      <c r="D477" s="219" t="s">
        <v>125</v>
      </c>
      <c r="E477" s="218"/>
      <c r="F477" s="218"/>
      <c r="G477" s="218"/>
      <c r="H477" s="217">
        <f>H8+H28+H42+H85+H96+H125+H152+H154+H157+H160+H240+H243+H266+H278+H293+H306+H334+H336+H357+H360+H387+H400+H407+H424+H433+H435+H437+H447+H462</f>
        <v>0</v>
      </c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214"/>
      <c r="T477" s="214"/>
      <c r="U477" s="214"/>
      <c r="V477" s="214"/>
      <c r="AD477">
        <f>SUMIF(M7:M475,AD476,H7:H475)</f>
        <v>0</v>
      </c>
      <c r="AE477">
        <f>SUMIF(M7:M475,AE476,H7:H475)</f>
        <v>0</v>
      </c>
      <c r="AF477" t="s">
        <v>126</v>
      </c>
    </row>
    <row r="478" spans="1:61" x14ac:dyDescent="0.2">
      <c r="A478" s="214"/>
      <c r="B478" s="216" t="s">
        <v>125</v>
      </c>
      <c r="C478" s="216"/>
      <c r="D478" s="215" t="s">
        <v>125</v>
      </c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214"/>
      <c r="T478" s="214"/>
      <c r="U478" s="214"/>
      <c r="V478" s="214"/>
    </row>
  </sheetData>
  <sheetProtection algorithmName="SHA-512" hashValue="18zAN3vDFEYr9L92Jzr5nCVe0kXOI2oxhdOA9pYKIFQ6eDxngMU6FLy9KO/pfkgYka6hDerSdBvuQjZFvY6Xfg==" saltValue="PC3sPYVGJ+IZw3E5+VEWqg==" spinCount="100000" sheet="1" objects="1" scenarios="1"/>
  <mergeCells count="23">
    <mergeCell ref="A1:H1"/>
    <mergeCell ref="D2:H2"/>
    <mergeCell ref="D3:H3"/>
    <mergeCell ref="D4:H4"/>
    <mergeCell ref="D451:H451"/>
    <mergeCell ref="D458:H458"/>
    <mergeCell ref="D459:H459"/>
    <mergeCell ref="D460:H460"/>
    <mergeCell ref="D461:H461"/>
    <mergeCell ref="D452:H452"/>
    <mergeCell ref="D453:H453"/>
    <mergeCell ref="D454:H454"/>
    <mergeCell ref="D455:H455"/>
    <mergeCell ref="D456:H456"/>
    <mergeCell ref="D457:H457"/>
    <mergeCell ref="D475:H475"/>
    <mergeCell ref="D468:H468"/>
    <mergeCell ref="D469:H469"/>
    <mergeCell ref="D471:H471"/>
    <mergeCell ref="D472:H472"/>
    <mergeCell ref="D473:H473"/>
    <mergeCell ref="D474:H474"/>
    <mergeCell ref="D470:H470"/>
  </mergeCells>
  <pageMargins left="0.39370078740157483" right="0.19685039370078741" top="0.78740157480314965" bottom="0.78740157480314965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O68"/>
  <sheetViews>
    <sheetView showGridLines="0" topLeftCell="B15" zoomScaleNormal="100" zoomScaleSheetLayoutView="75" workbookViewId="0">
      <selection activeCell="H33" sqref="H3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59" customWidth="1"/>
    <col min="8" max="8" width="12.7109375" customWidth="1"/>
    <col min="9" max="9" width="12.7109375" style="59" customWidth="1"/>
    <col min="10" max="10" width="6.7109375" style="59" customWidth="1"/>
    <col min="11" max="11" width="4.28515625" customWidth="1"/>
    <col min="12" max="15" width="10.7109375" customWidth="1"/>
  </cols>
  <sheetData>
    <row r="1" spans="1:15" ht="33.75" customHeight="1" x14ac:dyDescent="0.2">
      <c r="A1" s="211" t="s">
        <v>123</v>
      </c>
      <c r="B1" s="338" t="s">
        <v>122</v>
      </c>
      <c r="C1" s="339"/>
      <c r="D1" s="339"/>
      <c r="E1" s="339"/>
      <c r="F1" s="339"/>
      <c r="G1" s="339"/>
      <c r="H1" s="339"/>
      <c r="I1" s="339"/>
      <c r="J1" s="340"/>
    </row>
    <row r="2" spans="1:15" ht="23.25" customHeight="1" x14ac:dyDescent="0.2">
      <c r="A2" s="135"/>
      <c r="B2" s="210" t="s">
        <v>121</v>
      </c>
      <c r="C2" s="209"/>
      <c r="D2" s="347" t="s">
        <v>40</v>
      </c>
      <c r="E2" s="348"/>
      <c r="F2" s="348"/>
      <c r="G2" s="348"/>
      <c r="H2" s="348"/>
      <c r="I2" s="348"/>
      <c r="J2" s="349"/>
      <c r="O2" s="208"/>
    </row>
    <row r="3" spans="1:15" ht="23.25" hidden="1" customHeight="1" x14ac:dyDescent="0.2">
      <c r="A3" s="135"/>
      <c r="B3" s="207" t="s">
        <v>120</v>
      </c>
      <c r="C3" s="206"/>
      <c r="D3" s="311"/>
      <c r="E3" s="312"/>
      <c r="F3" s="312"/>
      <c r="G3" s="312"/>
      <c r="H3" s="312"/>
      <c r="I3" s="312"/>
      <c r="J3" s="313"/>
    </row>
    <row r="4" spans="1:15" ht="23.25" hidden="1" customHeight="1" x14ac:dyDescent="0.2">
      <c r="A4" s="135"/>
      <c r="B4" s="205" t="s">
        <v>119</v>
      </c>
      <c r="C4" s="204"/>
      <c r="D4" s="203"/>
      <c r="E4" s="203"/>
      <c r="F4" s="202"/>
      <c r="G4" s="201"/>
      <c r="H4" s="202"/>
      <c r="I4" s="201"/>
      <c r="J4" s="200"/>
    </row>
    <row r="5" spans="1:15" ht="24" customHeight="1" x14ac:dyDescent="0.2">
      <c r="A5" s="135"/>
      <c r="B5" s="190" t="s">
        <v>3</v>
      </c>
      <c r="C5" s="18"/>
      <c r="D5" s="199" t="s">
        <v>32</v>
      </c>
      <c r="E5" s="188"/>
      <c r="F5" s="188"/>
      <c r="G5" s="188"/>
      <c r="H5" s="21" t="s">
        <v>4</v>
      </c>
      <c r="I5" s="199" t="s">
        <v>37</v>
      </c>
      <c r="J5" s="187"/>
    </row>
    <row r="6" spans="1:15" ht="15.75" customHeight="1" x14ac:dyDescent="0.2">
      <c r="A6" s="135"/>
      <c r="B6" s="189"/>
      <c r="C6" s="188"/>
      <c r="D6" s="199" t="s">
        <v>33</v>
      </c>
      <c r="E6" s="188"/>
      <c r="F6" s="188"/>
      <c r="G6" s="188"/>
      <c r="H6" s="21" t="s">
        <v>5</v>
      </c>
      <c r="I6" s="199" t="s">
        <v>36</v>
      </c>
      <c r="J6" s="187"/>
    </row>
    <row r="7" spans="1:15" ht="15.75" customHeight="1" x14ac:dyDescent="0.2">
      <c r="A7" s="135"/>
      <c r="B7" s="186"/>
      <c r="C7" s="198" t="s">
        <v>35</v>
      </c>
      <c r="D7" s="197" t="s">
        <v>34</v>
      </c>
      <c r="E7" s="183"/>
      <c r="F7" s="183"/>
      <c r="G7" s="183"/>
      <c r="H7" s="27"/>
      <c r="I7" s="183"/>
      <c r="J7" s="182"/>
    </row>
    <row r="8" spans="1:15" ht="24" hidden="1" customHeight="1" x14ac:dyDescent="0.2">
      <c r="A8" s="135"/>
      <c r="B8" s="190" t="s">
        <v>118</v>
      </c>
      <c r="C8" s="18"/>
      <c r="D8" s="196"/>
      <c r="E8" s="18"/>
      <c r="F8" s="18"/>
      <c r="G8" s="33"/>
      <c r="H8" s="21" t="s">
        <v>4</v>
      </c>
      <c r="I8" s="195"/>
      <c r="J8" s="187"/>
    </row>
    <row r="9" spans="1:15" ht="15.75" hidden="1" customHeight="1" x14ac:dyDescent="0.2">
      <c r="A9" s="135"/>
      <c r="B9" s="135"/>
      <c r="C9" s="18"/>
      <c r="D9" s="196"/>
      <c r="E9" s="18"/>
      <c r="F9" s="18"/>
      <c r="G9" s="33"/>
      <c r="H9" s="21" t="s">
        <v>5</v>
      </c>
      <c r="I9" s="195"/>
      <c r="J9" s="187"/>
    </row>
    <row r="10" spans="1:15" ht="15.75" hidden="1" customHeight="1" x14ac:dyDescent="0.2">
      <c r="A10" s="135"/>
      <c r="B10" s="176"/>
      <c r="C10" s="194"/>
      <c r="D10" s="193"/>
      <c r="E10" s="192"/>
      <c r="F10" s="192"/>
      <c r="G10" s="54"/>
      <c r="H10" s="54"/>
      <c r="I10" s="191"/>
      <c r="J10" s="182"/>
    </row>
    <row r="11" spans="1:15" ht="24" customHeight="1" x14ac:dyDescent="0.2">
      <c r="A11" s="135"/>
      <c r="B11" s="190" t="s">
        <v>6</v>
      </c>
      <c r="C11" s="18"/>
      <c r="D11" s="326"/>
      <c r="E11" s="326"/>
      <c r="F11" s="326"/>
      <c r="G11" s="326"/>
      <c r="H11" s="21" t="s">
        <v>4</v>
      </c>
      <c r="I11" s="278"/>
      <c r="J11" s="187"/>
    </row>
    <row r="12" spans="1:15" ht="15.75" customHeight="1" x14ac:dyDescent="0.2">
      <c r="A12" s="135"/>
      <c r="B12" s="189"/>
      <c r="C12" s="188"/>
      <c r="D12" s="329"/>
      <c r="E12" s="329"/>
      <c r="F12" s="329"/>
      <c r="G12" s="329"/>
      <c r="H12" s="21" t="s">
        <v>5</v>
      </c>
      <c r="I12" s="278"/>
      <c r="J12" s="187"/>
    </row>
    <row r="13" spans="1:15" ht="15.75" customHeight="1" x14ac:dyDescent="0.2">
      <c r="A13" s="135"/>
      <c r="B13" s="186"/>
      <c r="C13" s="185"/>
      <c r="D13" s="330"/>
      <c r="E13" s="330"/>
      <c r="F13" s="330"/>
      <c r="G13" s="330"/>
      <c r="H13" s="184"/>
      <c r="I13" s="183"/>
      <c r="J13" s="182"/>
    </row>
    <row r="14" spans="1:15" ht="24" hidden="1" customHeight="1" x14ac:dyDescent="0.2">
      <c r="A14" s="135"/>
      <c r="B14" s="181" t="s">
        <v>117</v>
      </c>
      <c r="C14" s="180"/>
      <c r="D14" s="179"/>
      <c r="E14" s="178"/>
      <c r="F14" s="178"/>
      <c r="G14" s="178"/>
      <c r="H14" s="30"/>
      <c r="I14" s="178"/>
      <c r="J14" s="177"/>
    </row>
    <row r="15" spans="1:15" ht="32.25" customHeight="1" x14ac:dyDescent="0.2">
      <c r="A15" s="135"/>
      <c r="B15" s="176" t="s">
        <v>116</v>
      </c>
      <c r="C15" s="175"/>
      <c r="D15" s="54"/>
      <c r="E15" s="325"/>
      <c r="F15" s="325"/>
      <c r="G15" s="327"/>
      <c r="H15" s="327"/>
      <c r="I15" s="327" t="s">
        <v>100</v>
      </c>
      <c r="J15" s="328"/>
    </row>
    <row r="16" spans="1:15" ht="23.25" customHeight="1" x14ac:dyDescent="0.2">
      <c r="A16" s="174" t="s">
        <v>45</v>
      </c>
      <c r="B16" s="173" t="s">
        <v>45</v>
      </c>
      <c r="C16" s="165"/>
      <c r="D16" s="94"/>
      <c r="E16" s="314"/>
      <c r="F16" s="315"/>
      <c r="G16" s="314"/>
      <c r="H16" s="315"/>
      <c r="I16" s="314">
        <f>SUMIF(F47:F64,A16,I47:I64)+SUMIF(F47:F64,"PSU",I47:I64)</f>
        <v>0</v>
      </c>
      <c r="J16" s="322"/>
    </row>
    <row r="17" spans="1:10" ht="23.25" customHeight="1" x14ac:dyDescent="0.2">
      <c r="A17" s="174" t="s">
        <v>51</v>
      </c>
      <c r="B17" s="173" t="s">
        <v>51</v>
      </c>
      <c r="C17" s="165"/>
      <c r="D17" s="94"/>
      <c r="E17" s="314"/>
      <c r="F17" s="315"/>
      <c r="G17" s="314"/>
      <c r="H17" s="315"/>
      <c r="I17" s="314">
        <f>SUMIF(F47:F64,A17,I47:I64)</f>
        <v>0</v>
      </c>
      <c r="J17" s="322"/>
    </row>
    <row r="18" spans="1:10" ht="23.25" customHeight="1" x14ac:dyDescent="0.2">
      <c r="A18" s="174" t="s">
        <v>48</v>
      </c>
      <c r="B18" s="173" t="s">
        <v>48</v>
      </c>
      <c r="C18" s="165"/>
      <c r="D18" s="94"/>
      <c r="E18" s="314"/>
      <c r="F18" s="315"/>
      <c r="G18" s="314"/>
      <c r="H18" s="315"/>
      <c r="I18" s="314">
        <f>SUMIF(F47:F64,A18,I47:I64)</f>
        <v>0</v>
      </c>
      <c r="J18" s="322"/>
    </row>
    <row r="19" spans="1:10" ht="23.25" customHeight="1" x14ac:dyDescent="0.2">
      <c r="A19" s="174" t="s">
        <v>41</v>
      </c>
      <c r="B19" s="173" t="s">
        <v>42</v>
      </c>
      <c r="C19" s="165"/>
      <c r="D19" s="94"/>
      <c r="E19" s="314"/>
      <c r="F19" s="315"/>
      <c r="G19" s="314"/>
      <c r="H19" s="315"/>
      <c r="I19" s="314">
        <f>SUMIF(F47:F64,A19,I47:I64)</f>
        <v>0</v>
      </c>
      <c r="J19" s="322"/>
    </row>
    <row r="20" spans="1:10" ht="23.25" customHeight="1" x14ac:dyDescent="0.2">
      <c r="A20" s="174" t="s">
        <v>43</v>
      </c>
      <c r="B20" s="173" t="s">
        <v>44</v>
      </c>
      <c r="C20" s="165"/>
      <c r="D20" s="94"/>
      <c r="E20" s="314"/>
      <c r="F20" s="315"/>
      <c r="G20" s="314"/>
      <c r="H20" s="315"/>
      <c r="I20" s="314">
        <f>SUMIF(F47:F64,A20,I47:I64)</f>
        <v>0</v>
      </c>
      <c r="J20" s="322"/>
    </row>
    <row r="21" spans="1:10" ht="23.25" customHeight="1" x14ac:dyDescent="0.2">
      <c r="A21" s="135"/>
      <c r="B21" s="172" t="s">
        <v>100</v>
      </c>
      <c r="C21" s="171"/>
      <c r="D21" s="170"/>
      <c r="E21" s="323"/>
      <c r="F21" s="345"/>
      <c r="G21" s="323"/>
      <c r="H21" s="345"/>
      <c r="I21" s="323">
        <f>SUM(I16:J20)</f>
        <v>0</v>
      </c>
      <c r="J21" s="324"/>
    </row>
    <row r="22" spans="1:10" ht="33" customHeight="1" x14ac:dyDescent="0.2">
      <c r="A22" s="135"/>
      <c r="B22" s="169" t="s">
        <v>115</v>
      </c>
      <c r="C22" s="165"/>
      <c r="D22" s="94"/>
      <c r="E22" s="168"/>
      <c r="F22" s="163"/>
      <c r="G22" s="167"/>
      <c r="H22" s="167"/>
      <c r="I22" s="167"/>
      <c r="J22" s="162"/>
    </row>
    <row r="23" spans="1:10" ht="23.25" customHeight="1" x14ac:dyDescent="0.2">
      <c r="A23" s="135"/>
      <c r="B23" s="166" t="s">
        <v>114</v>
      </c>
      <c r="C23" s="165"/>
      <c r="D23" s="94"/>
      <c r="E23" s="164">
        <v>15</v>
      </c>
      <c r="F23" s="163" t="s">
        <v>13</v>
      </c>
      <c r="G23" s="333">
        <f>ZakladDPHSniVypocet</f>
        <v>0</v>
      </c>
      <c r="H23" s="334"/>
      <c r="I23" s="334"/>
      <c r="J23" s="162" t="str">
        <f t="shared" ref="J23:J28" si="0">Mena</f>
        <v>CZK</v>
      </c>
    </row>
    <row r="24" spans="1:10" ht="23.25" customHeight="1" x14ac:dyDescent="0.2">
      <c r="A24" s="135"/>
      <c r="B24" s="166" t="s">
        <v>113</v>
      </c>
      <c r="C24" s="165"/>
      <c r="D24" s="94"/>
      <c r="E24" s="164">
        <f>SazbaDPH1</f>
        <v>15</v>
      </c>
      <c r="F24" s="163" t="s">
        <v>13</v>
      </c>
      <c r="G24" s="331">
        <f>ZakladDPHSni*SazbaDPH1/100</f>
        <v>0</v>
      </c>
      <c r="H24" s="332"/>
      <c r="I24" s="332"/>
      <c r="J24" s="162" t="str">
        <f t="shared" si="0"/>
        <v>CZK</v>
      </c>
    </row>
    <row r="25" spans="1:10" ht="23.25" customHeight="1" x14ac:dyDescent="0.2">
      <c r="A25" s="135"/>
      <c r="B25" s="166" t="s">
        <v>112</v>
      </c>
      <c r="C25" s="165"/>
      <c r="D25" s="94"/>
      <c r="E25" s="164">
        <v>21</v>
      </c>
      <c r="F25" s="163" t="s">
        <v>13</v>
      </c>
      <c r="G25" s="333">
        <f>ZakladDPHZaklVypocet</f>
        <v>0</v>
      </c>
      <c r="H25" s="334"/>
      <c r="I25" s="334"/>
      <c r="J25" s="162" t="str">
        <f t="shared" si="0"/>
        <v>CZK</v>
      </c>
    </row>
    <row r="26" spans="1:10" ht="23.25" customHeight="1" x14ac:dyDescent="0.2">
      <c r="A26" s="135"/>
      <c r="B26" s="161" t="s">
        <v>111</v>
      </c>
      <c r="C26" s="160"/>
      <c r="D26" s="53"/>
      <c r="E26" s="159">
        <f>SazbaDPH2</f>
        <v>21</v>
      </c>
      <c r="F26" s="158" t="s">
        <v>13</v>
      </c>
      <c r="G26" s="341">
        <f>ZakladDPHZakl*SazbaDPH2/100</f>
        <v>0</v>
      </c>
      <c r="H26" s="342"/>
      <c r="I26" s="342"/>
      <c r="J26" s="157" t="str">
        <f t="shared" si="0"/>
        <v>CZK</v>
      </c>
    </row>
    <row r="27" spans="1:10" ht="23.25" customHeight="1" thickBot="1" x14ac:dyDescent="0.25">
      <c r="A27" s="135"/>
      <c r="B27" s="156" t="s">
        <v>110</v>
      </c>
      <c r="C27" s="154"/>
      <c r="D27" s="155"/>
      <c r="E27" s="154"/>
      <c r="F27" s="153"/>
      <c r="G27" s="343">
        <f>0</f>
        <v>0</v>
      </c>
      <c r="H27" s="343"/>
      <c r="I27" s="343"/>
      <c r="J27" s="152" t="str">
        <f t="shared" si="0"/>
        <v>CZK</v>
      </c>
    </row>
    <row r="28" spans="1:10" ht="27.75" hidden="1" customHeight="1" thickBot="1" x14ac:dyDescent="0.25">
      <c r="A28" s="135"/>
      <c r="B28" s="147" t="s">
        <v>109</v>
      </c>
      <c r="C28" s="151"/>
      <c r="D28" s="151"/>
      <c r="E28" s="150"/>
      <c r="F28" s="149"/>
      <c r="G28" s="346">
        <f>ZakladDPHSniVypocet+ZakladDPHZaklVypocet</f>
        <v>0</v>
      </c>
      <c r="H28" s="346"/>
      <c r="I28" s="346"/>
      <c r="J28" s="148" t="str">
        <f t="shared" si="0"/>
        <v>CZK</v>
      </c>
    </row>
    <row r="29" spans="1:10" ht="27.75" customHeight="1" thickBot="1" x14ac:dyDescent="0.25">
      <c r="A29" s="135"/>
      <c r="B29" s="147" t="s">
        <v>108</v>
      </c>
      <c r="C29" s="146"/>
      <c r="D29" s="146"/>
      <c r="E29" s="146"/>
      <c r="F29" s="146"/>
      <c r="G29" s="344">
        <f>ZakladDPHSni+DPHSni+ZakladDPHZakl+DPHZakl+Zaokrouhleni</f>
        <v>0</v>
      </c>
      <c r="H29" s="344"/>
      <c r="I29" s="344"/>
      <c r="J29" s="145" t="s">
        <v>107</v>
      </c>
    </row>
    <row r="30" spans="1:10" ht="12.75" customHeight="1" x14ac:dyDescent="0.2">
      <c r="A30" s="135"/>
      <c r="B30" s="135"/>
      <c r="C30" s="18"/>
      <c r="D30" s="18"/>
      <c r="E30" s="18"/>
      <c r="F30" s="18"/>
      <c r="G30" s="33"/>
      <c r="H30" s="18"/>
      <c r="I30" s="33"/>
      <c r="J30" s="134"/>
    </row>
    <row r="31" spans="1:10" ht="30" customHeight="1" x14ac:dyDescent="0.2">
      <c r="A31" s="135"/>
      <c r="B31" s="135"/>
      <c r="C31" s="18"/>
      <c r="D31" s="18"/>
      <c r="E31" s="18"/>
      <c r="F31" s="18"/>
      <c r="G31" s="33"/>
      <c r="H31" s="18"/>
      <c r="I31" s="33"/>
      <c r="J31" s="134"/>
    </row>
    <row r="32" spans="1:10" ht="18.75" customHeight="1" x14ac:dyDescent="0.2">
      <c r="A32" s="135"/>
      <c r="B32" s="144"/>
      <c r="C32" s="43" t="s">
        <v>15</v>
      </c>
      <c r="D32" s="142"/>
      <c r="E32" s="142"/>
      <c r="F32" s="43" t="s">
        <v>16</v>
      </c>
      <c r="G32" s="142"/>
      <c r="H32" s="143"/>
      <c r="I32" s="142"/>
      <c r="J32" s="134"/>
    </row>
    <row r="33" spans="1:10" ht="47.25" customHeight="1" x14ac:dyDescent="0.2">
      <c r="A33" s="135"/>
      <c r="B33" s="135"/>
      <c r="C33" s="18"/>
      <c r="D33" s="18"/>
      <c r="E33" s="18"/>
      <c r="F33" s="18"/>
      <c r="G33" s="33"/>
      <c r="H33" s="18"/>
      <c r="I33" s="33"/>
      <c r="J33" s="134"/>
    </row>
    <row r="34" spans="1:10" s="136" customFormat="1" ht="18.75" customHeight="1" x14ac:dyDescent="0.2">
      <c r="A34" s="141"/>
      <c r="B34" s="141"/>
      <c r="C34" s="140"/>
      <c r="D34" s="139"/>
      <c r="E34" s="139"/>
      <c r="F34" s="140"/>
      <c r="G34" s="138"/>
      <c r="H34" s="139"/>
      <c r="I34" s="138"/>
      <c r="J34" s="137"/>
    </row>
    <row r="35" spans="1:10" ht="12.75" customHeight="1" x14ac:dyDescent="0.2">
      <c r="A35" s="135"/>
      <c r="B35" s="135"/>
      <c r="C35" s="18"/>
      <c r="D35" s="283" t="s">
        <v>17</v>
      </c>
      <c r="E35" s="283"/>
      <c r="F35" s="18"/>
      <c r="G35" s="33"/>
      <c r="H35" s="51" t="s">
        <v>18</v>
      </c>
      <c r="I35" s="33"/>
      <c r="J35" s="134"/>
    </row>
    <row r="36" spans="1:10" ht="13.5" customHeight="1" thickBot="1" x14ac:dyDescent="0.25">
      <c r="A36" s="133"/>
      <c r="B36" s="133"/>
      <c r="C36" s="132"/>
      <c r="D36" s="132"/>
      <c r="E36" s="132"/>
      <c r="F36" s="132"/>
      <c r="G36" s="131"/>
      <c r="H36" s="132"/>
      <c r="I36" s="131"/>
      <c r="J36" s="130"/>
    </row>
    <row r="37" spans="1:10" ht="27" hidden="1" customHeight="1" x14ac:dyDescent="0.25">
      <c r="B37" s="129" t="s">
        <v>106</v>
      </c>
      <c r="C37" s="57"/>
      <c r="D37" s="57"/>
      <c r="E37" s="57"/>
      <c r="F37" s="58"/>
      <c r="G37" s="58"/>
      <c r="H37" s="58"/>
      <c r="I37" s="58"/>
      <c r="J37" s="57"/>
    </row>
    <row r="38" spans="1:10" ht="25.5" hidden="1" customHeight="1" x14ac:dyDescent="0.2">
      <c r="A38" s="117" t="s">
        <v>105</v>
      </c>
      <c r="B38" s="128" t="s">
        <v>8</v>
      </c>
      <c r="C38" s="127" t="s">
        <v>9</v>
      </c>
      <c r="D38" s="126"/>
      <c r="E38" s="126"/>
      <c r="F38" s="125" t="str">
        <f>B23</f>
        <v>Základ pro sníženou DPH</v>
      </c>
      <c r="G38" s="125" t="str">
        <f>B25</f>
        <v>Základ pro základní DPH</v>
      </c>
      <c r="H38" s="124" t="s">
        <v>104</v>
      </c>
      <c r="I38" s="124" t="s">
        <v>14</v>
      </c>
      <c r="J38" s="123" t="s">
        <v>13</v>
      </c>
    </row>
    <row r="39" spans="1:10" ht="25.5" hidden="1" customHeight="1" x14ac:dyDescent="0.2">
      <c r="A39" s="117">
        <v>1</v>
      </c>
      <c r="B39" s="122"/>
      <c r="C39" s="316"/>
      <c r="D39" s="317"/>
      <c r="E39" s="317"/>
      <c r="F39" s="121">
        <f>'02-'!AD260</f>
        <v>0</v>
      </c>
      <c r="G39" s="120">
        <f>'02-'!AE260</f>
        <v>0</v>
      </c>
      <c r="H39" s="119">
        <f>(F39*SazbaDPH1/100)+(G39*SazbaDPH2/100)</f>
        <v>0</v>
      </c>
      <c r="I39" s="119">
        <f>F39+G39+H39</f>
        <v>0</v>
      </c>
      <c r="J39" s="118" t="str">
        <f>IF(CenaCelkemVypocet=0,"",I39/CenaCelkemVypocet*100)</f>
        <v/>
      </c>
    </row>
    <row r="40" spans="1:10" ht="25.5" hidden="1" customHeight="1" x14ac:dyDescent="0.2">
      <c r="A40" s="117"/>
      <c r="B40" s="318" t="s">
        <v>103</v>
      </c>
      <c r="C40" s="319"/>
      <c r="D40" s="319"/>
      <c r="E40" s="320"/>
      <c r="F40" s="116">
        <f>SUMIF(A39:A39,"=1",F39:F39)</f>
        <v>0</v>
      </c>
      <c r="G40" s="115">
        <f>SUMIF(A39:A39,"=1",G39:G39)</f>
        <v>0</v>
      </c>
      <c r="H40" s="115">
        <f>SUMIF(A39:A39,"=1",H39:H39)</f>
        <v>0</v>
      </c>
      <c r="I40" s="115">
        <f>SUMIF(A39:A39,"=1",I39:I39)</f>
        <v>0</v>
      </c>
      <c r="J40" s="114">
        <f>SUMIF(A39:A39,"=1",J39:J39)</f>
        <v>0</v>
      </c>
    </row>
    <row r="44" spans="1:10" ht="15.75" x14ac:dyDescent="0.25">
      <c r="B44" s="113" t="s">
        <v>102</v>
      </c>
    </row>
    <row r="46" spans="1:10" ht="25.5" customHeight="1" x14ac:dyDescent="0.2">
      <c r="A46" s="112"/>
      <c r="B46" s="111" t="s">
        <v>8</v>
      </c>
      <c r="C46" s="111" t="s">
        <v>9</v>
      </c>
      <c r="D46" s="110"/>
      <c r="E46" s="110"/>
      <c r="F46" s="276" t="s">
        <v>101</v>
      </c>
      <c r="G46" s="276"/>
      <c r="H46" s="276"/>
      <c r="I46" s="321" t="s">
        <v>100</v>
      </c>
      <c r="J46" s="321"/>
    </row>
    <row r="47" spans="1:10" ht="25.5" customHeight="1" x14ac:dyDescent="0.2">
      <c r="A47" s="105"/>
      <c r="B47" s="109" t="s">
        <v>99</v>
      </c>
      <c r="C47" s="336" t="s">
        <v>98</v>
      </c>
      <c r="D47" s="337"/>
      <c r="E47" s="337"/>
      <c r="F47" s="108" t="s">
        <v>45</v>
      </c>
      <c r="G47" s="277"/>
      <c r="H47" s="277"/>
      <c r="I47" s="335">
        <f>'02-'!H8</f>
        <v>0</v>
      </c>
      <c r="J47" s="335"/>
    </row>
    <row r="48" spans="1:10" ht="25.5" customHeight="1" x14ac:dyDescent="0.2">
      <c r="A48" s="105"/>
      <c r="B48" s="107" t="s">
        <v>97</v>
      </c>
      <c r="C48" s="306" t="s">
        <v>96</v>
      </c>
      <c r="D48" s="307"/>
      <c r="E48" s="307"/>
      <c r="F48" s="106" t="s">
        <v>45</v>
      </c>
      <c r="G48" s="274"/>
      <c r="H48" s="274"/>
      <c r="I48" s="305">
        <f>'02-'!H19</f>
        <v>0</v>
      </c>
      <c r="J48" s="305"/>
    </row>
    <row r="49" spans="1:10" ht="25.5" customHeight="1" x14ac:dyDescent="0.2">
      <c r="A49" s="105"/>
      <c r="B49" s="107" t="s">
        <v>93</v>
      </c>
      <c r="C49" s="306" t="s">
        <v>92</v>
      </c>
      <c r="D49" s="307"/>
      <c r="E49" s="307"/>
      <c r="F49" s="106" t="s">
        <v>45</v>
      </c>
      <c r="G49" s="274"/>
      <c r="H49" s="274"/>
      <c r="I49" s="305">
        <f>'02-'!H35</f>
        <v>0</v>
      </c>
      <c r="J49" s="305"/>
    </row>
    <row r="50" spans="1:10" ht="25.5" customHeight="1" x14ac:dyDescent="0.2">
      <c r="A50" s="105"/>
      <c r="B50" s="107" t="s">
        <v>91</v>
      </c>
      <c r="C50" s="306" t="s">
        <v>90</v>
      </c>
      <c r="D50" s="307"/>
      <c r="E50" s="307"/>
      <c r="F50" s="106" t="s">
        <v>45</v>
      </c>
      <c r="G50" s="274"/>
      <c r="H50" s="274"/>
      <c r="I50" s="305">
        <f>'02-'!H55</f>
        <v>0</v>
      </c>
      <c r="J50" s="305"/>
    </row>
    <row r="51" spans="1:10" ht="25.5" customHeight="1" x14ac:dyDescent="0.2">
      <c r="A51" s="105"/>
      <c r="B51" s="107" t="s">
        <v>87</v>
      </c>
      <c r="C51" s="306" t="s">
        <v>86</v>
      </c>
      <c r="D51" s="307"/>
      <c r="E51" s="307"/>
      <c r="F51" s="106" t="s">
        <v>45</v>
      </c>
      <c r="G51" s="274"/>
      <c r="H51" s="274"/>
      <c r="I51" s="305">
        <f>'02-'!H76</f>
        <v>0</v>
      </c>
      <c r="J51" s="305"/>
    </row>
    <row r="52" spans="1:10" ht="25.5" customHeight="1" x14ac:dyDescent="0.2">
      <c r="A52" s="105"/>
      <c r="B52" s="107" t="s">
        <v>85</v>
      </c>
      <c r="C52" s="306" t="s">
        <v>84</v>
      </c>
      <c r="D52" s="307"/>
      <c r="E52" s="307"/>
      <c r="F52" s="106" t="s">
        <v>45</v>
      </c>
      <c r="G52" s="274"/>
      <c r="H52" s="274"/>
      <c r="I52" s="305">
        <f>'02-'!H81</f>
        <v>0</v>
      </c>
      <c r="J52" s="305"/>
    </row>
    <row r="53" spans="1:10" ht="25.5" customHeight="1" x14ac:dyDescent="0.2">
      <c r="A53" s="105"/>
      <c r="B53" s="107" t="s">
        <v>83</v>
      </c>
      <c r="C53" s="306" t="s">
        <v>82</v>
      </c>
      <c r="D53" s="307"/>
      <c r="E53" s="307"/>
      <c r="F53" s="106" t="s">
        <v>45</v>
      </c>
      <c r="G53" s="274"/>
      <c r="H53" s="274"/>
      <c r="I53" s="305">
        <f>'02-'!H84</f>
        <v>0</v>
      </c>
      <c r="J53" s="305"/>
    </row>
    <row r="54" spans="1:10" ht="25.5" customHeight="1" x14ac:dyDescent="0.2">
      <c r="A54" s="105"/>
      <c r="B54" s="107" t="s">
        <v>81</v>
      </c>
      <c r="C54" s="306" t="s">
        <v>80</v>
      </c>
      <c r="D54" s="307"/>
      <c r="E54" s="307"/>
      <c r="F54" s="106" t="s">
        <v>45</v>
      </c>
      <c r="G54" s="274"/>
      <c r="H54" s="274"/>
      <c r="I54" s="305">
        <f>'02-'!H112</f>
        <v>0</v>
      </c>
      <c r="J54" s="305"/>
    </row>
    <row r="55" spans="1:10" ht="25.5" customHeight="1" x14ac:dyDescent="0.2">
      <c r="A55" s="105"/>
      <c r="B55" s="107" t="s">
        <v>79</v>
      </c>
      <c r="C55" s="306" t="s">
        <v>78</v>
      </c>
      <c r="D55" s="307"/>
      <c r="E55" s="307"/>
      <c r="F55" s="106" t="s">
        <v>51</v>
      </c>
      <c r="G55" s="274"/>
      <c r="H55" s="274"/>
      <c r="I55" s="305">
        <f>'02-'!H115</f>
        <v>0</v>
      </c>
      <c r="J55" s="305"/>
    </row>
    <row r="56" spans="1:10" ht="25.5" customHeight="1" x14ac:dyDescent="0.2">
      <c r="A56" s="105"/>
      <c r="B56" s="107" t="s">
        <v>63</v>
      </c>
      <c r="C56" s="306" t="s">
        <v>62</v>
      </c>
      <c r="D56" s="307"/>
      <c r="E56" s="307"/>
      <c r="F56" s="106" t="s">
        <v>51</v>
      </c>
      <c r="G56" s="274"/>
      <c r="H56" s="274"/>
      <c r="I56" s="305">
        <f>'02-'!H126</f>
        <v>0</v>
      </c>
      <c r="J56" s="305"/>
    </row>
    <row r="57" spans="1:10" ht="25.5" customHeight="1" x14ac:dyDescent="0.2">
      <c r="A57" s="105"/>
      <c r="B57" s="107" t="s">
        <v>854</v>
      </c>
      <c r="C57" s="306" t="s">
        <v>853</v>
      </c>
      <c r="D57" s="307"/>
      <c r="E57" s="307"/>
      <c r="F57" s="106" t="s">
        <v>51</v>
      </c>
      <c r="G57" s="274"/>
      <c r="H57" s="274"/>
      <c r="I57" s="305">
        <f>'02-'!H146</f>
        <v>0</v>
      </c>
      <c r="J57" s="305"/>
    </row>
    <row r="58" spans="1:10" ht="25.5" customHeight="1" x14ac:dyDescent="0.2">
      <c r="A58" s="105"/>
      <c r="B58" s="107" t="s">
        <v>59</v>
      </c>
      <c r="C58" s="306" t="s">
        <v>58</v>
      </c>
      <c r="D58" s="307"/>
      <c r="E58" s="307"/>
      <c r="F58" s="106" t="s">
        <v>51</v>
      </c>
      <c r="G58" s="274"/>
      <c r="H58" s="274"/>
      <c r="I58" s="305">
        <f>'02-'!H154</f>
        <v>0</v>
      </c>
      <c r="J58" s="305"/>
    </row>
    <row r="59" spans="1:10" ht="25.5" customHeight="1" x14ac:dyDescent="0.2">
      <c r="A59" s="105"/>
      <c r="B59" s="107" t="s">
        <v>57</v>
      </c>
      <c r="C59" s="306" t="s">
        <v>56</v>
      </c>
      <c r="D59" s="307"/>
      <c r="E59" s="307"/>
      <c r="F59" s="106" t="s">
        <v>51</v>
      </c>
      <c r="G59" s="274"/>
      <c r="H59" s="274"/>
      <c r="I59" s="305">
        <f>'02-'!H164</f>
        <v>0</v>
      </c>
      <c r="J59" s="305"/>
    </row>
    <row r="60" spans="1:10" ht="25.5" customHeight="1" x14ac:dyDescent="0.2">
      <c r="A60" s="105"/>
      <c r="B60" s="107" t="s">
        <v>55</v>
      </c>
      <c r="C60" s="306" t="s">
        <v>54</v>
      </c>
      <c r="D60" s="307"/>
      <c r="E60" s="307"/>
      <c r="F60" s="106" t="s">
        <v>51</v>
      </c>
      <c r="G60" s="274"/>
      <c r="H60" s="274"/>
      <c r="I60" s="305">
        <f>'02-'!H178</f>
        <v>0</v>
      </c>
      <c r="J60" s="305"/>
    </row>
    <row r="61" spans="1:10" ht="25.5" customHeight="1" x14ac:dyDescent="0.2">
      <c r="A61" s="105"/>
      <c r="B61" s="107" t="s">
        <v>662</v>
      </c>
      <c r="C61" s="306" t="s">
        <v>661</v>
      </c>
      <c r="D61" s="307"/>
      <c r="E61" s="307"/>
      <c r="F61" s="106" t="s">
        <v>48</v>
      </c>
      <c r="G61" s="274"/>
      <c r="H61" s="274"/>
      <c r="I61" s="305">
        <f>'02-'!H193</f>
        <v>0</v>
      </c>
      <c r="J61" s="305"/>
    </row>
    <row r="62" spans="1:10" ht="25.5" customHeight="1" x14ac:dyDescent="0.2">
      <c r="A62" s="105"/>
      <c r="B62" s="107" t="s">
        <v>47</v>
      </c>
      <c r="C62" s="306" t="s">
        <v>46</v>
      </c>
      <c r="D62" s="307"/>
      <c r="E62" s="307"/>
      <c r="F62" s="106" t="s">
        <v>45</v>
      </c>
      <c r="G62" s="274"/>
      <c r="H62" s="274"/>
      <c r="I62" s="305">
        <f>'02-'!H220</f>
        <v>0</v>
      </c>
      <c r="J62" s="305"/>
    </row>
    <row r="63" spans="1:10" ht="25.5" customHeight="1" x14ac:dyDescent="0.2">
      <c r="A63" s="105"/>
      <c r="B63" s="107" t="s">
        <v>43</v>
      </c>
      <c r="C63" s="306" t="s">
        <v>44</v>
      </c>
      <c r="D63" s="307"/>
      <c r="E63" s="307"/>
      <c r="F63" s="106" t="s">
        <v>43</v>
      </c>
      <c r="G63" s="274"/>
      <c r="H63" s="274"/>
      <c r="I63" s="305">
        <f>'02-'!H230</f>
        <v>0</v>
      </c>
      <c r="J63" s="305"/>
    </row>
    <row r="64" spans="1:10" ht="25.5" customHeight="1" x14ac:dyDescent="0.2">
      <c r="A64" s="105"/>
      <c r="B64" s="104" t="s">
        <v>41</v>
      </c>
      <c r="C64" s="309" t="s">
        <v>42</v>
      </c>
      <c r="D64" s="310"/>
      <c r="E64" s="310"/>
      <c r="F64" s="103" t="s">
        <v>41</v>
      </c>
      <c r="G64" s="275"/>
      <c r="H64" s="275"/>
      <c r="I64" s="308">
        <f>'02-'!H245</f>
        <v>0</v>
      </c>
      <c r="J64" s="308"/>
    </row>
    <row r="65" spans="1:10" ht="25.5" customHeight="1" x14ac:dyDescent="0.2">
      <c r="A65" s="102"/>
      <c r="B65" s="101" t="s">
        <v>14</v>
      </c>
      <c r="C65" s="101"/>
      <c r="D65" s="100"/>
      <c r="E65" s="100"/>
      <c r="F65" s="99"/>
      <c r="G65" s="273"/>
      <c r="H65" s="273"/>
      <c r="I65" s="304">
        <f>SUM(I47:I64)</f>
        <v>0</v>
      </c>
      <c r="J65" s="304"/>
    </row>
    <row r="66" spans="1:10" x14ac:dyDescent="0.2">
      <c r="F66" s="98"/>
      <c r="G66" s="97"/>
      <c r="H66" s="98"/>
      <c r="I66" s="97"/>
      <c r="J66" s="97"/>
    </row>
    <row r="67" spans="1:10" x14ac:dyDescent="0.2">
      <c r="F67" s="98"/>
      <c r="G67" s="97"/>
      <c r="H67" s="98"/>
      <c r="I67" s="97"/>
      <c r="J67" s="97"/>
    </row>
    <row r="68" spans="1:10" x14ac:dyDescent="0.2">
      <c r="F68" s="98"/>
      <c r="G68" s="97"/>
      <c r="H68" s="98"/>
      <c r="I68" s="97"/>
      <c r="J68" s="97"/>
    </row>
  </sheetData>
  <sheetProtection algorithmName="SHA-512" hashValue="9tU8bl5JtUwHXjkkrYYQORinhdsrqOhkVOuilIKtlwYZNMIP9JHPbHq/BhnXGg0SI8zoeo+KXPnn4VKqhUONDg==" saltValue="9vsfsA3oLHbtNNSHHAJEeQ==" spinCount="100000" sheet="1" objects="1" scenarios="1"/>
  <mergeCells count="75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I48:J48"/>
    <mergeCell ref="C48:E48"/>
    <mergeCell ref="D35:E35"/>
    <mergeCell ref="G24:I24"/>
    <mergeCell ref="G23:I23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G15:H15"/>
    <mergeCell ref="I15:J15"/>
    <mergeCell ref="E16:F16"/>
    <mergeCell ref="D12:G12"/>
    <mergeCell ref="D13:G13"/>
    <mergeCell ref="D3:J3"/>
    <mergeCell ref="E19:F19"/>
    <mergeCell ref="C39:E39"/>
    <mergeCell ref="B40:E40"/>
    <mergeCell ref="I46:J46"/>
    <mergeCell ref="I47:J47"/>
    <mergeCell ref="C47:E47"/>
    <mergeCell ref="E20:F20"/>
    <mergeCell ref="I20:J20"/>
    <mergeCell ref="I21:J21"/>
    <mergeCell ref="G19:H19"/>
    <mergeCell ref="G20:H20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4:J64"/>
    <mergeCell ref="C64:E64"/>
    <mergeCell ref="I65:J65"/>
    <mergeCell ref="I61:J61"/>
    <mergeCell ref="C61:E61"/>
    <mergeCell ref="I62:J62"/>
    <mergeCell ref="C62:E62"/>
    <mergeCell ref="I63:J63"/>
    <mergeCell ref="C63:E6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264"/>
  <sheetViews>
    <sheetView workbookViewId="0">
      <selection activeCell="G9" sqref="G9"/>
    </sheetView>
  </sheetViews>
  <sheetFormatPr defaultRowHeight="12.75" outlineLevelRow="1" x14ac:dyDescent="0.2"/>
  <cols>
    <col min="1" max="1" width="4.28515625" customWidth="1"/>
    <col min="2" max="2" width="11" style="212" customWidth="1"/>
    <col min="3" max="3" width="8.42578125" style="212" customWidth="1"/>
    <col min="4" max="4" width="38.28515625" style="212" customWidth="1"/>
    <col min="5" max="5" width="4.5703125" customWidth="1"/>
    <col min="6" max="6" width="10.5703125" customWidth="1"/>
    <col min="7" max="7" width="9.85546875" customWidth="1"/>
    <col min="8" max="8" width="12.7109375" customWidth="1"/>
    <col min="9" max="22" width="0" hidden="1" customWidth="1"/>
    <col min="30" max="40" width="0" hidden="1" customWidth="1"/>
    <col min="54" max="54" width="73.42578125" customWidth="1"/>
  </cols>
  <sheetData>
    <row r="1" spans="1:61" ht="15.75" customHeight="1" x14ac:dyDescent="0.25">
      <c r="A1" s="360" t="s">
        <v>660</v>
      </c>
      <c r="B1" s="360"/>
      <c r="C1" s="360"/>
      <c r="D1" s="360"/>
      <c r="E1" s="360"/>
      <c r="F1" s="360"/>
      <c r="G1" s="360"/>
      <c r="H1" s="360"/>
      <c r="AF1" t="s">
        <v>659</v>
      </c>
    </row>
    <row r="2" spans="1:61" ht="24.95" customHeight="1" x14ac:dyDescent="0.2">
      <c r="A2" s="265" t="s">
        <v>658</v>
      </c>
      <c r="B2" s="279"/>
      <c r="C2" s="279"/>
      <c r="D2" s="361" t="s">
        <v>40</v>
      </c>
      <c r="E2" s="362"/>
      <c r="F2" s="362"/>
      <c r="G2" s="362"/>
      <c r="H2" s="363"/>
      <c r="AF2" t="s">
        <v>657</v>
      </c>
    </row>
    <row r="3" spans="1:61" ht="24.95" hidden="1" customHeight="1" x14ac:dyDescent="0.2">
      <c r="A3" s="265" t="s">
        <v>656</v>
      </c>
      <c r="B3" s="279"/>
      <c r="C3" s="279"/>
      <c r="D3" s="361"/>
      <c r="E3" s="362"/>
      <c r="F3" s="362"/>
      <c r="G3" s="362"/>
      <c r="H3" s="363"/>
      <c r="AF3" t="s">
        <v>655</v>
      </c>
    </row>
    <row r="4" spans="1:61" ht="24.95" hidden="1" customHeight="1" x14ac:dyDescent="0.2">
      <c r="A4" s="265" t="s">
        <v>654</v>
      </c>
      <c r="B4" s="279"/>
      <c r="C4" s="279"/>
      <c r="D4" s="361"/>
      <c r="E4" s="362"/>
      <c r="F4" s="362"/>
      <c r="G4" s="362"/>
      <c r="H4" s="363"/>
      <c r="AF4" t="s">
        <v>653</v>
      </c>
    </row>
    <row r="5" spans="1:61" hidden="1" x14ac:dyDescent="0.2">
      <c r="A5" s="264" t="s">
        <v>652</v>
      </c>
      <c r="B5" s="263"/>
      <c r="C5" s="263"/>
      <c r="D5" s="262"/>
      <c r="E5" s="261"/>
      <c r="F5" s="261"/>
      <c r="G5" s="261"/>
      <c r="H5" s="260"/>
      <c r="AF5" t="s">
        <v>651</v>
      </c>
    </row>
    <row r="7" spans="1:61" ht="38.25" x14ac:dyDescent="0.2">
      <c r="A7" s="256" t="s">
        <v>650</v>
      </c>
      <c r="B7" s="258" t="s">
        <v>649</v>
      </c>
      <c r="C7" s="259" t="s">
        <v>648</v>
      </c>
      <c r="D7" s="258" t="s">
        <v>647</v>
      </c>
      <c r="E7" s="256" t="s">
        <v>646</v>
      </c>
      <c r="F7" s="256" t="s">
        <v>645</v>
      </c>
      <c r="G7" s="257" t="s">
        <v>644</v>
      </c>
      <c r="H7" s="256" t="s">
        <v>100</v>
      </c>
      <c r="I7" s="255" t="s">
        <v>643</v>
      </c>
      <c r="J7" s="255" t="s">
        <v>642</v>
      </c>
      <c r="K7" s="255" t="s">
        <v>641</v>
      </c>
      <c r="L7" s="255" t="s">
        <v>640</v>
      </c>
      <c r="M7" s="255" t="s">
        <v>639</v>
      </c>
      <c r="N7" s="255" t="s">
        <v>638</v>
      </c>
      <c r="O7" s="255" t="s">
        <v>637</v>
      </c>
      <c r="P7" s="255" t="s">
        <v>636</v>
      </c>
      <c r="Q7" s="255" t="s">
        <v>635</v>
      </c>
      <c r="R7" s="255" t="s">
        <v>634</v>
      </c>
      <c r="S7" s="255" t="s">
        <v>633</v>
      </c>
      <c r="T7" s="255" t="s">
        <v>632</v>
      </c>
      <c r="U7" s="255" t="s">
        <v>631</v>
      </c>
      <c r="V7" s="255" t="s">
        <v>630</v>
      </c>
    </row>
    <row r="8" spans="1:61" x14ac:dyDescent="0.2">
      <c r="A8" s="249" t="s">
        <v>150</v>
      </c>
      <c r="B8" s="254" t="s">
        <v>99</v>
      </c>
      <c r="C8" s="253"/>
      <c r="D8" s="252" t="s">
        <v>98</v>
      </c>
      <c r="E8" s="248"/>
      <c r="F8" s="251"/>
      <c r="G8" s="250"/>
      <c r="H8" s="250">
        <f>SUMIF(AF9:AF18,"&lt;&gt;NOR",H9:H18)</f>
        <v>0</v>
      </c>
      <c r="I8" s="250"/>
      <c r="J8" s="250">
        <f>SUM(J9:J18)</f>
        <v>0</v>
      </c>
      <c r="K8" s="250"/>
      <c r="L8" s="250">
        <f>SUM(L9:L18)</f>
        <v>0</v>
      </c>
      <c r="M8" s="250"/>
      <c r="N8" s="250">
        <f>SUM(N9:N18)</f>
        <v>0</v>
      </c>
      <c r="O8" s="248"/>
      <c r="P8" s="248">
        <f>SUM(P9:P18)</f>
        <v>0</v>
      </c>
      <c r="Q8" s="248"/>
      <c r="R8" s="248">
        <f>SUM(R9:R18)</f>
        <v>0</v>
      </c>
      <c r="S8" s="248"/>
      <c r="T8" s="248"/>
      <c r="U8" s="249"/>
      <c r="V8" s="248">
        <f>SUM(V9:V18)</f>
        <v>25.240000000000002</v>
      </c>
      <c r="AF8" t="s">
        <v>149</v>
      </c>
    </row>
    <row r="9" spans="1:61" outlineLevel="1" x14ac:dyDescent="0.2">
      <c r="A9" s="233">
        <v>1</v>
      </c>
      <c r="B9" s="232" t="s">
        <v>629</v>
      </c>
      <c r="C9" s="237" t="s">
        <v>139</v>
      </c>
      <c r="D9" s="236" t="s">
        <v>628</v>
      </c>
      <c r="E9" s="229" t="s">
        <v>400</v>
      </c>
      <c r="F9" s="235">
        <v>4.68</v>
      </c>
      <c r="G9" s="371"/>
      <c r="H9" s="231">
        <f>ROUND(F9*G9,2)</f>
        <v>0</v>
      </c>
      <c r="I9" s="234"/>
      <c r="J9" s="231">
        <f>ROUND(F9*I9,2)</f>
        <v>0</v>
      </c>
      <c r="K9" s="234"/>
      <c r="L9" s="231">
        <f>ROUND(F9*K9,2)</f>
        <v>0</v>
      </c>
      <c r="M9" s="231">
        <v>21</v>
      </c>
      <c r="N9" s="231">
        <f>H9*(1+M9/100)</f>
        <v>0</v>
      </c>
      <c r="O9" s="229">
        <v>0</v>
      </c>
      <c r="P9" s="229">
        <f>ROUND(F9*O9,5)</f>
        <v>0</v>
      </c>
      <c r="Q9" s="229">
        <v>0</v>
      </c>
      <c r="R9" s="229">
        <f>ROUND(F9*Q9,5)</f>
        <v>0</v>
      </c>
      <c r="S9" s="229"/>
      <c r="T9" s="229"/>
      <c r="U9" s="230">
        <v>3.5329999999999999</v>
      </c>
      <c r="V9" s="229">
        <f>ROUND(F9*U9,2)</f>
        <v>16.53</v>
      </c>
      <c r="W9" s="222"/>
      <c r="X9" s="222"/>
      <c r="Y9" s="222"/>
      <c r="Z9" s="222"/>
      <c r="AA9" s="222"/>
      <c r="AB9" s="222"/>
      <c r="AC9" s="222"/>
      <c r="AD9" s="222"/>
      <c r="AE9" s="222"/>
      <c r="AF9" s="222" t="s">
        <v>136</v>
      </c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</row>
    <row r="10" spans="1:61" outlineLevel="1" x14ac:dyDescent="0.2">
      <c r="A10" s="233"/>
      <c r="B10" s="232"/>
      <c r="C10" s="232"/>
      <c r="D10" s="247" t="s">
        <v>703</v>
      </c>
      <c r="E10" s="246"/>
      <c r="F10" s="245"/>
      <c r="G10" s="372"/>
      <c r="H10" s="231"/>
      <c r="I10" s="231"/>
      <c r="J10" s="231"/>
      <c r="K10" s="231"/>
      <c r="L10" s="231"/>
      <c r="M10" s="231"/>
      <c r="N10" s="231"/>
      <c r="O10" s="229"/>
      <c r="P10" s="229"/>
      <c r="Q10" s="229"/>
      <c r="R10" s="229"/>
      <c r="S10" s="229"/>
      <c r="T10" s="229"/>
      <c r="U10" s="230"/>
      <c r="V10" s="229"/>
      <c r="W10" s="222"/>
      <c r="X10" s="222"/>
      <c r="Y10" s="222"/>
      <c r="Z10" s="222"/>
      <c r="AA10" s="222"/>
      <c r="AB10" s="222"/>
      <c r="AC10" s="222"/>
      <c r="AD10" s="222"/>
      <c r="AE10" s="222"/>
      <c r="AF10" s="222" t="s">
        <v>175</v>
      </c>
      <c r="AG10" s="222">
        <v>0</v>
      </c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</row>
    <row r="11" spans="1:61" outlineLevel="1" x14ac:dyDescent="0.2">
      <c r="A11" s="233"/>
      <c r="B11" s="232"/>
      <c r="C11" s="232"/>
      <c r="D11" s="247" t="s">
        <v>773</v>
      </c>
      <c r="E11" s="246"/>
      <c r="F11" s="245">
        <v>4.68</v>
      </c>
      <c r="G11" s="372"/>
      <c r="H11" s="231"/>
      <c r="I11" s="231"/>
      <c r="J11" s="231"/>
      <c r="K11" s="231"/>
      <c r="L11" s="231"/>
      <c r="M11" s="231"/>
      <c r="N11" s="231"/>
      <c r="O11" s="229"/>
      <c r="P11" s="229"/>
      <c r="Q11" s="229"/>
      <c r="R11" s="229"/>
      <c r="S11" s="229"/>
      <c r="T11" s="229"/>
      <c r="U11" s="230"/>
      <c r="V11" s="229"/>
      <c r="W11" s="222"/>
      <c r="X11" s="222"/>
      <c r="Y11" s="222"/>
      <c r="Z11" s="222"/>
      <c r="AA11" s="222"/>
      <c r="AB11" s="222"/>
      <c r="AC11" s="222"/>
      <c r="AD11" s="222"/>
      <c r="AE11" s="222"/>
      <c r="AF11" s="222" t="s">
        <v>175</v>
      </c>
      <c r="AG11" s="222">
        <v>0</v>
      </c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</row>
    <row r="12" spans="1:61" ht="22.5" outlineLevel="1" x14ac:dyDescent="0.2">
      <c r="A12" s="233">
        <v>2</v>
      </c>
      <c r="B12" s="232" t="s">
        <v>621</v>
      </c>
      <c r="C12" s="237" t="s">
        <v>139</v>
      </c>
      <c r="D12" s="236" t="s">
        <v>620</v>
      </c>
      <c r="E12" s="229" t="s">
        <v>400</v>
      </c>
      <c r="F12" s="235">
        <v>4.68</v>
      </c>
      <c r="G12" s="371"/>
      <c r="H12" s="231">
        <f>ROUND(F12*G12,2)</f>
        <v>0</v>
      </c>
      <c r="I12" s="234"/>
      <c r="J12" s="231">
        <f>ROUND(F12*I12,2)</f>
        <v>0</v>
      </c>
      <c r="K12" s="234"/>
      <c r="L12" s="231">
        <f>ROUND(F12*K12,2)</f>
        <v>0</v>
      </c>
      <c r="M12" s="231">
        <v>21</v>
      </c>
      <c r="N12" s="231">
        <f>H12*(1+M12/100)</f>
        <v>0</v>
      </c>
      <c r="O12" s="229">
        <v>0</v>
      </c>
      <c r="P12" s="229">
        <f>ROUND(F12*O12,5)</f>
        <v>0</v>
      </c>
      <c r="Q12" s="229">
        <v>0</v>
      </c>
      <c r="R12" s="229">
        <f>ROUND(F12*Q12,5)</f>
        <v>0</v>
      </c>
      <c r="S12" s="229"/>
      <c r="T12" s="229"/>
      <c r="U12" s="230">
        <v>0.66800000000000004</v>
      </c>
      <c r="V12" s="229">
        <f>ROUND(F12*U12,2)</f>
        <v>3.13</v>
      </c>
      <c r="W12" s="222"/>
      <c r="X12" s="222"/>
      <c r="Y12" s="222"/>
      <c r="Z12" s="222"/>
      <c r="AA12" s="222"/>
      <c r="AB12" s="222"/>
      <c r="AC12" s="222"/>
      <c r="AD12" s="222"/>
      <c r="AE12" s="222"/>
      <c r="AF12" s="222" t="s">
        <v>136</v>
      </c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</row>
    <row r="13" spans="1:61" outlineLevel="1" x14ac:dyDescent="0.2">
      <c r="A13" s="233">
        <v>3</v>
      </c>
      <c r="B13" s="232" t="s">
        <v>619</v>
      </c>
      <c r="C13" s="237" t="s">
        <v>139</v>
      </c>
      <c r="D13" s="236" t="s">
        <v>618</v>
      </c>
      <c r="E13" s="229" t="s">
        <v>400</v>
      </c>
      <c r="F13" s="235">
        <v>9.36</v>
      </c>
      <c r="G13" s="371"/>
      <c r="H13" s="231">
        <f>ROUND(F13*G13,2)</f>
        <v>0</v>
      </c>
      <c r="I13" s="234"/>
      <c r="J13" s="231">
        <f>ROUND(F13*I13,2)</f>
        <v>0</v>
      </c>
      <c r="K13" s="234"/>
      <c r="L13" s="231">
        <f>ROUND(F13*K13,2)</f>
        <v>0</v>
      </c>
      <c r="M13" s="231">
        <v>21</v>
      </c>
      <c r="N13" s="231">
        <f>H13*(1+M13/100)</f>
        <v>0</v>
      </c>
      <c r="O13" s="229">
        <v>0</v>
      </c>
      <c r="P13" s="229">
        <f>ROUND(F13*O13,5)</f>
        <v>0</v>
      </c>
      <c r="Q13" s="229">
        <v>0</v>
      </c>
      <c r="R13" s="229">
        <f>ROUND(F13*Q13,5)</f>
        <v>0</v>
      </c>
      <c r="S13" s="229"/>
      <c r="T13" s="229"/>
      <c r="U13" s="230">
        <v>0.59099999999999997</v>
      </c>
      <c r="V13" s="229">
        <f>ROUND(F13*U13,2)</f>
        <v>5.53</v>
      </c>
      <c r="W13" s="222"/>
      <c r="X13" s="222"/>
      <c r="Y13" s="222"/>
      <c r="Z13" s="222"/>
      <c r="AA13" s="222"/>
      <c r="AB13" s="222"/>
      <c r="AC13" s="222"/>
      <c r="AD13" s="222"/>
      <c r="AE13" s="222"/>
      <c r="AF13" s="222" t="s">
        <v>136</v>
      </c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</row>
    <row r="14" spans="1:61" outlineLevel="1" x14ac:dyDescent="0.2">
      <c r="A14" s="233"/>
      <c r="B14" s="232"/>
      <c r="C14" s="232"/>
      <c r="D14" s="247" t="s">
        <v>772</v>
      </c>
      <c r="E14" s="246"/>
      <c r="F14" s="245">
        <v>9.36</v>
      </c>
      <c r="G14" s="372"/>
      <c r="H14" s="231"/>
      <c r="I14" s="231"/>
      <c r="J14" s="231"/>
      <c r="K14" s="231"/>
      <c r="L14" s="231"/>
      <c r="M14" s="231"/>
      <c r="N14" s="231"/>
      <c r="O14" s="229"/>
      <c r="P14" s="229"/>
      <c r="Q14" s="229"/>
      <c r="R14" s="229"/>
      <c r="S14" s="229"/>
      <c r="T14" s="229"/>
      <c r="U14" s="230"/>
      <c r="V14" s="229"/>
      <c r="W14" s="222"/>
      <c r="X14" s="222"/>
      <c r="Y14" s="222"/>
      <c r="Z14" s="222"/>
      <c r="AA14" s="222"/>
      <c r="AB14" s="222"/>
      <c r="AC14" s="222"/>
      <c r="AD14" s="222"/>
      <c r="AE14" s="222"/>
      <c r="AF14" s="222" t="s">
        <v>175</v>
      </c>
      <c r="AG14" s="222">
        <v>0</v>
      </c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</row>
    <row r="15" spans="1:61" ht="22.5" outlineLevel="1" x14ac:dyDescent="0.2">
      <c r="A15" s="233">
        <v>4</v>
      </c>
      <c r="B15" s="232" t="s">
        <v>616</v>
      </c>
      <c r="C15" s="237" t="s">
        <v>139</v>
      </c>
      <c r="D15" s="236" t="s">
        <v>615</v>
      </c>
      <c r="E15" s="229" t="s">
        <v>400</v>
      </c>
      <c r="F15" s="235">
        <v>4.68</v>
      </c>
      <c r="G15" s="371"/>
      <c r="H15" s="231">
        <f>ROUND(F15*G15,2)</f>
        <v>0</v>
      </c>
      <c r="I15" s="234"/>
      <c r="J15" s="231">
        <f>ROUND(F15*I15,2)</f>
        <v>0</v>
      </c>
      <c r="K15" s="234"/>
      <c r="L15" s="231">
        <f>ROUND(F15*K15,2)</f>
        <v>0</v>
      </c>
      <c r="M15" s="231">
        <v>21</v>
      </c>
      <c r="N15" s="231">
        <f>H15*(1+M15/100)</f>
        <v>0</v>
      </c>
      <c r="O15" s="229">
        <v>0</v>
      </c>
      <c r="P15" s="229">
        <f>ROUND(F15*O15,5)</f>
        <v>0</v>
      </c>
      <c r="Q15" s="229">
        <v>0</v>
      </c>
      <c r="R15" s="229">
        <f>ROUND(F15*Q15,5)</f>
        <v>0</v>
      </c>
      <c r="S15" s="229"/>
      <c r="T15" s="229"/>
      <c r="U15" s="230">
        <v>1.0999999999999999E-2</v>
      </c>
      <c r="V15" s="229">
        <f>ROUND(F15*U15,2)</f>
        <v>0.05</v>
      </c>
      <c r="W15" s="222"/>
      <c r="X15" s="222"/>
      <c r="Y15" s="222"/>
      <c r="Z15" s="222"/>
      <c r="AA15" s="222"/>
      <c r="AB15" s="222"/>
      <c r="AC15" s="222"/>
      <c r="AD15" s="222"/>
      <c r="AE15" s="222"/>
      <c r="AF15" s="222" t="s">
        <v>136</v>
      </c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</row>
    <row r="16" spans="1:61" outlineLevel="1" x14ac:dyDescent="0.2">
      <c r="A16" s="233">
        <v>5</v>
      </c>
      <c r="B16" s="232" t="s">
        <v>614</v>
      </c>
      <c r="C16" s="237" t="s">
        <v>139</v>
      </c>
      <c r="D16" s="236" t="s">
        <v>613</v>
      </c>
      <c r="E16" s="229" t="s">
        <v>400</v>
      </c>
      <c r="F16" s="235">
        <v>46.8</v>
      </c>
      <c r="G16" s="371"/>
      <c r="H16" s="231">
        <f>ROUND(F16*G16,2)</f>
        <v>0</v>
      </c>
      <c r="I16" s="234"/>
      <c r="J16" s="231">
        <f>ROUND(F16*I16,2)</f>
        <v>0</v>
      </c>
      <c r="K16" s="234"/>
      <c r="L16" s="231">
        <f>ROUND(F16*K16,2)</f>
        <v>0</v>
      </c>
      <c r="M16" s="231">
        <v>21</v>
      </c>
      <c r="N16" s="231">
        <f>H16*(1+M16/100)</f>
        <v>0</v>
      </c>
      <c r="O16" s="229">
        <v>0</v>
      </c>
      <c r="P16" s="229">
        <f>ROUND(F16*O16,5)</f>
        <v>0</v>
      </c>
      <c r="Q16" s="229">
        <v>0</v>
      </c>
      <c r="R16" s="229">
        <f>ROUND(F16*Q16,5)</f>
        <v>0</v>
      </c>
      <c r="S16" s="229"/>
      <c r="T16" s="229"/>
      <c r="U16" s="230">
        <v>0</v>
      </c>
      <c r="V16" s="229">
        <f>ROUND(F16*U16,2)</f>
        <v>0</v>
      </c>
      <c r="W16" s="222"/>
      <c r="X16" s="222"/>
      <c r="Y16" s="222"/>
      <c r="Z16" s="222"/>
      <c r="AA16" s="222"/>
      <c r="AB16" s="222"/>
      <c r="AC16" s="222"/>
      <c r="AD16" s="222"/>
      <c r="AE16" s="222"/>
      <c r="AF16" s="222" t="s">
        <v>136</v>
      </c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</row>
    <row r="17" spans="1:61" ht="22.5" outlineLevel="1" x14ac:dyDescent="0.2">
      <c r="A17" s="233">
        <v>6</v>
      </c>
      <c r="B17" s="232" t="s">
        <v>611</v>
      </c>
      <c r="C17" s="232" t="s">
        <v>188</v>
      </c>
      <c r="D17" s="236" t="s">
        <v>610</v>
      </c>
      <c r="E17" s="229" t="s">
        <v>168</v>
      </c>
      <c r="F17" s="235">
        <v>8.4239999999999995</v>
      </c>
      <c r="G17" s="371"/>
      <c r="H17" s="231">
        <f>ROUND(F17*G17,2)</f>
        <v>0</v>
      </c>
      <c r="I17" s="234"/>
      <c r="J17" s="231">
        <f>ROUND(F17*I17,2)</f>
        <v>0</v>
      </c>
      <c r="K17" s="234"/>
      <c r="L17" s="231">
        <f>ROUND(F17*K17,2)</f>
        <v>0</v>
      </c>
      <c r="M17" s="231">
        <v>21</v>
      </c>
      <c r="N17" s="231">
        <f>H17*(1+M17/100)</f>
        <v>0</v>
      </c>
      <c r="O17" s="229">
        <v>0</v>
      </c>
      <c r="P17" s="229">
        <f>ROUND(F17*O17,5)</f>
        <v>0</v>
      </c>
      <c r="Q17" s="229">
        <v>0</v>
      </c>
      <c r="R17" s="229">
        <f>ROUND(F17*Q17,5)</f>
        <v>0</v>
      </c>
      <c r="S17" s="229"/>
      <c r="T17" s="229"/>
      <c r="U17" s="230">
        <v>0</v>
      </c>
      <c r="V17" s="229">
        <f>ROUND(F17*U17,2)</f>
        <v>0</v>
      </c>
      <c r="W17" s="222"/>
      <c r="X17" s="222"/>
      <c r="Y17" s="222"/>
      <c r="Z17" s="222"/>
      <c r="AA17" s="222"/>
      <c r="AB17" s="222"/>
      <c r="AC17" s="222"/>
      <c r="AD17" s="222"/>
      <c r="AE17" s="222"/>
      <c r="AF17" s="222" t="s">
        <v>136</v>
      </c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</row>
    <row r="18" spans="1:61" outlineLevel="1" x14ac:dyDescent="0.2">
      <c r="A18" s="233"/>
      <c r="B18" s="232"/>
      <c r="C18" s="232"/>
      <c r="D18" s="247" t="s">
        <v>771</v>
      </c>
      <c r="E18" s="246"/>
      <c r="F18" s="245">
        <v>8.4239999999999995</v>
      </c>
      <c r="G18" s="372"/>
      <c r="H18" s="231"/>
      <c r="I18" s="231"/>
      <c r="J18" s="231"/>
      <c r="K18" s="231"/>
      <c r="L18" s="231"/>
      <c r="M18" s="231"/>
      <c r="N18" s="231"/>
      <c r="O18" s="229"/>
      <c r="P18" s="229"/>
      <c r="Q18" s="229"/>
      <c r="R18" s="229"/>
      <c r="S18" s="229"/>
      <c r="T18" s="229"/>
      <c r="U18" s="230"/>
      <c r="V18" s="229"/>
      <c r="W18" s="222"/>
      <c r="X18" s="222"/>
      <c r="Y18" s="222"/>
      <c r="Z18" s="222"/>
      <c r="AA18" s="222"/>
      <c r="AB18" s="222"/>
      <c r="AC18" s="222"/>
      <c r="AD18" s="222"/>
      <c r="AE18" s="222"/>
      <c r="AF18" s="222" t="s">
        <v>175</v>
      </c>
      <c r="AG18" s="222">
        <v>0</v>
      </c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</row>
    <row r="19" spans="1:61" x14ac:dyDescent="0.2">
      <c r="A19" s="244" t="s">
        <v>150</v>
      </c>
      <c r="B19" s="243" t="s">
        <v>97</v>
      </c>
      <c r="C19" s="243"/>
      <c r="D19" s="242" t="s">
        <v>96</v>
      </c>
      <c r="E19" s="238"/>
      <c r="F19" s="241"/>
      <c r="G19" s="373"/>
      <c r="H19" s="240">
        <f>SUMIF(AF20:AF34,"&lt;&gt;NOR",H20:H34)</f>
        <v>0</v>
      </c>
      <c r="I19" s="240"/>
      <c r="J19" s="240">
        <f>SUM(J20:J34)</f>
        <v>0</v>
      </c>
      <c r="K19" s="240"/>
      <c r="L19" s="240">
        <f>SUM(L20:L34)</f>
        <v>0</v>
      </c>
      <c r="M19" s="240"/>
      <c r="N19" s="240">
        <f>SUM(N20:N34)</f>
        <v>0</v>
      </c>
      <c r="O19" s="238"/>
      <c r="P19" s="238">
        <f>SUM(P20:P34)</f>
        <v>2.9302000000000001</v>
      </c>
      <c r="Q19" s="238"/>
      <c r="R19" s="238">
        <f>SUM(R20:R34)</f>
        <v>0</v>
      </c>
      <c r="S19" s="238"/>
      <c r="T19" s="238"/>
      <c r="U19" s="239"/>
      <c r="V19" s="238">
        <f>SUM(V20:V34)</f>
        <v>15.790000000000001</v>
      </c>
      <c r="AF19" t="s">
        <v>149</v>
      </c>
    </row>
    <row r="20" spans="1:61" ht="22.5" outlineLevel="1" x14ac:dyDescent="0.2">
      <c r="A20" s="233">
        <v>7</v>
      </c>
      <c r="B20" s="232" t="s">
        <v>770</v>
      </c>
      <c r="C20" s="237" t="s">
        <v>139</v>
      </c>
      <c r="D20" s="236" t="s">
        <v>769</v>
      </c>
      <c r="E20" s="229" t="s">
        <v>194</v>
      </c>
      <c r="F20" s="235">
        <v>7.1</v>
      </c>
      <c r="G20" s="371"/>
      <c r="H20" s="231">
        <f>ROUND(F20*G20,2)</f>
        <v>0</v>
      </c>
      <c r="I20" s="234"/>
      <c r="J20" s="231">
        <f>ROUND(F20*I20,2)</f>
        <v>0</v>
      </c>
      <c r="K20" s="234"/>
      <c r="L20" s="231">
        <f>ROUND(F20*K20,2)</f>
        <v>0</v>
      </c>
      <c r="M20" s="231">
        <v>21</v>
      </c>
      <c r="N20" s="231">
        <f>H20*(1+M20/100)</f>
        <v>0</v>
      </c>
      <c r="O20" s="229">
        <v>7.0599999999999996E-2</v>
      </c>
      <c r="P20" s="229">
        <f>ROUND(F20*O20,5)</f>
        <v>0.50126000000000004</v>
      </c>
      <c r="Q20" s="229">
        <v>0</v>
      </c>
      <c r="R20" s="229">
        <f>ROUND(F20*Q20,5)</f>
        <v>0</v>
      </c>
      <c r="S20" s="229"/>
      <c r="T20" s="229"/>
      <c r="U20" s="230">
        <v>0.52915000000000001</v>
      </c>
      <c r="V20" s="229">
        <f>ROUND(F20*U20,2)</f>
        <v>3.76</v>
      </c>
      <c r="W20" s="222"/>
      <c r="X20" s="222"/>
      <c r="Y20" s="222"/>
      <c r="Z20" s="222"/>
      <c r="AA20" s="222"/>
      <c r="AB20" s="222"/>
      <c r="AC20" s="222"/>
      <c r="AD20" s="222"/>
      <c r="AE20" s="222"/>
      <c r="AF20" s="222" t="s">
        <v>136</v>
      </c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</row>
    <row r="21" spans="1:61" outlineLevel="1" x14ac:dyDescent="0.2">
      <c r="A21" s="233"/>
      <c r="B21" s="232"/>
      <c r="C21" s="232"/>
      <c r="D21" s="247" t="s">
        <v>753</v>
      </c>
      <c r="E21" s="246"/>
      <c r="F21" s="245"/>
      <c r="G21" s="372"/>
      <c r="H21" s="231"/>
      <c r="I21" s="231"/>
      <c r="J21" s="231"/>
      <c r="K21" s="231"/>
      <c r="L21" s="231"/>
      <c r="M21" s="231"/>
      <c r="N21" s="231"/>
      <c r="O21" s="229"/>
      <c r="P21" s="229"/>
      <c r="Q21" s="229"/>
      <c r="R21" s="229"/>
      <c r="S21" s="229"/>
      <c r="T21" s="229"/>
      <c r="U21" s="230"/>
      <c r="V21" s="229"/>
      <c r="W21" s="222"/>
      <c r="X21" s="222"/>
      <c r="Y21" s="222"/>
      <c r="Z21" s="222"/>
      <c r="AA21" s="222"/>
      <c r="AB21" s="222"/>
      <c r="AC21" s="222"/>
      <c r="AD21" s="222"/>
      <c r="AE21" s="222"/>
      <c r="AF21" s="222" t="s">
        <v>175</v>
      </c>
      <c r="AG21" s="222">
        <v>0</v>
      </c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</row>
    <row r="22" spans="1:61" outlineLevel="1" x14ac:dyDescent="0.2">
      <c r="A22" s="233"/>
      <c r="B22" s="232"/>
      <c r="C22" s="232"/>
      <c r="D22" s="247" t="s">
        <v>768</v>
      </c>
      <c r="E22" s="246"/>
      <c r="F22" s="245">
        <v>7.1</v>
      </c>
      <c r="G22" s="372"/>
      <c r="H22" s="231"/>
      <c r="I22" s="231"/>
      <c r="J22" s="231"/>
      <c r="K22" s="231"/>
      <c r="L22" s="231"/>
      <c r="M22" s="231"/>
      <c r="N22" s="231"/>
      <c r="O22" s="229"/>
      <c r="P22" s="229"/>
      <c r="Q22" s="229"/>
      <c r="R22" s="229"/>
      <c r="S22" s="229"/>
      <c r="T22" s="229"/>
      <c r="U22" s="230"/>
      <c r="V22" s="229"/>
      <c r="W22" s="222"/>
      <c r="X22" s="222"/>
      <c r="Y22" s="222"/>
      <c r="Z22" s="222"/>
      <c r="AA22" s="222"/>
      <c r="AB22" s="222"/>
      <c r="AC22" s="222"/>
      <c r="AD22" s="222"/>
      <c r="AE22" s="222"/>
      <c r="AF22" s="222" t="s">
        <v>175</v>
      </c>
      <c r="AG22" s="222">
        <v>0</v>
      </c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</row>
    <row r="23" spans="1:61" outlineLevel="1" x14ac:dyDescent="0.2">
      <c r="A23" s="233">
        <v>8</v>
      </c>
      <c r="B23" s="232" t="s">
        <v>767</v>
      </c>
      <c r="C23" s="237" t="s">
        <v>139</v>
      </c>
      <c r="D23" s="236" t="s">
        <v>877</v>
      </c>
      <c r="E23" s="229" t="s">
        <v>194</v>
      </c>
      <c r="F23" s="235">
        <v>10.7</v>
      </c>
      <c r="G23" s="371"/>
      <c r="H23" s="231">
        <f>ROUND(F23*G23,2)</f>
        <v>0</v>
      </c>
      <c r="I23" s="234"/>
      <c r="J23" s="231">
        <f>ROUND(F23*I23,2)</f>
        <v>0</v>
      </c>
      <c r="K23" s="234"/>
      <c r="L23" s="231">
        <f>ROUND(F23*K23,2)</f>
        <v>0</v>
      </c>
      <c r="M23" s="231">
        <v>21</v>
      </c>
      <c r="N23" s="231">
        <f>H23*(1+M23/100)</f>
        <v>0</v>
      </c>
      <c r="O23" s="229">
        <v>0.12842000000000001</v>
      </c>
      <c r="P23" s="229">
        <f>ROUND(F23*O23,5)</f>
        <v>1.37409</v>
      </c>
      <c r="Q23" s="229">
        <v>0</v>
      </c>
      <c r="R23" s="229">
        <f>ROUND(F23*Q23,5)</f>
        <v>0</v>
      </c>
      <c r="S23" s="229"/>
      <c r="T23" s="229"/>
      <c r="U23" s="230">
        <v>0.58228000000000002</v>
      </c>
      <c r="V23" s="229">
        <f>ROUND(F23*U23,2)</f>
        <v>6.23</v>
      </c>
      <c r="W23" s="222"/>
      <c r="X23" s="222"/>
      <c r="Y23" s="222"/>
      <c r="Z23" s="222"/>
      <c r="AA23" s="222"/>
      <c r="AB23" s="222"/>
      <c r="AC23" s="222"/>
      <c r="AD23" s="222"/>
      <c r="AE23" s="222"/>
      <c r="AF23" s="222" t="s">
        <v>136</v>
      </c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</row>
    <row r="24" spans="1:61" outlineLevel="1" x14ac:dyDescent="0.2">
      <c r="A24" s="233"/>
      <c r="B24" s="232"/>
      <c r="C24" s="232"/>
      <c r="D24" s="247" t="s">
        <v>755</v>
      </c>
      <c r="E24" s="246"/>
      <c r="F24" s="245"/>
      <c r="G24" s="372"/>
      <c r="H24" s="231"/>
      <c r="I24" s="231"/>
      <c r="J24" s="231"/>
      <c r="K24" s="231"/>
      <c r="L24" s="231"/>
      <c r="M24" s="231"/>
      <c r="N24" s="231"/>
      <c r="O24" s="229"/>
      <c r="P24" s="229"/>
      <c r="Q24" s="229"/>
      <c r="R24" s="229"/>
      <c r="S24" s="229"/>
      <c r="T24" s="229"/>
      <c r="U24" s="230"/>
      <c r="V24" s="229"/>
      <c r="W24" s="222"/>
      <c r="X24" s="222"/>
      <c r="Y24" s="222"/>
      <c r="Z24" s="222"/>
      <c r="AA24" s="222"/>
      <c r="AB24" s="222"/>
      <c r="AC24" s="222"/>
      <c r="AD24" s="222"/>
      <c r="AE24" s="222"/>
      <c r="AF24" s="222" t="s">
        <v>175</v>
      </c>
      <c r="AG24" s="222">
        <v>0</v>
      </c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</row>
    <row r="25" spans="1:61" outlineLevel="1" x14ac:dyDescent="0.2">
      <c r="A25" s="233"/>
      <c r="B25" s="232"/>
      <c r="C25" s="232"/>
      <c r="D25" s="247" t="s">
        <v>766</v>
      </c>
      <c r="E25" s="246"/>
      <c r="F25" s="245">
        <v>10.7</v>
      </c>
      <c r="G25" s="372"/>
      <c r="H25" s="231"/>
      <c r="I25" s="231"/>
      <c r="J25" s="231"/>
      <c r="K25" s="231"/>
      <c r="L25" s="231"/>
      <c r="M25" s="231"/>
      <c r="N25" s="231"/>
      <c r="O25" s="229"/>
      <c r="P25" s="229"/>
      <c r="Q25" s="229"/>
      <c r="R25" s="229"/>
      <c r="S25" s="229"/>
      <c r="T25" s="229"/>
      <c r="U25" s="230"/>
      <c r="V25" s="229"/>
      <c r="W25" s="222"/>
      <c r="X25" s="222"/>
      <c r="Y25" s="222"/>
      <c r="Z25" s="222"/>
      <c r="AA25" s="222"/>
      <c r="AB25" s="222"/>
      <c r="AC25" s="222"/>
      <c r="AD25" s="222"/>
      <c r="AE25" s="222"/>
      <c r="AF25" s="222" t="s">
        <v>175</v>
      </c>
      <c r="AG25" s="222">
        <v>0</v>
      </c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</row>
    <row r="26" spans="1:61" outlineLevel="1" x14ac:dyDescent="0.2">
      <c r="A26" s="233">
        <v>9</v>
      </c>
      <c r="B26" s="232" t="s">
        <v>765</v>
      </c>
      <c r="C26" s="237" t="s">
        <v>139</v>
      </c>
      <c r="D26" s="236" t="s">
        <v>876</v>
      </c>
      <c r="E26" s="229" t="s">
        <v>194</v>
      </c>
      <c r="F26" s="235">
        <v>2.3199999999999998</v>
      </c>
      <c r="G26" s="371"/>
      <c r="H26" s="231">
        <f>ROUND(F26*G26,2)</f>
        <v>0</v>
      </c>
      <c r="I26" s="234"/>
      <c r="J26" s="231">
        <f>ROUND(F26*I26,2)</f>
        <v>0</v>
      </c>
      <c r="K26" s="234"/>
      <c r="L26" s="231">
        <f>ROUND(F26*K26,2)</f>
        <v>0</v>
      </c>
      <c r="M26" s="231">
        <v>21</v>
      </c>
      <c r="N26" s="231">
        <f>H26*(1+M26/100)</f>
        <v>0</v>
      </c>
      <c r="O26" s="229">
        <v>0.19533</v>
      </c>
      <c r="P26" s="229">
        <f>ROUND(F26*O26,5)</f>
        <v>0.45317000000000002</v>
      </c>
      <c r="Q26" s="229">
        <v>0</v>
      </c>
      <c r="R26" s="229">
        <f>ROUND(F26*Q26,5)</f>
        <v>0</v>
      </c>
      <c r="S26" s="229"/>
      <c r="T26" s="229"/>
      <c r="U26" s="230">
        <v>0.64927999999999997</v>
      </c>
      <c r="V26" s="229">
        <f>ROUND(F26*U26,2)</f>
        <v>1.51</v>
      </c>
      <c r="W26" s="222"/>
      <c r="X26" s="222"/>
      <c r="Y26" s="222"/>
      <c r="Z26" s="222"/>
      <c r="AA26" s="222"/>
      <c r="AB26" s="222"/>
      <c r="AC26" s="222"/>
      <c r="AD26" s="222"/>
      <c r="AE26" s="222"/>
      <c r="AF26" s="222" t="s">
        <v>136</v>
      </c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</row>
    <row r="27" spans="1:61" outlineLevel="1" x14ac:dyDescent="0.2">
      <c r="A27" s="233"/>
      <c r="B27" s="232"/>
      <c r="C27" s="232"/>
      <c r="D27" s="247" t="s">
        <v>757</v>
      </c>
      <c r="E27" s="246"/>
      <c r="F27" s="245"/>
      <c r="G27" s="372"/>
      <c r="H27" s="231"/>
      <c r="I27" s="231"/>
      <c r="J27" s="231"/>
      <c r="K27" s="231"/>
      <c r="L27" s="231"/>
      <c r="M27" s="231"/>
      <c r="N27" s="231"/>
      <c r="O27" s="229"/>
      <c r="P27" s="229"/>
      <c r="Q27" s="229"/>
      <c r="R27" s="229"/>
      <c r="S27" s="229"/>
      <c r="T27" s="229"/>
      <c r="U27" s="230"/>
      <c r="V27" s="229"/>
      <c r="W27" s="222"/>
      <c r="X27" s="222"/>
      <c r="Y27" s="222"/>
      <c r="Z27" s="222"/>
      <c r="AA27" s="222"/>
      <c r="AB27" s="222"/>
      <c r="AC27" s="222"/>
      <c r="AD27" s="222"/>
      <c r="AE27" s="222"/>
      <c r="AF27" s="222" t="s">
        <v>175</v>
      </c>
      <c r="AG27" s="222">
        <v>0</v>
      </c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</row>
    <row r="28" spans="1:61" outlineLevel="1" x14ac:dyDescent="0.2">
      <c r="A28" s="233"/>
      <c r="B28" s="232"/>
      <c r="C28" s="232"/>
      <c r="D28" s="247" t="s">
        <v>756</v>
      </c>
      <c r="E28" s="246"/>
      <c r="F28" s="245">
        <v>2.3199999999999998</v>
      </c>
      <c r="G28" s="372"/>
      <c r="H28" s="231"/>
      <c r="I28" s="231"/>
      <c r="J28" s="231"/>
      <c r="K28" s="231"/>
      <c r="L28" s="231"/>
      <c r="M28" s="231"/>
      <c r="N28" s="231"/>
      <c r="O28" s="229"/>
      <c r="P28" s="229"/>
      <c r="Q28" s="229"/>
      <c r="R28" s="229"/>
      <c r="S28" s="229"/>
      <c r="T28" s="229"/>
      <c r="U28" s="230"/>
      <c r="V28" s="229"/>
      <c r="W28" s="222"/>
      <c r="X28" s="222"/>
      <c r="Y28" s="222"/>
      <c r="Z28" s="222"/>
      <c r="AA28" s="222"/>
      <c r="AB28" s="222"/>
      <c r="AC28" s="222"/>
      <c r="AD28" s="222"/>
      <c r="AE28" s="222"/>
      <c r="AF28" s="222" t="s">
        <v>175</v>
      </c>
      <c r="AG28" s="222">
        <v>0</v>
      </c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</row>
    <row r="29" spans="1:61" outlineLevel="1" x14ac:dyDescent="0.2">
      <c r="A29" s="233">
        <v>10</v>
      </c>
      <c r="B29" s="232" t="s">
        <v>764</v>
      </c>
      <c r="C29" s="237" t="s">
        <v>139</v>
      </c>
      <c r="D29" s="236" t="s">
        <v>763</v>
      </c>
      <c r="E29" s="229" t="s">
        <v>168</v>
      </c>
      <c r="F29" s="235">
        <v>7.0900000000000005E-2</v>
      </c>
      <c r="G29" s="371"/>
      <c r="H29" s="231">
        <f>ROUND(F29*G29,2)</f>
        <v>0</v>
      </c>
      <c r="I29" s="234"/>
      <c r="J29" s="231">
        <f>ROUND(F29*I29,2)</f>
        <v>0</v>
      </c>
      <c r="K29" s="234"/>
      <c r="L29" s="231">
        <f>ROUND(F29*K29,2)</f>
        <v>0</v>
      </c>
      <c r="M29" s="231">
        <v>21</v>
      </c>
      <c r="N29" s="231">
        <f>H29*(1+M29/100)</f>
        <v>0</v>
      </c>
      <c r="O29" s="229">
        <v>1.02491</v>
      </c>
      <c r="P29" s="229">
        <f>ROUND(F29*O29,5)</f>
        <v>7.2669999999999998E-2</v>
      </c>
      <c r="Q29" s="229">
        <v>0</v>
      </c>
      <c r="R29" s="229">
        <f>ROUND(F29*Q29,5)</f>
        <v>0</v>
      </c>
      <c r="S29" s="229"/>
      <c r="T29" s="229"/>
      <c r="U29" s="230">
        <v>24.562000000000001</v>
      </c>
      <c r="V29" s="229">
        <f>ROUND(F29*U29,2)</f>
        <v>1.74</v>
      </c>
      <c r="W29" s="222"/>
      <c r="X29" s="222"/>
      <c r="Y29" s="222"/>
      <c r="Z29" s="222"/>
      <c r="AA29" s="222"/>
      <c r="AB29" s="222"/>
      <c r="AC29" s="222"/>
      <c r="AD29" s="222"/>
      <c r="AE29" s="222"/>
      <c r="AF29" s="222" t="s">
        <v>136</v>
      </c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</row>
    <row r="30" spans="1:61" outlineLevel="1" x14ac:dyDescent="0.2">
      <c r="A30" s="233"/>
      <c r="B30" s="232"/>
      <c r="C30" s="232"/>
      <c r="D30" s="247" t="s">
        <v>762</v>
      </c>
      <c r="E30" s="246"/>
      <c r="F30" s="245">
        <v>7.0900000000000005E-2</v>
      </c>
      <c r="G30" s="372"/>
      <c r="H30" s="231"/>
      <c r="I30" s="231"/>
      <c r="J30" s="231"/>
      <c r="K30" s="231"/>
      <c r="L30" s="231"/>
      <c r="M30" s="231"/>
      <c r="N30" s="231"/>
      <c r="O30" s="229"/>
      <c r="P30" s="229"/>
      <c r="Q30" s="229"/>
      <c r="R30" s="229"/>
      <c r="S30" s="229"/>
      <c r="T30" s="229"/>
      <c r="U30" s="230"/>
      <c r="V30" s="229"/>
      <c r="W30" s="222"/>
      <c r="X30" s="222"/>
      <c r="Y30" s="222"/>
      <c r="Z30" s="222"/>
      <c r="AA30" s="222"/>
      <c r="AB30" s="222"/>
      <c r="AC30" s="222"/>
      <c r="AD30" s="222"/>
      <c r="AE30" s="222"/>
      <c r="AF30" s="222" t="s">
        <v>175</v>
      </c>
      <c r="AG30" s="222">
        <v>0</v>
      </c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</row>
    <row r="31" spans="1:61" outlineLevel="1" x14ac:dyDescent="0.2">
      <c r="A31" s="233">
        <v>11</v>
      </c>
      <c r="B31" s="232" t="s">
        <v>840</v>
      </c>
      <c r="C31" s="237" t="s">
        <v>139</v>
      </c>
      <c r="D31" s="236" t="s">
        <v>839</v>
      </c>
      <c r="E31" s="229" t="s">
        <v>194</v>
      </c>
      <c r="F31" s="235">
        <v>2.3199999999999998</v>
      </c>
      <c r="G31" s="371"/>
      <c r="H31" s="231">
        <f>ROUND(F31*G31,2)</f>
        <v>0</v>
      </c>
      <c r="I31" s="234"/>
      <c r="J31" s="231">
        <f>ROUND(F31*I31,2)</f>
        <v>0</v>
      </c>
      <c r="K31" s="234"/>
      <c r="L31" s="231">
        <f>ROUND(F31*K31,2)</f>
        <v>0</v>
      </c>
      <c r="M31" s="231">
        <v>21</v>
      </c>
      <c r="N31" s="231">
        <f>H31*(1+M31/100)</f>
        <v>0</v>
      </c>
      <c r="O31" s="229">
        <v>0.16952</v>
      </c>
      <c r="P31" s="229">
        <f>ROUND(F31*O31,5)</f>
        <v>0.39328999999999997</v>
      </c>
      <c r="Q31" s="229">
        <v>0</v>
      </c>
      <c r="R31" s="229">
        <f>ROUND(F31*Q31,5)</f>
        <v>0</v>
      </c>
      <c r="S31" s="229"/>
      <c r="T31" s="229"/>
      <c r="U31" s="230">
        <v>0.78200000000000003</v>
      </c>
      <c r="V31" s="229">
        <f>ROUND(F31*U31,2)</f>
        <v>1.81</v>
      </c>
      <c r="W31" s="222"/>
      <c r="X31" s="222"/>
      <c r="Y31" s="222"/>
      <c r="Z31" s="222"/>
      <c r="AA31" s="222"/>
      <c r="AB31" s="222"/>
      <c r="AC31" s="222"/>
      <c r="AD31" s="222"/>
      <c r="AE31" s="222"/>
      <c r="AF31" s="222" t="s">
        <v>136</v>
      </c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</row>
    <row r="32" spans="1:61" outlineLevel="1" x14ac:dyDescent="0.2">
      <c r="A32" s="233"/>
      <c r="B32" s="232"/>
      <c r="C32" s="232"/>
      <c r="D32" s="247" t="s">
        <v>875</v>
      </c>
      <c r="E32" s="246"/>
      <c r="F32" s="245"/>
      <c r="G32" s="372"/>
      <c r="H32" s="231"/>
      <c r="I32" s="231"/>
      <c r="J32" s="231"/>
      <c r="K32" s="231"/>
      <c r="L32" s="231"/>
      <c r="M32" s="231"/>
      <c r="N32" s="231"/>
      <c r="O32" s="229"/>
      <c r="P32" s="229"/>
      <c r="Q32" s="229"/>
      <c r="R32" s="229"/>
      <c r="S32" s="229"/>
      <c r="T32" s="229"/>
      <c r="U32" s="230"/>
      <c r="V32" s="229"/>
      <c r="W32" s="222"/>
      <c r="X32" s="222"/>
      <c r="Y32" s="222"/>
      <c r="Z32" s="222"/>
      <c r="AA32" s="222"/>
      <c r="AB32" s="222"/>
      <c r="AC32" s="222"/>
      <c r="AD32" s="222"/>
      <c r="AE32" s="222"/>
      <c r="AF32" s="222" t="s">
        <v>175</v>
      </c>
      <c r="AG32" s="222">
        <v>0</v>
      </c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</row>
    <row r="33" spans="1:61" outlineLevel="1" x14ac:dyDescent="0.2">
      <c r="A33" s="233"/>
      <c r="B33" s="232"/>
      <c r="C33" s="232"/>
      <c r="D33" s="247" t="s">
        <v>756</v>
      </c>
      <c r="E33" s="246"/>
      <c r="F33" s="245">
        <v>2.3199999999999998</v>
      </c>
      <c r="G33" s="372"/>
      <c r="H33" s="231"/>
      <c r="I33" s="231"/>
      <c r="J33" s="231"/>
      <c r="K33" s="231"/>
      <c r="L33" s="231"/>
      <c r="M33" s="231"/>
      <c r="N33" s="231"/>
      <c r="O33" s="229"/>
      <c r="P33" s="229"/>
      <c r="Q33" s="229"/>
      <c r="R33" s="229"/>
      <c r="S33" s="229"/>
      <c r="T33" s="229"/>
      <c r="U33" s="230"/>
      <c r="V33" s="229"/>
      <c r="W33" s="222"/>
      <c r="X33" s="222"/>
      <c r="Y33" s="222"/>
      <c r="Z33" s="222"/>
      <c r="AA33" s="222"/>
      <c r="AB33" s="222"/>
      <c r="AC33" s="222"/>
      <c r="AD33" s="222"/>
      <c r="AE33" s="222"/>
      <c r="AF33" s="222" t="s">
        <v>175</v>
      </c>
      <c r="AG33" s="222">
        <v>0</v>
      </c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</row>
    <row r="34" spans="1:61" outlineLevel="1" x14ac:dyDescent="0.2">
      <c r="A34" s="233">
        <v>12</v>
      </c>
      <c r="B34" s="232" t="s">
        <v>874</v>
      </c>
      <c r="C34" s="237" t="s">
        <v>139</v>
      </c>
      <c r="D34" s="236" t="s">
        <v>873</v>
      </c>
      <c r="E34" s="229" t="s">
        <v>194</v>
      </c>
      <c r="F34" s="235">
        <v>2.3199999999999998</v>
      </c>
      <c r="G34" s="371"/>
      <c r="H34" s="231">
        <f>ROUND(F34*G34,2)</f>
        <v>0</v>
      </c>
      <c r="I34" s="234"/>
      <c r="J34" s="231">
        <f>ROUND(F34*I34,2)</f>
        <v>0</v>
      </c>
      <c r="K34" s="234"/>
      <c r="L34" s="231">
        <f>ROUND(F34*K34,2)</f>
        <v>0</v>
      </c>
      <c r="M34" s="231">
        <v>21</v>
      </c>
      <c r="N34" s="231">
        <f>H34*(1+M34/100)</f>
        <v>0</v>
      </c>
      <c r="O34" s="229">
        <v>5.8500000000000003E-2</v>
      </c>
      <c r="P34" s="229">
        <f>ROUND(F34*O34,5)</f>
        <v>0.13572000000000001</v>
      </c>
      <c r="Q34" s="229">
        <v>0</v>
      </c>
      <c r="R34" s="229">
        <f>ROUND(F34*Q34,5)</f>
        <v>0</v>
      </c>
      <c r="S34" s="229"/>
      <c r="T34" s="229"/>
      <c r="U34" s="230">
        <v>0.32</v>
      </c>
      <c r="V34" s="229">
        <f>ROUND(F34*U34,2)</f>
        <v>0.74</v>
      </c>
      <c r="W34" s="222"/>
      <c r="X34" s="222"/>
      <c r="Y34" s="222"/>
      <c r="Z34" s="222"/>
      <c r="AA34" s="222"/>
      <c r="AB34" s="222"/>
      <c r="AC34" s="222"/>
      <c r="AD34" s="222"/>
      <c r="AE34" s="222"/>
      <c r="AF34" s="222" t="s">
        <v>136</v>
      </c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</row>
    <row r="35" spans="1:61" x14ac:dyDescent="0.2">
      <c r="A35" s="244" t="s">
        <v>150</v>
      </c>
      <c r="B35" s="243" t="s">
        <v>93</v>
      </c>
      <c r="C35" s="243"/>
      <c r="D35" s="242" t="s">
        <v>92</v>
      </c>
      <c r="E35" s="238"/>
      <c r="F35" s="241"/>
      <c r="G35" s="373"/>
      <c r="H35" s="240">
        <f>SUMIF(AF36:AF54,"&lt;&gt;NOR",H36:H54)</f>
        <v>0</v>
      </c>
      <c r="I35" s="240"/>
      <c r="J35" s="240">
        <f>SUM(J36:J54)</f>
        <v>0</v>
      </c>
      <c r="K35" s="240"/>
      <c r="L35" s="240">
        <f>SUM(L36:L54)</f>
        <v>0</v>
      </c>
      <c r="M35" s="240"/>
      <c r="N35" s="240">
        <f>SUM(N36:N54)</f>
        <v>0</v>
      </c>
      <c r="O35" s="238"/>
      <c r="P35" s="238">
        <f>SUM(P36:P54)</f>
        <v>0.92513000000000012</v>
      </c>
      <c r="Q35" s="238"/>
      <c r="R35" s="238">
        <f>SUM(R36:R54)</f>
        <v>0</v>
      </c>
      <c r="S35" s="238"/>
      <c r="T35" s="238"/>
      <c r="U35" s="239"/>
      <c r="V35" s="238">
        <f>SUM(V36:V54)</f>
        <v>55.79</v>
      </c>
      <c r="AF35" t="s">
        <v>149</v>
      </c>
    </row>
    <row r="36" spans="1:61" outlineLevel="1" x14ac:dyDescent="0.2">
      <c r="A36" s="233">
        <v>13</v>
      </c>
      <c r="B36" s="232" t="s">
        <v>562</v>
      </c>
      <c r="C36" s="237" t="s">
        <v>139</v>
      </c>
      <c r="D36" s="236" t="s">
        <v>561</v>
      </c>
      <c r="E36" s="229" t="s">
        <v>194</v>
      </c>
      <c r="F36" s="235">
        <v>28.8</v>
      </c>
      <c r="G36" s="371"/>
      <c r="H36" s="231">
        <f>ROUND(F36*G36,2)</f>
        <v>0</v>
      </c>
      <c r="I36" s="234"/>
      <c r="J36" s="231">
        <f>ROUND(F36*I36,2)</f>
        <v>0</v>
      </c>
      <c r="K36" s="234"/>
      <c r="L36" s="231">
        <f>ROUND(F36*K36,2)</f>
        <v>0</v>
      </c>
      <c r="M36" s="231">
        <v>21</v>
      </c>
      <c r="N36" s="231">
        <f>H36*(1+M36/100)</f>
        <v>0</v>
      </c>
      <c r="O36" s="229">
        <v>4.0000000000000003E-5</v>
      </c>
      <c r="P36" s="229">
        <f>ROUND(F36*O36,5)</f>
        <v>1.15E-3</v>
      </c>
      <c r="Q36" s="229">
        <v>0</v>
      </c>
      <c r="R36" s="229">
        <f>ROUND(F36*Q36,5)</f>
        <v>0</v>
      </c>
      <c r="S36" s="229"/>
      <c r="T36" s="229"/>
      <c r="U36" s="230">
        <v>7.8E-2</v>
      </c>
      <c r="V36" s="229">
        <f>ROUND(F36*U36,2)</f>
        <v>2.25</v>
      </c>
      <c r="W36" s="222"/>
      <c r="X36" s="222"/>
      <c r="Y36" s="222"/>
      <c r="Z36" s="222"/>
      <c r="AA36" s="222"/>
      <c r="AB36" s="222"/>
      <c r="AC36" s="222"/>
      <c r="AD36" s="222"/>
      <c r="AE36" s="222"/>
      <c r="AF36" s="222" t="s">
        <v>136</v>
      </c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</row>
    <row r="37" spans="1:61" outlineLevel="1" x14ac:dyDescent="0.2">
      <c r="A37" s="233"/>
      <c r="B37" s="232"/>
      <c r="C37" s="232"/>
      <c r="D37" s="247" t="s">
        <v>732</v>
      </c>
      <c r="E37" s="246"/>
      <c r="F37" s="245">
        <v>28.8</v>
      </c>
      <c r="G37" s="372"/>
      <c r="H37" s="231"/>
      <c r="I37" s="231"/>
      <c r="J37" s="231"/>
      <c r="K37" s="231"/>
      <c r="L37" s="231"/>
      <c r="M37" s="231"/>
      <c r="N37" s="231"/>
      <c r="O37" s="229"/>
      <c r="P37" s="229"/>
      <c r="Q37" s="229"/>
      <c r="R37" s="229"/>
      <c r="S37" s="229"/>
      <c r="T37" s="229"/>
      <c r="U37" s="230"/>
      <c r="V37" s="229"/>
      <c r="W37" s="222"/>
      <c r="X37" s="222"/>
      <c r="Y37" s="222"/>
      <c r="Z37" s="222"/>
      <c r="AA37" s="222"/>
      <c r="AB37" s="222"/>
      <c r="AC37" s="222"/>
      <c r="AD37" s="222"/>
      <c r="AE37" s="222"/>
      <c r="AF37" s="222" t="s">
        <v>175</v>
      </c>
      <c r="AG37" s="222">
        <v>0</v>
      </c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</row>
    <row r="38" spans="1:61" ht="22.5" outlineLevel="1" x14ac:dyDescent="0.2">
      <c r="A38" s="233">
        <v>14</v>
      </c>
      <c r="B38" s="232" t="s">
        <v>560</v>
      </c>
      <c r="C38" s="237" t="s">
        <v>139</v>
      </c>
      <c r="D38" s="236" t="s">
        <v>559</v>
      </c>
      <c r="E38" s="229" t="s">
        <v>194</v>
      </c>
      <c r="F38" s="235">
        <v>5</v>
      </c>
      <c r="G38" s="371"/>
      <c r="H38" s="231">
        <f>ROUND(F38*G38,2)</f>
        <v>0</v>
      </c>
      <c r="I38" s="234"/>
      <c r="J38" s="231">
        <f>ROUND(F38*I38,2)</f>
        <v>0</v>
      </c>
      <c r="K38" s="234"/>
      <c r="L38" s="231">
        <f>ROUND(F38*K38,2)</f>
        <v>0</v>
      </c>
      <c r="M38" s="231">
        <v>21</v>
      </c>
      <c r="N38" s="231">
        <f>H38*(1+M38/100)</f>
        <v>0</v>
      </c>
      <c r="O38" s="229">
        <v>5.2679999999999998E-2</v>
      </c>
      <c r="P38" s="229">
        <f>ROUND(F38*O38,5)</f>
        <v>0.26340000000000002</v>
      </c>
      <c r="Q38" s="229">
        <v>0</v>
      </c>
      <c r="R38" s="229">
        <f>ROUND(F38*Q38,5)</f>
        <v>0</v>
      </c>
      <c r="S38" s="229"/>
      <c r="T38" s="229"/>
      <c r="U38" s="230">
        <v>2.8540199999999998</v>
      </c>
      <c r="V38" s="229">
        <f>ROUND(F38*U38,2)</f>
        <v>14.27</v>
      </c>
      <c r="W38" s="222"/>
      <c r="X38" s="222"/>
      <c r="Y38" s="222"/>
      <c r="Z38" s="222"/>
      <c r="AA38" s="222"/>
      <c r="AB38" s="222"/>
      <c r="AC38" s="222"/>
      <c r="AD38" s="222"/>
      <c r="AE38" s="222"/>
      <c r="AF38" s="222" t="s">
        <v>136</v>
      </c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</row>
    <row r="39" spans="1:61" ht="22.5" outlineLevel="1" x14ac:dyDescent="0.2">
      <c r="A39" s="233">
        <v>15</v>
      </c>
      <c r="B39" s="232" t="s">
        <v>558</v>
      </c>
      <c r="C39" s="237" t="s">
        <v>139</v>
      </c>
      <c r="D39" s="236" t="s">
        <v>557</v>
      </c>
      <c r="E39" s="229" t="s">
        <v>194</v>
      </c>
      <c r="F39" s="235">
        <v>5</v>
      </c>
      <c r="G39" s="371"/>
      <c r="H39" s="231">
        <f>ROUND(F39*G39,2)</f>
        <v>0</v>
      </c>
      <c r="I39" s="234"/>
      <c r="J39" s="231">
        <f>ROUND(F39*I39,2)</f>
        <v>0</v>
      </c>
      <c r="K39" s="234"/>
      <c r="L39" s="231">
        <f>ROUND(F39*K39,2)</f>
        <v>0</v>
      </c>
      <c r="M39" s="231">
        <v>21</v>
      </c>
      <c r="N39" s="231">
        <f>H39*(1+M39/100)</f>
        <v>0</v>
      </c>
      <c r="O39" s="229">
        <v>3.8289999999999998E-2</v>
      </c>
      <c r="P39" s="229">
        <f>ROUND(F39*O39,5)</f>
        <v>0.19145000000000001</v>
      </c>
      <c r="Q39" s="229">
        <v>0</v>
      </c>
      <c r="R39" s="229">
        <f>ROUND(F39*Q39,5)</f>
        <v>0</v>
      </c>
      <c r="S39" s="229"/>
      <c r="T39" s="229"/>
      <c r="U39" s="230">
        <v>1.8764099999999999</v>
      </c>
      <c r="V39" s="229">
        <f>ROUND(F39*U39,2)</f>
        <v>9.3800000000000008</v>
      </c>
      <c r="W39" s="222"/>
      <c r="X39" s="222"/>
      <c r="Y39" s="222"/>
      <c r="Z39" s="222"/>
      <c r="AA39" s="222"/>
      <c r="AB39" s="222"/>
      <c r="AC39" s="222"/>
      <c r="AD39" s="222"/>
      <c r="AE39" s="222"/>
      <c r="AF39" s="222" t="s">
        <v>136</v>
      </c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</row>
    <row r="40" spans="1:61" ht="22.5" outlineLevel="1" x14ac:dyDescent="0.2">
      <c r="A40" s="233">
        <v>16</v>
      </c>
      <c r="B40" s="232" t="s">
        <v>553</v>
      </c>
      <c r="C40" s="237" t="s">
        <v>139</v>
      </c>
      <c r="D40" s="236" t="s">
        <v>552</v>
      </c>
      <c r="E40" s="229" t="s">
        <v>207</v>
      </c>
      <c r="F40" s="235">
        <v>11.6</v>
      </c>
      <c r="G40" s="371"/>
      <c r="H40" s="231">
        <f>ROUND(F40*G40,2)</f>
        <v>0</v>
      </c>
      <c r="I40" s="234"/>
      <c r="J40" s="231">
        <f>ROUND(F40*I40,2)</f>
        <v>0</v>
      </c>
      <c r="K40" s="234"/>
      <c r="L40" s="231">
        <f>ROUND(F40*K40,2)</f>
        <v>0</v>
      </c>
      <c r="M40" s="231">
        <v>21</v>
      </c>
      <c r="N40" s="231">
        <f>H40*(1+M40/100)</f>
        <v>0</v>
      </c>
      <c r="O40" s="229">
        <v>2.3800000000000002E-3</v>
      </c>
      <c r="P40" s="229">
        <f>ROUND(F40*O40,5)</f>
        <v>2.7609999999999999E-2</v>
      </c>
      <c r="Q40" s="229">
        <v>0</v>
      </c>
      <c r="R40" s="229">
        <f>ROUND(F40*Q40,5)</f>
        <v>0</v>
      </c>
      <c r="S40" s="229"/>
      <c r="T40" s="229"/>
      <c r="U40" s="230">
        <v>0.18232999999999999</v>
      </c>
      <c r="V40" s="229">
        <f>ROUND(F40*U40,2)</f>
        <v>2.12</v>
      </c>
      <c r="W40" s="222"/>
      <c r="X40" s="222"/>
      <c r="Y40" s="222"/>
      <c r="Z40" s="222"/>
      <c r="AA40" s="222"/>
      <c r="AB40" s="222"/>
      <c r="AC40" s="222"/>
      <c r="AD40" s="222"/>
      <c r="AE40" s="222"/>
      <c r="AF40" s="222" t="s">
        <v>136</v>
      </c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</row>
    <row r="41" spans="1:61" outlineLevel="1" x14ac:dyDescent="0.2">
      <c r="A41" s="233"/>
      <c r="B41" s="232"/>
      <c r="C41" s="232"/>
      <c r="D41" s="247" t="s">
        <v>761</v>
      </c>
      <c r="E41" s="246"/>
      <c r="F41" s="245">
        <v>11.6</v>
      </c>
      <c r="G41" s="372"/>
      <c r="H41" s="231"/>
      <c r="I41" s="231"/>
      <c r="J41" s="231"/>
      <c r="K41" s="231"/>
      <c r="L41" s="231"/>
      <c r="M41" s="231"/>
      <c r="N41" s="231"/>
      <c r="O41" s="229"/>
      <c r="P41" s="229"/>
      <c r="Q41" s="229"/>
      <c r="R41" s="229"/>
      <c r="S41" s="229"/>
      <c r="T41" s="229"/>
      <c r="U41" s="230"/>
      <c r="V41" s="229"/>
      <c r="W41" s="222"/>
      <c r="X41" s="222"/>
      <c r="Y41" s="222"/>
      <c r="Z41" s="222"/>
      <c r="AA41" s="222"/>
      <c r="AB41" s="222"/>
      <c r="AC41" s="222"/>
      <c r="AD41" s="222"/>
      <c r="AE41" s="222"/>
      <c r="AF41" s="222" t="s">
        <v>175</v>
      </c>
      <c r="AG41" s="222">
        <v>0</v>
      </c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</row>
    <row r="42" spans="1:61" ht="22.5" outlineLevel="1" x14ac:dyDescent="0.2">
      <c r="A42" s="233">
        <v>17</v>
      </c>
      <c r="B42" s="232" t="s">
        <v>546</v>
      </c>
      <c r="C42" s="237" t="s">
        <v>139</v>
      </c>
      <c r="D42" s="236" t="s">
        <v>760</v>
      </c>
      <c r="E42" s="229" t="s">
        <v>194</v>
      </c>
      <c r="F42" s="235">
        <v>37.92</v>
      </c>
      <c r="G42" s="371"/>
      <c r="H42" s="231">
        <f>ROUND(F42*G42,2)</f>
        <v>0</v>
      </c>
      <c r="I42" s="234"/>
      <c r="J42" s="231">
        <f>ROUND(F42*I42,2)</f>
        <v>0</v>
      </c>
      <c r="K42" s="234"/>
      <c r="L42" s="231">
        <f>ROUND(F42*K42,2)</f>
        <v>0</v>
      </c>
      <c r="M42" s="231">
        <v>21</v>
      </c>
      <c r="N42" s="231">
        <f>H42*(1+M42/100)</f>
        <v>0</v>
      </c>
      <c r="O42" s="229">
        <v>4.9100000000000003E-3</v>
      </c>
      <c r="P42" s="229">
        <f>ROUND(F42*O42,5)</f>
        <v>0.18618999999999999</v>
      </c>
      <c r="Q42" s="229">
        <v>0</v>
      </c>
      <c r="R42" s="229">
        <f>ROUND(F42*Q42,5)</f>
        <v>0</v>
      </c>
      <c r="S42" s="229"/>
      <c r="T42" s="229"/>
      <c r="U42" s="230">
        <v>0.36199999999999999</v>
      </c>
      <c r="V42" s="229">
        <f>ROUND(F42*U42,2)</f>
        <v>13.73</v>
      </c>
      <c r="W42" s="222"/>
      <c r="X42" s="222"/>
      <c r="Y42" s="222"/>
      <c r="Z42" s="222"/>
      <c r="AA42" s="222"/>
      <c r="AB42" s="222"/>
      <c r="AC42" s="222"/>
      <c r="AD42" s="222"/>
      <c r="AE42" s="222"/>
      <c r="AF42" s="222" t="s">
        <v>136</v>
      </c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</row>
    <row r="43" spans="1:61" outlineLevel="1" x14ac:dyDescent="0.2">
      <c r="A43" s="233"/>
      <c r="B43" s="232"/>
      <c r="C43" s="232"/>
      <c r="D43" s="247" t="s">
        <v>755</v>
      </c>
      <c r="E43" s="246"/>
      <c r="F43" s="245"/>
      <c r="G43" s="372"/>
      <c r="H43" s="231"/>
      <c r="I43" s="231"/>
      <c r="J43" s="231"/>
      <c r="K43" s="231"/>
      <c r="L43" s="231"/>
      <c r="M43" s="231"/>
      <c r="N43" s="231"/>
      <c r="O43" s="229"/>
      <c r="P43" s="229"/>
      <c r="Q43" s="229"/>
      <c r="R43" s="229"/>
      <c r="S43" s="229"/>
      <c r="T43" s="229"/>
      <c r="U43" s="230"/>
      <c r="V43" s="229"/>
      <c r="W43" s="222"/>
      <c r="X43" s="222"/>
      <c r="Y43" s="222"/>
      <c r="Z43" s="222"/>
      <c r="AA43" s="222"/>
      <c r="AB43" s="222"/>
      <c r="AC43" s="222"/>
      <c r="AD43" s="222"/>
      <c r="AE43" s="222"/>
      <c r="AF43" s="222" t="s">
        <v>175</v>
      </c>
      <c r="AG43" s="222">
        <v>0</v>
      </c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</row>
    <row r="44" spans="1:61" outlineLevel="1" x14ac:dyDescent="0.2">
      <c r="A44" s="233"/>
      <c r="B44" s="232"/>
      <c r="C44" s="232"/>
      <c r="D44" s="247" t="s">
        <v>759</v>
      </c>
      <c r="E44" s="246"/>
      <c r="F44" s="245">
        <v>21.4</v>
      </c>
      <c r="G44" s="372"/>
      <c r="H44" s="231"/>
      <c r="I44" s="231"/>
      <c r="J44" s="231"/>
      <c r="K44" s="231"/>
      <c r="L44" s="231"/>
      <c r="M44" s="231"/>
      <c r="N44" s="231"/>
      <c r="O44" s="229"/>
      <c r="P44" s="229"/>
      <c r="Q44" s="229"/>
      <c r="R44" s="229"/>
      <c r="S44" s="229"/>
      <c r="T44" s="229"/>
      <c r="U44" s="230"/>
      <c r="V44" s="229"/>
      <c r="W44" s="222"/>
      <c r="X44" s="222"/>
      <c r="Y44" s="222"/>
      <c r="Z44" s="222"/>
      <c r="AA44" s="222"/>
      <c r="AB44" s="222"/>
      <c r="AC44" s="222"/>
      <c r="AD44" s="222"/>
      <c r="AE44" s="222"/>
      <c r="AF44" s="222" t="s">
        <v>175</v>
      </c>
      <c r="AG44" s="222">
        <v>0</v>
      </c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</row>
    <row r="45" spans="1:61" outlineLevel="1" x14ac:dyDescent="0.2">
      <c r="A45" s="233"/>
      <c r="B45" s="232"/>
      <c r="C45" s="232"/>
      <c r="D45" s="247" t="s">
        <v>753</v>
      </c>
      <c r="E45" s="246"/>
      <c r="F45" s="245"/>
      <c r="G45" s="372"/>
      <c r="H45" s="231"/>
      <c r="I45" s="231"/>
      <c r="J45" s="231"/>
      <c r="K45" s="231"/>
      <c r="L45" s="231"/>
      <c r="M45" s="231"/>
      <c r="N45" s="231"/>
      <c r="O45" s="229"/>
      <c r="P45" s="229"/>
      <c r="Q45" s="229"/>
      <c r="R45" s="229"/>
      <c r="S45" s="229"/>
      <c r="T45" s="229"/>
      <c r="U45" s="230"/>
      <c r="V45" s="229"/>
      <c r="W45" s="222"/>
      <c r="X45" s="222"/>
      <c r="Y45" s="222"/>
      <c r="Z45" s="222"/>
      <c r="AA45" s="222"/>
      <c r="AB45" s="222"/>
      <c r="AC45" s="222"/>
      <c r="AD45" s="222"/>
      <c r="AE45" s="222"/>
      <c r="AF45" s="222" t="s">
        <v>175</v>
      </c>
      <c r="AG45" s="222">
        <v>0</v>
      </c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</row>
    <row r="46" spans="1:61" outlineLevel="1" x14ac:dyDescent="0.2">
      <c r="A46" s="233"/>
      <c r="B46" s="232"/>
      <c r="C46" s="232"/>
      <c r="D46" s="247" t="s">
        <v>758</v>
      </c>
      <c r="E46" s="246"/>
      <c r="F46" s="245">
        <v>14.2</v>
      </c>
      <c r="G46" s="372"/>
      <c r="H46" s="231"/>
      <c r="I46" s="231"/>
      <c r="J46" s="231"/>
      <c r="K46" s="231"/>
      <c r="L46" s="231"/>
      <c r="M46" s="231"/>
      <c r="N46" s="231"/>
      <c r="O46" s="229"/>
      <c r="P46" s="229"/>
      <c r="Q46" s="229"/>
      <c r="R46" s="229"/>
      <c r="S46" s="229"/>
      <c r="T46" s="229"/>
      <c r="U46" s="230"/>
      <c r="V46" s="229"/>
      <c r="W46" s="222"/>
      <c r="X46" s="222"/>
      <c r="Y46" s="222"/>
      <c r="Z46" s="222"/>
      <c r="AA46" s="222"/>
      <c r="AB46" s="222"/>
      <c r="AC46" s="222"/>
      <c r="AD46" s="222"/>
      <c r="AE46" s="222"/>
      <c r="AF46" s="222" t="s">
        <v>175</v>
      </c>
      <c r="AG46" s="222">
        <v>0</v>
      </c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</row>
    <row r="47" spans="1:61" outlineLevel="1" x14ac:dyDescent="0.2">
      <c r="A47" s="233"/>
      <c r="B47" s="232"/>
      <c r="C47" s="232"/>
      <c r="D47" s="247" t="s">
        <v>757</v>
      </c>
      <c r="E47" s="246"/>
      <c r="F47" s="245"/>
      <c r="G47" s="372"/>
      <c r="H47" s="231"/>
      <c r="I47" s="231"/>
      <c r="J47" s="231"/>
      <c r="K47" s="231"/>
      <c r="L47" s="231"/>
      <c r="M47" s="231"/>
      <c r="N47" s="231"/>
      <c r="O47" s="229"/>
      <c r="P47" s="229"/>
      <c r="Q47" s="229"/>
      <c r="R47" s="229"/>
      <c r="S47" s="229"/>
      <c r="T47" s="229"/>
      <c r="U47" s="230"/>
      <c r="V47" s="229"/>
      <c r="W47" s="222"/>
      <c r="X47" s="222"/>
      <c r="Y47" s="222"/>
      <c r="Z47" s="222"/>
      <c r="AA47" s="222"/>
      <c r="AB47" s="222"/>
      <c r="AC47" s="222"/>
      <c r="AD47" s="222"/>
      <c r="AE47" s="222"/>
      <c r="AF47" s="222" t="s">
        <v>175</v>
      </c>
      <c r="AG47" s="222">
        <v>0</v>
      </c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</row>
    <row r="48" spans="1:61" outlineLevel="1" x14ac:dyDescent="0.2">
      <c r="A48" s="233"/>
      <c r="B48" s="232"/>
      <c r="C48" s="232"/>
      <c r="D48" s="247" t="s">
        <v>756</v>
      </c>
      <c r="E48" s="246"/>
      <c r="F48" s="245">
        <v>2.3199999999999998</v>
      </c>
      <c r="G48" s="372"/>
      <c r="H48" s="231"/>
      <c r="I48" s="231"/>
      <c r="J48" s="231"/>
      <c r="K48" s="231"/>
      <c r="L48" s="231"/>
      <c r="M48" s="231"/>
      <c r="N48" s="231"/>
      <c r="O48" s="229"/>
      <c r="P48" s="229"/>
      <c r="Q48" s="229"/>
      <c r="R48" s="229"/>
      <c r="S48" s="229"/>
      <c r="T48" s="229"/>
      <c r="U48" s="230"/>
      <c r="V48" s="229"/>
      <c r="W48" s="222"/>
      <c r="X48" s="222"/>
      <c r="Y48" s="222"/>
      <c r="Z48" s="222"/>
      <c r="AA48" s="222"/>
      <c r="AB48" s="222"/>
      <c r="AC48" s="222"/>
      <c r="AD48" s="222"/>
      <c r="AE48" s="222"/>
      <c r="AF48" s="222" t="s">
        <v>175</v>
      </c>
      <c r="AG48" s="222">
        <v>0</v>
      </c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</row>
    <row r="49" spans="1:61" outlineLevel="1" x14ac:dyDescent="0.2">
      <c r="A49" s="233">
        <v>18</v>
      </c>
      <c r="B49" s="232" t="s">
        <v>540</v>
      </c>
      <c r="C49" s="237" t="s">
        <v>139</v>
      </c>
      <c r="D49" s="236" t="s">
        <v>539</v>
      </c>
      <c r="E49" s="229" t="s">
        <v>194</v>
      </c>
      <c r="F49" s="235">
        <v>37.92</v>
      </c>
      <c r="G49" s="371"/>
      <c r="H49" s="231">
        <f>ROUND(F49*G49,2)</f>
        <v>0</v>
      </c>
      <c r="I49" s="234"/>
      <c r="J49" s="231">
        <f>ROUND(F49*I49,2)</f>
        <v>0</v>
      </c>
      <c r="K49" s="234"/>
      <c r="L49" s="231">
        <f>ROUND(F49*K49,2)</f>
        <v>0</v>
      </c>
      <c r="M49" s="231">
        <v>21</v>
      </c>
      <c r="N49" s="231">
        <f>H49*(1+M49/100)</f>
        <v>0</v>
      </c>
      <c r="O49" s="229">
        <v>6.5799999999999999E-3</v>
      </c>
      <c r="P49" s="229">
        <f>ROUND(F49*O49,5)</f>
        <v>0.24951000000000001</v>
      </c>
      <c r="Q49" s="229">
        <v>0</v>
      </c>
      <c r="R49" s="229">
        <f>ROUND(F49*Q49,5)</f>
        <v>0</v>
      </c>
      <c r="S49" s="229"/>
      <c r="T49" s="229"/>
      <c r="U49" s="230">
        <v>0.31900000000000001</v>
      </c>
      <c r="V49" s="229">
        <f>ROUND(F49*U49,2)</f>
        <v>12.1</v>
      </c>
      <c r="W49" s="222"/>
      <c r="X49" s="222"/>
      <c r="Y49" s="222"/>
      <c r="Z49" s="222"/>
      <c r="AA49" s="222"/>
      <c r="AB49" s="222"/>
      <c r="AC49" s="222"/>
      <c r="AD49" s="222"/>
      <c r="AE49" s="222"/>
      <c r="AF49" s="222" t="s">
        <v>136</v>
      </c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</row>
    <row r="50" spans="1:61" outlineLevel="1" x14ac:dyDescent="0.2">
      <c r="A50" s="233">
        <v>19</v>
      </c>
      <c r="B50" s="232" t="s">
        <v>537</v>
      </c>
      <c r="C50" s="237" t="s">
        <v>139</v>
      </c>
      <c r="D50" s="236" t="s">
        <v>536</v>
      </c>
      <c r="E50" s="229" t="s">
        <v>207</v>
      </c>
      <c r="F50" s="235">
        <v>38.799999999999997</v>
      </c>
      <c r="G50" s="371"/>
      <c r="H50" s="231">
        <f>ROUND(F50*G50,2)</f>
        <v>0</v>
      </c>
      <c r="I50" s="234"/>
      <c r="J50" s="231">
        <f>ROUND(F50*I50,2)</f>
        <v>0</v>
      </c>
      <c r="K50" s="234"/>
      <c r="L50" s="231">
        <f>ROUND(F50*K50,2)</f>
        <v>0</v>
      </c>
      <c r="M50" s="231">
        <v>21</v>
      </c>
      <c r="N50" s="231">
        <f>H50*(1+M50/100)</f>
        <v>0</v>
      </c>
      <c r="O50" s="229">
        <v>1.4999999999999999E-4</v>
      </c>
      <c r="P50" s="229">
        <f>ROUND(F50*O50,5)</f>
        <v>5.8199999999999997E-3</v>
      </c>
      <c r="Q50" s="229">
        <v>0</v>
      </c>
      <c r="R50" s="229">
        <f>ROUND(F50*Q50,5)</f>
        <v>0</v>
      </c>
      <c r="S50" s="229"/>
      <c r="T50" s="229"/>
      <c r="U50" s="230">
        <v>0.05</v>
      </c>
      <c r="V50" s="229">
        <f>ROUND(F50*U50,2)</f>
        <v>1.94</v>
      </c>
      <c r="W50" s="222"/>
      <c r="X50" s="222"/>
      <c r="Y50" s="222"/>
      <c r="Z50" s="222"/>
      <c r="AA50" s="222"/>
      <c r="AB50" s="222"/>
      <c r="AC50" s="222"/>
      <c r="AD50" s="222"/>
      <c r="AE50" s="222"/>
      <c r="AF50" s="222" t="s">
        <v>136</v>
      </c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</row>
    <row r="51" spans="1:61" outlineLevel="1" x14ac:dyDescent="0.2">
      <c r="A51" s="233"/>
      <c r="B51" s="232"/>
      <c r="C51" s="232"/>
      <c r="D51" s="247" t="s">
        <v>755</v>
      </c>
      <c r="E51" s="246"/>
      <c r="F51" s="245"/>
      <c r="G51" s="372"/>
      <c r="H51" s="231"/>
      <c r="I51" s="231"/>
      <c r="J51" s="231"/>
      <c r="K51" s="231"/>
      <c r="L51" s="231"/>
      <c r="M51" s="231"/>
      <c r="N51" s="231"/>
      <c r="O51" s="229"/>
      <c r="P51" s="229"/>
      <c r="Q51" s="229"/>
      <c r="R51" s="229"/>
      <c r="S51" s="229"/>
      <c r="T51" s="229"/>
      <c r="U51" s="230"/>
      <c r="V51" s="229"/>
      <c r="W51" s="222"/>
      <c r="X51" s="222"/>
      <c r="Y51" s="222"/>
      <c r="Z51" s="222"/>
      <c r="AA51" s="222"/>
      <c r="AB51" s="222"/>
      <c r="AC51" s="222"/>
      <c r="AD51" s="222"/>
      <c r="AE51" s="222"/>
      <c r="AF51" s="222" t="s">
        <v>175</v>
      </c>
      <c r="AG51" s="222">
        <v>0</v>
      </c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</row>
    <row r="52" spans="1:61" outlineLevel="1" x14ac:dyDescent="0.2">
      <c r="A52" s="233"/>
      <c r="B52" s="232"/>
      <c r="C52" s="232"/>
      <c r="D52" s="247" t="s">
        <v>754</v>
      </c>
      <c r="E52" s="246"/>
      <c r="F52" s="245">
        <v>26.2</v>
      </c>
      <c r="G52" s="372"/>
      <c r="H52" s="231"/>
      <c r="I52" s="231"/>
      <c r="J52" s="231"/>
      <c r="K52" s="231"/>
      <c r="L52" s="231"/>
      <c r="M52" s="231"/>
      <c r="N52" s="231"/>
      <c r="O52" s="229"/>
      <c r="P52" s="229"/>
      <c r="Q52" s="229"/>
      <c r="R52" s="229"/>
      <c r="S52" s="229"/>
      <c r="T52" s="229"/>
      <c r="U52" s="230"/>
      <c r="V52" s="229"/>
      <c r="W52" s="222"/>
      <c r="X52" s="222"/>
      <c r="Y52" s="222"/>
      <c r="Z52" s="222"/>
      <c r="AA52" s="222"/>
      <c r="AB52" s="222"/>
      <c r="AC52" s="222"/>
      <c r="AD52" s="222"/>
      <c r="AE52" s="222"/>
      <c r="AF52" s="222" t="s">
        <v>175</v>
      </c>
      <c r="AG52" s="222">
        <v>0</v>
      </c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</row>
    <row r="53" spans="1:61" outlineLevel="1" x14ac:dyDescent="0.2">
      <c r="A53" s="233"/>
      <c r="B53" s="232"/>
      <c r="C53" s="232"/>
      <c r="D53" s="247" t="s">
        <v>753</v>
      </c>
      <c r="E53" s="246"/>
      <c r="F53" s="245"/>
      <c r="G53" s="372"/>
      <c r="H53" s="231"/>
      <c r="I53" s="231"/>
      <c r="J53" s="231"/>
      <c r="K53" s="231"/>
      <c r="L53" s="231"/>
      <c r="M53" s="231"/>
      <c r="N53" s="231"/>
      <c r="O53" s="229"/>
      <c r="P53" s="229"/>
      <c r="Q53" s="229"/>
      <c r="R53" s="229"/>
      <c r="S53" s="229"/>
      <c r="T53" s="229"/>
      <c r="U53" s="230"/>
      <c r="V53" s="229"/>
      <c r="W53" s="222"/>
      <c r="X53" s="222"/>
      <c r="Y53" s="222"/>
      <c r="Z53" s="222"/>
      <c r="AA53" s="222"/>
      <c r="AB53" s="222"/>
      <c r="AC53" s="222"/>
      <c r="AD53" s="222"/>
      <c r="AE53" s="222"/>
      <c r="AF53" s="222" t="s">
        <v>175</v>
      </c>
      <c r="AG53" s="222">
        <v>0</v>
      </c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</row>
    <row r="54" spans="1:61" outlineLevel="1" x14ac:dyDescent="0.2">
      <c r="A54" s="233"/>
      <c r="B54" s="232"/>
      <c r="C54" s="232"/>
      <c r="D54" s="247" t="s">
        <v>752</v>
      </c>
      <c r="E54" s="246"/>
      <c r="F54" s="245">
        <v>12.6</v>
      </c>
      <c r="G54" s="372"/>
      <c r="H54" s="231"/>
      <c r="I54" s="231"/>
      <c r="J54" s="231"/>
      <c r="K54" s="231"/>
      <c r="L54" s="231"/>
      <c r="M54" s="231"/>
      <c r="N54" s="231"/>
      <c r="O54" s="229"/>
      <c r="P54" s="229"/>
      <c r="Q54" s="229"/>
      <c r="R54" s="229"/>
      <c r="S54" s="229"/>
      <c r="T54" s="229"/>
      <c r="U54" s="230"/>
      <c r="V54" s="229"/>
      <c r="W54" s="222"/>
      <c r="X54" s="222"/>
      <c r="Y54" s="222"/>
      <c r="Z54" s="222"/>
      <c r="AA54" s="222"/>
      <c r="AB54" s="222"/>
      <c r="AC54" s="222"/>
      <c r="AD54" s="222"/>
      <c r="AE54" s="222"/>
      <c r="AF54" s="222" t="s">
        <v>175</v>
      </c>
      <c r="AG54" s="222">
        <v>0</v>
      </c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</row>
    <row r="55" spans="1:61" x14ac:dyDescent="0.2">
      <c r="A55" s="244" t="s">
        <v>150</v>
      </c>
      <c r="B55" s="243" t="s">
        <v>91</v>
      </c>
      <c r="C55" s="243"/>
      <c r="D55" s="242" t="s">
        <v>90</v>
      </c>
      <c r="E55" s="238"/>
      <c r="F55" s="241"/>
      <c r="G55" s="373"/>
      <c r="H55" s="240">
        <f>SUMIF(AF56:AF75,"&lt;&gt;NOR",H56:H75)</f>
        <v>0</v>
      </c>
      <c r="I55" s="240"/>
      <c r="J55" s="240">
        <f>SUM(J56:J75)</f>
        <v>0</v>
      </c>
      <c r="K55" s="240"/>
      <c r="L55" s="240">
        <f>SUM(L56:L75)</f>
        <v>0</v>
      </c>
      <c r="M55" s="240"/>
      <c r="N55" s="240">
        <f>SUM(N56:N75)</f>
        <v>0</v>
      </c>
      <c r="O55" s="238"/>
      <c r="P55" s="238">
        <f>SUM(P56:P75)</f>
        <v>7.335</v>
      </c>
      <c r="Q55" s="238"/>
      <c r="R55" s="238">
        <f>SUM(R56:R75)</f>
        <v>0</v>
      </c>
      <c r="S55" s="238"/>
      <c r="T55" s="238"/>
      <c r="U55" s="239"/>
      <c r="V55" s="238">
        <f>SUM(V56:V75)</f>
        <v>11.23</v>
      </c>
      <c r="AF55" t="s">
        <v>149</v>
      </c>
    </row>
    <row r="56" spans="1:61" outlineLevel="1" x14ac:dyDescent="0.2">
      <c r="A56" s="233">
        <v>20</v>
      </c>
      <c r="B56" s="232" t="s">
        <v>531</v>
      </c>
      <c r="C56" s="237" t="s">
        <v>139</v>
      </c>
      <c r="D56" s="236" t="s">
        <v>530</v>
      </c>
      <c r="E56" s="229" t="s">
        <v>400</v>
      </c>
      <c r="F56" s="235">
        <v>1.04</v>
      </c>
      <c r="G56" s="371"/>
      <c r="H56" s="231">
        <f>ROUND(F56*G56,2)</f>
        <v>0</v>
      </c>
      <c r="I56" s="234"/>
      <c r="J56" s="231">
        <f>ROUND(F56*I56,2)</f>
        <v>0</v>
      </c>
      <c r="K56" s="234"/>
      <c r="L56" s="231">
        <f>ROUND(F56*K56,2)</f>
        <v>0</v>
      </c>
      <c r="M56" s="231">
        <v>21</v>
      </c>
      <c r="N56" s="231">
        <f>H56*(1+M56/100)</f>
        <v>0</v>
      </c>
      <c r="O56" s="229">
        <v>1.837</v>
      </c>
      <c r="P56" s="229">
        <f>ROUND(F56*O56,5)</f>
        <v>1.91048</v>
      </c>
      <c r="Q56" s="229">
        <v>0</v>
      </c>
      <c r="R56" s="229">
        <f>ROUND(F56*Q56,5)</f>
        <v>0</v>
      </c>
      <c r="S56" s="229"/>
      <c r="T56" s="229"/>
      <c r="U56" s="230">
        <v>1.8360000000000001</v>
      </c>
      <c r="V56" s="229">
        <f>ROUND(F56*U56,2)</f>
        <v>1.91</v>
      </c>
      <c r="W56" s="222"/>
      <c r="X56" s="222"/>
      <c r="Y56" s="222"/>
      <c r="Z56" s="222"/>
      <c r="AA56" s="222"/>
      <c r="AB56" s="222"/>
      <c r="AC56" s="222"/>
      <c r="AD56" s="222"/>
      <c r="AE56" s="222"/>
      <c r="AF56" s="222" t="s">
        <v>136</v>
      </c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</row>
    <row r="57" spans="1:61" outlineLevel="1" x14ac:dyDescent="0.2">
      <c r="A57" s="233"/>
      <c r="B57" s="232"/>
      <c r="C57" s="232"/>
      <c r="D57" s="247" t="s">
        <v>529</v>
      </c>
      <c r="E57" s="246"/>
      <c r="F57" s="245"/>
      <c r="G57" s="372"/>
      <c r="H57" s="231"/>
      <c r="I57" s="231"/>
      <c r="J57" s="231"/>
      <c r="K57" s="231"/>
      <c r="L57" s="231"/>
      <c r="M57" s="231"/>
      <c r="N57" s="231"/>
      <c r="O57" s="229"/>
      <c r="P57" s="229"/>
      <c r="Q57" s="229"/>
      <c r="R57" s="229"/>
      <c r="S57" s="229"/>
      <c r="T57" s="229"/>
      <c r="U57" s="230"/>
      <c r="V57" s="229"/>
      <c r="W57" s="222"/>
      <c r="X57" s="222"/>
      <c r="Y57" s="222"/>
      <c r="Z57" s="222"/>
      <c r="AA57" s="222"/>
      <c r="AB57" s="222"/>
      <c r="AC57" s="222"/>
      <c r="AD57" s="222"/>
      <c r="AE57" s="222"/>
      <c r="AF57" s="222" t="s">
        <v>175</v>
      </c>
      <c r="AG57" s="222">
        <v>0</v>
      </c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</row>
    <row r="58" spans="1:61" outlineLevel="1" x14ac:dyDescent="0.2">
      <c r="A58" s="233"/>
      <c r="B58" s="232"/>
      <c r="C58" s="232"/>
      <c r="D58" s="247" t="s">
        <v>751</v>
      </c>
      <c r="E58" s="246"/>
      <c r="F58" s="245">
        <v>1.04</v>
      </c>
      <c r="G58" s="372"/>
      <c r="H58" s="231"/>
      <c r="I58" s="231"/>
      <c r="J58" s="231"/>
      <c r="K58" s="231"/>
      <c r="L58" s="231"/>
      <c r="M58" s="231"/>
      <c r="N58" s="231"/>
      <c r="O58" s="229"/>
      <c r="P58" s="229"/>
      <c r="Q58" s="229"/>
      <c r="R58" s="229"/>
      <c r="S58" s="229"/>
      <c r="T58" s="229"/>
      <c r="U58" s="230"/>
      <c r="V58" s="229"/>
      <c r="W58" s="222"/>
      <c r="X58" s="222"/>
      <c r="Y58" s="222"/>
      <c r="Z58" s="222"/>
      <c r="AA58" s="222"/>
      <c r="AB58" s="222"/>
      <c r="AC58" s="222"/>
      <c r="AD58" s="222"/>
      <c r="AE58" s="222"/>
      <c r="AF58" s="222" t="s">
        <v>175</v>
      </c>
      <c r="AG58" s="222">
        <v>0</v>
      </c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</row>
    <row r="59" spans="1:61" outlineLevel="1" x14ac:dyDescent="0.2">
      <c r="A59" s="233">
        <v>21</v>
      </c>
      <c r="B59" s="232" t="s">
        <v>750</v>
      </c>
      <c r="C59" s="237" t="s">
        <v>139</v>
      </c>
      <c r="D59" s="236" t="s">
        <v>749</v>
      </c>
      <c r="E59" s="229" t="s">
        <v>400</v>
      </c>
      <c r="F59" s="235">
        <v>0.52</v>
      </c>
      <c r="G59" s="371"/>
      <c r="H59" s="231">
        <f>ROUND(F59*G59,2)</f>
        <v>0</v>
      </c>
      <c r="I59" s="234"/>
      <c r="J59" s="231">
        <f>ROUND(F59*I59,2)</f>
        <v>0</v>
      </c>
      <c r="K59" s="234"/>
      <c r="L59" s="231">
        <f>ROUND(F59*K59,2)</f>
        <v>0</v>
      </c>
      <c r="M59" s="231">
        <v>21</v>
      </c>
      <c r="N59" s="231">
        <f>H59*(1+M59/100)</f>
        <v>0</v>
      </c>
      <c r="O59" s="229">
        <v>2.5249999999999999</v>
      </c>
      <c r="P59" s="229">
        <f>ROUND(F59*O59,5)</f>
        <v>1.3129999999999999</v>
      </c>
      <c r="Q59" s="229">
        <v>0</v>
      </c>
      <c r="R59" s="229">
        <f>ROUND(F59*Q59,5)</f>
        <v>0</v>
      </c>
      <c r="S59" s="229"/>
      <c r="T59" s="229"/>
      <c r="U59" s="230">
        <v>2.58</v>
      </c>
      <c r="V59" s="229">
        <f>ROUND(F59*U59,2)</f>
        <v>1.34</v>
      </c>
      <c r="W59" s="222"/>
      <c r="X59" s="222"/>
      <c r="Y59" s="222"/>
      <c r="Z59" s="222"/>
      <c r="AA59" s="222"/>
      <c r="AB59" s="222"/>
      <c r="AC59" s="222"/>
      <c r="AD59" s="222"/>
      <c r="AE59" s="222"/>
      <c r="AF59" s="222" t="s">
        <v>136</v>
      </c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</row>
    <row r="60" spans="1:61" outlineLevel="1" x14ac:dyDescent="0.2">
      <c r="A60" s="233"/>
      <c r="B60" s="232"/>
      <c r="C60" s="232"/>
      <c r="D60" s="247" t="s">
        <v>518</v>
      </c>
      <c r="E60" s="246"/>
      <c r="F60" s="245"/>
      <c r="G60" s="372"/>
      <c r="H60" s="231"/>
      <c r="I60" s="231"/>
      <c r="J60" s="231"/>
      <c r="K60" s="231"/>
      <c r="L60" s="231"/>
      <c r="M60" s="231"/>
      <c r="N60" s="231"/>
      <c r="O60" s="229"/>
      <c r="P60" s="229"/>
      <c r="Q60" s="229"/>
      <c r="R60" s="229"/>
      <c r="S60" s="229"/>
      <c r="T60" s="229"/>
      <c r="U60" s="230"/>
      <c r="V60" s="229"/>
      <c r="W60" s="222"/>
      <c r="X60" s="222"/>
      <c r="Y60" s="222"/>
      <c r="Z60" s="222"/>
      <c r="AA60" s="222"/>
      <c r="AB60" s="222"/>
      <c r="AC60" s="222"/>
      <c r="AD60" s="222"/>
      <c r="AE60" s="222"/>
      <c r="AF60" s="222" t="s">
        <v>175</v>
      </c>
      <c r="AG60" s="222">
        <v>0</v>
      </c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</row>
    <row r="61" spans="1:61" outlineLevel="1" x14ac:dyDescent="0.2">
      <c r="A61" s="233"/>
      <c r="B61" s="232"/>
      <c r="C61" s="232"/>
      <c r="D61" s="247" t="s">
        <v>748</v>
      </c>
      <c r="E61" s="246"/>
      <c r="F61" s="245">
        <v>0.52</v>
      </c>
      <c r="G61" s="372"/>
      <c r="H61" s="231"/>
      <c r="I61" s="231"/>
      <c r="J61" s="231"/>
      <c r="K61" s="231"/>
      <c r="L61" s="231"/>
      <c r="M61" s="231"/>
      <c r="N61" s="231"/>
      <c r="O61" s="229"/>
      <c r="P61" s="229"/>
      <c r="Q61" s="229"/>
      <c r="R61" s="229"/>
      <c r="S61" s="229"/>
      <c r="T61" s="229"/>
      <c r="U61" s="230"/>
      <c r="V61" s="229"/>
      <c r="W61" s="222"/>
      <c r="X61" s="222"/>
      <c r="Y61" s="222"/>
      <c r="Z61" s="222"/>
      <c r="AA61" s="222"/>
      <c r="AB61" s="222"/>
      <c r="AC61" s="222"/>
      <c r="AD61" s="222"/>
      <c r="AE61" s="222"/>
      <c r="AF61" s="222" t="s">
        <v>175</v>
      </c>
      <c r="AG61" s="222">
        <v>0</v>
      </c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</row>
    <row r="62" spans="1:61" outlineLevel="1" x14ac:dyDescent="0.2">
      <c r="A62" s="233">
        <v>22</v>
      </c>
      <c r="B62" s="232" t="s">
        <v>747</v>
      </c>
      <c r="C62" s="237" t="s">
        <v>139</v>
      </c>
      <c r="D62" s="236" t="s">
        <v>746</v>
      </c>
      <c r="E62" s="229" t="s">
        <v>400</v>
      </c>
      <c r="F62" s="235">
        <v>0.52</v>
      </c>
      <c r="G62" s="371"/>
      <c r="H62" s="231">
        <f>ROUND(F62*G62,2)</f>
        <v>0</v>
      </c>
      <c r="I62" s="234"/>
      <c r="J62" s="231">
        <f>ROUND(F62*I62,2)</f>
        <v>0</v>
      </c>
      <c r="K62" s="234"/>
      <c r="L62" s="231">
        <f>ROUND(F62*K62,2)</f>
        <v>0</v>
      </c>
      <c r="M62" s="231">
        <v>21</v>
      </c>
      <c r="N62" s="231">
        <f>H62*(1+M62/100)</f>
        <v>0</v>
      </c>
      <c r="O62" s="229">
        <v>0</v>
      </c>
      <c r="P62" s="229">
        <f>ROUND(F62*O62,5)</f>
        <v>0</v>
      </c>
      <c r="Q62" s="229">
        <v>0</v>
      </c>
      <c r="R62" s="229">
        <f>ROUND(F62*Q62,5)</f>
        <v>0</v>
      </c>
      <c r="S62" s="229"/>
      <c r="T62" s="229"/>
      <c r="U62" s="230">
        <v>0.41</v>
      </c>
      <c r="V62" s="229">
        <f>ROUND(F62*U62,2)</f>
        <v>0.21</v>
      </c>
      <c r="W62" s="222"/>
      <c r="X62" s="222"/>
      <c r="Y62" s="222"/>
      <c r="Z62" s="222"/>
      <c r="AA62" s="222"/>
      <c r="AB62" s="222"/>
      <c r="AC62" s="222"/>
      <c r="AD62" s="222"/>
      <c r="AE62" s="222"/>
      <c r="AF62" s="222" t="s">
        <v>136</v>
      </c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</row>
    <row r="63" spans="1:61" outlineLevel="1" x14ac:dyDescent="0.2">
      <c r="A63" s="233">
        <v>23</v>
      </c>
      <c r="B63" s="232" t="s">
        <v>520</v>
      </c>
      <c r="C63" s="237" t="s">
        <v>139</v>
      </c>
      <c r="D63" s="236" t="s">
        <v>519</v>
      </c>
      <c r="E63" s="229" t="s">
        <v>400</v>
      </c>
      <c r="F63" s="235">
        <v>1.56</v>
      </c>
      <c r="G63" s="371"/>
      <c r="H63" s="231">
        <f>ROUND(F63*G63,2)</f>
        <v>0</v>
      </c>
      <c r="I63" s="234"/>
      <c r="J63" s="231">
        <f>ROUND(F63*I63,2)</f>
        <v>0</v>
      </c>
      <c r="K63" s="234"/>
      <c r="L63" s="231">
        <f>ROUND(F63*K63,2)</f>
        <v>0</v>
      </c>
      <c r="M63" s="231">
        <v>21</v>
      </c>
      <c r="N63" s="231">
        <f>H63*(1+M63/100)</f>
        <v>0</v>
      </c>
      <c r="O63" s="229">
        <v>2.5249999999999999</v>
      </c>
      <c r="P63" s="229">
        <f>ROUND(F63*O63,5)</f>
        <v>3.9390000000000001</v>
      </c>
      <c r="Q63" s="229">
        <v>0</v>
      </c>
      <c r="R63" s="229">
        <f>ROUND(F63*Q63,5)</f>
        <v>0</v>
      </c>
      <c r="S63" s="229"/>
      <c r="T63" s="229"/>
      <c r="U63" s="230">
        <v>2.3170000000000002</v>
      </c>
      <c r="V63" s="229">
        <f>ROUND(F63*U63,2)</f>
        <v>3.61</v>
      </c>
      <c r="W63" s="222"/>
      <c r="X63" s="222"/>
      <c r="Y63" s="222"/>
      <c r="Z63" s="222"/>
      <c r="AA63" s="222"/>
      <c r="AB63" s="222"/>
      <c r="AC63" s="222"/>
      <c r="AD63" s="222"/>
      <c r="AE63" s="222"/>
      <c r="AF63" s="222" t="s">
        <v>136</v>
      </c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</row>
    <row r="64" spans="1:61" outlineLevel="1" x14ac:dyDescent="0.2">
      <c r="A64" s="233"/>
      <c r="B64" s="232"/>
      <c r="C64" s="232"/>
      <c r="D64" s="247" t="s">
        <v>524</v>
      </c>
      <c r="E64" s="246"/>
      <c r="F64" s="245"/>
      <c r="G64" s="372"/>
      <c r="H64" s="231"/>
      <c r="I64" s="231"/>
      <c r="J64" s="231"/>
      <c r="K64" s="231"/>
      <c r="L64" s="231"/>
      <c r="M64" s="231"/>
      <c r="N64" s="231"/>
      <c r="O64" s="229"/>
      <c r="P64" s="229"/>
      <c r="Q64" s="229"/>
      <c r="R64" s="229"/>
      <c r="S64" s="229"/>
      <c r="T64" s="229"/>
      <c r="U64" s="230"/>
      <c r="V64" s="229"/>
      <c r="W64" s="222"/>
      <c r="X64" s="222"/>
      <c r="Y64" s="222"/>
      <c r="Z64" s="222"/>
      <c r="AA64" s="222"/>
      <c r="AB64" s="222"/>
      <c r="AC64" s="222"/>
      <c r="AD64" s="222"/>
      <c r="AE64" s="222"/>
      <c r="AF64" s="222" t="s">
        <v>175</v>
      </c>
      <c r="AG64" s="222">
        <v>0</v>
      </c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</row>
    <row r="65" spans="1:61" outlineLevel="1" x14ac:dyDescent="0.2">
      <c r="A65" s="233"/>
      <c r="B65" s="232"/>
      <c r="C65" s="232"/>
      <c r="D65" s="247" t="s">
        <v>745</v>
      </c>
      <c r="E65" s="246"/>
      <c r="F65" s="245">
        <v>1.56</v>
      </c>
      <c r="G65" s="372"/>
      <c r="H65" s="231"/>
      <c r="I65" s="231"/>
      <c r="J65" s="231"/>
      <c r="K65" s="231"/>
      <c r="L65" s="231"/>
      <c r="M65" s="231"/>
      <c r="N65" s="231"/>
      <c r="O65" s="229"/>
      <c r="P65" s="229"/>
      <c r="Q65" s="229"/>
      <c r="R65" s="229"/>
      <c r="S65" s="229"/>
      <c r="T65" s="229"/>
      <c r="U65" s="230"/>
      <c r="V65" s="229"/>
      <c r="W65" s="222"/>
      <c r="X65" s="222"/>
      <c r="Y65" s="222"/>
      <c r="Z65" s="222"/>
      <c r="AA65" s="222"/>
      <c r="AB65" s="222"/>
      <c r="AC65" s="222"/>
      <c r="AD65" s="222"/>
      <c r="AE65" s="222"/>
      <c r="AF65" s="222" t="s">
        <v>175</v>
      </c>
      <c r="AG65" s="222">
        <v>0</v>
      </c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</row>
    <row r="66" spans="1:61" outlineLevel="1" x14ac:dyDescent="0.2">
      <c r="A66" s="233">
        <v>24</v>
      </c>
      <c r="B66" s="232" t="s">
        <v>515</v>
      </c>
      <c r="C66" s="237" t="s">
        <v>139</v>
      </c>
      <c r="D66" s="236" t="s">
        <v>514</v>
      </c>
      <c r="E66" s="229" t="s">
        <v>400</v>
      </c>
      <c r="F66" s="235">
        <v>1.56</v>
      </c>
      <c r="G66" s="371"/>
      <c r="H66" s="231">
        <f>ROUND(F66*G66,2)</f>
        <v>0</v>
      </c>
      <c r="I66" s="234"/>
      <c r="J66" s="231">
        <f>ROUND(F66*I66,2)</f>
        <v>0</v>
      </c>
      <c r="K66" s="234"/>
      <c r="L66" s="231">
        <f>ROUND(F66*K66,2)</f>
        <v>0</v>
      </c>
      <c r="M66" s="231">
        <v>21</v>
      </c>
      <c r="N66" s="231">
        <f>H66*(1+M66/100)</f>
        <v>0</v>
      </c>
      <c r="O66" s="229">
        <v>0</v>
      </c>
      <c r="P66" s="229">
        <f>ROUND(F66*O66,5)</f>
        <v>0</v>
      </c>
      <c r="Q66" s="229">
        <v>0</v>
      </c>
      <c r="R66" s="229">
        <f>ROUND(F66*Q66,5)</f>
        <v>0</v>
      </c>
      <c r="S66" s="229"/>
      <c r="T66" s="229"/>
      <c r="U66" s="230">
        <v>0.20499999999999999</v>
      </c>
      <c r="V66" s="229">
        <f>ROUND(F66*U66,2)</f>
        <v>0.32</v>
      </c>
      <c r="W66" s="222"/>
      <c r="X66" s="222"/>
      <c r="Y66" s="222"/>
      <c r="Z66" s="222"/>
      <c r="AA66" s="222"/>
      <c r="AB66" s="222"/>
      <c r="AC66" s="222"/>
      <c r="AD66" s="222"/>
      <c r="AE66" s="222"/>
      <c r="AF66" s="222" t="s">
        <v>136</v>
      </c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</row>
    <row r="67" spans="1:61" outlineLevel="1" x14ac:dyDescent="0.2">
      <c r="A67" s="233">
        <v>25</v>
      </c>
      <c r="B67" s="232" t="s">
        <v>744</v>
      </c>
      <c r="C67" s="237" t="s">
        <v>139</v>
      </c>
      <c r="D67" s="236" t="s">
        <v>743</v>
      </c>
      <c r="E67" s="229" t="s">
        <v>194</v>
      </c>
      <c r="F67" s="235">
        <v>3.18</v>
      </c>
      <c r="G67" s="371"/>
      <c r="H67" s="231">
        <f>ROUND(F67*G67,2)</f>
        <v>0</v>
      </c>
      <c r="I67" s="234"/>
      <c r="J67" s="231">
        <f>ROUND(F67*I67,2)</f>
        <v>0</v>
      </c>
      <c r="K67" s="234"/>
      <c r="L67" s="231">
        <f>ROUND(F67*K67,2)</f>
        <v>0</v>
      </c>
      <c r="M67" s="231">
        <v>21</v>
      </c>
      <c r="N67" s="231">
        <f>H67*(1+M67/100)</f>
        <v>0</v>
      </c>
      <c r="O67" s="229">
        <v>1.41E-2</v>
      </c>
      <c r="P67" s="229">
        <f>ROUND(F67*O67,5)</f>
        <v>4.4839999999999998E-2</v>
      </c>
      <c r="Q67" s="229">
        <v>0</v>
      </c>
      <c r="R67" s="229">
        <f>ROUND(F67*Q67,5)</f>
        <v>0</v>
      </c>
      <c r="S67" s="229"/>
      <c r="T67" s="229"/>
      <c r="U67" s="230">
        <v>0.39600000000000002</v>
      </c>
      <c r="V67" s="229">
        <f>ROUND(F67*U67,2)</f>
        <v>1.26</v>
      </c>
      <c r="W67" s="222"/>
      <c r="X67" s="222"/>
      <c r="Y67" s="222"/>
      <c r="Z67" s="222"/>
      <c r="AA67" s="222"/>
      <c r="AB67" s="222"/>
      <c r="AC67" s="222"/>
      <c r="AD67" s="222"/>
      <c r="AE67" s="222"/>
      <c r="AF67" s="222" t="s">
        <v>136</v>
      </c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</row>
    <row r="68" spans="1:61" outlineLevel="1" x14ac:dyDescent="0.2">
      <c r="A68" s="233"/>
      <c r="B68" s="232"/>
      <c r="C68" s="232"/>
      <c r="D68" s="247" t="s">
        <v>524</v>
      </c>
      <c r="E68" s="246"/>
      <c r="F68" s="245"/>
      <c r="G68" s="372"/>
      <c r="H68" s="231"/>
      <c r="I68" s="231"/>
      <c r="J68" s="231"/>
      <c r="K68" s="231"/>
      <c r="L68" s="231"/>
      <c r="M68" s="231"/>
      <c r="N68" s="231"/>
      <c r="O68" s="229"/>
      <c r="P68" s="229"/>
      <c r="Q68" s="229"/>
      <c r="R68" s="229"/>
      <c r="S68" s="229"/>
      <c r="T68" s="229"/>
      <c r="U68" s="230"/>
      <c r="V68" s="229"/>
      <c r="W68" s="222"/>
      <c r="X68" s="222"/>
      <c r="Y68" s="222"/>
      <c r="Z68" s="222"/>
      <c r="AA68" s="222"/>
      <c r="AB68" s="222"/>
      <c r="AC68" s="222"/>
      <c r="AD68" s="222"/>
      <c r="AE68" s="222"/>
      <c r="AF68" s="222" t="s">
        <v>175</v>
      </c>
      <c r="AG68" s="222">
        <v>0</v>
      </c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</row>
    <row r="69" spans="1:61" outlineLevel="1" x14ac:dyDescent="0.2">
      <c r="A69" s="233"/>
      <c r="B69" s="232"/>
      <c r="C69" s="232"/>
      <c r="D69" s="247" t="s">
        <v>742</v>
      </c>
      <c r="E69" s="246"/>
      <c r="F69" s="245">
        <v>3.18</v>
      </c>
      <c r="G69" s="372"/>
      <c r="H69" s="231"/>
      <c r="I69" s="231"/>
      <c r="J69" s="231"/>
      <c r="K69" s="231"/>
      <c r="L69" s="231"/>
      <c r="M69" s="231"/>
      <c r="N69" s="231"/>
      <c r="O69" s="229"/>
      <c r="P69" s="229"/>
      <c r="Q69" s="229"/>
      <c r="R69" s="229"/>
      <c r="S69" s="229"/>
      <c r="T69" s="229"/>
      <c r="U69" s="230"/>
      <c r="V69" s="229"/>
      <c r="W69" s="222"/>
      <c r="X69" s="222"/>
      <c r="Y69" s="222"/>
      <c r="Z69" s="222"/>
      <c r="AA69" s="222"/>
      <c r="AB69" s="222"/>
      <c r="AC69" s="222"/>
      <c r="AD69" s="222"/>
      <c r="AE69" s="222"/>
      <c r="AF69" s="222" t="s">
        <v>175</v>
      </c>
      <c r="AG69" s="222">
        <v>0</v>
      </c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</row>
    <row r="70" spans="1:61" outlineLevel="1" x14ac:dyDescent="0.2">
      <c r="A70" s="233">
        <v>26</v>
      </c>
      <c r="B70" s="232" t="s">
        <v>741</v>
      </c>
      <c r="C70" s="237" t="s">
        <v>139</v>
      </c>
      <c r="D70" s="236" t="s">
        <v>740</v>
      </c>
      <c r="E70" s="229" t="s">
        <v>194</v>
      </c>
      <c r="F70" s="235">
        <v>3.18</v>
      </c>
      <c r="G70" s="371"/>
      <c r="H70" s="231">
        <f>ROUND(F70*G70,2)</f>
        <v>0</v>
      </c>
      <c r="I70" s="234"/>
      <c r="J70" s="231">
        <f>ROUND(F70*I70,2)</f>
        <v>0</v>
      </c>
      <c r="K70" s="234"/>
      <c r="L70" s="231">
        <f>ROUND(F70*K70,2)</f>
        <v>0</v>
      </c>
      <c r="M70" s="231">
        <v>21</v>
      </c>
      <c r="N70" s="231">
        <f>H70*(1+M70/100)</f>
        <v>0</v>
      </c>
      <c r="O70" s="229">
        <v>0</v>
      </c>
      <c r="P70" s="229">
        <f>ROUND(F70*O70,5)</f>
        <v>0</v>
      </c>
      <c r="Q70" s="229">
        <v>0</v>
      </c>
      <c r="R70" s="229">
        <f>ROUND(F70*Q70,5)</f>
        <v>0</v>
      </c>
      <c r="S70" s="229"/>
      <c r="T70" s="229"/>
      <c r="U70" s="230">
        <v>0.24</v>
      </c>
      <c r="V70" s="229">
        <f>ROUND(F70*U70,2)</f>
        <v>0.76</v>
      </c>
      <c r="W70" s="222"/>
      <c r="X70" s="222"/>
      <c r="Y70" s="222"/>
      <c r="Z70" s="222"/>
      <c r="AA70" s="222"/>
      <c r="AB70" s="222"/>
      <c r="AC70" s="222"/>
      <c r="AD70" s="222"/>
      <c r="AE70" s="222"/>
      <c r="AF70" s="222" t="s">
        <v>136</v>
      </c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</row>
    <row r="71" spans="1:61" outlineLevel="1" x14ac:dyDescent="0.2">
      <c r="A71" s="233">
        <v>27</v>
      </c>
      <c r="B71" s="232" t="s">
        <v>513</v>
      </c>
      <c r="C71" s="237" t="s">
        <v>139</v>
      </c>
      <c r="D71" s="236" t="s">
        <v>512</v>
      </c>
      <c r="E71" s="229" t="s">
        <v>168</v>
      </c>
      <c r="F71" s="235">
        <v>0.11974559999999999</v>
      </c>
      <c r="G71" s="371"/>
      <c r="H71" s="231">
        <f>ROUND(F71*G71,2)</f>
        <v>0</v>
      </c>
      <c r="I71" s="234"/>
      <c r="J71" s="231">
        <f>ROUND(F71*I71,2)</f>
        <v>0</v>
      </c>
      <c r="K71" s="234"/>
      <c r="L71" s="231">
        <f>ROUND(F71*K71,2)</f>
        <v>0</v>
      </c>
      <c r="M71" s="231">
        <v>21</v>
      </c>
      <c r="N71" s="231">
        <f>H71*(1+M71/100)</f>
        <v>0</v>
      </c>
      <c r="O71" s="229">
        <v>1.0662499999999999</v>
      </c>
      <c r="P71" s="229">
        <f>ROUND(F71*O71,5)</f>
        <v>0.12767999999999999</v>
      </c>
      <c r="Q71" s="229">
        <v>0</v>
      </c>
      <c r="R71" s="229">
        <f>ROUND(F71*Q71,5)</f>
        <v>0</v>
      </c>
      <c r="S71" s="229"/>
      <c r="T71" s="229"/>
      <c r="U71" s="230">
        <v>15.231</v>
      </c>
      <c r="V71" s="229">
        <f>ROUND(F71*U71,2)</f>
        <v>1.82</v>
      </c>
      <c r="W71" s="222"/>
      <c r="X71" s="222"/>
      <c r="Y71" s="222"/>
      <c r="Z71" s="222"/>
      <c r="AA71" s="222"/>
      <c r="AB71" s="222"/>
      <c r="AC71" s="222"/>
      <c r="AD71" s="222"/>
      <c r="AE71" s="222"/>
      <c r="AF71" s="222" t="s">
        <v>136</v>
      </c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</row>
    <row r="72" spans="1:61" outlineLevel="1" x14ac:dyDescent="0.2">
      <c r="A72" s="233"/>
      <c r="B72" s="232"/>
      <c r="C72" s="232"/>
      <c r="D72" s="247" t="s">
        <v>511</v>
      </c>
      <c r="E72" s="246"/>
      <c r="F72" s="245"/>
      <c r="G72" s="372"/>
      <c r="H72" s="231"/>
      <c r="I72" s="231"/>
      <c r="J72" s="231"/>
      <c r="K72" s="231"/>
      <c r="L72" s="231"/>
      <c r="M72" s="231"/>
      <c r="N72" s="231"/>
      <c r="O72" s="229"/>
      <c r="P72" s="229"/>
      <c r="Q72" s="229"/>
      <c r="R72" s="229"/>
      <c r="S72" s="229"/>
      <c r="T72" s="229"/>
      <c r="U72" s="230"/>
      <c r="V72" s="229"/>
      <c r="W72" s="222"/>
      <c r="X72" s="222"/>
      <c r="Y72" s="222"/>
      <c r="Z72" s="222"/>
      <c r="AA72" s="222"/>
      <c r="AB72" s="222"/>
      <c r="AC72" s="222"/>
      <c r="AD72" s="222"/>
      <c r="AE72" s="222"/>
      <c r="AF72" s="222" t="s">
        <v>175</v>
      </c>
      <c r="AG72" s="222">
        <v>0</v>
      </c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</row>
    <row r="73" spans="1:61" outlineLevel="1" x14ac:dyDescent="0.2">
      <c r="A73" s="233"/>
      <c r="B73" s="232"/>
      <c r="C73" s="232"/>
      <c r="D73" s="247" t="s">
        <v>739</v>
      </c>
      <c r="E73" s="246"/>
      <c r="F73" s="245">
        <v>1.8907199999999999E-2</v>
      </c>
      <c r="G73" s="372"/>
      <c r="H73" s="231"/>
      <c r="I73" s="231"/>
      <c r="J73" s="231"/>
      <c r="K73" s="231"/>
      <c r="L73" s="231"/>
      <c r="M73" s="231"/>
      <c r="N73" s="231"/>
      <c r="O73" s="229"/>
      <c r="P73" s="229"/>
      <c r="Q73" s="229"/>
      <c r="R73" s="229"/>
      <c r="S73" s="229"/>
      <c r="T73" s="229"/>
      <c r="U73" s="230"/>
      <c r="V73" s="229"/>
      <c r="W73" s="222"/>
      <c r="X73" s="222"/>
      <c r="Y73" s="222"/>
      <c r="Z73" s="222"/>
      <c r="AA73" s="222"/>
      <c r="AB73" s="222"/>
      <c r="AC73" s="222"/>
      <c r="AD73" s="222"/>
      <c r="AE73" s="222"/>
      <c r="AF73" s="222" t="s">
        <v>175</v>
      </c>
      <c r="AG73" s="222">
        <v>0</v>
      </c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</row>
    <row r="74" spans="1:61" outlineLevel="1" x14ac:dyDescent="0.2">
      <c r="A74" s="233"/>
      <c r="B74" s="232"/>
      <c r="C74" s="232"/>
      <c r="D74" s="247" t="s">
        <v>738</v>
      </c>
      <c r="E74" s="246"/>
      <c r="F74" s="245"/>
      <c r="G74" s="372"/>
      <c r="H74" s="231"/>
      <c r="I74" s="231"/>
      <c r="J74" s="231"/>
      <c r="K74" s="231"/>
      <c r="L74" s="231"/>
      <c r="M74" s="231"/>
      <c r="N74" s="231"/>
      <c r="O74" s="229"/>
      <c r="P74" s="229"/>
      <c r="Q74" s="229"/>
      <c r="R74" s="229"/>
      <c r="S74" s="229"/>
      <c r="T74" s="229"/>
      <c r="U74" s="230"/>
      <c r="V74" s="229"/>
      <c r="W74" s="222"/>
      <c r="X74" s="222"/>
      <c r="Y74" s="222"/>
      <c r="Z74" s="222"/>
      <c r="AA74" s="222"/>
      <c r="AB74" s="222"/>
      <c r="AC74" s="222"/>
      <c r="AD74" s="222"/>
      <c r="AE74" s="222"/>
      <c r="AF74" s="222" t="s">
        <v>175</v>
      </c>
      <c r="AG74" s="222">
        <v>0</v>
      </c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</row>
    <row r="75" spans="1:61" outlineLevel="1" x14ac:dyDescent="0.2">
      <c r="A75" s="233"/>
      <c r="B75" s="232"/>
      <c r="C75" s="232"/>
      <c r="D75" s="247" t="s">
        <v>737</v>
      </c>
      <c r="E75" s="246"/>
      <c r="F75" s="245">
        <v>0.10083839999999999</v>
      </c>
      <c r="G75" s="372"/>
      <c r="H75" s="231"/>
      <c r="I75" s="231"/>
      <c r="J75" s="231"/>
      <c r="K75" s="231"/>
      <c r="L75" s="231"/>
      <c r="M75" s="231"/>
      <c r="N75" s="231"/>
      <c r="O75" s="229"/>
      <c r="P75" s="229"/>
      <c r="Q75" s="229"/>
      <c r="R75" s="229"/>
      <c r="S75" s="229"/>
      <c r="T75" s="229"/>
      <c r="U75" s="230"/>
      <c r="V75" s="229"/>
      <c r="W75" s="222"/>
      <c r="X75" s="222"/>
      <c r="Y75" s="222"/>
      <c r="Z75" s="222"/>
      <c r="AA75" s="222"/>
      <c r="AB75" s="222"/>
      <c r="AC75" s="222"/>
      <c r="AD75" s="222"/>
      <c r="AE75" s="222"/>
      <c r="AF75" s="222" t="s">
        <v>175</v>
      </c>
      <c r="AG75" s="222">
        <v>0</v>
      </c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</row>
    <row r="76" spans="1:61" x14ac:dyDescent="0.2">
      <c r="A76" s="244" t="s">
        <v>150</v>
      </c>
      <c r="B76" s="243" t="s">
        <v>87</v>
      </c>
      <c r="C76" s="243"/>
      <c r="D76" s="242" t="s">
        <v>86</v>
      </c>
      <c r="E76" s="238"/>
      <c r="F76" s="241"/>
      <c r="G76" s="373"/>
      <c r="H76" s="240">
        <f>SUMIF(AF77:AF80,"&lt;&gt;NOR",H77:H80)</f>
        <v>0</v>
      </c>
      <c r="I76" s="240"/>
      <c r="J76" s="240">
        <f>SUM(J77:J80)</f>
        <v>0</v>
      </c>
      <c r="K76" s="240"/>
      <c r="L76" s="240">
        <f>SUM(L77:L80)</f>
        <v>0</v>
      </c>
      <c r="M76" s="240"/>
      <c r="N76" s="240">
        <f>SUM(N77:N80)</f>
        <v>0</v>
      </c>
      <c r="O76" s="238"/>
      <c r="P76" s="238">
        <f>SUM(P77:P80)</f>
        <v>1.8380000000000001E-2</v>
      </c>
      <c r="Q76" s="238"/>
      <c r="R76" s="238">
        <f>SUM(R77:R80)</f>
        <v>0</v>
      </c>
      <c r="S76" s="238"/>
      <c r="T76" s="238"/>
      <c r="U76" s="239"/>
      <c r="V76" s="238">
        <f>SUM(V77:V80)</f>
        <v>4.43</v>
      </c>
      <c r="AF76" t="s">
        <v>149</v>
      </c>
    </row>
    <row r="77" spans="1:61" outlineLevel="1" x14ac:dyDescent="0.2">
      <c r="A77" s="233">
        <v>28</v>
      </c>
      <c r="B77" s="232" t="s">
        <v>503</v>
      </c>
      <c r="C77" s="237" t="s">
        <v>139</v>
      </c>
      <c r="D77" s="236" t="s">
        <v>502</v>
      </c>
      <c r="E77" s="229" t="s">
        <v>194</v>
      </c>
      <c r="F77" s="235">
        <v>4.16</v>
      </c>
      <c r="G77" s="371"/>
      <c r="H77" s="231">
        <f>ROUND(F77*G77,2)</f>
        <v>0</v>
      </c>
      <c r="I77" s="234"/>
      <c r="J77" s="231">
        <f>ROUND(F77*I77,2)</f>
        <v>0</v>
      </c>
      <c r="K77" s="234"/>
      <c r="L77" s="231">
        <f>ROUND(F77*K77,2)</f>
        <v>0</v>
      </c>
      <c r="M77" s="231">
        <v>21</v>
      </c>
      <c r="N77" s="231">
        <f>H77*(1+M77/100)</f>
        <v>0</v>
      </c>
      <c r="O77" s="229">
        <v>1.2099999999999999E-3</v>
      </c>
      <c r="P77" s="229">
        <f>ROUND(F77*O77,5)</f>
        <v>5.0299999999999997E-3</v>
      </c>
      <c r="Q77" s="229">
        <v>0</v>
      </c>
      <c r="R77" s="229">
        <f>ROUND(F77*Q77,5)</f>
        <v>0</v>
      </c>
      <c r="S77" s="229"/>
      <c r="T77" s="229"/>
      <c r="U77" s="230">
        <v>0.17699999999999999</v>
      </c>
      <c r="V77" s="229">
        <f>ROUND(F77*U77,2)</f>
        <v>0.74</v>
      </c>
      <c r="W77" s="222"/>
      <c r="X77" s="222"/>
      <c r="Y77" s="222"/>
      <c r="Z77" s="222"/>
      <c r="AA77" s="222"/>
      <c r="AB77" s="222"/>
      <c r="AC77" s="222"/>
      <c r="AD77" s="222"/>
      <c r="AE77" s="222"/>
      <c r="AF77" s="222" t="s">
        <v>136</v>
      </c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</row>
    <row r="78" spans="1:61" outlineLevel="1" x14ac:dyDescent="0.2">
      <c r="A78" s="233"/>
      <c r="B78" s="232"/>
      <c r="C78" s="232"/>
      <c r="D78" s="247" t="s">
        <v>736</v>
      </c>
      <c r="E78" s="246"/>
      <c r="F78" s="245">
        <v>4.16</v>
      </c>
      <c r="G78" s="372"/>
      <c r="H78" s="231"/>
      <c r="I78" s="231"/>
      <c r="J78" s="231"/>
      <c r="K78" s="231"/>
      <c r="L78" s="231"/>
      <c r="M78" s="231"/>
      <c r="N78" s="231"/>
      <c r="O78" s="229"/>
      <c r="P78" s="229"/>
      <c r="Q78" s="229"/>
      <c r="R78" s="229"/>
      <c r="S78" s="229"/>
      <c r="T78" s="229"/>
      <c r="U78" s="230"/>
      <c r="V78" s="229"/>
      <c r="W78" s="222"/>
      <c r="X78" s="222"/>
      <c r="Y78" s="222"/>
      <c r="Z78" s="222"/>
      <c r="AA78" s="222"/>
      <c r="AB78" s="222"/>
      <c r="AC78" s="222"/>
      <c r="AD78" s="222"/>
      <c r="AE78" s="222"/>
      <c r="AF78" s="222" t="s">
        <v>175</v>
      </c>
      <c r="AG78" s="222">
        <v>0</v>
      </c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</row>
    <row r="79" spans="1:61" outlineLevel="1" x14ac:dyDescent="0.2">
      <c r="A79" s="233">
        <v>29</v>
      </c>
      <c r="B79" s="232" t="s">
        <v>735</v>
      </c>
      <c r="C79" s="237" t="s">
        <v>139</v>
      </c>
      <c r="D79" s="236" t="s">
        <v>734</v>
      </c>
      <c r="E79" s="229" t="s">
        <v>194</v>
      </c>
      <c r="F79" s="235">
        <v>6.24</v>
      </c>
      <c r="G79" s="371"/>
      <c r="H79" s="231">
        <f>ROUND(F79*G79,2)</f>
        <v>0</v>
      </c>
      <c r="I79" s="234"/>
      <c r="J79" s="231">
        <f>ROUND(F79*I79,2)</f>
        <v>0</v>
      </c>
      <c r="K79" s="234"/>
      <c r="L79" s="231">
        <f>ROUND(F79*K79,2)</f>
        <v>0</v>
      </c>
      <c r="M79" s="231">
        <v>21</v>
      </c>
      <c r="N79" s="231">
        <f>H79*(1+M79/100)</f>
        <v>0</v>
      </c>
      <c r="O79" s="229">
        <v>2.14E-3</v>
      </c>
      <c r="P79" s="229">
        <f>ROUND(F79*O79,5)</f>
        <v>1.3350000000000001E-2</v>
      </c>
      <c r="Q79" s="229">
        <v>0</v>
      </c>
      <c r="R79" s="229">
        <f>ROUND(F79*Q79,5)</f>
        <v>0</v>
      </c>
      <c r="S79" s="229"/>
      <c r="T79" s="229"/>
      <c r="U79" s="230">
        <v>0.59099999999999997</v>
      </c>
      <c r="V79" s="229">
        <f>ROUND(F79*U79,2)</f>
        <v>3.69</v>
      </c>
      <c r="W79" s="222"/>
      <c r="X79" s="222"/>
      <c r="Y79" s="222"/>
      <c r="Z79" s="222"/>
      <c r="AA79" s="222"/>
      <c r="AB79" s="222"/>
      <c r="AC79" s="222"/>
      <c r="AD79" s="222"/>
      <c r="AE79" s="222"/>
      <c r="AF79" s="222" t="s">
        <v>136</v>
      </c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</row>
    <row r="80" spans="1:61" outlineLevel="1" x14ac:dyDescent="0.2">
      <c r="A80" s="233"/>
      <c r="B80" s="232"/>
      <c r="C80" s="232"/>
      <c r="D80" s="247" t="s">
        <v>733</v>
      </c>
      <c r="E80" s="246"/>
      <c r="F80" s="245">
        <v>6.24</v>
      </c>
      <c r="G80" s="372"/>
      <c r="H80" s="231"/>
      <c r="I80" s="231"/>
      <c r="J80" s="231"/>
      <c r="K80" s="231"/>
      <c r="L80" s="231"/>
      <c r="M80" s="231"/>
      <c r="N80" s="231"/>
      <c r="O80" s="229"/>
      <c r="P80" s="229"/>
      <c r="Q80" s="229"/>
      <c r="R80" s="229"/>
      <c r="S80" s="229"/>
      <c r="T80" s="229"/>
      <c r="U80" s="230"/>
      <c r="V80" s="229"/>
      <c r="W80" s="222"/>
      <c r="X80" s="222"/>
      <c r="Y80" s="222"/>
      <c r="Z80" s="222"/>
      <c r="AA80" s="222"/>
      <c r="AB80" s="222"/>
      <c r="AC80" s="222"/>
      <c r="AD80" s="222"/>
      <c r="AE80" s="222"/>
      <c r="AF80" s="222" t="s">
        <v>175</v>
      </c>
      <c r="AG80" s="222">
        <v>0</v>
      </c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</row>
    <row r="81" spans="1:61" x14ac:dyDescent="0.2">
      <c r="A81" s="244" t="s">
        <v>150</v>
      </c>
      <c r="B81" s="243" t="s">
        <v>85</v>
      </c>
      <c r="C81" s="243"/>
      <c r="D81" s="242" t="s">
        <v>84</v>
      </c>
      <c r="E81" s="238"/>
      <c r="F81" s="241"/>
      <c r="G81" s="373"/>
      <c r="H81" s="240">
        <f>SUMIF(AF82:AF83,"&lt;&gt;NOR",H82:H83)</f>
        <v>0</v>
      </c>
      <c r="I81" s="240"/>
      <c r="J81" s="240">
        <f>SUM(J82:J83)</f>
        <v>0</v>
      </c>
      <c r="K81" s="240"/>
      <c r="L81" s="240">
        <f>SUM(L82:L83)</f>
        <v>0</v>
      </c>
      <c r="M81" s="240"/>
      <c r="N81" s="240">
        <f>SUM(N82:N83)</f>
        <v>0</v>
      </c>
      <c r="O81" s="238"/>
      <c r="P81" s="238">
        <f>SUM(P82:P83)</f>
        <v>2.3E-3</v>
      </c>
      <c r="Q81" s="238"/>
      <c r="R81" s="238">
        <f>SUM(R82:R83)</f>
        <v>0</v>
      </c>
      <c r="S81" s="238"/>
      <c r="T81" s="238"/>
      <c r="U81" s="239"/>
      <c r="V81" s="238">
        <f>SUM(V82:V83)</f>
        <v>17.739999999999998</v>
      </c>
      <c r="AF81" t="s">
        <v>149</v>
      </c>
    </row>
    <row r="82" spans="1:61" outlineLevel="1" x14ac:dyDescent="0.2">
      <c r="A82" s="233">
        <v>30</v>
      </c>
      <c r="B82" s="232" t="s">
        <v>500</v>
      </c>
      <c r="C82" s="237" t="s">
        <v>139</v>
      </c>
      <c r="D82" s="236" t="s">
        <v>499</v>
      </c>
      <c r="E82" s="229" t="s">
        <v>194</v>
      </c>
      <c r="F82" s="235">
        <v>57.6</v>
      </c>
      <c r="G82" s="371"/>
      <c r="H82" s="231">
        <f>ROUND(F82*G82,2)</f>
        <v>0</v>
      </c>
      <c r="I82" s="234"/>
      <c r="J82" s="231">
        <f>ROUND(F82*I82,2)</f>
        <v>0</v>
      </c>
      <c r="K82" s="234"/>
      <c r="L82" s="231">
        <f>ROUND(F82*K82,2)</f>
        <v>0</v>
      </c>
      <c r="M82" s="231">
        <v>21</v>
      </c>
      <c r="N82" s="231">
        <f>H82*(1+M82/100)</f>
        <v>0</v>
      </c>
      <c r="O82" s="229">
        <v>4.0000000000000003E-5</v>
      </c>
      <c r="P82" s="229">
        <f>ROUND(F82*O82,5)</f>
        <v>2.3E-3</v>
      </c>
      <c r="Q82" s="229">
        <v>0</v>
      </c>
      <c r="R82" s="229">
        <f>ROUND(F82*Q82,5)</f>
        <v>0</v>
      </c>
      <c r="S82" s="229"/>
      <c r="T82" s="229"/>
      <c r="U82" s="230">
        <v>0.308</v>
      </c>
      <c r="V82" s="229">
        <f>ROUND(F82*U82,2)</f>
        <v>17.739999999999998</v>
      </c>
      <c r="W82" s="222"/>
      <c r="X82" s="222"/>
      <c r="Y82" s="222"/>
      <c r="Z82" s="222"/>
      <c r="AA82" s="222"/>
      <c r="AB82" s="222"/>
      <c r="AC82" s="222"/>
      <c r="AD82" s="222"/>
      <c r="AE82" s="222"/>
      <c r="AF82" s="222" t="s">
        <v>136</v>
      </c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</row>
    <row r="83" spans="1:61" outlineLevel="1" x14ac:dyDescent="0.2">
      <c r="A83" s="233"/>
      <c r="B83" s="232"/>
      <c r="C83" s="232"/>
      <c r="D83" s="247" t="s">
        <v>872</v>
      </c>
      <c r="E83" s="246"/>
      <c r="F83" s="245">
        <v>57.6</v>
      </c>
      <c r="G83" s="372"/>
      <c r="H83" s="231"/>
      <c r="I83" s="231"/>
      <c r="J83" s="231"/>
      <c r="K83" s="231"/>
      <c r="L83" s="231"/>
      <c r="M83" s="231"/>
      <c r="N83" s="231"/>
      <c r="O83" s="229"/>
      <c r="P83" s="229"/>
      <c r="Q83" s="229"/>
      <c r="R83" s="229"/>
      <c r="S83" s="229"/>
      <c r="T83" s="229"/>
      <c r="U83" s="230"/>
      <c r="V83" s="229"/>
      <c r="W83" s="222"/>
      <c r="X83" s="222"/>
      <c r="Y83" s="222"/>
      <c r="Z83" s="222"/>
      <c r="AA83" s="222"/>
      <c r="AB83" s="222"/>
      <c r="AC83" s="222"/>
      <c r="AD83" s="222"/>
      <c r="AE83" s="222"/>
      <c r="AF83" s="222" t="s">
        <v>175</v>
      </c>
      <c r="AG83" s="222">
        <v>0</v>
      </c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</row>
    <row r="84" spans="1:61" x14ac:dyDescent="0.2">
      <c r="A84" s="244" t="s">
        <v>150</v>
      </c>
      <c r="B84" s="243" t="s">
        <v>83</v>
      </c>
      <c r="C84" s="243"/>
      <c r="D84" s="242" t="s">
        <v>82</v>
      </c>
      <c r="E84" s="238"/>
      <c r="F84" s="241"/>
      <c r="G84" s="373"/>
      <c r="H84" s="240">
        <f>SUMIF(AF85:AF111,"&lt;&gt;NOR",H85:H111)</f>
        <v>0</v>
      </c>
      <c r="I84" s="240"/>
      <c r="J84" s="240">
        <f>SUM(J85:J111)</f>
        <v>0</v>
      </c>
      <c r="K84" s="240"/>
      <c r="L84" s="240">
        <f>SUM(L85:L111)</f>
        <v>0</v>
      </c>
      <c r="M84" s="240"/>
      <c r="N84" s="240">
        <f>SUM(N85:N111)</f>
        <v>0</v>
      </c>
      <c r="O84" s="238"/>
      <c r="P84" s="238">
        <f>SUM(P85:P111)</f>
        <v>1.0200000000000001E-3</v>
      </c>
      <c r="Q84" s="238"/>
      <c r="R84" s="238">
        <f>SUM(R85:R111)</f>
        <v>7.2165300000000006</v>
      </c>
      <c r="S84" s="238"/>
      <c r="T84" s="238"/>
      <c r="U84" s="239"/>
      <c r="V84" s="238">
        <f>SUM(V85:V111)</f>
        <v>58.910000000000004</v>
      </c>
      <c r="AF84" t="s">
        <v>149</v>
      </c>
    </row>
    <row r="85" spans="1:61" outlineLevel="1" x14ac:dyDescent="0.2">
      <c r="A85" s="233">
        <v>31</v>
      </c>
      <c r="B85" s="232" t="s">
        <v>492</v>
      </c>
      <c r="C85" s="237" t="s">
        <v>139</v>
      </c>
      <c r="D85" s="236" t="s">
        <v>491</v>
      </c>
      <c r="E85" s="229" t="s">
        <v>207</v>
      </c>
      <c r="F85" s="235">
        <v>9.5</v>
      </c>
      <c r="G85" s="371"/>
      <c r="H85" s="231">
        <f>ROUND(F85*G85,2)</f>
        <v>0</v>
      </c>
      <c r="I85" s="234"/>
      <c r="J85" s="231">
        <f>ROUND(F85*I85,2)</f>
        <v>0</v>
      </c>
      <c r="K85" s="234"/>
      <c r="L85" s="231">
        <f>ROUND(F85*K85,2)</f>
        <v>0</v>
      </c>
      <c r="M85" s="231">
        <v>21</v>
      </c>
      <c r="N85" s="231">
        <f>H85*(1+M85/100)</f>
        <v>0</v>
      </c>
      <c r="O85" s="229">
        <v>0</v>
      </c>
      <c r="P85" s="229">
        <f>ROUND(F85*O85,5)</f>
        <v>0</v>
      </c>
      <c r="Q85" s="229">
        <v>4.6000000000000001E-4</v>
      </c>
      <c r="R85" s="229">
        <f>ROUND(F85*Q85,5)</f>
        <v>4.3699999999999998E-3</v>
      </c>
      <c r="S85" s="229"/>
      <c r="T85" s="229"/>
      <c r="U85" s="230">
        <v>0.9</v>
      </c>
      <c r="V85" s="229">
        <f>ROUND(F85*U85,2)</f>
        <v>8.5500000000000007</v>
      </c>
      <c r="W85" s="222"/>
      <c r="X85" s="222"/>
      <c r="Y85" s="222"/>
      <c r="Z85" s="222"/>
      <c r="AA85" s="222"/>
      <c r="AB85" s="222"/>
      <c r="AC85" s="222"/>
      <c r="AD85" s="222"/>
      <c r="AE85" s="222"/>
      <c r="AF85" s="222" t="s">
        <v>136</v>
      </c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</row>
    <row r="86" spans="1:61" outlineLevel="1" x14ac:dyDescent="0.2">
      <c r="A86" s="233"/>
      <c r="B86" s="232"/>
      <c r="C86" s="232"/>
      <c r="D86" s="247" t="s">
        <v>731</v>
      </c>
      <c r="E86" s="246"/>
      <c r="F86" s="245"/>
      <c r="G86" s="372"/>
      <c r="H86" s="231"/>
      <c r="I86" s="231"/>
      <c r="J86" s="231"/>
      <c r="K86" s="231"/>
      <c r="L86" s="231"/>
      <c r="M86" s="231"/>
      <c r="N86" s="231"/>
      <c r="O86" s="229"/>
      <c r="P86" s="229"/>
      <c r="Q86" s="229"/>
      <c r="R86" s="229"/>
      <c r="S86" s="229"/>
      <c r="T86" s="229"/>
      <c r="U86" s="230"/>
      <c r="V86" s="229"/>
      <c r="W86" s="222"/>
      <c r="X86" s="222"/>
      <c r="Y86" s="222"/>
      <c r="Z86" s="222"/>
      <c r="AA86" s="222"/>
      <c r="AB86" s="222"/>
      <c r="AC86" s="222"/>
      <c r="AD86" s="222"/>
      <c r="AE86" s="222"/>
      <c r="AF86" s="222" t="s">
        <v>175</v>
      </c>
      <c r="AG86" s="222">
        <v>0</v>
      </c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</row>
    <row r="87" spans="1:61" outlineLevel="1" x14ac:dyDescent="0.2">
      <c r="A87" s="233"/>
      <c r="B87" s="232"/>
      <c r="C87" s="232"/>
      <c r="D87" s="247" t="s">
        <v>730</v>
      </c>
      <c r="E87" s="246"/>
      <c r="F87" s="245">
        <v>6.6</v>
      </c>
      <c r="G87" s="372"/>
      <c r="H87" s="231"/>
      <c r="I87" s="231"/>
      <c r="J87" s="231"/>
      <c r="K87" s="231"/>
      <c r="L87" s="231"/>
      <c r="M87" s="231"/>
      <c r="N87" s="231"/>
      <c r="O87" s="229"/>
      <c r="P87" s="229"/>
      <c r="Q87" s="229"/>
      <c r="R87" s="229"/>
      <c r="S87" s="229"/>
      <c r="T87" s="229"/>
      <c r="U87" s="230"/>
      <c r="V87" s="229"/>
      <c r="W87" s="222"/>
      <c r="X87" s="222"/>
      <c r="Y87" s="222"/>
      <c r="Z87" s="222"/>
      <c r="AA87" s="222"/>
      <c r="AB87" s="222"/>
      <c r="AC87" s="222"/>
      <c r="AD87" s="222"/>
      <c r="AE87" s="222"/>
      <c r="AF87" s="222" t="s">
        <v>175</v>
      </c>
      <c r="AG87" s="222">
        <v>0</v>
      </c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</row>
    <row r="88" spans="1:61" outlineLevel="1" x14ac:dyDescent="0.2">
      <c r="A88" s="233"/>
      <c r="B88" s="232"/>
      <c r="C88" s="232"/>
      <c r="D88" s="247" t="s">
        <v>729</v>
      </c>
      <c r="E88" s="246"/>
      <c r="F88" s="245"/>
      <c r="G88" s="372"/>
      <c r="H88" s="231"/>
      <c r="I88" s="231"/>
      <c r="J88" s="231"/>
      <c r="K88" s="231"/>
      <c r="L88" s="231"/>
      <c r="M88" s="231"/>
      <c r="N88" s="231"/>
      <c r="O88" s="229"/>
      <c r="P88" s="229"/>
      <c r="Q88" s="229"/>
      <c r="R88" s="229"/>
      <c r="S88" s="229"/>
      <c r="T88" s="229"/>
      <c r="U88" s="230"/>
      <c r="V88" s="229"/>
      <c r="W88" s="222"/>
      <c r="X88" s="222"/>
      <c r="Y88" s="222"/>
      <c r="Z88" s="222"/>
      <c r="AA88" s="222"/>
      <c r="AB88" s="222"/>
      <c r="AC88" s="222"/>
      <c r="AD88" s="222"/>
      <c r="AE88" s="222"/>
      <c r="AF88" s="222" t="s">
        <v>175</v>
      </c>
      <c r="AG88" s="222">
        <v>0</v>
      </c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</row>
    <row r="89" spans="1:61" outlineLevel="1" x14ac:dyDescent="0.2">
      <c r="A89" s="233"/>
      <c r="B89" s="232"/>
      <c r="C89" s="232"/>
      <c r="D89" s="247" t="s">
        <v>711</v>
      </c>
      <c r="E89" s="246"/>
      <c r="F89" s="245">
        <v>2.9</v>
      </c>
      <c r="G89" s="372"/>
      <c r="H89" s="231"/>
      <c r="I89" s="231"/>
      <c r="J89" s="231"/>
      <c r="K89" s="231"/>
      <c r="L89" s="231"/>
      <c r="M89" s="231"/>
      <c r="N89" s="231"/>
      <c r="O89" s="229"/>
      <c r="P89" s="229"/>
      <c r="Q89" s="229"/>
      <c r="R89" s="229"/>
      <c r="S89" s="229"/>
      <c r="T89" s="229"/>
      <c r="U89" s="230"/>
      <c r="V89" s="229"/>
      <c r="W89" s="222"/>
      <c r="X89" s="222"/>
      <c r="Y89" s="222"/>
      <c r="Z89" s="222"/>
      <c r="AA89" s="222"/>
      <c r="AB89" s="222"/>
      <c r="AC89" s="222"/>
      <c r="AD89" s="222"/>
      <c r="AE89" s="222"/>
      <c r="AF89" s="222" t="s">
        <v>175</v>
      </c>
      <c r="AG89" s="222">
        <v>0</v>
      </c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</row>
    <row r="90" spans="1:61" outlineLevel="1" x14ac:dyDescent="0.2">
      <c r="A90" s="233">
        <v>32</v>
      </c>
      <c r="B90" s="232" t="s">
        <v>871</v>
      </c>
      <c r="C90" s="237" t="s">
        <v>139</v>
      </c>
      <c r="D90" s="236" t="s">
        <v>870</v>
      </c>
      <c r="E90" s="229" t="s">
        <v>194</v>
      </c>
      <c r="F90" s="235">
        <v>7.28</v>
      </c>
      <c r="G90" s="371"/>
      <c r="H90" s="231">
        <f>ROUND(F90*G90,2)</f>
        <v>0</v>
      </c>
      <c r="I90" s="234"/>
      <c r="J90" s="231">
        <f>ROUND(F90*I90,2)</f>
        <v>0</v>
      </c>
      <c r="K90" s="234"/>
      <c r="L90" s="231">
        <f>ROUND(F90*K90,2)</f>
        <v>0</v>
      </c>
      <c r="M90" s="231">
        <v>21</v>
      </c>
      <c r="N90" s="231">
        <f>H90*(1+M90/100)</f>
        <v>0</v>
      </c>
      <c r="O90" s="229">
        <v>0</v>
      </c>
      <c r="P90" s="229">
        <f>ROUND(F90*O90,5)</f>
        <v>0</v>
      </c>
      <c r="Q90" s="229">
        <v>8.6999999999999994E-2</v>
      </c>
      <c r="R90" s="229">
        <f>ROUND(F90*Q90,5)</f>
        <v>0.63336000000000003</v>
      </c>
      <c r="S90" s="229"/>
      <c r="T90" s="229"/>
      <c r="U90" s="230">
        <v>0.25900000000000001</v>
      </c>
      <c r="V90" s="229">
        <f>ROUND(F90*U90,2)</f>
        <v>1.89</v>
      </c>
      <c r="W90" s="222"/>
      <c r="X90" s="222"/>
      <c r="Y90" s="222"/>
      <c r="Z90" s="222"/>
      <c r="AA90" s="222"/>
      <c r="AB90" s="222"/>
      <c r="AC90" s="222"/>
      <c r="AD90" s="222"/>
      <c r="AE90" s="222"/>
      <c r="AF90" s="222" t="s">
        <v>136</v>
      </c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</row>
    <row r="91" spans="1:61" outlineLevel="1" x14ac:dyDescent="0.2">
      <c r="A91" s="233"/>
      <c r="B91" s="232"/>
      <c r="C91" s="232"/>
      <c r="D91" s="247" t="s">
        <v>725</v>
      </c>
      <c r="E91" s="246"/>
      <c r="F91" s="245"/>
      <c r="G91" s="372"/>
      <c r="H91" s="231"/>
      <c r="I91" s="231"/>
      <c r="J91" s="231"/>
      <c r="K91" s="231"/>
      <c r="L91" s="231"/>
      <c r="M91" s="231"/>
      <c r="N91" s="231"/>
      <c r="O91" s="229"/>
      <c r="P91" s="229"/>
      <c r="Q91" s="229"/>
      <c r="R91" s="229"/>
      <c r="S91" s="229"/>
      <c r="T91" s="229"/>
      <c r="U91" s="230"/>
      <c r="V91" s="229"/>
      <c r="W91" s="222"/>
      <c r="X91" s="222"/>
      <c r="Y91" s="222"/>
      <c r="Z91" s="222"/>
      <c r="AA91" s="222"/>
      <c r="AB91" s="222"/>
      <c r="AC91" s="222"/>
      <c r="AD91" s="222"/>
      <c r="AE91" s="222"/>
      <c r="AF91" s="222" t="s">
        <v>175</v>
      </c>
      <c r="AG91" s="222">
        <v>0</v>
      </c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</row>
    <row r="92" spans="1:61" outlineLevel="1" x14ac:dyDescent="0.2">
      <c r="A92" s="233"/>
      <c r="B92" s="232"/>
      <c r="C92" s="232"/>
      <c r="D92" s="247" t="s">
        <v>705</v>
      </c>
      <c r="E92" s="246"/>
      <c r="F92" s="245">
        <v>5.2</v>
      </c>
      <c r="G92" s="372"/>
      <c r="H92" s="231"/>
      <c r="I92" s="231"/>
      <c r="J92" s="231"/>
      <c r="K92" s="231"/>
      <c r="L92" s="231"/>
      <c r="M92" s="231"/>
      <c r="N92" s="231"/>
      <c r="O92" s="229"/>
      <c r="P92" s="229"/>
      <c r="Q92" s="229"/>
      <c r="R92" s="229"/>
      <c r="S92" s="229"/>
      <c r="T92" s="229"/>
      <c r="U92" s="230"/>
      <c r="V92" s="229"/>
      <c r="W92" s="222"/>
      <c r="X92" s="222"/>
      <c r="Y92" s="222"/>
      <c r="Z92" s="222"/>
      <c r="AA92" s="222"/>
      <c r="AB92" s="222"/>
      <c r="AC92" s="222"/>
      <c r="AD92" s="222"/>
      <c r="AE92" s="222"/>
      <c r="AF92" s="222" t="s">
        <v>175</v>
      </c>
      <c r="AG92" s="222">
        <v>0</v>
      </c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</row>
    <row r="93" spans="1:61" outlineLevel="1" x14ac:dyDescent="0.2">
      <c r="A93" s="233"/>
      <c r="B93" s="232"/>
      <c r="C93" s="232"/>
      <c r="D93" s="247" t="s">
        <v>717</v>
      </c>
      <c r="E93" s="246"/>
      <c r="F93" s="245"/>
      <c r="G93" s="372"/>
      <c r="H93" s="231"/>
      <c r="I93" s="231"/>
      <c r="J93" s="231"/>
      <c r="K93" s="231"/>
      <c r="L93" s="231"/>
      <c r="M93" s="231"/>
      <c r="N93" s="231"/>
      <c r="O93" s="229"/>
      <c r="P93" s="229"/>
      <c r="Q93" s="229"/>
      <c r="R93" s="229"/>
      <c r="S93" s="229"/>
      <c r="T93" s="229"/>
      <c r="U93" s="230"/>
      <c r="V93" s="229"/>
      <c r="W93" s="222"/>
      <c r="X93" s="222"/>
      <c r="Y93" s="222"/>
      <c r="Z93" s="222"/>
      <c r="AA93" s="222"/>
      <c r="AB93" s="222"/>
      <c r="AC93" s="222"/>
      <c r="AD93" s="222"/>
      <c r="AE93" s="222"/>
      <c r="AF93" s="222" t="s">
        <v>175</v>
      </c>
      <c r="AG93" s="222">
        <v>0</v>
      </c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2"/>
      <c r="BH93" s="222"/>
      <c r="BI93" s="222"/>
    </row>
    <row r="94" spans="1:61" outlineLevel="1" x14ac:dyDescent="0.2">
      <c r="A94" s="233"/>
      <c r="B94" s="232"/>
      <c r="C94" s="232"/>
      <c r="D94" s="247" t="s">
        <v>728</v>
      </c>
      <c r="E94" s="246"/>
      <c r="F94" s="245">
        <v>2.08</v>
      </c>
      <c r="G94" s="372"/>
      <c r="H94" s="231"/>
      <c r="I94" s="231"/>
      <c r="J94" s="231"/>
      <c r="K94" s="231"/>
      <c r="L94" s="231"/>
      <c r="M94" s="231"/>
      <c r="N94" s="231"/>
      <c r="O94" s="229"/>
      <c r="P94" s="229"/>
      <c r="Q94" s="229"/>
      <c r="R94" s="229"/>
      <c r="S94" s="229"/>
      <c r="T94" s="229"/>
      <c r="U94" s="230"/>
      <c r="V94" s="229"/>
      <c r="W94" s="222"/>
      <c r="X94" s="222"/>
      <c r="Y94" s="222"/>
      <c r="Z94" s="222"/>
      <c r="AA94" s="222"/>
      <c r="AB94" s="222"/>
      <c r="AC94" s="222"/>
      <c r="AD94" s="222"/>
      <c r="AE94" s="222"/>
      <c r="AF94" s="222" t="s">
        <v>175</v>
      </c>
      <c r="AG94" s="222">
        <v>0</v>
      </c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222"/>
      <c r="BF94" s="222"/>
      <c r="BG94" s="222"/>
      <c r="BH94" s="222"/>
      <c r="BI94" s="222"/>
    </row>
    <row r="95" spans="1:61" outlineLevel="1" x14ac:dyDescent="0.2">
      <c r="A95" s="233">
        <v>33</v>
      </c>
      <c r="B95" s="232" t="s">
        <v>487</v>
      </c>
      <c r="C95" s="237" t="s">
        <v>139</v>
      </c>
      <c r="D95" s="236" t="s">
        <v>486</v>
      </c>
      <c r="E95" s="229" t="s">
        <v>207</v>
      </c>
      <c r="F95" s="235">
        <v>7</v>
      </c>
      <c r="G95" s="371"/>
      <c r="H95" s="231">
        <f>ROUND(F95*G95,2)</f>
        <v>0</v>
      </c>
      <c r="I95" s="234"/>
      <c r="J95" s="231">
        <f>ROUND(F95*I95,2)</f>
        <v>0</v>
      </c>
      <c r="K95" s="234"/>
      <c r="L95" s="231">
        <f>ROUND(F95*K95,2)</f>
        <v>0</v>
      </c>
      <c r="M95" s="231">
        <v>21</v>
      </c>
      <c r="N95" s="231">
        <f>H95*(1+M95/100)</f>
        <v>0</v>
      </c>
      <c r="O95" s="229">
        <v>0</v>
      </c>
      <c r="P95" s="229">
        <f>ROUND(F95*O95,5)</f>
        <v>0</v>
      </c>
      <c r="Q95" s="229">
        <v>7.0000000000000007E-2</v>
      </c>
      <c r="R95" s="229">
        <f>ROUND(F95*Q95,5)</f>
        <v>0.49</v>
      </c>
      <c r="S95" s="229"/>
      <c r="T95" s="229"/>
      <c r="U95" s="230">
        <v>0.64</v>
      </c>
      <c r="V95" s="229">
        <f>ROUND(F95*U95,2)</f>
        <v>4.4800000000000004</v>
      </c>
      <c r="W95" s="222"/>
      <c r="X95" s="222"/>
      <c r="Y95" s="222"/>
      <c r="Z95" s="222"/>
      <c r="AA95" s="222"/>
      <c r="AB95" s="222"/>
      <c r="AC95" s="222"/>
      <c r="AD95" s="222"/>
      <c r="AE95" s="222"/>
      <c r="AF95" s="222" t="s">
        <v>136</v>
      </c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2"/>
      <c r="BH95" s="222"/>
      <c r="BI95" s="222"/>
    </row>
    <row r="96" spans="1:61" outlineLevel="1" x14ac:dyDescent="0.2">
      <c r="A96" s="233"/>
      <c r="B96" s="232"/>
      <c r="C96" s="232"/>
      <c r="D96" s="247" t="s">
        <v>418</v>
      </c>
      <c r="E96" s="246"/>
      <c r="F96" s="245"/>
      <c r="G96" s="372"/>
      <c r="H96" s="231"/>
      <c r="I96" s="231"/>
      <c r="J96" s="231"/>
      <c r="K96" s="231"/>
      <c r="L96" s="231"/>
      <c r="M96" s="231"/>
      <c r="N96" s="231"/>
      <c r="O96" s="229"/>
      <c r="P96" s="229"/>
      <c r="Q96" s="229"/>
      <c r="R96" s="229"/>
      <c r="S96" s="229"/>
      <c r="T96" s="229"/>
      <c r="U96" s="230"/>
      <c r="V96" s="229"/>
      <c r="W96" s="222"/>
      <c r="X96" s="222"/>
      <c r="Y96" s="222"/>
      <c r="Z96" s="222"/>
      <c r="AA96" s="222"/>
      <c r="AB96" s="222"/>
      <c r="AC96" s="222"/>
      <c r="AD96" s="222"/>
      <c r="AE96" s="222"/>
      <c r="AF96" s="222" t="s">
        <v>175</v>
      </c>
      <c r="AG96" s="222">
        <v>0</v>
      </c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22"/>
      <c r="AT96" s="222"/>
      <c r="AU96" s="222"/>
      <c r="AV96" s="222"/>
      <c r="AW96" s="222"/>
      <c r="AX96" s="222"/>
      <c r="AY96" s="222"/>
      <c r="AZ96" s="222"/>
      <c r="BA96" s="222"/>
      <c r="BB96" s="222"/>
      <c r="BC96" s="222"/>
      <c r="BD96" s="222"/>
      <c r="BE96" s="222"/>
      <c r="BF96" s="222"/>
      <c r="BG96" s="222"/>
      <c r="BH96" s="222"/>
      <c r="BI96" s="222"/>
    </row>
    <row r="97" spans="1:61" outlineLevel="1" x14ac:dyDescent="0.2">
      <c r="A97" s="233"/>
      <c r="B97" s="232"/>
      <c r="C97" s="232"/>
      <c r="D97" s="247" t="s">
        <v>727</v>
      </c>
      <c r="E97" s="246"/>
      <c r="F97" s="245">
        <v>7</v>
      </c>
      <c r="G97" s="372"/>
      <c r="H97" s="231"/>
      <c r="I97" s="231"/>
      <c r="J97" s="231"/>
      <c r="K97" s="231"/>
      <c r="L97" s="231"/>
      <c r="M97" s="231"/>
      <c r="N97" s="231"/>
      <c r="O97" s="229"/>
      <c r="P97" s="229"/>
      <c r="Q97" s="229"/>
      <c r="R97" s="229"/>
      <c r="S97" s="229"/>
      <c r="T97" s="229"/>
      <c r="U97" s="230"/>
      <c r="V97" s="229"/>
      <c r="W97" s="222"/>
      <c r="X97" s="222"/>
      <c r="Y97" s="222"/>
      <c r="Z97" s="222"/>
      <c r="AA97" s="222"/>
      <c r="AB97" s="222"/>
      <c r="AC97" s="222"/>
      <c r="AD97" s="222"/>
      <c r="AE97" s="222"/>
      <c r="AF97" s="222" t="s">
        <v>175</v>
      </c>
      <c r="AG97" s="222">
        <v>0</v>
      </c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2"/>
      <c r="BD97" s="222"/>
      <c r="BE97" s="222"/>
      <c r="BF97" s="222"/>
      <c r="BG97" s="222"/>
      <c r="BH97" s="222"/>
      <c r="BI97" s="222"/>
    </row>
    <row r="98" spans="1:61" outlineLevel="1" x14ac:dyDescent="0.2">
      <c r="A98" s="233">
        <v>34</v>
      </c>
      <c r="B98" s="232" t="s">
        <v>869</v>
      </c>
      <c r="C98" s="237" t="s">
        <v>139</v>
      </c>
      <c r="D98" s="236" t="s">
        <v>868</v>
      </c>
      <c r="E98" s="229" t="s">
        <v>400</v>
      </c>
      <c r="F98" s="235">
        <v>0.52</v>
      </c>
      <c r="G98" s="371"/>
      <c r="H98" s="231">
        <f>ROUND(F98*G98,2)</f>
        <v>0</v>
      </c>
      <c r="I98" s="234"/>
      <c r="J98" s="231">
        <f>ROUND(F98*I98,2)</f>
        <v>0</v>
      </c>
      <c r="K98" s="234"/>
      <c r="L98" s="231">
        <f>ROUND(F98*K98,2)</f>
        <v>0</v>
      </c>
      <c r="M98" s="231">
        <v>21</v>
      </c>
      <c r="N98" s="231">
        <f>H98*(1+M98/100)</f>
        <v>0</v>
      </c>
      <c r="O98" s="229">
        <v>0</v>
      </c>
      <c r="P98" s="229">
        <f>ROUND(F98*O98,5)</f>
        <v>0</v>
      </c>
      <c r="Q98" s="229">
        <v>2.2000000000000002</v>
      </c>
      <c r="R98" s="229">
        <f>ROUND(F98*Q98,5)</f>
        <v>1.1439999999999999</v>
      </c>
      <c r="S98" s="229"/>
      <c r="T98" s="229"/>
      <c r="U98" s="230">
        <v>10.88</v>
      </c>
      <c r="V98" s="229">
        <f>ROUND(F98*U98,2)</f>
        <v>5.66</v>
      </c>
      <c r="W98" s="222"/>
      <c r="X98" s="222"/>
      <c r="Y98" s="222"/>
      <c r="Z98" s="222"/>
      <c r="AA98" s="222"/>
      <c r="AB98" s="222"/>
      <c r="AC98" s="222"/>
      <c r="AD98" s="222"/>
      <c r="AE98" s="222"/>
      <c r="AF98" s="222" t="s">
        <v>136</v>
      </c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</row>
    <row r="99" spans="1:61" outlineLevel="1" x14ac:dyDescent="0.2">
      <c r="A99" s="233"/>
      <c r="B99" s="232"/>
      <c r="C99" s="232"/>
      <c r="D99" s="247" t="s">
        <v>725</v>
      </c>
      <c r="E99" s="246"/>
      <c r="F99" s="245"/>
      <c r="G99" s="372"/>
      <c r="H99" s="231"/>
      <c r="I99" s="231"/>
      <c r="J99" s="231"/>
      <c r="K99" s="231"/>
      <c r="L99" s="231"/>
      <c r="M99" s="231"/>
      <c r="N99" s="231"/>
      <c r="O99" s="229"/>
      <c r="P99" s="229"/>
      <c r="Q99" s="229"/>
      <c r="R99" s="229"/>
      <c r="S99" s="229"/>
      <c r="T99" s="229"/>
      <c r="U99" s="230"/>
      <c r="V99" s="229"/>
      <c r="W99" s="222"/>
      <c r="X99" s="222"/>
      <c r="Y99" s="222"/>
      <c r="Z99" s="222"/>
      <c r="AA99" s="222"/>
      <c r="AB99" s="222"/>
      <c r="AC99" s="222"/>
      <c r="AD99" s="222"/>
      <c r="AE99" s="222"/>
      <c r="AF99" s="222" t="s">
        <v>175</v>
      </c>
      <c r="AG99" s="222">
        <v>0</v>
      </c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2"/>
      <c r="BB99" s="222"/>
      <c r="BC99" s="222"/>
      <c r="BD99" s="222"/>
      <c r="BE99" s="222"/>
      <c r="BF99" s="222"/>
      <c r="BG99" s="222"/>
      <c r="BH99" s="222"/>
      <c r="BI99" s="222"/>
    </row>
    <row r="100" spans="1:61" outlineLevel="1" x14ac:dyDescent="0.2">
      <c r="A100" s="233"/>
      <c r="B100" s="232"/>
      <c r="C100" s="232"/>
      <c r="D100" s="247" t="s">
        <v>726</v>
      </c>
      <c r="E100" s="246"/>
      <c r="F100" s="245">
        <v>0.52</v>
      </c>
      <c r="G100" s="372"/>
      <c r="H100" s="231"/>
      <c r="I100" s="231"/>
      <c r="J100" s="231"/>
      <c r="K100" s="231"/>
      <c r="L100" s="231"/>
      <c r="M100" s="231"/>
      <c r="N100" s="231"/>
      <c r="O100" s="229"/>
      <c r="P100" s="229"/>
      <c r="Q100" s="229"/>
      <c r="R100" s="229"/>
      <c r="S100" s="229"/>
      <c r="T100" s="229"/>
      <c r="U100" s="230"/>
      <c r="V100" s="229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 t="s">
        <v>175</v>
      </c>
      <c r="AG100" s="222">
        <v>0</v>
      </c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2"/>
      <c r="BD100" s="222"/>
      <c r="BE100" s="222"/>
      <c r="BF100" s="222"/>
      <c r="BG100" s="222"/>
      <c r="BH100" s="222"/>
      <c r="BI100" s="222"/>
    </row>
    <row r="101" spans="1:61" outlineLevel="1" x14ac:dyDescent="0.2">
      <c r="A101" s="233">
        <v>35</v>
      </c>
      <c r="B101" s="232" t="s">
        <v>867</v>
      </c>
      <c r="C101" s="237" t="s">
        <v>139</v>
      </c>
      <c r="D101" s="236" t="s">
        <v>866</v>
      </c>
      <c r="E101" s="229" t="s">
        <v>400</v>
      </c>
      <c r="F101" s="235">
        <v>0.78</v>
      </c>
      <c r="G101" s="371"/>
      <c r="H101" s="231">
        <f>ROUND(F101*G101,2)</f>
        <v>0</v>
      </c>
      <c r="I101" s="234"/>
      <c r="J101" s="231">
        <f>ROUND(F101*I101,2)</f>
        <v>0</v>
      </c>
      <c r="K101" s="234"/>
      <c r="L101" s="231">
        <f>ROUND(F101*K101,2)</f>
        <v>0</v>
      </c>
      <c r="M101" s="231">
        <v>21</v>
      </c>
      <c r="N101" s="231">
        <f>H101*(1+M101/100)</f>
        <v>0</v>
      </c>
      <c r="O101" s="229">
        <v>0</v>
      </c>
      <c r="P101" s="229">
        <f>ROUND(F101*O101,5)</f>
        <v>0</v>
      </c>
      <c r="Q101" s="229">
        <v>2.2000000000000002</v>
      </c>
      <c r="R101" s="229">
        <f>ROUND(F101*Q101,5)</f>
        <v>1.716</v>
      </c>
      <c r="S101" s="229"/>
      <c r="T101" s="229"/>
      <c r="U101" s="230">
        <v>9.07</v>
      </c>
      <c r="V101" s="229">
        <f>ROUND(F101*U101,2)</f>
        <v>7.07</v>
      </c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 t="s">
        <v>136</v>
      </c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  <c r="AZ101" s="222"/>
      <c r="BA101" s="222"/>
      <c r="BB101" s="222"/>
      <c r="BC101" s="222"/>
      <c r="BD101" s="222"/>
      <c r="BE101" s="222"/>
      <c r="BF101" s="222"/>
      <c r="BG101" s="222"/>
      <c r="BH101" s="222"/>
      <c r="BI101" s="222"/>
    </row>
    <row r="102" spans="1:61" outlineLevel="1" x14ac:dyDescent="0.2">
      <c r="A102" s="233"/>
      <c r="B102" s="232"/>
      <c r="C102" s="232"/>
      <c r="D102" s="247" t="s">
        <v>725</v>
      </c>
      <c r="E102" s="246"/>
      <c r="F102" s="245"/>
      <c r="G102" s="372"/>
      <c r="H102" s="231"/>
      <c r="I102" s="231"/>
      <c r="J102" s="231"/>
      <c r="K102" s="231"/>
      <c r="L102" s="231"/>
      <c r="M102" s="231"/>
      <c r="N102" s="231"/>
      <c r="O102" s="229"/>
      <c r="P102" s="229"/>
      <c r="Q102" s="229"/>
      <c r="R102" s="229"/>
      <c r="S102" s="229"/>
      <c r="T102" s="229"/>
      <c r="U102" s="230"/>
      <c r="V102" s="229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 t="s">
        <v>175</v>
      </c>
      <c r="AG102" s="222">
        <v>0</v>
      </c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2"/>
      <c r="AX102" s="222"/>
      <c r="AY102" s="222"/>
      <c r="AZ102" s="222"/>
      <c r="BA102" s="222"/>
      <c r="BB102" s="222"/>
      <c r="BC102" s="222"/>
      <c r="BD102" s="222"/>
      <c r="BE102" s="222"/>
      <c r="BF102" s="222"/>
      <c r="BG102" s="222"/>
      <c r="BH102" s="222"/>
      <c r="BI102" s="222"/>
    </row>
    <row r="103" spans="1:61" outlineLevel="1" x14ac:dyDescent="0.2">
      <c r="A103" s="233"/>
      <c r="B103" s="232"/>
      <c r="C103" s="232"/>
      <c r="D103" s="247" t="s">
        <v>724</v>
      </c>
      <c r="E103" s="246"/>
      <c r="F103" s="245">
        <v>0.78</v>
      </c>
      <c r="G103" s="372"/>
      <c r="H103" s="231"/>
      <c r="I103" s="231"/>
      <c r="J103" s="231"/>
      <c r="K103" s="231"/>
      <c r="L103" s="231"/>
      <c r="M103" s="231"/>
      <c r="N103" s="231"/>
      <c r="O103" s="229"/>
      <c r="P103" s="229"/>
      <c r="Q103" s="229"/>
      <c r="R103" s="229"/>
      <c r="S103" s="229"/>
      <c r="T103" s="229"/>
      <c r="U103" s="230"/>
      <c r="V103" s="229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 t="s">
        <v>175</v>
      </c>
      <c r="AG103" s="222">
        <v>0</v>
      </c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</row>
    <row r="104" spans="1:61" outlineLevel="1" x14ac:dyDescent="0.2">
      <c r="A104" s="233">
        <v>36</v>
      </c>
      <c r="B104" s="232" t="s">
        <v>476</v>
      </c>
      <c r="C104" s="237" t="s">
        <v>139</v>
      </c>
      <c r="D104" s="236" t="s">
        <v>475</v>
      </c>
      <c r="E104" s="229" t="s">
        <v>400</v>
      </c>
      <c r="F104" s="235">
        <v>0.52</v>
      </c>
      <c r="G104" s="371"/>
      <c r="H104" s="231">
        <f>ROUND(F104*G104,2)</f>
        <v>0</v>
      </c>
      <c r="I104" s="234"/>
      <c r="J104" s="231">
        <f>ROUND(F104*I104,2)</f>
        <v>0</v>
      </c>
      <c r="K104" s="234"/>
      <c r="L104" s="231">
        <f>ROUND(F104*K104,2)</f>
        <v>0</v>
      </c>
      <c r="M104" s="231">
        <v>21</v>
      </c>
      <c r="N104" s="231">
        <f>H104*(1+M104/100)</f>
        <v>0</v>
      </c>
      <c r="O104" s="229">
        <v>0</v>
      </c>
      <c r="P104" s="229">
        <f>ROUND(F104*O104,5)</f>
        <v>0</v>
      </c>
      <c r="Q104" s="229">
        <v>0</v>
      </c>
      <c r="R104" s="229">
        <f>ROUND(F104*Q104,5)</f>
        <v>0</v>
      </c>
      <c r="S104" s="229"/>
      <c r="T104" s="229"/>
      <c r="U104" s="230">
        <v>4.8280000000000003</v>
      </c>
      <c r="V104" s="229">
        <f>ROUND(F104*U104,2)</f>
        <v>2.5099999999999998</v>
      </c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 t="s">
        <v>136</v>
      </c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</row>
    <row r="105" spans="1:61" outlineLevel="1" x14ac:dyDescent="0.2">
      <c r="A105" s="233">
        <v>37</v>
      </c>
      <c r="B105" s="232" t="s">
        <v>474</v>
      </c>
      <c r="C105" s="237" t="s">
        <v>139</v>
      </c>
      <c r="D105" s="236" t="s">
        <v>473</v>
      </c>
      <c r="E105" s="229" t="s">
        <v>400</v>
      </c>
      <c r="F105" s="235">
        <v>0.78</v>
      </c>
      <c r="G105" s="371"/>
      <c r="H105" s="231">
        <f>ROUND(F105*G105,2)</f>
        <v>0</v>
      </c>
      <c r="I105" s="234"/>
      <c r="J105" s="231">
        <f>ROUND(F105*I105,2)</f>
        <v>0</v>
      </c>
      <c r="K105" s="234"/>
      <c r="L105" s="231">
        <f>ROUND(F105*K105,2)</f>
        <v>0</v>
      </c>
      <c r="M105" s="231">
        <v>21</v>
      </c>
      <c r="N105" s="231">
        <f>H105*(1+M105/100)</f>
        <v>0</v>
      </c>
      <c r="O105" s="229">
        <v>0</v>
      </c>
      <c r="P105" s="229">
        <f>ROUND(F105*O105,5)</f>
        <v>0</v>
      </c>
      <c r="Q105" s="229">
        <v>0</v>
      </c>
      <c r="R105" s="229">
        <f>ROUND(F105*Q105,5)</f>
        <v>0</v>
      </c>
      <c r="S105" s="229"/>
      <c r="T105" s="229"/>
      <c r="U105" s="230">
        <v>4.0289999999999999</v>
      </c>
      <c r="V105" s="229">
        <f>ROUND(F105*U105,2)</f>
        <v>3.14</v>
      </c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 t="s">
        <v>136</v>
      </c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</row>
    <row r="106" spans="1:61" outlineLevel="1" x14ac:dyDescent="0.2">
      <c r="A106" s="233">
        <v>38</v>
      </c>
      <c r="B106" s="232" t="s">
        <v>723</v>
      </c>
      <c r="C106" s="237" t="s">
        <v>139</v>
      </c>
      <c r="D106" s="236" t="s">
        <v>722</v>
      </c>
      <c r="E106" s="229" t="s">
        <v>400</v>
      </c>
      <c r="F106" s="235">
        <v>0.56000000000000005</v>
      </c>
      <c r="G106" s="371"/>
      <c r="H106" s="231">
        <f>ROUND(F106*G106,2)</f>
        <v>0</v>
      </c>
      <c r="I106" s="234"/>
      <c r="J106" s="231">
        <f>ROUND(F106*I106,2)</f>
        <v>0</v>
      </c>
      <c r="K106" s="234"/>
      <c r="L106" s="231">
        <f>ROUND(F106*K106,2)</f>
        <v>0</v>
      </c>
      <c r="M106" s="231">
        <v>21</v>
      </c>
      <c r="N106" s="231">
        <f>H106*(1+M106/100)</f>
        <v>0</v>
      </c>
      <c r="O106" s="229">
        <v>1.82E-3</v>
      </c>
      <c r="P106" s="229">
        <f>ROUND(F106*O106,5)</f>
        <v>1.0200000000000001E-3</v>
      </c>
      <c r="Q106" s="229">
        <v>2.2000000000000002</v>
      </c>
      <c r="R106" s="229">
        <f>ROUND(F106*Q106,5)</f>
        <v>1.232</v>
      </c>
      <c r="S106" s="229"/>
      <c r="T106" s="229"/>
      <c r="U106" s="230">
        <v>24.446000000000002</v>
      </c>
      <c r="V106" s="229">
        <f>ROUND(F106*U106,2)</f>
        <v>13.69</v>
      </c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 t="s">
        <v>136</v>
      </c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</row>
    <row r="107" spans="1:61" outlineLevel="1" x14ac:dyDescent="0.2">
      <c r="A107" s="233"/>
      <c r="B107" s="232"/>
      <c r="C107" s="232"/>
      <c r="D107" s="247" t="s">
        <v>721</v>
      </c>
      <c r="E107" s="246"/>
      <c r="F107" s="245"/>
      <c r="G107" s="372"/>
      <c r="H107" s="231"/>
      <c r="I107" s="231"/>
      <c r="J107" s="231"/>
      <c r="K107" s="231"/>
      <c r="L107" s="231"/>
      <c r="M107" s="231"/>
      <c r="N107" s="231"/>
      <c r="O107" s="229"/>
      <c r="P107" s="229"/>
      <c r="Q107" s="229"/>
      <c r="R107" s="229"/>
      <c r="S107" s="229"/>
      <c r="T107" s="229"/>
      <c r="U107" s="230"/>
      <c r="V107" s="229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 t="s">
        <v>175</v>
      </c>
      <c r="AG107" s="222">
        <v>0</v>
      </c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</row>
    <row r="108" spans="1:61" outlineLevel="1" x14ac:dyDescent="0.2">
      <c r="A108" s="233"/>
      <c r="B108" s="232"/>
      <c r="C108" s="232"/>
      <c r="D108" s="247" t="s">
        <v>720</v>
      </c>
      <c r="E108" s="246"/>
      <c r="F108" s="245">
        <v>0.56000000000000005</v>
      </c>
      <c r="G108" s="372"/>
      <c r="H108" s="231"/>
      <c r="I108" s="231"/>
      <c r="J108" s="231"/>
      <c r="K108" s="231"/>
      <c r="L108" s="231"/>
      <c r="M108" s="231"/>
      <c r="N108" s="231"/>
      <c r="O108" s="229"/>
      <c r="P108" s="229"/>
      <c r="Q108" s="229"/>
      <c r="R108" s="229"/>
      <c r="S108" s="229"/>
      <c r="T108" s="229"/>
      <c r="U108" s="230"/>
      <c r="V108" s="229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 t="s">
        <v>175</v>
      </c>
      <c r="AG108" s="222">
        <v>0</v>
      </c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</row>
    <row r="109" spans="1:61" outlineLevel="1" x14ac:dyDescent="0.2">
      <c r="A109" s="233">
        <v>39</v>
      </c>
      <c r="B109" s="232" t="s">
        <v>719</v>
      </c>
      <c r="C109" s="237" t="s">
        <v>139</v>
      </c>
      <c r="D109" s="236" t="s">
        <v>718</v>
      </c>
      <c r="E109" s="229" t="s">
        <v>400</v>
      </c>
      <c r="F109" s="235">
        <v>0.83199999999999996</v>
      </c>
      <c r="G109" s="371"/>
      <c r="H109" s="231">
        <f>ROUND(F109*G109,2)</f>
        <v>0</v>
      </c>
      <c r="I109" s="234"/>
      <c r="J109" s="231">
        <f>ROUND(F109*I109,2)</f>
        <v>0</v>
      </c>
      <c r="K109" s="234"/>
      <c r="L109" s="231">
        <f>ROUND(F109*K109,2)</f>
        <v>0</v>
      </c>
      <c r="M109" s="231">
        <v>21</v>
      </c>
      <c r="N109" s="231">
        <f>H109*(1+M109/100)</f>
        <v>0</v>
      </c>
      <c r="O109" s="229">
        <v>0</v>
      </c>
      <c r="P109" s="229">
        <f>ROUND(F109*O109,5)</f>
        <v>0</v>
      </c>
      <c r="Q109" s="229">
        <v>2.4</v>
      </c>
      <c r="R109" s="229">
        <f>ROUND(F109*Q109,5)</f>
        <v>1.9967999999999999</v>
      </c>
      <c r="S109" s="229"/>
      <c r="T109" s="229"/>
      <c r="U109" s="230">
        <v>14.331</v>
      </c>
      <c r="V109" s="229">
        <f>ROUND(F109*U109,2)</f>
        <v>11.92</v>
      </c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 t="s">
        <v>136</v>
      </c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</row>
    <row r="110" spans="1:61" outlineLevel="1" x14ac:dyDescent="0.2">
      <c r="A110" s="233"/>
      <c r="B110" s="232"/>
      <c r="C110" s="232"/>
      <c r="D110" s="247" t="s">
        <v>717</v>
      </c>
      <c r="E110" s="246"/>
      <c r="F110" s="245"/>
      <c r="G110" s="372"/>
      <c r="H110" s="231"/>
      <c r="I110" s="231"/>
      <c r="J110" s="231"/>
      <c r="K110" s="231"/>
      <c r="L110" s="231"/>
      <c r="M110" s="231"/>
      <c r="N110" s="231"/>
      <c r="O110" s="229"/>
      <c r="P110" s="229"/>
      <c r="Q110" s="229"/>
      <c r="R110" s="229"/>
      <c r="S110" s="229"/>
      <c r="T110" s="229"/>
      <c r="U110" s="230"/>
      <c r="V110" s="229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 t="s">
        <v>175</v>
      </c>
      <c r="AG110" s="222">
        <v>0</v>
      </c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22"/>
      <c r="AT110" s="222"/>
      <c r="AU110" s="222"/>
      <c r="AV110" s="222"/>
      <c r="AW110" s="222"/>
      <c r="AX110" s="222"/>
      <c r="AY110" s="222"/>
      <c r="AZ110" s="222"/>
      <c r="BA110" s="222"/>
      <c r="BB110" s="222"/>
      <c r="BC110" s="222"/>
      <c r="BD110" s="222"/>
      <c r="BE110" s="222"/>
      <c r="BF110" s="222"/>
      <c r="BG110" s="222"/>
      <c r="BH110" s="222"/>
      <c r="BI110" s="222"/>
    </row>
    <row r="111" spans="1:61" outlineLevel="1" x14ac:dyDescent="0.2">
      <c r="A111" s="233"/>
      <c r="B111" s="232"/>
      <c r="C111" s="232"/>
      <c r="D111" s="247" t="s">
        <v>716</v>
      </c>
      <c r="E111" s="246"/>
      <c r="F111" s="245">
        <v>0.83199999999999996</v>
      </c>
      <c r="G111" s="372"/>
      <c r="H111" s="231"/>
      <c r="I111" s="231"/>
      <c r="J111" s="231"/>
      <c r="K111" s="231"/>
      <c r="L111" s="231"/>
      <c r="M111" s="231"/>
      <c r="N111" s="231"/>
      <c r="O111" s="229"/>
      <c r="P111" s="229"/>
      <c r="Q111" s="229"/>
      <c r="R111" s="229"/>
      <c r="S111" s="229"/>
      <c r="T111" s="229"/>
      <c r="U111" s="230"/>
      <c r="V111" s="229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 t="s">
        <v>175</v>
      </c>
      <c r="AG111" s="222">
        <v>0</v>
      </c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2"/>
      <c r="BI111" s="222"/>
    </row>
    <row r="112" spans="1:61" x14ac:dyDescent="0.2">
      <c r="A112" s="244" t="s">
        <v>150</v>
      </c>
      <c r="B112" s="243" t="s">
        <v>81</v>
      </c>
      <c r="C112" s="243"/>
      <c r="D112" s="242" t="s">
        <v>80</v>
      </c>
      <c r="E112" s="238"/>
      <c r="F112" s="241"/>
      <c r="G112" s="373"/>
      <c r="H112" s="240">
        <f>SUMIF(AF113:AF114,"&lt;&gt;NOR",H113:H114)</f>
        <v>0</v>
      </c>
      <c r="I112" s="240"/>
      <c r="J112" s="240">
        <f>SUM(J113:J114)</f>
        <v>0</v>
      </c>
      <c r="K112" s="240"/>
      <c r="L112" s="240">
        <f>SUM(L113:L114)</f>
        <v>0</v>
      </c>
      <c r="M112" s="240"/>
      <c r="N112" s="240">
        <f>SUM(N113:N114)</f>
        <v>0</v>
      </c>
      <c r="O112" s="238"/>
      <c r="P112" s="238">
        <f>SUM(P113:P114)</f>
        <v>0</v>
      </c>
      <c r="Q112" s="238"/>
      <c r="R112" s="238">
        <f>SUM(R113:R114)</f>
        <v>0</v>
      </c>
      <c r="S112" s="238"/>
      <c r="T112" s="238"/>
      <c r="U112" s="239"/>
      <c r="V112" s="238">
        <f>SUM(V113:V114)</f>
        <v>20.43</v>
      </c>
      <c r="AF112" t="s">
        <v>149</v>
      </c>
    </row>
    <row r="113" spans="1:61" outlineLevel="1" x14ac:dyDescent="0.2">
      <c r="A113" s="233">
        <v>40</v>
      </c>
      <c r="B113" s="232" t="s">
        <v>429</v>
      </c>
      <c r="C113" s="237" t="s">
        <v>139</v>
      </c>
      <c r="D113" s="236" t="s">
        <v>428</v>
      </c>
      <c r="E113" s="229" t="s">
        <v>168</v>
      </c>
      <c r="F113" s="235">
        <v>10.8</v>
      </c>
      <c r="G113" s="371"/>
      <c r="H113" s="231">
        <f>ROUND(F113*G113,2)</f>
        <v>0</v>
      </c>
      <c r="I113" s="234"/>
      <c r="J113" s="231">
        <f>ROUND(F113*I113,2)</f>
        <v>0</v>
      </c>
      <c r="K113" s="234"/>
      <c r="L113" s="231">
        <f>ROUND(F113*K113,2)</f>
        <v>0</v>
      </c>
      <c r="M113" s="231">
        <v>21</v>
      </c>
      <c r="N113" s="231">
        <f>H113*(1+M113/100)</f>
        <v>0</v>
      </c>
      <c r="O113" s="229">
        <v>0</v>
      </c>
      <c r="P113" s="229">
        <f>ROUND(F113*O113,5)</f>
        <v>0</v>
      </c>
      <c r="Q113" s="229">
        <v>0</v>
      </c>
      <c r="R113" s="229">
        <f>ROUND(F113*Q113,5)</f>
        <v>0</v>
      </c>
      <c r="S113" s="229"/>
      <c r="T113" s="229"/>
      <c r="U113" s="230">
        <v>1.8919999999999999</v>
      </c>
      <c r="V113" s="229">
        <f>ROUND(F113*U113,2)</f>
        <v>20.43</v>
      </c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 t="s">
        <v>136</v>
      </c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2"/>
      <c r="BH113" s="222"/>
      <c r="BI113" s="222"/>
    </row>
    <row r="114" spans="1:61" outlineLevel="1" x14ac:dyDescent="0.2">
      <c r="A114" s="233"/>
      <c r="B114" s="232"/>
      <c r="C114" s="232"/>
      <c r="D114" s="247" t="s">
        <v>865</v>
      </c>
      <c r="E114" s="246"/>
      <c r="F114" s="245">
        <v>10.8</v>
      </c>
      <c r="G114" s="372"/>
      <c r="H114" s="231"/>
      <c r="I114" s="231"/>
      <c r="J114" s="231"/>
      <c r="K114" s="231"/>
      <c r="L114" s="231"/>
      <c r="M114" s="231"/>
      <c r="N114" s="231"/>
      <c r="O114" s="229"/>
      <c r="P114" s="229"/>
      <c r="Q114" s="229"/>
      <c r="R114" s="229"/>
      <c r="S114" s="229"/>
      <c r="T114" s="229"/>
      <c r="U114" s="230"/>
      <c r="V114" s="229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 t="s">
        <v>175</v>
      </c>
      <c r="AG114" s="222">
        <v>0</v>
      </c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</row>
    <row r="115" spans="1:61" x14ac:dyDescent="0.2">
      <c r="A115" s="244" t="s">
        <v>150</v>
      </c>
      <c r="B115" s="243" t="s">
        <v>79</v>
      </c>
      <c r="C115" s="243"/>
      <c r="D115" s="242" t="s">
        <v>78</v>
      </c>
      <c r="E115" s="238"/>
      <c r="F115" s="241"/>
      <c r="G115" s="373"/>
      <c r="H115" s="240">
        <f>SUMIF(AF116:AF125,"&lt;&gt;NOR",H116:H125)</f>
        <v>0</v>
      </c>
      <c r="I115" s="240"/>
      <c r="J115" s="240">
        <f>SUM(J116:J125)</f>
        <v>0</v>
      </c>
      <c r="K115" s="240"/>
      <c r="L115" s="240">
        <f>SUM(L116:L125)</f>
        <v>0</v>
      </c>
      <c r="M115" s="240"/>
      <c r="N115" s="240">
        <f>SUM(N116:N125)</f>
        <v>0</v>
      </c>
      <c r="O115" s="238"/>
      <c r="P115" s="238">
        <f>SUM(P116:P125)</f>
        <v>4.3289999999999995E-2</v>
      </c>
      <c r="Q115" s="238"/>
      <c r="R115" s="238">
        <f>SUM(R116:R125)</f>
        <v>0</v>
      </c>
      <c r="S115" s="238"/>
      <c r="T115" s="238"/>
      <c r="U115" s="239"/>
      <c r="V115" s="238">
        <f>SUM(V116:V125)</f>
        <v>7.46</v>
      </c>
      <c r="AF115" t="s">
        <v>149</v>
      </c>
    </row>
    <row r="116" spans="1:61" outlineLevel="1" x14ac:dyDescent="0.2">
      <c r="A116" s="233">
        <v>41</v>
      </c>
      <c r="B116" s="232" t="s">
        <v>427</v>
      </c>
      <c r="C116" s="237" t="s">
        <v>139</v>
      </c>
      <c r="D116" s="236" t="s">
        <v>426</v>
      </c>
      <c r="E116" s="229" t="s">
        <v>194</v>
      </c>
      <c r="F116" s="235">
        <v>10.5</v>
      </c>
      <c r="G116" s="371"/>
      <c r="H116" s="231">
        <f>ROUND(F116*G116,2)</f>
        <v>0</v>
      </c>
      <c r="I116" s="234"/>
      <c r="J116" s="231">
        <f>ROUND(F116*I116,2)</f>
        <v>0</v>
      </c>
      <c r="K116" s="234"/>
      <c r="L116" s="231">
        <f>ROUND(F116*K116,2)</f>
        <v>0</v>
      </c>
      <c r="M116" s="231">
        <v>21</v>
      </c>
      <c r="N116" s="231">
        <f>H116*(1+M116/100)</f>
        <v>0</v>
      </c>
      <c r="O116" s="229">
        <v>2.2000000000000001E-4</v>
      </c>
      <c r="P116" s="229">
        <f>ROUND(F116*O116,5)</f>
        <v>2.31E-3</v>
      </c>
      <c r="Q116" s="229">
        <v>0</v>
      </c>
      <c r="R116" s="229">
        <f>ROUND(F116*Q116,5)</f>
        <v>0</v>
      </c>
      <c r="S116" s="229"/>
      <c r="T116" s="229"/>
      <c r="U116" s="230">
        <v>9.5000000000000001E-2</v>
      </c>
      <c r="V116" s="229">
        <f>ROUND(F116*U116,2)</f>
        <v>1</v>
      </c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 t="s">
        <v>136</v>
      </c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2"/>
      <c r="BA116" s="222"/>
      <c r="BB116" s="222"/>
      <c r="BC116" s="222"/>
      <c r="BD116" s="222"/>
      <c r="BE116" s="222"/>
      <c r="BF116" s="222"/>
      <c r="BG116" s="222"/>
      <c r="BH116" s="222"/>
      <c r="BI116" s="222"/>
    </row>
    <row r="117" spans="1:61" outlineLevel="1" x14ac:dyDescent="0.2">
      <c r="A117" s="233"/>
      <c r="B117" s="232"/>
      <c r="C117" s="232"/>
      <c r="D117" s="247" t="s">
        <v>510</v>
      </c>
      <c r="E117" s="246"/>
      <c r="F117" s="245"/>
      <c r="G117" s="372"/>
      <c r="H117" s="231"/>
      <c r="I117" s="231"/>
      <c r="J117" s="231"/>
      <c r="K117" s="231"/>
      <c r="L117" s="231"/>
      <c r="M117" s="231"/>
      <c r="N117" s="231"/>
      <c r="O117" s="229"/>
      <c r="P117" s="229"/>
      <c r="Q117" s="229"/>
      <c r="R117" s="229"/>
      <c r="S117" s="229"/>
      <c r="T117" s="229"/>
      <c r="U117" s="230"/>
      <c r="V117" s="229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 t="s">
        <v>175</v>
      </c>
      <c r="AG117" s="222">
        <v>0</v>
      </c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</row>
    <row r="118" spans="1:61" outlineLevel="1" x14ac:dyDescent="0.2">
      <c r="A118" s="233"/>
      <c r="B118" s="232"/>
      <c r="C118" s="232"/>
      <c r="D118" s="247" t="s">
        <v>705</v>
      </c>
      <c r="E118" s="246"/>
      <c r="F118" s="245">
        <v>5.2</v>
      </c>
      <c r="G118" s="372"/>
      <c r="H118" s="231"/>
      <c r="I118" s="231"/>
      <c r="J118" s="231"/>
      <c r="K118" s="231"/>
      <c r="L118" s="231"/>
      <c r="M118" s="231"/>
      <c r="N118" s="231"/>
      <c r="O118" s="229"/>
      <c r="P118" s="229"/>
      <c r="Q118" s="229"/>
      <c r="R118" s="229"/>
      <c r="S118" s="229"/>
      <c r="T118" s="229"/>
      <c r="U118" s="230"/>
      <c r="V118" s="229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 t="s">
        <v>175</v>
      </c>
      <c r="AG118" s="222">
        <v>0</v>
      </c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222"/>
      <c r="BG118" s="222"/>
      <c r="BH118" s="222"/>
      <c r="BI118" s="222"/>
    </row>
    <row r="119" spans="1:61" outlineLevel="1" x14ac:dyDescent="0.2">
      <c r="A119" s="233"/>
      <c r="B119" s="232"/>
      <c r="C119" s="232"/>
      <c r="D119" s="247" t="s">
        <v>715</v>
      </c>
      <c r="E119" s="246"/>
      <c r="F119" s="245"/>
      <c r="G119" s="372"/>
      <c r="H119" s="231"/>
      <c r="I119" s="231"/>
      <c r="J119" s="231"/>
      <c r="K119" s="231"/>
      <c r="L119" s="231"/>
      <c r="M119" s="231"/>
      <c r="N119" s="231"/>
      <c r="O119" s="229"/>
      <c r="P119" s="229"/>
      <c r="Q119" s="229"/>
      <c r="R119" s="229"/>
      <c r="S119" s="229"/>
      <c r="T119" s="229"/>
      <c r="U119" s="230"/>
      <c r="V119" s="229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 t="s">
        <v>175</v>
      </c>
      <c r="AG119" s="222">
        <v>0</v>
      </c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</row>
    <row r="120" spans="1:61" outlineLevel="1" x14ac:dyDescent="0.2">
      <c r="A120" s="233"/>
      <c r="B120" s="232"/>
      <c r="C120" s="232"/>
      <c r="D120" s="247" t="s">
        <v>714</v>
      </c>
      <c r="E120" s="246"/>
      <c r="F120" s="245">
        <v>5.3</v>
      </c>
      <c r="G120" s="372"/>
      <c r="H120" s="231"/>
      <c r="I120" s="231"/>
      <c r="J120" s="231"/>
      <c r="K120" s="231"/>
      <c r="L120" s="231"/>
      <c r="M120" s="231"/>
      <c r="N120" s="231"/>
      <c r="O120" s="229"/>
      <c r="P120" s="229"/>
      <c r="Q120" s="229"/>
      <c r="R120" s="229"/>
      <c r="S120" s="229"/>
      <c r="T120" s="229"/>
      <c r="U120" s="230"/>
      <c r="V120" s="229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 t="s">
        <v>175</v>
      </c>
      <c r="AG120" s="222">
        <v>0</v>
      </c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222"/>
      <c r="BG120" s="222"/>
      <c r="BH120" s="222"/>
      <c r="BI120" s="222"/>
    </row>
    <row r="121" spans="1:61" outlineLevel="1" x14ac:dyDescent="0.2">
      <c r="A121" s="233">
        <v>42</v>
      </c>
      <c r="B121" s="232" t="s">
        <v>421</v>
      </c>
      <c r="C121" s="237" t="s">
        <v>139</v>
      </c>
      <c r="D121" s="236" t="s">
        <v>420</v>
      </c>
      <c r="E121" s="229" t="s">
        <v>194</v>
      </c>
      <c r="F121" s="235">
        <v>10.5</v>
      </c>
      <c r="G121" s="371"/>
      <c r="H121" s="231">
        <f>ROUND(F121*G121,2)</f>
        <v>0</v>
      </c>
      <c r="I121" s="234"/>
      <c r="J121" s="231">
        <f>ROUND(F121*I121,2)</f>
        <v>0</v>
      </c>
      <c r="K121" s="234"/>
      <c r="L121" s="231">
        <f>ROUND(F121*K121,2)</f>
        <v>0</v>
      </c>
      <c r="M121" s="231">
        <v>21</v>
      </c>
      <c r="N121" s="231">
        <f>H121*(1+M121/100)</f>
        <v>0</v>
      </c>
      <c r="O121" s="229">
        <v>3.5799999999999998E-3</v>
      </c>
      <c r="P121" s="229">
        <f>ROUND(F121*O121,5)</f>
        <v>3.7589999999999998E-2</v>
      </c>
      <c r="Q121" s="229">
        <v>0</v>
      </c>
      <c r="R121" s="229">
        <f>ROUND(F121*Q121,5)</f>
        <v>0</v>
      </c>
      <c r="S121" s="229"/>
      <c r="T121" s="229"/>
      <c r="U121" s="230">
        <v>0.498</v>
      </c>
      <c r="V121" s="229">
        <f>ROUND(F121*U121,2)</f>
        <v>5.23</v>
      </c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 t="s">
        <v>136</v>
      </c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</row>
    <row r="122" spans="1:61" outlineLevel="1" x14ac:dyDescent="0.2">
      <c r="A122" s="233">
        <v>43</v>
      </c>
      <c r="B122" s="232" t="s">
        <v>409</v>
      </c>
      <c r="C122" s="237" t="s">
        <v>139</v>
      </c>
      <c r="D122" s="236" t="s">
        <v>408</v>
      </c>
      <c r="E122" s="229" t="s">
        <v>207</v>
      </c>
      <c r="F122" s="235">
        <v>10.6</v>
      </c>
      <c r="G122" s="371"/>
      <c r="H122" s="231">
        <f>ROUND(F122*G122,2)</f>
        <v>0</v>
      </c>
      <c r="I122" s="234"/>
      <c r="J122" s="231">
        <f>ROUND(F122*I122,2)</f>
        <v>0</v>
      </c>
      <c r="K122" s="234"/>
      <c r="L122" s="231">
        <f>ROUND(F122*K122,2)</f>
        <v>0</v>
      </c>
      <c r="M122" s="231">
        <v>21</v>
      </c>
      <c r="N122" s="231">
        <f>H122*(1+M122/100)</f>
        <v>0</v>
      </c>
      <c r="O122" s="229">
        <v>3.2000000000000003E-4</v>
      </c>
      <c r="P122" s="229">
        <f>ROUND(F122*O122,5)</f>
        <v>3.3899999999999998E-3</v>
      </c>
      <c r="Q122" s="229">
        <v>0</v>
      </c>
      <c r="R122" s="229">
        <f>ROUND(F122*Q122,5)</f>
        <v>0</v>
      </c>
      <c r="S122" s="229"/>
      <c r="T122" s="229"/>
      <c r="U122" s="230">
        <v>0.11</v>
      </c>
      <c r="V122" s="229">
        <f>ROUND(F122*U122,2)</f>
        <v>1.17</v>
      </c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 t="s">
        <v>136</v>
      </c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</row>
    <row r="123" spans="1:61" outlineLevel="1" x14ac:dyDescent="0.2">
      <c r="A123" s="233"/>
      <c r="B123" s="232"/>
      <c r="C123" s="232"/>
      <c r="D123" s="247" t="s">
        <v>419</v>
      </c>
      <c r="E123" s="246"/>
      <c r="F123" s="245"/>
      <c r="G123" s="372"/>
      <c r="H123" s="231"/>
      <c r="I123" s="231"/>
      <c r="J123" s="231"/>
      <c r="K123" s="231"/>
      <c r="L123" s="231"/>
      <c r="M123" s="231"/>
      <c r="N123" s="231"/>
      <c r="O123" s="229"/>
      <c r="P123" s="229"/>
      <c r="Q123" s="229"/>
      <c r="R123" s="229"/>
      <c r="S123" s="229"/>
      <c r="T123" s="229"/>
      <c r="U123" s="230"/>
      <c r="V123" s="229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 t="s">
        <v>175</v>
      </c>
      <c r="AG123" s="222">
        <v>0</v>
      </c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</row>
    <row r="124" spans="1:61" outlineLevel="1" x14ac:dyDescent="0.2">
      <c r="A124" s="233"/>
      <c r="B124" s="232"/>
      <c r="C124" s="232"/>
      <c r="D124" s="247" t="s">
        <v>713</v>
      </c>
      <c r="E124" s="246"/>
      <c r="F124" s="245">
        <v>10.6</v>
      </c>
      <c r="G124" s="372"/>
      <c r="H124" s="231"/>
      <c r="I124" s="231"/>
      <c r="J124" s="231"/>
      <c r="K124" s="231"/>
      <c r="L124" s="231"/>
      <c r="M124" s="231"/>
      <c r="N124" s="231"/>
      <c r="O124" s="229"/>
      <c r="P124" s="229"/>
      <c r="Q124" s="229"/>
      <c r="R124" s="229"/>
      <c r="S124" s="229"/>
      <c r="T124" s="229"/>
      <c r="U124" s="230"/>
      <c r="V124" s="229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 t="s">
        <v>175</v>
      </c>
      <c r="AG124" s="222">
        <v>0</v>
      </c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</row>
    <row r="125" spans="1:61" outlineLevel="1" x14ac:dyDescent="0.2">
      <c r="A125" s="233">
        <v>44</v>
      </c>
      <c r="B125" s="232" t="s">
        <v>404</v>
      </c>
      <c r="C125" s="237" t="s">
        <v>139</v>
      </c>
      <c r="D125" s="236" t="s">
        <v>403</v>
      </c>
      <c r="E125" s="229" t="s">
        <v>168</v>
      </c>
      <c r="F125" s="235">
        <v>0.04</v>
      </c>
      <c r="G125" s="371"/>
      <c r="H125" s="231">
        <f>ROUND(F125*G125,2)</f>
        <v>0</v>
      </c>
      <c r="I125" s="234"/>
      <c r="J125" s="231">
        <f>ROUND(F125*I125,2)</f>
        <v>0</v>
      </c>
      <c r="K125" s="234"/>
      <c r="L125" s="231">
        <f>ROUND(F125*K125,2)</f>
        <v>0</v>
      </c>
      <c r="M125" s="231">
        <v>21</v>
      </c>
      <c r="N125" s="231">
        <f>H125*(1+M125/100)</f>
        <v>0</v>
      </c>
      <c r="O125" s="229">
        <v>0</v>
      </c>
      <c r="P125" s="229">
        <f>ROUND(F125*O125,5)</f>
        <v>0</v>
      </c>
      <c r="Q125" s="229">
        <v>0</v>
      </c>
      <c r="R125" s="229">
        <f>ROUND(F125*Q125,5)</f>
        <v>0</v>
      </c>
      <c r="S125" s="229"/>
      <c r="T125" s="229"/>
      <c r="U125" s="230">
        <v>1.5669999999999999</v>
      </c>
      <c r="V125" s="229">
        <f>ROUND(F125*U125,2)</f>
        <v>0.06</v>
      </c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 t="s">
        <v>136</v>
      </c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2"/>
      <c r="BH125" s="222"/>
      <c r="BI125" s="222"/>
    </row>
    <row r="126" spans="1:61" x14ac:dyDescent="0.2">
      <c r="A126" s="244" t="s">
        <v>150</v>
      </c>
      <c r="B126" s="243" t="s">
        <v>63</v>
      </c>
      <c r="C126" s="243"/>
      <c r="D126" s="242" t="s">
        <v>62</v>
      </c>
      <c r="E126" s="238"/>
      <c r="F126" s="241"/>
      <c r="G126" s="373"/>
      <c r="H126" s="240">
        <f>SUMIF(AF127:AF145,"&lt;&gt;NOR",H127:H145)</f>
        <v>0</v>
      </c>
      <c r="I126" s="240"/>
      <c r="J126" s="240">
        <f>SUM(J127:J145)</f>
        <v>0</v>
      </c>
      <c r="K126" s="240"/>
      <c r="L126" s="240">
        <f>SUM(L127:L145)</f>
        <v>0</v>
      </c>
      <c r="M126" s="240"/>
      <c r="N126" s="240">
        <f>SUM(N127:N145)</f>
        <v>0</v>
      </c>
      <c r="O126" s="238"/>
      <c r="P126" s="238">
        <f>SUM(P127:P145)</f>
        <v>0.11737</v>
      </c>
      <c r="Q126" s="238"/>
      <c r="R126" s="238">
        <f>SUM(R127:R145)</f>
        <v>0</v>
      </c>
      <c r="S126" s="238"/>
      <c r="T126" s="238"/>
      <c r="U126" s="239"/>
      <c r="V126" s="238">
        <f>SUM(V127:V145)</f>
        <v>9.2799999999999976</v>
      </c>
      <c r="AF126" t="s">
        <v>149</v>
      </c>
    </row>
    <row r="127" spans="1:61" outlineLevel="1" x14ac:dyDescent="0.2">
      <c r="A127" s="233">
        <v>45</v>
      </c>
      <c r="B127" s="232" t="s">
        <v>283</v>
      </c>
      <c r="C127" s="237" t="s">
        <v>139</v>
      </c>
      <c r="D127" s="236" t="s">
        <v>282</v>
      </c>
      <c r="E127" s="229" t="s">
        <v>207</v>
      </c>
      <c r="F127" s="235">
        <v>9.5</v>
      </c>
      <c r="G127" s="371"/>
      <c r="H127" s="231">
        <f>ROUND(F127*G127,2)</f>
        <v>0</v>
      </c>
      <c r="I127" s="234"/>
      <c r="J127" s="231">
        <f>ROUND(F127*I127,2)</f>
        <v>0</v>
      </c>
      <c r="K127" s="234"/>
      <c r="L127" s="231">
        <f>ROUND(F127*K127,2)</f>
        <v>0</v>
      </c>
      <c r="M127" s="231">
        <v>21</v>
      </c>
      <c r="N127" s="231">
        <f>H127*(1+M127/100)</f>
        <v>0</v>
      </c>
      <c r="O127" s="229">
        <v>3.2000000000000003E-4</v>
      </c>
      <c r="P127" s="229">
        <f>ROUND(F127*O127,5)</f>
        <v>3.0400000000000002E-3</v>
      </c>
      <c r="Q127" s="229">
        <v>0</v>
      </c>
      <c r="R127" s="229">
        <f>ROUND(F127*Q127,5)</f>
        <v>0</v>
      </c>
      <c r="S127" s="229"/>
      <c r="T127" s="229"/>
      <c r="U127" s="230">
        <v>0.23599999999999999</v>
      </c>
      <c r="V127" s="229">
        <f>ROUND(F127*U127,2)</f>
        <v>2.2400000000000002</v>
      </c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 t="s">
        <v>136</v>
      </c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</row>
    <row r="128" spans="1:61" outlineLevel="1" x14ac:dyDescent="0.2">
      <c r="A128" s="233"/>
      <c r="B128" s="232"/>
      <c r="C128" s="232"/>
      <c r="D128" s="247" t="s">
        <v>706</v>
      </c>
      <c r="E128" s="246"/>
      <c r="F128" s="245"/>
      <c r="G128" s="372"/>
      <c r="H128" s="231"/>
      <c r="I128" s="231"/>
      <c r="J128" s="231"/>
      <c r="K128" s="231"/>
      <c r="L128" s="231"/>
      <c r="M128" s="231"/>
      <c r="N128" s="231"/>
      <c r="O128" s="229"/>
      <c r="P128" s="229"/>
      <c r="Q128" s="229"/>
      <c r="R128" s="229"/>
      <c r="S128" s="229"/>
      <c r="T128" s="229"/>
      <c r="U128" s="230"/>
      <c r="V128" s="229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 t="s">
        <v>175</v>
      </c>
      <c r="AG128" s="222">
        <v>0</v>
      </c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</row>
    <row r="129" spans="1:61" outlineLevel="1" x14ac:dyDescent="0.2">
      <c r="A129" s="233"/>
      <c r="B129" s="232"/>
      <c r="C129" s="232"/>
      <c r="D129" s="247" t="s">
        <v>712</v>
      </c>
      <c r="E129" s="246"/>
      <c r="F129" s="245">
        <v>6.6</v>
      </c>
      <c r="G129" s="372"/>
      <c r="H129" s="231"/>
      <c r="I129" s="231"/>
      <c r="J129" s="231"/>
      <c r="K129" s="231"/>
      <c r="L129" s="231"/>
      <c r="M129" s="231"/>
      <c r="N129" s="231"/>
      <c r="O129" s="229"/>
      <c r="P129" s="229"/>
      <c r="Q129" s="229"/>
      <c r="R129" s="229"/>
      <c r="S129" s="229"/>
      <c r="T129" s="229"/>
      <c r="U129" s="230"/>
      <c r="V129" s="229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 t="s">
        <v>175</v>
      </c>
      <c r="AG129" s="222">
        <v>0</v>
      </c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</row>
    <row r="130" spans="1:61" outlineLevel="1" x14ac:dyDescent="0.2">
      <c r="A130" s="233"/>
      <c r="B130" s="232"/>
      <c r="C130" s="232"/>
      <c r="D130" s="247" t="s">
        <v>709</v>
      </c>
      <c r="E130" s="246"/>
      <c r="F130" s="245"/>
      <c r="G130" s="372"/>
      <c r="H130" s="231"/>
      <c r="I130" s="231"/>
      <c r="J130" s="231"/>
      <c r="K130" s="231"/>
      <c r="L130" s="231"/>
      <c r="M130" s="231"/>
      <c r="N130" s="231"/>
      <c r="O130" s="229"/>
      <c r="P130" s="229"/>
      <c r="Q130" s="229"/>
      <c r="R130" s="229"/>
      <c r="S130" s="229"/>
      <c r="T130" s="229"/>
      <c r="U130" s="230"/>
      <c r="V130" s="229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 t="s">
        <v>175</v>
      </c>
      <c r="AG130" s="222">
        <v>0</v>
      </c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</row>
    <row r="131" spans="1:61" outlineLevel="1" x14ac:dyDescent="0.2">
      <c r="A131" s="233"/>
      <c r="B131" s="232"/>
      <c r="C131" s="232"/>
      <c r="D131" s="247" t="s">
        <v>711</v>
      </c>
      <c r="E131" s="246"/>
      <c r="F131" s="245">
        <v>2.9</v>
      </c>
      <c r="G131" s="372"/>
      <c r="H131" s="231"/>
      <c r="I131" s="231"/>
      <c r="J131" s="231"/>
      <c r="K131" s="231"/>
      <c r="L131" s="231"/>
      <c r="M131" s="231"/>
      <c r="N131" s="231"/>
      <c r="O131" s="229"/>
      <c r="P131" s="229"/>
      <c r="Q131" s="229"/>
      <c r="R131" s="229"/>
      <c r="S131" s="229"/>
      <c r="T131" s="229"/>
      <c r="U131" s="230"/>
      <c r="V131" s="229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 t="s">
        <v>175</v>
      </c>
      <c r="AG131" s="222">
        <v>0</v>
      </c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</row>
    <row r="132" spans="1:61" outlineLevel="1" x14ac:dyDescent="0.2">
      <c r="A132" s="233">
        <v>46</v>
      </c>
      <c r="B132" s="232" t="s">
        <v>278</v>
      </c>
      <c r="C132" s="237" t="s">
        <v>139</v>
      </c>
      <c r="D132" s="236" t="s">
        <v>277</v>
      </c>
      <c r="E132" s="229" t="s">
        <v>207</v>
      </c>
      <c r="F132" s="235">
        <v>9.5</v>
      </c>
      <c r="G132" s="371"/>
      <c r="H132" s="231">
        <f>ROUND(F132*G132,2)</f>
        <v>0</v>
      </c>
      <c r="I132" s="234"/>
      <c r="J132" s="231">
        <f>ROUND(F132*I132,2)</f>
        <v>0</v>
      </c>
      <c r="K132" s="234"/>
      <c r="L132" s="231">
        <f>ROUND(F132*K132,2)</f>
        <v>0</v>
      </c>
      <c r="M132" s="231">
        <v>21</v>
      </c>
      <c r="N132" s="231">
        <f>H132*(1+M132/100)</f>
        <v>0</v>
      </c>
      <c r="O132" s="229">
        <v>0</v>
      </c>
      <c r="P132" s="229">
        <f>ROUND(F132*O132,5)</f>
        <v>0</v>
      </c>
      <c r="Q132" s="229">
        <v>0</v>
      </c>
      <c r="R132" s="229">
        <f>ROUND(F132*Q132,5)</f>
        <v>0</v>
      </c>
      <c r="S132" s="229"/>
      <c r="T132" s="229"/>
      <c r="U132" s="230">
        <v>0.154</v>
      </c>
      <c r="V132" s="229">
        <f>ROUND(F132*U132,2)</f>
        <v>1.46</v>
      </c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 t="s">
        <v>136</v>
      </c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22"/>
      <c r="AT132" s="222"/>
      <c r="AU132" s="222"/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/>
      <c r="BF132" s="222"/>
      <c r="BG132" s="222"/>
      <c r="BH132" s="222"/>
      <c r="BI132" s="222"/>
    </row>
    <row r="133" spans="1:61" outlineLevel="1" x14ac:dyDescent="0.2">
      <c r="A133" s="233">
        <v>47</v>
      </c>
      <c r="B133" s="232" t="s">
        <v>273</v>
      </c>
      <c r="C133" s="237" t="s">
        <v>139</v>
      </c>
      <c r="D133" s="236" t="s">
        <v>272</v>
      </c>
      <c r="E133" s="229" t="s">
        <v>194</v>
      </c>
      <c r="F133" s="235">
        <v>3.25</v>
      </c>
      <c r="G133" s="371"/>
      <c r="H133" s="231">
        <f>ROUND(F133*G133,2)</f>
        <v>0</v>
      </c>
      <c r="I133" s="234"/>
      <c r="J133" s="231">
        <f>ROUND(F133*I133,2)</f>
        <v>0</v>
      </c>
      <c r="K133" s="234"/>
      <c r="L133" s="231">
        <f>ROUND(F133*K133,2)</f>
        <v>0</v>
      </c>
      <c r="M133" s="231">
        <v>21</v>
      </c>
      <c r="N133" s="231">
        <f>H133*(1+M133/100)</f>
        <v>0</v>
      </c>
      <c r="O133" s="229">
        <v>4.5500000000000002E-3</v>
      </c>
      <c r="P133" s="229">
        <f>ROUND(F133*O133,5)</f>
        <v>1.4789999999999999E-2</v>
      </c>
      <c r="Q133" s="229">
        <v>0</v>
      </c>
      <c r="R133" s="229">
        <f>ROUND(F133*Q133,5)</f>
        <v>0</v>
      </c>
      <c r="S133" s="229"/>
      <c r="T133" s="229"/>
      <c r="U133" s="230">
        <v>0.97</v>
      </c>
      <c r="V133" s="229">
        <f>ROUND(F133*U133,2)</f>
        <v>3.15</v>
      </c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 t="s">
        <v>136</v>
      </c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</row>
    <row r="134" spans="1:61" outlineLevel="1" x14ac:dyDescent="0.2">
      <c r="A134" s="233"/>
      <c r="B134" s="232"/>
      <c r="C134" s="232"/>
      <c r="D134" s="247" t="s">
        <v>706</v>
      </c>
      <c r="E134" s="246"/>
      <c r="F134" s="245"/>
      <c r="G134" s="372"/>
      <c r="H134" s="231"/>
      <c r="I134" s="231"/>
      <c r="J134" s="231"/>
      <c r="K134" s="231"/>
      <c r="L134" s="231"/>
      <c r="M134" s="231"/>
      <c r="N134" s="231"/>
      <c r="O134" s="229"/>
      <c r="P134" s="229"/>
      <c r="Q134" s="229"/>
      <c r="R134" s="229"/>
      <c r="S134" s="229"/>
      <c r="T134" s="229"/>
      <c r="U134" s="230"/>
      <c r="V134" s="229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 t="s">
        <v>175</v>
      </c>
      <c r="AG134" s="222">
        <v>0</v>
      </c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</row>
    <row r="135" spans="1:61" outlineLevel="1" x14ac:dyDescent="0.2">
      <c r="A135" s="233"/>
      <c r="B135" s="232"/>
      <c r="C135" s="232"/>
      <c r="D135" s="247" t="s">
        <v>710</v>
      </c>
      <c r="E135" s="246"/>
      <c r="F135" s="245">
        <v>2.6</v>
      </c>
      <c r="G135" s="372"/>
      <c r="H135" s="231"/>
      <c r="I135" s="231"/>
      <c r="J135" s="231"/>
      <c r="K135" s="231"/>
      <c r="L135" s="231"/>
      <c r="M135" s="231"/>
      <c r="N135" s="231"/>
      <c r="O135" s="229"/>
      <c r="P135" s="229"/>
      <c r="Q135" s="229"/>
      <c r="R135" s="229"/>
      <c r="S135" s="229"/>
      <c r="T135" s="229"/>
      <c r="U135" s="230"/>
      <c r="V135" s="229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 t="s">
        <v>175</v>
      </c>
      <c r="AG135" s="222">
        <v>0</v>
      </c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</row>
    <row r="136" spans="1:61" outlineLevel="1" x14ac:dyDescent="0.2">
      <c r="A136" s="233"/>
      <c r="B136" s="232"/>
      <c r="C136" s="232"/>
      <c r="D136" s="247" t="s">
        <v>709</v>
      </c>
      <c r="E136" s="246"/>
      <c r="F136" s="245"/>
      <c r="G136" s="372"/>
      <c r="H136" s="231"/>
      <c r="I136" s="231"/>
      <c r="J136" s="231"/>
      <c r="K136" s="231"/>
      <c r="L136" s="231"/>
      <c r="M136" s="231"/>
      <c r="N136" s="231"/>
      <c r="O136" s="229"/>
      <c r="P136" s="229"/>
      <c r="Q136" s="229"/>
      <c r="R136" s="229"/>
      <c r="S136" s="229"/>
      <c r="T136" s="229"/>
      <c r="U136" s="230"/>
      <c r="V136" s="229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 t="s">
        <v>175</v>
      </c>
      <c r="AG136" s="222">
        <v>0</v>
      </c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</row>
    <row r="137" spans="1:61" outlineLevel="1" x14ac:dyDescent="0.2">
      <c r="A137" s="233"/>
      <c r="B137" s="232"/>
      <c r="C137" s="232"/>
      <c r="D137" s="247" t="s">
        <v>708</v>
      </c>
      <c r="E137" s="246"/>
      <c r="F137" s="245">
        <v>0.65</v>
      </c>
      <c r="G137" s="372"/>
      <c r="H137" s="231"/>
      <c r="I137" s="231"/>
      <c r="J137" s="231"/>
      <c r="K137" s="231"/>
      <c r="L137" s="231"/>
      <c r="M137" s="231"/>
      <c r="N137" s="231"/>
      <c r="O137" s="229"/>
      <c r="P137" s="229"/>
      <c r="Q137" s="229"/>
      <c r="R137" s="229"/>
      <c r="S137" s="229"/>
      <c r="T137" s="229"/>
      <c r="U137" s="230"/>
      <c r="V137" s="229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 t="s">
        <v>175</v>
      </c>
      <c r="AG137" s="222">
        <v>0</v>
      </c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</row>
    <row r="138" spans="1:61" outlineLevel="1" x14ac:dyDescent="0.2">
      <c r="A138" s="233">
        <v>48</v>
      </c>
      <c r="B138" s="232" t="s">
        <v>268</v>
      </c>
      <c r="C138" s="237" t="s">
        <v>139</v>
      </c>
      <c r="D138" s="236" t="s">
        <v>267</v>
      </c>
      <c r="E138" s="229" t="s">
        <v>194</v>
      </c>
      <c r="F138" s="235">
        <v>5.1425000000000001</v>
      </c>
      <c r="G138" s="371"/>
      <c r="H138" s="231">
        <f>ROUND(F138*G138,2)</f>
        <v>0</v>
      </c>
      <c r="I138" s="234"/>
      <c r="J138" s="231">
        <f>ROUND(F138*I138,2)</f>
        <v>0</v>
      </c>
      <c r="K138" s="234"/>
      <c r="L138" s="231">
        <f>ROUND(F138*K138,2)</f>
        <v>0</v>
      </c>
      <c r="M138" s="231">
        <v>21</v>
      </c>
      <c r="N138" s="231">
        <f>H138*(1+M138/100)</f>
        <v>0</v>
      </c>
      <c r="O138" s="229">
        <v>1.9199999999999998E-2</v>
      </c>
      <c r="P138" s="229">
        <f>ROUND(F138*O138,5)</f>
        <v>9.8739999999999994E-2</v>
      </c>
      <c r="Q138" s="229">
        <v>0</v>
      </c>
      <c r="R138" s="229">
        <f>ROUND(F138*Q138,5)</f>
        <v>0</v>
      </c>
      <c r="S138" s="229"/>
      <c r="T138" s="229"/>
      <c r="U138" s="230">
        <v>0</v>
      </c>
      <c r="V138" s="229">
        <f>ROUND(F138*U138,2)</f>
        <v>0</v>
      </c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 t="s">
        <v>211</v>
      </c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</row>
    <row r="139" spans="1:61" outlineLevel="1" x14ac:dyDescent="0.2">
      <c r="A139" s="233"/>
      <c r="B139" s="232"/>
      <c r="C139" s="232"/>
      <c r="D139" s="247" t="s">
        <v>707</v>
      </c>
      <c r="E139" s="246"/>
      <c r="F139" s="245">
        <v>5.1425000000000001</v>
      </c>
      <c r="G139" s="372"/>
      <c r="H139" s="231"/>
      <c r="I139" s="231"/>
      <c r="J139" s="231"/>
      <c r="K139" s="231"/>
      <c r="L139" s="231"/>
      <c r="M139" s="231"/>
      <c r="N139" s="231"/>
      <c r="O139" s="229"/>
      <c r="P139" s="229"/>
      <c r="Q139" s="229"/>
      <c r="R139" s="229"/>
      <c r="S139" s="229"/>
      <c r="T139" s="229"/>
      <c r="U139" s="230"/>
      <c r="V139" s="229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 t="s">
        <v>175</v>
      </c>
      <c r="AG139" s="222">
        <v>0</v>
      </c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</row>
    <row r="140" spans="1:61" outlineLevel="1" x14ac:dyDescent="0.2">
      <c r="A140" s="233">
        <v>49</v>
      </c>
      <c r="B140" s="232" t="s">
        <v>209</v>
      </c>
      <c r="C140" s="237" t="s">
        <v>139</v>
      </c>
      <c r="D140" s="236" t="s">
        <v>265</v>
      </c>
      <c r="E140" s="229" t="s">
        <v>207</v>
      </c>
      <c r="F140" s="235">
        <v>9.5</v>
      </c>
      <c r="G140" s="371"/>
      <c r="H140" s="231">
        <f t="shared" ref="H140:H145" si="0">ROUND(F140*G140,2)</f>
        <v>0</v>
      </c>
      <c r="I140" s="234"/>
      <c r="J140" s="231">
        <f t="shared" ref="J140:J145" si="1">ROUND(F140*I140,2)</f>
        <v>0</v>
      </c>
      <c r="K140" s="234"/>
      <c r="L140" s="231">
        <f t="shared" ref="L140:L145" si="2">ROUND(F140*K140,2)</f>
        <v>0</v>
      </c>
      <c r="M140" s="231">
        <v>21</v>
      </c>
      <c r="N140" s="231">
        <f t="shared" ref="N140:N145" si="3">H140*(1+M140/100)</f>
        <v>0</v>
      </c>
      <c r="O140" s="229">
        <v>4.0000000000000003E-5</v>
      </c>
      <c r="P140" s="229">
        <f t="shared" ref="P140:P145" si="4">ROUND(F140*O140,5)</f>
        <v>3.8000000000000002E-4</v>
      </c>
      <c r="Q140" s="229">
        <v>0</v>
      </c>
      <c r="R140" s="229">
        <f t="shared" ref="R140:R145" si="5">ROUND(F140*Q140,5)</f>
        <v>0</v>
      </c>
      <c r="S140" s="229"/>
      <c r="T140" s="229"/>
      <c r="U140" s="230">
        <v>7.0000000000000007E-2</v>
      </c>
      <c r="V140" s="229">
        <f t="shared" ref="V140:V145" si="6">ROUND(F140*U140,2)</f>
        <v>0.67</v>
      </c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 t="s">
        <v>136</v>
      </c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</row>
    <row r="141" spans="1:61" outlineLevel="1" x14ac:dyDescent="0.2">
      <c r="A141" s="233">
        <v>50</v>
      </c>
      <c r="B141" s="232" t="s">
        <v>263</v>
      </c>
      <c r="C141" s="237" t="s">
        <v>139</v>
      </c>
      <c r="D141" s="236" t="s">
        <v>262</v>
      </c>
      <c r="E141" s="229" t="s">
        <v>194</v>
      </c>
      <c r="F141" s="235">
        <v>3.25</v>
      </c>
      <c r="G141" s="371"/>
      <c r="H141" s="231">
        <f t="shared" si="0"/>
        <v>0</v>
      </c>
      <c r="I141" s="234"/>
      <c r="J141" s="231">
        <f t="shared" si="1"/>
        <v>0</v>
      </c>
      <c r="K141" s="234"/>
      <c r="L141" s="231">
        <f t="shared" si="2"/>
        <v>0</v>
      </c>
      <c r="M141" s="231">
        <v>21</v>
      </c>
      <c r="N141" s="231">
        <f t="shared" si="3"/>
        <v>0</v>
      </c>
      <c r="O141" s="229">
        <v>0</v>
      </c>
      <c r="P141" s="229">
        <f t="shared" si="4"/>
        <v>0</v>
      </c>
      <c r="Q141" s="229">
        <v>0</v>
      </c>
      <c r="R141" s="229">
        <f t="shared" si="5"/>
        <v>0</v>
      </c>
      <c r="S141" s="229"/>
      <c r="T141" s="229"/>
      <c r="U141" s="230">
        <v>0.16600000000000001</v>
      </c>
      <c r="V141" s="229">
        <f t="shared" si="6"/>
        <v>0.54</v>
      </c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 t="s">
        <v>136</v>
      </c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</row>
    <row r="142" spans="1:61" outlineLevel="1" x14ac:dyDescent="0.2">
      <c r="A142" s="233">
        <v>51</v>
      </c>
      <c r="B142" s="232" t="s">
        <v>261</v>
      </c>
      <c r="C142" s="237" t="s">
        <v>139</v>
      </c>
      <c r="D142" s="236" t="s">
        <v>260</v>
      </c>
      <c r="E142" s="229" t="s">
        <v>194</v>
      </c>
      <c r="F142" s="235">
        <v>3.25</v>
      </c>
      <c r="G142" s="371"/>
      <c r="H142" s="231">
        <f t="shared" si="0"/>
        <v>0</v>
      </c>
      <c r="I142" s="234"/>
      <c r="J142" s="231">
        <f t="shared" si="1"/>
        <v>0</v>
      </c>
      <c r="K142" s="234"/>
      <c r="L142" s="231">
        <f t="shared" si="2"/>
        <v>0</v>
      </c>
      <c r="M142" s="231">
        <v>21</v>
      </c>
      <c r="N142" s="231">
        <f t="shared" si="3"/>
        <v>0</v>
      </c>
      <c r="O142" s="229">
        <v>0</v>
      </c>
      <c r="P142" s="229">
        <f t="shared" si="4"/>
        <v>0</v>
      </c>
      <c r="Q142" s="229">
        <v>0</v>
      </c>
      <c r="R142" s="229">
        <f t="shared" si="5"/>
        <v>0</v>
      </c>
      <c r="S142" s="229"/>
      <c r="T142" s="229"/>
      <c r="U142" s="230">
        <v>0.15</v>
      </c>
      <c r="V142" s="229">
        <f t="shared" si="6"/>
        <v>0.49</v>
      </c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 t="s">
        <v>136</v>
      </c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</row>
    <row r="143" spans="1:61" outlineLevel="1" x14ac:dyDescent="0.2">
      <c r="A143" s="233">
        <v>52</v>
      </c>
      <c r="B143" s="232" t="s">
        <v>259</v>
      </c>
      <c r="C143" s="237" t="s">
        <v>139</v>
      </c>
      <c r="D143" s="236" t="s">
        <v>258</v>
      </c>
      <c r="E143" s="229" t="s">
        <v>194</v>
      </c>
      <c r="F143" s="235">
        <v>3.25</v>
      </c>
      <c r="G143" s="371"/>
      <c r="H143" s="231">
        <f t="shared" si="0"/>
        <v>0</v>
      </c>
      <c r="I143" s="234"/>
      <c r="J143" s="231">
        <f t="shared" si="1"/>
        <v>0</v>
      </c>
      <c r="K143" s="234"/>
      <c r="L143" s="231">
        <f t="shared" si="2"/>
        <v>0</v>
      </c>
      <c r="M143" s="231">
        <v>21</v>
      </c>
      <c r="N143" s="231">
        <f t="shared" si="3"/>
        <v>0</v>
      </c>
      <c r="O143" s="229">
        <v>0</v>
      </c>
      <c r="P143" s="229">
        <f t="shared" si="4"/>
        <v>0</v>
      </c>
      <c r="Q143" s="229">
        <v>0</v>
      </c>
      <c r="R143" s="229">
        <f t="shared" si="5"/>
        <v>0</v>
      </c>
      <c r="S143" s="229"/>
      <c r="T143" s="229"/>
      <c r="U143" s="230">
        <v>0.03</v>
      </c>
      <c r="V143" s="229">
        <f t="shared" si="6"/>
        <v>0.1</v>
      </c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 t="s">
        <v>136</v>
      </c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2"/>
      <c r="BH143" s="222"/>
      <c r="BI143" s="222"/>
    </row>
    <row r="144" spans="1:61" outlineLevel="1" x14ac:dyDescent="0.2">
      <c r="A144" s="233">
        <v>53</v>
      </c>
      <c r="B144" s="232" t="s">
        <v>256</v>
      </c>
      <c r="C144" s="237" t="s">
        <v>139</v>
      </c>
      <c r="D144" s="236" t="s">
        <v>255</v>
      </c>
      <c r="E144" s="229" t="s">
        <v>207</v>
      </c>
      <c r="F144" s="235">
        <v>3</v>
      </c>
      <c r="G144" s="371"/>
      <c r="H144" s="231">
        <f t="shared" si="0"/>
        <v>0</v>
      </c>
      <c r="I144" s="234"/>
      <c r="J144" s="231">
        <f t="shared" si="1"/>
        <v>0</v>
      </c>
      <c r="K144" s="234"/>
      <c r="L144" s="231">
        <f t="shared" si="2"/>
        <v>0</v>
      </c>
      <c r="M144" s="231">
        <v>21</v>
      </c>
      <c r="N144" s="231">
        <f t="shared" si="3"/>
        <v>0</v>
      </c>
      <c r="O144" s="229">
        <v>1.3999999999999999E-4</v>
      </c>
      <c r="P144" s="229">
        <f t="shared" si="4"/>
        <v>4.2000000000000002E-4</v>
      </c>
      <c r="Q144" s="229">
        <v>0</v>
      </c>
      <c r="R144" s="229">
        <f t="shared" si="5"/>
        <v>0</v>
      </c>
      <c r="S144" s="229"/>
      <c r="T144" s="229"/>
      <c r="U144" s="230">
        <v>0.15</v>
      </c>
      <c r="V144" s="229">
        <f t="shared" si="6"/>
        <v>0.45</v>
      </c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 t="s">
        <v>136</v>
      </c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</row>
    <row r="145" spans="1:61" outlineLevel="1" x14ac:dyDescent="0.2">
      <c r="A145" s="233">
        <v>54</v>
      </c>
      <c r="B145" s="232" t="s">
        <v>253</v>
      </c>
      <c r="C145" s="237" t="s">
        <v>139</v>
      </c>
      <c r="D145" s="236" t="s">
        <v>252</v>
      </c>
      <c r="E145" s="229" t="s">
        <v>168</v>
      </c>
      <c r="F145" s="235">
        <v>0.11</v>
      </c>
      <c r="G145" s="371"/>
      <c r="H145" s="231">
        <f t="shared" si="0"/>
        <v>0</v>
      </c>
      <c r="I145" s="234"/>
      <c r="J145" s="231">
        <f t="shared" si="1"/>
        <v>0</v>
      </c>
      <c r="K145" s="234"/>
      <c r="L145" s="231">
        <f t="shared" si="2"/>
        <v>0</v>
      </c>
      <c r="M145" s="231">
        <v>21</v>
      </c>
      <c r="N145" s="231">
        <f t="shared" si="3"/>
        <v>0</v>
      </c>
      <c r="O145" s="229">
        <v>0</v>
      </c>
      <c r="P145" s="229">
        <f t="shared" si="4"/>
        <v>0</v>
      </c>
      <c r="Q145" s="229">
        <v>0</v>
      </c>
      <c r="R145" s="229">
        <f t="shared" si="5"/>
        <v>0</v>
      </c>
      <c r="S145" s="229"/>
      <c r="T145" s="229"/>
      <c r="U145" s="230">
        <v>1.5980000000000001</v>
      </c>
      <c r="V145" s="229">
        <f t="shared" si="6"/>
        <v>0.18</v>
      </c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 t="s">
        <v>136</v>
      </c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</row>
    <row r="146" spans="1:61" x14ac:dyDescent="0.2">
      <c r="A146" s="244" t="s">
        <v>150</v>
      </c>
      <c r="B146" s="243" t="s">
        <v>854</v>
      </c>
      <c r="C146" s="243"/>
      <c r="D146" s="242" t="s">
        <v>853</v>
      </c>
      <c r="E146" s="238"/>
      <c r="F146" s="241"/>
      <c r="G146" s="373"/>
      <c r="H146" s="240">
        <f>SUMIF(AF147:AF153,"&lt;&gt;NOR",H147:H153)</f>
        <v>0</v>
      </c>
      <c r="I146" s="240"/>
      <c r="J146" s="240">
        <f>SUM(J147:J153)</f>
        <v>0</v>
      </c>
      <c r="K146" s="240"/>
      <c r="L146" s="240">
        <f>SUM(L147:L153)</f>
        <v>0</v>
      </c>
      <c r="M146" s="240"/>
      <c r="N146" s="240">
        <f>SUM(N147:N153)</f>
        <v>0</v>
      </c>
      <c r="O146" s="238"/>
      <c r="P146" s="238">
        <f>SUM(P147:P153)</f>
        <v>0.41259000000000001</v>
      </c>
      <c r="Q146" s="238"/>
      <c r="R146" s="238">
        <f>SUM(R147:R153)</f>
        <v>0</v>
      </c>
      <c r="S146" s="238"/>
      <c r="T146" s="238"/>
      <c r="U146" s="239"/>
      <c r="V146" s="238">
        <f>SUM(V147:V153)</f>
        <v>10.07</v>
      </c>
      <c r="AF146" t="s">
        <v>149</v>
      </c>
    </row>
    <row r="147" spans="1:61" outlineLevel="1" x14ac:dyDescent="0.2">
      <c r="A147" s="233">
        <v>55</v>
      </c>
      <c r="B147" s="232" t="s">
        <v>864</v>
      </c>
      <c r="C147" s="237" t="s">
        <v>139</v>
      </c>
      <c r="D147" s="236" t="s">
        <v>863</v>
      </c>
      <c r="E147" s="229" t="s">
        <v>194</v>
      </c>
      <c r="F147" s="235">
        <v>3.8</v>
      </c>
      <c r="G147" s="371"/>
      <c r="H147" s="231">
        <f>ROUND(F147*G147,2)</f>
        <v>0</v>
      </c>
      <c r="I147" s="234"/>
      <c r="J147" s="231">
        <f>ROUND(F147*I147,2)</f>
        <v>0</v>
      </c>
      <c r="K147" s="234"/>
      <c r="L147" s="231">
        <f>ROUND(F147*K147,2)</f>
        <v>0</v>
      </c>
      <c r="M147" s="231">
        <v>21</v>
      </c>
      <c r="N147" s="231">
        <f>H147*(1+M147/100)</f>
        <v>0</v>
      </c>
      <c r="O147" s="229">
        <v>7.6539999999999997E-2</v>
      </c>
      <c r="P147" s="229">
        <f>ROUND(F147*O147,5)</f>
        <v>0.29085</v>
      </c>
      <c r="Q147" s="229">
        <v>0</v>
      </c>
      <c r="R147" s="229">
        <f>ROUND(F147*Q147,5)</f>
        <v>0</v>
      </c>
      <c r="S147" s="229"/>
      <c r="T147" s="229"/>
      <c r="U147" s="230">
        <v>1.802</v>
      </c>
      <c r="V147" s="229">
        <f>ROUND(F147*U147,2)</f>
        <v>6.85</v>
      </c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 t="s">
        <v>136</v>
      </c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</row>
    <row r="148" spans="1:61" outlineLevel="1" x14ac:dyDescent="0.2">
      <c r="A148" s="233"/>
      <c r="B148" s="232"/>
      <c r="C148" s="232"/>
      <c r="D148" s="247" t="s">
        <v>706</v>
      </c>
      <c r="E148" s="246"/>
      <c r="F148" s="245"/>
      <c r="G148" s="372"/>
      <c r="H148" s="231"/>
      <c r="I148" s="231"/>
      <c r="J148" s="231"/>
      <c r="K148" s="231"/>
      <c r="L148" s="231"/>
      <c r="M148" s="231"/>
      <c r="N148" s="231"/>
      <c r="O148" s="229"/>
      <c r="P148" s="229"/>
      <c r="Q148" s="229"/>
      <c r="R148" s="229"/>
      <c r="S148" s="229"/>
      <c r="T148" s="229"/>
      <c r="U148" s="230"/>
      <c r="V148" s="229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 t="s">
        <v>175</v>
      </c>
      <c r="AG148" s="222">
        <v>0</v>
      </c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</row>
    <row r="149" spans="1:61" outlineLevel="1" x14ac:dyDescent="0.2">
      <c r="A149" s="233"/>
      <c r="B149" s="232"/>
      <c r="C149" s="232"/>
      <c r="D149" s="247" t="s">
        <v>862</v>
      </c>
      <c r="E149" s="246"/>
      <c r="F149" s="245">
        <v>2.64</v>
      </c>
      <c r="G149" s="372"/>
      <c r="H149" s="231"/>
      <c r="I149" s="231"/>
      <c r="J149" s="231"/>
      <c r="K149" s="231"/>
      <c r="L149" s="231"/>
      <c r="M149" s="231"/>
      <c r="N149" s="231"/>
      <c r="O149" s="229"/>
      <c r="P149" s="229"/>
      <c r="Q149" s="229"/>
      <c r="R149" s="229"/>
      <c r="S149" s="229"/>
      <c r="T149" s="229"/>
      <c r="U149" s="230"/>
      <c r="V149" s="229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 t="s">
        <v>175</v>
      </c>
      <c r="AG149" s="222">
        <v>0</v>
      </c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</row>
    <row r="150" spans="1:61" outlineLevel="1" x14ac:dyDescent="0.2">
      <c r="A150" s="233"/>
      <c r="B150" s="232"/>
      <c r="C150" s="232"/>
      <c r="D150" s="247" t="s">
        <v>709</v>
      </c>
      <c r="E150" s="246"/>
      <c r="F150" s="245"/>
      <c r="G150" s="372"/>
      <c r="H150" s="231"/>
      <c r="I150" s="231"/>
      <c r="J150" s="231"/>
      <c r="K150" s="231"/>
      <c r="L150" s="231"/>
      <c r="M150" s="231"/>
      <c r="N150" s="231"/>
      <c r="O150" s="229"/>
      <c r="P150" s="229"/>
      <c r="Q150" s="229"/>
      <c r="R150" s="229"/>
      <c r="S150" s="229"/>
      <c r="T150" s="229"/>
      <c r="U150" s="230"/>
      <c r="V150" s="229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 t="s">
        <v>175</v>
      </c>
      <c r="AG150" s="222">
        <v>0</v>
      </c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</row>
    <row r="151" spans="1:61" outlineLevel="1" x14ac:dyDescent="0.2">
      <c r="A151" s="233"/>
      <c r="B151" s="232"/>
      <c r="C151" s="232"/>
      <c r="D151" s="247" t="s">
        <v>861</v>
      </c>
      <c r="E151" s="246"/>
      <c r="F151" s="245">
        <v>1.1599999999999999</v>
      </c>
      <c r="G151" s="372"/>
      <c r="H151" s="231"/>
      <c r="I151" s="231"/>
      <c r="J151" s="231"/>
      <c r="K151" s="231"/>
      <c r="L151" s="231"/>
      <c r="M151" s="231"/>
      <c r="N151" s="231"/>
      <c r="O151" s="229"/>
      <c r="P151" s="229"/>
      <c r="Q151" s="229"/>
      <c r="R151" s="229"/>
      <c r="S151" s="229"/>
      <c r="T151" s="229"/>
      <c r="U151" s="230"/>
      <c r="V151" s="229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 t="s">
        <v>175</v>
      </c>
      <c r="AG151" s="222">
        <v>0</v>
      </c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</row>
    <row r="152" spans="1:61" outlineLevel="1" x14ac:dyDescent="0.2">
      <c r="A152" s="233">
        <v>56</v>
      </c>
      <c r="B152" s="232" t="s">
        <v>860</v>
      </c>
      <c r="C152" s="237" t="s">
        <v>139</v>
      </c>
      <c r="D152" s="236" t="s">
        <v>859</v>
      </c>
      <c r="E152" s="229" t="s">
        <v>189</v>
      </c>
      <c r="F152" s="235">
        <v>6</v>
      </c>
      <c r="G152" s="371"/>
      <c r="H152" s="231">
        <f>ROUND(F152*G152,2)</f>
        <v>0</v>
      </c>
      <c r="I152" s="234"/>
      <c r="J152" s="231">
        <f>ROUND(F152*I152,2)</f>
        <v>0</v>
      </c>
      <c r="K152" s="234"/>
      <c r="L152" s="231">
        <f>ROUND(F152*K152,2)</f>
        <v>0</v>
      </c>
      <c r="M152" s="231">
        <v>21</v>
      </c>
      <c r="N152" s="231">
        <f>H152*(1+M152/100)</f>
        <v>0</v>
      </c>
      <c r="O152" s="229">
        <v>2.0289999999999999E-2</v>
      </c>
      <c r="P152" s="229">
        <f>ROUND(F152*O152,5)</f>
        <v>0.12174</v>
      </c>
      <c r="Q152" s="229">
        <v>0</v>
      </c>
      <c r="R152" s="229">
        <f>ROUND(F152*Q152,5)</f>
        <v>0</v>
      </c>
      <c r="S152" s="229"/>
      <c r="T152" s="229"/>
      <c r="U152" s="230">
        <v>0.48699999999999999</v>
      </c>
      <c r="V152" s="229">
        <f>ROUND(F152*U152,2)</f>
        <v>2.92</v>
      </c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 t="s">
        <v>136</v>
      </c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</row>
    <row r="153" spans="1:61" outlineLevel="1" x14ac:dyDescent="0.2">
      <c r="A153" s="233">
        <v>57</v>
      </c>
      <c r="B153" s="232" t="s">
        <v>858</v>
      </c>
      <c r="C153" s="237" t="s">
        <v>139</v>
      </c>
      <c r="D153" s="236" t="s">
        <v>857</v>
      </c>
      <c r="E153" s="229" t="s">
        <v>168</v>
      </c>
      <c r="F153" s="235">
        <v>0.2</v>
      </c>
      <c r="G153" s="371"/>
      <c r="H153" s="231">
        <f>ROUND(F153*G153,2)</f>
        <v>0</v>
      </c>
      <c r="I153" s="234"/>
      <c r="J153" s="231">
        <f>ROUND(F153*I153,2)</f>
        <v>0</v>
      </c>
      <c r="K153" s="234"/>
      <c r="L153" s="231">
        <f>ROUND(F153*K153,2)</f>
        <v>0</v>
      </c>
      <c r="M153" s="231">
        <v>21</v>
      </c>
      <c r="N153" s="231">
        <f>H153*(1+M153/100)</f>
        <v>0</v>
      </c>
      <c r="O153" s="229">
        <v>0</v>
      </c>
      <c r="P153" s="229">
        <f>ROUND(F153*O153,5)</f>
        <v>0</v>
      </c>
      <c r="Q153" s="229">
        <v>0</v>
      </c>
      <c r="R153" s="229">
        <f>ROUND(F153*Q153,5)</f>
        <v>0</v>
      </c>
      <c r="S153" s="229"/>
      <c r="T153" s="229"/>
      <c r="U153" s="230">
        <v>1.4990000000000001</v>
      </c>
      <c r="V153" s="229">
        <f>ROUND(F153*U153,2)</f>
        <v>0.3</v>
      </c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 t="s">
        <v>136</v>
      </c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</row>
    <row r="154" spans="1:61" x14ac:dyDescent="0.2">
      <c r="A154" s="244" t="s">
        <v>150</v>
      </c>
      <c r="B154" s="243" t="s">
        <v>59</v>
      </c>
      <c r="C154" s="243"/>
      <c r="D154" s="242" t="s">
        <v>58</v>
      </c>
      <c r="E154" s="238"/>
      <c r="F154" s="241"/>
      <c r="G154" s="373"/>
      <c r="H154" s="240">
        <f>SUMIF(AF155:AF163,"&lt;&gt;NOR",H155:H163)</f>
        <v>0</v>
      </c>
      <c r="I154" s="240"/>
      <c r="J154" s="240">
        <f>SUM(J155:J163)</f>
        <v>0</v>
      </c>
      <c r="K154" s="240"/>
      <c r="L154" s="240">
        <f>SUM(L155:L163)</f>
        <v>0</v>
      </c>
      <c r="M154" s="240"/>
      <c r="N154" s="240">
        <f>SUM(N155:N163)</f>
        <v>0</v>
      </c>
      <c r="O154" s="238"/>
      <c r="P154" s="238">
        <f>SUM(P155:P163)</f>
        <v>5.3170000000000002E-2</v>
      </c>
      <c r="Q154" s="238"/>
      <c r="R154" s="238">
        <f>SUM(R155:R163)</f>
        <v>0</v>
      </c>
      <c r="S154" s="238"/>
      <c r="T154" s="238"/>
      <c r="U154" s="239"/>
      <c r="V154" s="238">
        <f>SUM(V155:V163)</f>
        <v>3.3899999999999997</v>
      </c>
      <c r="AF154" t="s">
        <v>149</v>
      </c>
    </row>
    <row r="155" spans="1:61" outlineLevel="1" x14ac:dyDescent="0.2">
      <c r="A155" s="233">
        <v>58</v>
      </c>
      <c r="B155" s="232" t="s">
        <v>234</v>
      </c>
      <c r="C155" s="237" t="s">
        <v>139</v>
      </c>
      <c r="D155" s="236" t="s">
        <v>856</v>
      </c>
      <c r="E155" s="229" t="s">
        <v>194</v>
      </c>
      <c r="F155" s="235">
        <v>5.2</v>
      </c>
      <c r="G155" s="371"/>
      <c r="H155" s="231">
        <f>ROUND(F155*G155,2)</f>
        <v>0</v>
      </c>
      <c r="I155" s="234"/>
      <c r="J155" s="231">
        <f>ROUND(F155*I155,2)</f>
        <v>0</v>
      </c>
      <c r="K155" s="234"/>
      <c r="L155" s="231">
        <f>ROUND(F155*K155,2)</f>
        <v>0</v>
      </c>
      <c r="M155" s="231">
        <v>21</v>
      </c>
      <c r="N155" s="231">
        <f>H155*(1+M155/100)</f>
        <v>0</v>
      </c>
      <c r="O155" s="229">
        <v>5.0000000000000002E-5</v>
      </c>
      <c r="P155" s="229">
        <f>ROUND(F155*O155,5)</f>
        <v>2.5999999999999998E-4</v>
      </c>
      <c r="Q155" s="229">
        <v>0</v>
      </c>
      <c r="R155" s="229">
        <f>ROUND(F155*Q155,5)</f>
        <v>0</v>
      </c>
      <c r="S155" s="229"/>
      <c r="T155" s="229"/>
      <c r="U155" s="230">
        <v>6.5000000000000002E-2</v>
      </c>
      <c r="V155" s="229">
        <f>ROUND(F155*U155,2)</f>
        <v>0.34</v>
      </c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 t="s">
        <v>136</v>
      </c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</row>
    <row r="156" spans="1:61" outlineLevel="1" x14ac:dyDescent="0.2">
      <c r="A156" s="233"/>
      <c r="B156" s="232"/>
      <c r="C156" s="232"/>
      <c r="D156" s="247" t="s">
        <v>706</v>
      </c>
      <c r="E156" s="246"/>
      <c r="F156" s="245"/>
      <c r="G156" s="372"/>
      <c r="H156" s="231"/>
      <c r="I156" s="231"/>
      <c r="J156" s="231"/>
      <c r="K156" s="231"/>
      <c r="L156" s="231"/>
      <c r="M156" s="231"/>
      <c r="N156" s="231"/>
      <c r="O156" s="229"/>
      <c r="P156" s="229"/>
      <c r="Q156" s="229"/>
      <c r="R156" s="229"/>
      <c r="S156" s="229"/>
      <c r="T156" s="229"/>
      <c r="U156" s="230"/>
      <c r="V156" s="229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 t="s">
        <v>175</v>
      </c>
      <c r="AG156" s="222">
        <v>0</v>
      </c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</row>
    <row r="157" spans="1:61" outlineLevel="1" x14ac:dyDescent="0.2">
      <c r="A157" s="233"/>
      <c r="B157" s="232"/>
      <c r="C157" s="232"/>
      <c r="D157" s="247" t="s">
        <v>705</v>
      </c>
      <c r="E157" s="246"/>
      <c r="F157" s="245">
        <v>5.2</v>
      </c>
      <c r="G157" s="372"/>
      <c r="H157" s="231"/>
      <c r="I157" s="231"/>
      <c r="J157" s="231"/>
      <c r="K157" s="231"/>
      <c r="L157" s="231"/>
      <c r="M157" s="231"/>
      <c r="N157" s="231"/>
      <c r="O157" s="229"/>
      <c r="P157" s="229"/>
      <c r="Q157" s="229"/>
      <c r="R157" s="229"/>
      <c r="S157" s="229"/>
      <c r="T157" s="229"/>
      <c r="U157" s="230"/>
      <c r="V157" s="229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 t="s">
        <v>175</v>
      </c>
      <c r="AG157" s="222">
        <v>0</v>
      </c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</row>
    <row r="158" spans="1:61" outlineLevel="1" x14ac:dyDescent="0.2">
      <c r="A158" s="233">
        <v>59</v>
      </c>
      <c r="B158" s="232" t="s">
        <v>233</v>
      </c>
      <c r="C158" s="237" t="s">
        <v>139</v>
      </c>
      <c r="D158" s="236" t="s">
        <v>777</v>
      </c>
      <c r="E158" s="229" t="s">
        <v>194</v>
      </c>
      <c r="F158" s="235">
        <v>5.2</v>
      </c>
      <c r="G158" s="371"/>
      <c r="H158" s="231">
        <f>ROUND(F158*G158,2)</f>
        <v>0</v>
      </c>
      <c r="I158" s="234"/>
      <c r="J158" s="231">
        <f>ROUND(F158*I158,2)</f>
        <v>0</v>
      </c>
      <c r="K158" s="234"/>
      <c r="L158" s="231">
        <f>ROUND(F158*K158,2)</f>
        <v>0</v>
      </c>
      <c r="M158" s="231">
        <v>21</v>
      </c>
      <c r="N158" s="231">
        <f>H158*(1+M158/100)</f>
        <v>0</v>
      </c>
      <c r="O158" s="229">
        <v>3.0000000000000001E-3</v>
      </c>
      <c r="P158" s="229">
        <f>ROUND(F158*O158,5)</f>
        <v>1.5599999999999999E-2</v>
      </c>
      <c r="Q158" s="229">
        <v>0</v>
      </c>
      <c r="R158" s="229">
        <f>ROUND(F158*Q158,5)</f>
        <v>0</v>
      </c>
      <c r="S158" s="229"/>
      <c r="T158" s="229"/>
      <c r="U158" s="230">
        <v>0.32200000000000001</v>
      </c>
      <c r="V158" s="229">
        <f>ROUND(F158*U158,2)</f>
        <v>1.67</v>
      </c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 t="s">
        <v>136</v>
      </c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</row>
    <row r="159" spans="1:61" outlineLevel="1" x14ac:dyDescent="0.2">
      <c r="A159" s="233">
        <v>60</v>
      </c>
      <c r="B159" s="232" t="s">
        <v>232</v>
      </c>
      <c r="C159" s="237" t="s">
        <v>139</v>
      </c>
      <c r="D159" s="236" t="s">
        <v>776</v>
      </c>
      <c r="E159" s="229" t="s">
        <v>194</v>
      </c>
      <c r="F159" s="235">
        <v>5.2</v>
      </c>
      <c r="G159" s="371"/>
      <c r="H159" s="231">
        <f>ROUND(F159*G159,2)</f>
        <v>0</v>
      </c>
      <c r="I159" s="234"/>
      <c r="J159" s="231">
        <f>ROUND(F159*I159,2)</f>
        <v>0</v>
      </c>
      <c r="K159" s="234"/>
      <c r="L159" s="231">
        <f>ROUND(F159*K159,2)</f>
        <v>0</v>
      </c>
      <c r="M159" s="231">
        <v>21</v>
      </c>
      <c r="N159" s="231">
        <f>H159*(1+M159/100)</f>
        <v>0</v>
      </c>
      <c r="O159" s="229">
        <v>3.0000000000000001E-3</v>
      </c>
      <c r="P159" s="229">
        <f>ROUND(F159*O159,5)</f>
        <v>1.5599999999999999E-2</v>
      </c>
      <c r="Q159" s="229">
        <v>0</v>
      </c>
      <c r="R159" s="229">
        <f>ROUND(F159*Q159,5)</f>
        <v>0</v>
      </c>
      <c r="S159" s="229"/>
      <c r="T159" s="229"/>
      <c r="U159" s="230">
        <v>1.7999999999999999E-2</v>
      </c>
      <c r="V159" s="229">
        <f>ROUND(F159*U159,2)</f>
        <v>0.09</v>
      </c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 t="s">
        <v>136</v>
      </c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</row>
    <row r="160" spans="1:61" outlineLevel="1" x14ac:dyDescent="0.2">
      <c r="A160" s="233">
        <v>61</v>
      </c>
      <c r="B160" s="232" t="s">
        <v>704</v>
      </c>
      <c r="C160" s="237" t="s">
        <v>139</v>
      </c>
      <c r="D160" s="236" t="s">
        <v>855</v>
      </c>
      <c r="E160" s="229" t="s">
        <v>194</v>
      </c>
      <c r="F160" s="235">
        <v>3.24</v>
      </c>
      <c r="G160" s="371"/>
      <c r="H160" s="231">
        <f>ROUND(F160*G160,2)</f>
        <v>0</v>
      </c>
      <c r="I160" s="234"/>
      <c r="J160" s="231">
        <f>ROUND(F160*I160,2)</f>
        <v>0</v>
      </c>
      <c r="K160" s="234"/>
      <c r="L160" s="231">
        <f>ROUND(F160*K160,2)</f>
        <v>0</v>
      </c>
      <c r="M160" s="231">
        <v>21</v>
      </c>
      <c r="N160" s="231">
        <f>H160*(1+M160/100)</f>
        <v>0</v>
      </c>
      <c r="O160" s="229">
        <v>6.7000000000000002E-3</v>
      </c>
      <c r="P160" s="229">
        <f>ROUND(F160*O160,5)</f>
        <v>2.171E-2</v>
      </c>
      <c r="Q160" s="229">
        <v>0</v>
      </c>
      <c r="R160" s="229">
        <f>ROUND(F160*Q160,5)</f>
        <v>0</v>
      </c>
      <c r="S160" s="229"/>
      <c r="T160" s="229"/>
      <c r="U160" s="230">
        <v>0.38500000000000001</v>
      </c>
      <c r="V160" s="229">
        <f>ROUND(F160*U160,2)</f>
        <v>1.25</v>
      </c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 t="s">
        <v>136</v>
      </c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</row>
    <row r="161" spans="1:61" outlineLevel="1" x14ac:dyDescent="0.2">
      <c r="A161" s="233"/>
      <c r="B161" s="232"/>
      <c r="C161" s="232"/>
      <c r="D161" s="247" t="s">
        <v>703</v>
      </c>
      <c r="E161" s="246"/>
      <c r="F161" s="245"/>
      <c r="G161" s="372"/>
      <c r="H161" s="231"/>
      <c r="I161" s="231"/>
      <c r="J161" s="231"/>
      <c r="K161" s="231"/>
      <c r="L161" s="231"/>
      <c r="M161" s="231"/>
      <c r="N161" s="231"/>
      <c r="O161" s="229"/>
      <c r="P161" s="229"/>
      <c r="Q161" s="229"/>
      <c r="R161" s="229"/>
      <c r="S161" s="229"/>
      <c r="T161" s="229"/>
      <c r="U161" s="230"/>
      <c r="V161" s="229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 t="s">
        <v>175</v>
      </c>
      <c r="AG161" s="222">
        <v>0</v>
      </c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</row>
    <row r="162" spans="1:61" outlineLevel="1" x14ac:dyDescent="0.2">
      <c r="A162" s="233"/>
      <c r="B162" s="232"/>
      <c r="C162" s="232"/>
      <c r="D162" s="247" t="s">
        <v>702</v>
      </c>
      <c r="E162" s="246"/>
      <c r="F162" s="245">
        <v>3.24</v>
      </c>
      <c r="G162" s="372"/>
      <c r="H162" s="231"/>
      <c r="I162" s="231"/>
      <c r="J162" s="231"/>
      <c r="K162" s="231"/>
      <c r="L162" s="231"/>
      <c r="M162" s="231"/>
      <c r="N162" s="231"/>
      <c r="O162" s="229"/>
      <c r="P162" s="229"/>
      <c r="Q162" s="229"/>
      <c r="R162" s="229"/>
      <c r="S162" s="229"/>
      <c r="T162" s="229"/>
      <c r="U162" s="230"/>
      <c r="V162" s="229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 t="s">
        <v>175</v>
      </c>
      <c r="AG162" s="222">
        <v>0</v>
      </c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</row>
    <row r="163" spans="1:61" outlineLevel="1" x14ac:dyDescent="0.2">
      <c r="A163" s="233">
        <v>62</v>
      </c>
      <c r="B163" s="232" t="s">
        <v>231</v>
      </c>
      <c r="C163" s="237" t="s">
        <v>139</v>
      </c>
      <c r="D163" s="236" t="s">
        <v>230</v>
      </c>
      <c r="E163" s="229" t="s">
        <v>168</v>
      </c>
      <c r="F163" s="235">
        <v>0.03</v>
      </c>
      <c r="G163" s="371"/>
      <c r="H163" s="231">
        <f>ROUND(F163*G163,2)</f>
        <v>0</v>
      </c>
      <c r="I163" s="234"/>
      <c r="J163" s="231">
        <f>ROUND(F163*I163,2)</f>
        <v>0</v>
      </c>
      <c r="K163" s="234"/>
      <c r="L163" s="231">
        <f>ROUND(F163*K163,2)</f>
        <v>0</v>
      </c>
      <c r="M163" s="231">
        <v>21</v>
      </c>
      <c r="N163" s="231">
        <f>H163*(1+M163/100)</f>
        <v>0</v>
      </c>
      <c r="O163" s="229">
        <v>0</v>
      </c>
      <c r="P163" s="229">
        <f>ROUND(F163*O163,5)</f>
        <v>0</v>
      </c>
      <c r="Q163" s="229">
        <v>0</v>
      </c>
      <c r="R163" s="229">
        <f>ROUND(F163*Q163,5)</f>
        <v>0</v>
      </c>
      <c r="S163" s="229"/>
      <c r="T163" s="229"/>
      <c r="U163" s="230">
        <v>1.4990000000000001</v>
      </c>
      <c r="V163" s="229">
        <f>ROUND(F163*U163,2)</f>
        <v>0.04</v>
      </c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 t="s">
        <v>136</v>
      </c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</row>
    <row r="164" spans="1:61" x14ac:dyDescent="0.2">
      <c r="A164" s="244" t="s">
        <v>150</v>
      </c>
      <c r="B164" s="243" t="s">
        <v>57</v>
      </c>
      <c r="C164" s="243"/>
      <c r="D164" s="242" t="s">
        <v>56</v>
      </c>
      <c r="E164" s="238"/>
      <c r="F164" s="241"/>
      <c r="G164" s="373"/>
      <c r="H164" s="240">
        <f>SUMIF(AF165:AF177,"&lt;&gt;NOR",H165:H177)</f>
        <v>0</v>
      </c>
      <c r="I164" s="240"/>
      <c r="J164" s="240">
        <f>SUM(J165:J177)</f>
        <v>0</v>
      </c>
      <c r="K164" s="240"/>
      <c r="L164" s="240">
        <f>SUM(L165:L177)</f>
        <v>0</v>
      </c>
      <c r="M164" s="240"/>
      <c r="N164" s="240">
        <f>SUM(N165:N177)</f>
        <v>0</v>
      </c>
      <c r="O164" s="238"/>
      <c r="P164" s="238">
        <f>SUM(P165:P177)</f>
        <v>1.6309999999999998E-2</v>
      </c>
      <c r="Q164" s="238"/>
      <c r="R164" s="238">
        <f>SUM(R165:R177)</f>
        <v>0</v>
      </c>
      <c r="S164" s="238"/>
      <c r="T164" s="238"/>
      <c r="U164" s="239"/>
      <c r="V164" s="238">
        <f>SUM(V165:V177)</f>
        <v>2.0099999999999998</v>
      </c>
      <c r="AF164" t="s">
        <v>149</v>
      </c>
    </row>
    <row r="165" spans="1:61" outlineLevel="1" x14ac:dyDescent="0.2">
      <c r="A165" s="233">
        <v>63</v>
      </c>
      <c r="B165" s="232" t="s">
        <v>227</v>
      </c>
      <c r="C165" s="237" t="s">
        <v>139</v>
      </c>
      <c r="D165" s="236" t="s">
        <v>775</v>
      </c>
      <c r="E165" s="229" t="s">
        <v>194</v>
      </c>
      <c r="F165" s="235">
        <v>1</v>
      </c>
      <c r="G165" s="371"/>
      <c r="H165" s="231">
        <f>ROUND(F165*G165,2)</f>
        <v>0</v>
      </c>
      <c r="I165" s="234"/>
      <c r="J165" s="231">
        <f>ROUND(F165*I165,2)</f>
        <v>0</v>
      </c>
      <c r="K165" s="234"/>
      <c r="L165" s="231">
        <f>ROUND(F165*K165,2)</f>
        <v>0</v>
      </c>
      <c r="M165" s="231">
        <v>21</v>
      </c>
      <c r="N165" s="231">
        <f>H165*(1+M165/100)</f>
        <v>0</v>
      </c>
      <c r="O165" s="229">
        <v>4.5500000000000002E-3</v>
      </c>
      <c r="P165" s="229">
        <f>ROUND(F165*O165,5)</f>
        <v>4.5500000000000002E-3</v>
      </c>
      <c r="Q165" s="229">
        <v>0</v>
      </c>
      <c r="R165" s="229">
        <f>ROUND(F165*Q165,5)</f>
        <v>0</v>
      </c>
      <c r="S165" s="229"/>
      <c r="T165" s="229"/>
      <c r="U165" s="230">
        <v>1.1259999999999999</v>
      </c>
      <c r="V165" s="229">
        <f>ROUND(F165*U165,2)</f>
        <v>1.1299999999999999</v>
      </c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 t="s">
        <v>136</v>
      </c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2"/>
      <c r="BH165" s="222"/>
      <c r="BI165" s="222"/>
    </row>
    <row r="166" spans="1:61" outlineLevel="1" x14ac:dyDescent="0.2">
      <c r="A166" s="233"/>
      <c r="B166" s="232"/>
      <c r="C166" s="232"/>
      <c r="D166" s="247" t="s">
        <v>701</v>
      </c>
      <c r="E166" s="246"/>
      <c r="F166" s="245"/>
      <c r="G166" s="372"/>
      <c r="H166" s="231"/>
      <c r="I166" s="231"/>
      <c r="J166" s="231"/>
      <c r="K166" s="231"/>
      <c r="L166" s="231"/>
      <c r="M166" s="231"/>
      <c r="N166" s="231"/>
      <c r="O166" s="229"/>
      <c r="P166" s="229"/>
      <c r="Q166" s="229"/>
      <c r="R166" s="229"/>
      <c r="S166" s="229"/>
      <c r="T166" s="229"/>
      <c r="U166" s="230"/>
      <c r="V166" s="229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 t="s">
        <v>175</v>
      </c>
      <c r="AG166" s="222">
        <v>0</v>
      </c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</row>
    <row r="167" spans="1:61" outlineLevel="1" x14ac:dyDescent="0.2">
      <c r="A167" s="233"/>
      <c r="B167" s="232"/>
      <c r="C167" s="232"/>
      <c r="D167" s="247" t="s">
        <v>99</v>
      </c>
      <c r="E167" s="246"/>
      <c r="F167" s="245">
        <v>1</v>
      </c>
      <c r="G167" s="372"/>
      <c r="H167" s="231"/>
      <c r="I167" s="231"/>
      <c r="J167" s="231"/>
      <c r="K167" s="231"/>
      <c r="L167" s="231"/>
      <c r="M167" s="231"/>
      <c r="N167" s="231"/>
      <c r="O167" s="229"/>
      <c r="P167" s="229"/>
      <c r="Q167" s="229"/>
      <c r="R167" s="229"/>
      <c r="S167" s="229"/>
      <c r="T167" s="229"/>
      <c r="U167" s="230"/>
      <c r="V167" s="229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 t="s">
        <v>175</v>
      </c>
      <c r="AG167" s="222">
        <v>0</v>
      </c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2"/>
      <c r="BH167" s="222"/>
      <c r="BI167" s="222"/>
    </row>
    <row r="168" spans="1:61" outlineLevel="1" x14ac:dyDescent="0.2">
      <c r="A168" s="233">
        <v>64</v>
      </c>
      <c r="B168" s="232" t="s">
        <v>223</v>
      </c>
      <c r="C168" s="237" t="s">
        <v>139</v>
      </c>
      <c r="D168" s="236" t="s">
        <v>222</v>
      </c>
      <c r="E168" s="229" t="s">
        <v>194</v>
      </c>
      <c r="F168" s="235">
        <v>1.1000000000000001</v>
      </c>
      <c r="G168" s="371"/>
      <c r="H168" s="231">
        <f>ROUND(F168*G168,2)</f>
        <v>0</v>
      </c>
      <c r="I168" s="234"/>
      <c r="J168" s="231">
        <f>ROUND(F168*I168,2)</f>
        <v>0</v>
      </c>
      <c r="K168" s="234"/>
      <c r="L168" s="231">
        <f>ROUND(F168*K168,2)</f>
        <v>0</v>
      </c>
      <c r="M168" s="231">
        <v>21</v>
      </c>
      <c r="N168" s="231">
        <f>H168*(1+M168/100)</f>
        <v>0</v>
      </c>
      <c r="O168" s="229">
        <v>1.0500000000000001E-2</v>
      </c>
      <c r="P168" s="229">
        <f>ROUND(F168*O168,5)</f>
        <v>1.155E-2</v>
      </c>
      <c r="Q168" s="229">
        <v>0</v>
      </c>
      <c r="R168" s="229">
        <f>ROUND(F168*Q168,5)</f>
        <v>0</v>
      </c>
      <c r="S168" s="229"/>
      <c r="T168" s="229"/>
      <c r="U168" s="230">
        <v>0</v>
      </c>
      <c r="V168" s="229">
        <f>ROUND(F168*U168,2)</f>
        <v>0</v>
      </c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 t="s">
        <v>211</v>
      </c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222"/>
      <c r="BA168" s="222"/>
      <c r="BB168" s="222"/>
      <c r="BC168" s="222"/>
      <c r="BD168" s="222"/>
      <c r="BE168" s="222"/>
      <c r="BF168" s="222"/>
      <c r="BG168" s="222"/>
      <c r="BH168" s="222"/>
      <c r="BI168" s="222"/>
    </row>
    <row r="169" spans="1:61" outlineLevel="1" x14ac:dyDescent="0.2">
      <c r="A169" s="233"/>
      <c r="B169" s="232"/>
      <c r="C169" s="232"/>
      <c r="D169" s="247" t="s">
        <v>700</v>
      </c>
      <c r="E169" s="246"/>
      <c r="F169" s="245">
        <v>1.1000000000000001</v>
      </c>
      <c r="G169" s="372"/>
      <c r="H169" s="231"/>
      <c r="I169" s="231"/>
      <c r="J169" s="231"/>
      <c r="K169" s="231"/>
      <c r="L169" s="231"/>
      <c r="M169" s="231"/>
      <c r="N169" s="231"/>
      <c r="O169" s="229"/>
      <c r="P169" s="229"/>
      <c r="Q169" s="229"/>
      <c r="R169" s="229"/>
      <c r="S169" s="229"/>
      <c r="T169" s="229"/>
      <c r="U169" s="230"/>
      <c r="V169" s="229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 t="s">
        <v>175</v>
      </c>
      <c r="AG169" s="222">
        <v>0</v>
      </c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</row>
    <row r="170" spans="1:61" outlineLevel="1" x14ac:dyDescent="0.2">
      <c r="A170" s="233">
        <v>65</v>
      </c>
      <c r="B170" s="232" t="s">
        <v>220</v>
      </c>
      <c r="C170" s="237" t="s">
        <v>139</v>
      </c>
      <c r="D170" s="236" t="s">
        <v>219</v>
      </c>
      <c r="E170" s="229" t="s">
        <v>194</v>
      </c>
      <c r="F170" s="235">
        <v>1</v>
      </c>
      <c r="G170" s="371"/>
      <c r="H170" s="231">
        <f>ROUND(F170*G170,2)</f>
        <v>0</v>
      </c>
      <c r="I170" s="234"/>
      <c r="J170" s="231">
        <f>ROUND(F170*I170,2)</f>
        <v>0</v>
      </c>
      <c r="K170" s="234"/>
      <c r="L170" s="231">
        <f>ROUND(F170*K170,2)</f>
        <v>0</v>
      </c>
      <c r="M170" s="231">
        <v>21</v>
      </c>
      <c r="N170" s="231">
        <f>H170*(1+M170/100)</f>
        <v>0</v>
      </c>
      <c r="O170" s="229">
        <v>0</v>
      </c>
      <c r="P170" s="229">
        <f>ROUND(F170*O170,5)</f>
        <v>0</v>
      </c>
      <c r="Q170" s="229">
        <v>0</v>
      </c>
      <c r="R170" s="229">
        <f>ROUND(F170*Q170,5)</f>
        <v>0</v>
      </c>
      <c r="S170" s="229"/>
      <c r="T170" s="229"/>
      <c r="U170" s="230">
        <v>0.1</v>
      </c>
      <c r="V170" s="229">
        <f>ROUND(F170*U170,2)</f>
        <v>0.1</v>
      </c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 t="s">
        <v>136</v>
      </c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</row>
    <row r="171" spans="1:61" outlineLevel="1" x14ac:dyDescent="0.2">
      <c r="A171" s="233">
        <v>66</v>
      </c>
      <c r="B171" s="232" t="s">
        <v>218</v>
      </c>
      <c r="C171" s="237" t="s">
        <v>139</v>
      </c>
      <c r="D171" s="236" t="s">
        <v>217</v>
      </c>
      <c r="E171" s="229" t="s">
        <v>194</v>
      </c>
      <c r="F171" s="235">
        <v>1</v>
      </c>
      <c r="G171" s="371"/>
      <c r="H171" s="231">
        <f>ROUND(F171*G171,2)</f>
        <v>0</v>
      </c>
      <c r="I171" s="234"/>
      <c r="J171" s="231">
        <f>ROUND(F171*I171,2)</f>
        <v>0</v>
      </c>
      <c r="K171" s="234"/>
      <c r="L171" s="231">
        <f>ROUND(F171*K171,2)</f>
        <v>0</v>
      </c>
      <c r="M171" s="231">
        <v>21</v>
      </c>
      <c r="N171" s="231">
        <f>H171*(1+M171/100)</f>
        <v>0</v>
      </c>
      <c r="O171" s="229">
        <v>0</v>
      </c>
      <c r="P171" s="229">
        <f>ROUND(F171*O171,5)</f>
        <v>0</v>
      </c>
      <c r="Q171" s="229">
        <v>0</v>
      </c>
      <c r="R171" s="229">
        <f>ROUND(F171*Q171,5)</f>
        <v>0</v>
      </c>
      <c r="S171" s="229"/>
      <c r="T171" s="229"/>
      <c r="U171" s="230">
        <v>0.56699999999999995</v>
      </c>
      <c r="V171" s="229">
        <f>ROUND(F171*U171,2)</f>
        <v>0.56999999999999995</v>
      </c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 t="s">
        <v>136</v>
      </c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</row>
    <row r="172" spans="1:61" ht="22.5" outlineLevel="1" x14ac:dyDescent="0.2">
      <c r="A172" s="233">
        <v>67</v>
      </c>
      <c r="B172" s="232" t="s">
        <v>216</v>
      </c>
      <c r="C172" s="237" t="s">
        <v>139</v>
      </c>
      <c r="D172" s="236" t="s">
        <v>215</v>
      </c>
      <c r="E172" s="229" t="s">
        <v>207</v>
      </c>
      <c r="F172" s="235">
        <v>1</v>
      </c>
      <c r="G172" s="371"/>
      <c r="H172" s="231">
        <f>ROUND(F172*G172,2)</f>
        <v>0</v>
      </c>
      <c r="I172" s="234"/>
      <c r="J172" s="231">
        <f>ROUND(F172*I172,2)</f>
        <v>0</v>
      </c>
      <c r="K172" s="234"/>
      <c r="L172" s="231">
        <f>ROUND(F172*K172,2)</f>
        <v>0</v>
      </c>
      <c r="M172" s="231">
        <v>21</v>
      </c>
      <c r="N172" s="231">
        <f>H172*(1+M172/100)</f>
        <v>0</v>
      </c>
      <c r="O172" s="229">
        <v>0</v>
      </c>
      <c r="P172" s="229">
        <f>ROUND(F172*O172,5)</f>
        <v>0</v>
      </c>
      <c r="Q172" s="229">
        <v>0</v>
      </c>
      <c r="R172" s="229">
        <f>ROUND(F172*Q172,5)</f>
        <v>0</v>
      </c>
      <c r="S172" s="229"/>
      <c r="T172" s="229"/>
      <c r="U172" s="230">
        <v>0.12</v>
      </c>
      <c r="V172" s="229">
        <f>ROUND(F172*U172,2)</f>
        <v>0.12</v>
      </c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 t="s">
        <v>136</v>
      </c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</row>
    <row r="173" spans="1:61" outlineLevel="1" x14ac:dyDescent="0.2">
      <c r="A173" s="233"/>
      <c r="B173" s="232"/>
      <c r="C173" s="232"/>
      <c r="D173" s="247" t="s">
        <v>99</v>
      </c>
      <c r="E173" s="246"/>
      <c r="F173" s="245">
        <v>1</v>
      </c>
      <c r="G173" s="372"/>
      <c r="H173" s="231"/>
      <c r="I173" s="231"/>
      <c r="J173" s="231"/>
      <c r="K173" s="231"/>
      <c r="L173" s="231"/>
      <c r="M173" s="231"/>
      <c r="N173" s="231"/>
      <c r="O173" s="229"/>
      <c r="P173" s="229"/>
      <c r="Q173" s="229"/>
      <c r="R173" s="229"/>
      <c r="S173" s="229"/>
      <c r="T173" s="229"/>
      <c r="U173" s="230"/>
      <c r="V173" s="229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 t="s">
        <v>175</v>
      </c>
      <c r="AG173" s="222">
        <v>0</v>
      </c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</row>
    <row r="174" spans="1:61" outlineLevel="1" x14ac:dyDescent="0.2">
      <c r="A174" s="233">
        <v>68</v>
      </c>
      <c r="B174" s="232" t="s">
        <v>213</v>
      </c>
      <c r="C174" s="237" t="s">
        <v>139</v>
      </c>
      <c r="D174" s="236" t="s">
        <v>212</v>
      </c>
      <c r="E174" s="229" t="s">
        <v>207</v>
      </c>
      <c r="F174" s="235">
        <v>1.1000000000000001</v>
      </c>
      <c r="G174" s="371"/>
      <c r="H174" s="231">
        <f>ROUND(F174*G174,2)</f>
        <v>0</v>
      </c>
      <c r="I174" s="234"/>
      <c r="J174" s="231">
        <f>ROUND(F174*I174,2)</f>
        <v>0</v>
      </c>
      <c r="K174" s="234"/>
      <c r="L174" s="231">
        <f>ROUND(F174*K174,2)</f>
        <v>0</v>
      </c>
      <c r="M174" s="231">
        <v>21</v>
      </c>
      <c r="N174" s="231">
        <f>H174*(1+M174/100)</f>
        <v>0</v>
      </c>
      <c r="O174" s="229">
        <v>1.4999999999999999E-4</v>
      </c>
      <c r="P174" s="229">
        <f>ROUND(F174*O174,5)</f>
        <v>1.7000000000000001E-4</v>
      </c>
      <c r="Q174" s="229">
        <v>0</v>
      </c>
      <c r="R174" s="229">
        <f>ROUND(F174*Q174,5)</f>
        <v>0</v>
      </c>
      <c r="S174" s="229"/>
      <c r="T174" s="229"/>
      <c r="U174" s="230">
        <v>0</v>
      </c>
      <c r="V174" s="229">
        <f>ROUND(F174*U174,2)</f>
        <v>0</v>
      </c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 t="s">
        <v>211</v>
      </c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</row>
    <row r="175" spans="1:61" outlineLevel="1" x14ac:dyDescent="0.2">
      <c r="A175" s="233"/>
      <c r="B175" s="232"/>
      <c r="C175" s="237"/>
      <c r="D175" s="247" t="s">
        <v>700</v>
      </c>
      <c r="E175" s="246"/>
      <c r="F175" s="245">
        <v>1.1000000000000001</v>
      </c>
      <c r="G175" s="372"/>
      <c r="H175" s="231"/>
      <c r="I175" s="231"/>
      <c r="J175" s="231"/>
      <c r="K175" s="231"/>
      <c r="L175" s="231"/>
      <c r="M175" s="231"/>
      <c r="N175" s="231"/>
      <c r="O175" s="229"/>
      <c r="P175" s="229"/>
      <c r="Q175" s="229"/>
      <c r="R175" s="229"/>
      <c r="S175" s="229"/>
      <c r="T175" s="229"/>
      <c r="U175" s="230"/>
      <c r="V175" s="229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 t="s">
        <v>175</v>
      </c>
      <c r="AG175" s="222">
        <v>0</v>
      </c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</row>
    <row r="176" spans="1:61" outlineLevel="1" x14ac:dyDescent="0.2">
      <c r="A176" s="233">
        <v>69</v>
      </c>
      <c r="B176" s="232" t="s">
        <v>209</v>
      </c>
      <c r="C176" s="237" t="s">
        <v>139</v>
      </c>
      <c r="D176" s="236" t="s">
        <v>208</v>
      </c>
      <c r="E176" s="229" t="s">
        <v>207</v>
      </c>
      <c r="F176" s="235">
        <v>1</v>
      </c>
      <c r="G176" s="371"/>
      <c r="H176" s="231">
        <f>ROUND(F176*G176,2)</f>
        <v>0</v>
      </c>
      <c r="I176" s="234"/>
      <c r="J176" s="231">
        <f>ROUND(F176*I176,2)</f>
        <v>0</v>
      </c>
      <c r="K176" s="234"/>
      <c r="L176" s="231">
        <f>ROUND(F176*K176,2)</f>
        <v>0</v>
      </c>
      <c r="M176" s="231">
        <v>21</v>
      </c>
      <c r="N176" s="231">
        <f>H176*(1+M176/100)</f>
        <v>0</v>
      </c>
      <c r="O176" s="229">
        <v>4.0000000000000003E-5</v>
      </c>
      <c r="P176" s="229">
        <f>ROUND(F176*O176,5)</f>
        <v>4.0000000000000003E-5</v>
      </c>
      <c r="Q176" s="229">
        <v>0</v>
      </c>
      <c r="R176" s="229">
        <f>ROUND(F176*Q176,5)</f>
        <v>0</v>
      </c>
      <c r="S176" s="229"/>
      <c r="T176" s="229"/>
      <c r="U176" s="230">
        <v>7.0000000000000007E-2</v>
      </c>
      <c r="V176" s="229">
        <f>ROUND(F176*U176,2)</f>
        <v>7.0000000000000007E-2</v>
      </c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 t="s">
        <v>136</v>
      </c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</row>
    <row r="177" spans="1:61" outlineLevel="1" x14ac:dyDescent="0.2">
      <c r="A177" s="233">
        <v>70</v>
      </c>
      <c r="B177" s="232" t="s">
        <v>205</v>
      </c>
      <c r="C177" s="237" t="s">
        <v>139</v>
      </c>
      <c r="D177" s="236" t="s">
        <v>204</v>
      </c>
      <c r="E177" s="229" t="s">
        <v>168</v>
      </c>
      <c r="F177" s="235">
        <v>0.01</v>
      </c>
      <c r="G177" s="371"/>
      <c r="H177" s="231">
        <f>ROUND(F177*G177,2)</f>
        <v>0</v>
      </c>
      <c r="I177" s="234"/>
      <c r="J177" s="231">
        <f>ROUND(F177*I177,2)</f>
        <v>0</v>
      </c>
      <c r="K177" s="234"/>
      <c r="L177" s="231">
        <f>ROUND(F177*K177,2)</f>
        <v>0</v>
      </c>
      <c r="M177" s="231">
        <v>21</v>
      </c>
      <c r="N177" s="231">
        <f>H177*(1+M177/100)</f>
        <v>0</v>
      </c>
      <c r="O177" s="229">
        <v>0</v>
      </c>
      <c r="P177" s="229">
        <f>ROUND(F177*O177,5)</f>
        <v>0</v>
      </c>
      <c r="Q177" s="229">
        <v>0</v>
      </c>
      <c r="R177" s="229">
        <f>ROUND(F177*Q177,5)</f>
        <v>0</v>
      </c>
      <c r="S177" s="229"/>
      <c r="T177" s="229"/>
      <c r="U177" s="230">
        <v>1.5980000000000001</v>
      </c>
      <c r="V177" s="229">
        <f>ROUND(F177*U177,2)</f>
        <v>0.02</v>
      </c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 t="s">
        <v>136</v>
      </c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222"/>
      <c r="BD177" s="222"/>
      <c r="BE177" s="222"/>
      <c r="BF177" s="222"/>
      <c r="BG177" s="222"/>
      <c r="BH177" s="222"/>
      <c r="BI177" s="222"/>
    </row>
    <row r="178" spans="1:61" x14ac:dyDescent="0.2">
      <c r="A178" s="244" t="s">
        <v>150</v>
      </c>
      <c r="B178" s="243" t="s">
        <v>55</v>
      </c>
      <c r="C178" s="243"/>
      <c r="D178" s="242" t="s">
        <v>54</v>
      </c>
      <c r="E178" s="238"/>
      <c r="F178" s="241"/>
      <c r="G178" s="373"/>
      <c r="H178" s="240">
        <f>SUMIF(AF179:AF192,"&lt;&gt;NOR",H179:H192)</f>
        <v>0</v>
      </c>
      <c r="I178" s="240"/>
      <c r="J178" s="240">
        <f>SUM(J179:J192)</f>
        <v>0</v>
      </c>
      <c r="K178" s="240"/>
      <c r="L178" s="240">
        <f>SUM(L179:L192)</f>
        <v>0</v>
      </c>
      <c r="M178" s="240"/>
      <c r="N178" s="240">
        <f>SUM(N179:N192)</f>
        <v>0</v>
      </c>
      <c r="O178" s="238"/>
      <c r="P178" s="238">
        <f>SUM(P179:P192)</f>
        <v>7.4300000000000005E-2</v>
      </c>
      <c r="Q178" s="238"/>
      <c r="R178" s="238">
        <f>SUM(R179:R192)</f>
        <v>0</v>
      </c>
      <c r="S178" s="238"/>
      <c r="T178" s="238"/>
      <c r="U178" s="239"/>
      <c r="V178" s="238">
        <f>SUM(V179:V192)</f>
        <v>31.75</v>
      </c>
      <c r="AF178" t="s">
        <v>149</v>
      </c>
    </row>
    <row r="179" spans="1:61" outlineLevel="1" x14ac:dyDescent="0.2">
      <c r="A179" s="233">
        <v>71</v>
      </c>
      <c r="B179" s="232" t="s">
        <v>203</v>
      </c>
      <c r="C179" s="237" t="s">
        <v>139</v>
      </c>
      <c r="D179" s="236" t="s">
        <v>202</v>
      </c>
      <c r="E179" s="229" t="s">
        <v>194</v>
      </c>
      <c r="F179" s="235">
        <v>122.4</v>
      </c>
      <c r="G179" s="371"/>
      <c r="H179" s="231">
        <f>ROUND(F179*G179,2)</f>
        <v>0</v>
      </c>
      <c r="I179" s="234"/>
      <c r="J179" s="231">
        <f>ROUND(F179*I179,2)</f>
        <v>0</v>
      </c>
      <c r="K179" s="234"/>
      <c r="L179" s="231">
        <f>ROUND(F179*K179,2)</f>
        <v>0</v>
      </c>
      <c r="M179" s="231">
        <v>21</v>
      </c>
      <c r="N179" s="231">
        <f>H179*(1+M179/100)</f>
        <v>0</v>
      </c>
      <c r="O179" s="229">
        <v>0</v>
      </c>
      <c r="P179" s="229">
        <f>ROUND(F179*O179,5)</f>
        <v>0</v>
      </c>
      <c r="Q179" s="229">
        <v>0</v>
      </c>
      <c r="R179" s="229">
        <f>ROUND(F179*Q179,5)</f>
        <v>0</v>
      </c>
      <c r="S179" s="229"/>
      <c r="T179" s="229"/>
      <c r="U179" s="230">
        <v>6.9709999999999994E-2</v>
      </c>
      <c r="V179" s="229">
        <f>ROUND(F179*U179,2)</f>
        <v>8.5299999999999994</v>
      </c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 t="s">
        <v>136</v>
      </c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22"/>
      <c r="AT179" s="222"/>
      <c r="AU179" s="222"/>
      <c r="AV179" s="222"/>
      <c r="AW179" s="222"/>
      <c r="AX179" s="222"/>
      <c r="AY179" s="222"/>
      <c r="AZ179" s="222"/>
      <c r="BA179" s="222"/>
      <c r="BB179" s="222"/>
      <c r="BC179" s="222"/>
      <c r="BD179" s="222"/>
      <c r="BE179" s="222"/>
      <c r="BF179" s="222"/>
      <c r="BG179" s="222"/>
      <c r="BH179" s="222"/>
      <c r="BI179" s="222"/>
    </row>
    <row r="180" spans="1:61" outlineLevel="1" x14ac:dyDescent="0.2">
      <c r="A180" s="233"/>
      <c r="B180" s="232"/>
      <c r="C180" s="232"/>
      <c r="D180" s="247" t="s">
        <v>697</v>
      </c>
      <c r="E180" s="246"/>
      <c r="F180" s="245"/>
      <c r="G180" s="372"/>
      <c r="H180" s="231"/>
      <c r="I180" s="231"/>
      <c r="J180" s="231"/>
      <c r="K180" s="231"/>
      <c r="L180" s="231"/>
      <c r="M180" s="231"/>
      <c r="N180" s="231"/>
      <c r="O180" s="229"/>
      <c r="P180" s="229"/>
      <c r="Q180" s="229"/>
      <c r="R180" s="229"/>
      <c r="S180" s="229"/>
      <c r="T180" s="229"/>
      <c r="U180" s="230"/>
      <c r="V180" s="229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 t="s">
        <v>175</v>
      </c>
      <c r="AG180" s="222">
        <v>0</v>
      </c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22"/>
      <c r="AT180" s="222"/>
      <c r="AU180" s="222"/>
      <c r="AV180" s="222"/>
      <c r="AW180" s="222"/>
      <c r="AX180" s="222"/>
      <c r="AY180" s="222"/>
      <c r="AZ180" s="222"/>
      <c r="BA180" s="222"/>
      <c r="BB180" s="222"/>
      <c r="BC180" s="222"/>
      <c r="BD180" s="222"/>
      <c r="BE180" s="222"/>
      <c r="BF180" s="222"/>
      <c r="BG180" s="222"/>
      <c r="BH180" s="222"/>
      <c r="BI180" s="222"/>
    </row>
    <row r="181" spans="1:61" outlineLevel="1" x14ac:dyDescent="0.2">
      <c r="A181" s="233"/>
      <c r="B181" s="232"/>
      <c r="C181" s="232"/>
      <c r="D181" s="247" t="s">
        <v>699</v>
      </c>
      <c r="E181" s="246"/>
      <c r="F181" s="245">
        <v>54</v>
      </c>
      <c r="G181" s="372"/>
      <c r="H181" s="231"/>
      <c r="I181" s="231"/>
      <c r="J181" s="231"/>
      <c r="K181" s="231"/>
      <c r="L181" s="231"/>
      <c r="M181" s="231"/>
      <c r="N181" s="231"/>
      <c r="O181" s="229"/>
      <c r="P181" s="229"/>
      <c r="Q181" s="229"/>
      <c r="R181" s="229"/>
      <c r="S181" s="229"/>
      <c r="T181" s="229"/>
      <c r="U181" s="230"/>
      <c r="V181" s="229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 t="s">
        <v>175</v>
      </c>
      <c r="AG181" s="222">
        <v>0</v>
      </c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22"/>
      <c r="AT181" s="222"/>
      <c r="AU181" s="222"/>
      <c r="AV181" s="222"/>
      <c r="AW181" s="222"/>
      <c r="AX181" s="222"/>
      <c r="AY181" s="222"/>
      <c r="AZ181" s="222"/>
      <c r="BA181" s="222"/>
      <c r="BB181" s="222"/>
      <c r="BC181" s="222"/>
      <c r="BD181" s="222"/>
      <c r="BE181" s="222"/>
      <c r="BF181" s="222"/>
      <c r="BG181" s="222"/>
      <c r="BH181" s="222"/>
      <c r="BI181" s="222"/>
    </row>
    <row r="182" spans="1:61" outlineLevel="1" x14ac:dyDescent="0.2">
      <c r="A182" s="233"/>
      <c r="B182" s="232"/>
      <c r="C182" s="232"/>
      <c r="D182" s="247" t="s">
        <v>695</v>
      </c>
      <c r="E182" s="246"/>
      <c r="F182" s="245">
        <v>18</v>
      </c>
      <c r="G182" s="372"/>
      <c r="H182" s="231"/>
      <c r="I182" s="231"/>
      <c r="J182" s="231"/>
      <c r="K182" s="231"/>
      <c r="L182" s="231"/>
      <c r="M182" s="231"/>
      <c r="N182" s="231"/>
      <c r="O182" s="229"/>
      <c r="P182" s="229"/>
      <c r="Q182" s="229"/>
      <c r="R182" s="229"/>
      <c r="S182" s="229"/>
      <c r="T182" s="229"/>
      <c r="U182" s="230"/>
      <c r="V182" s="229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 t="s">
        <v>175</v>
      </c>
      <c r="AG182" s="222">
        <v>0</v>
      </c>
      <c r="AH182" s="222"/>
      <c r="AI182" s="222"/>
      <c r="AJ182" s="222"/>
      <c r="AK182" s="222"/>
      <c r="AL182" s="222"/>
      <c r="AM182" s="222"/>
      <c r="AN182" s="222"/>
      <c r="AO182" s="222"/>
      <c r="AP182" s="222"/>
      <c r="AQ182" s="222"/>
      <c r="AR182" s="222"/>
      <c r="AS182" s="222"/>
      <c r="AT182" s="222"/>
      <c r="AU182" s="222"/>
      <c r="AV182" s="222"/>
      <c r="AW182" s="222"/>
      <c r="AX182" s="222"/>
      <c r="AY182" s="222"/>
      <c r="AZ182" s="222"/>
      <c r="BA182" s="222"/>
      <c r="BB182" s="222"/>
      <c r="BC182" s="222"/>
      <c r="BD182" s="222"/>
      <c r="BE182" s="222"/>
      <c r="BF182" s="222"/>
      <c r="BG182" s="222"/>
      <c r="BH182" s="222"/>
      <c r="BI182" s="222"/>
    </row>
    <row r="183" spans="1:61" outlineLevel="1" x14ac:dyDescent="0.2">
      <c r="A183" s="233"/>
      <c r="B183" s="232"/>
      <c r="C183" s="232"/>
      <c r="D183" s="247" t="s">
        <v>694</v>
      </c>
      <c r="E183" s="246"/>
      <c r="F183" s="245"/>
      <c r="G183" s="372"/>
      <c r="H183" s="231"/>
      <c r="I183" s="231"/>
      <c r="J183" s="231"/>
      <c r="K183" s="231"/>
      <c r="L183" s="231"/>
      <c r="M183" s="231"/>
      <c r="N183" s="231"/>
      <c r="O183" s="229"/>
      <c r="P183" s="229"/>
      <c r="Q183" s="229"/>
      <c r="R183" s="229"/>
      <c r="S183" s="229"/>
      <c r="T183" s="229"/>
      <c r="U183" s="230"/>
      <c r="V183" s="229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 t="s">
        <v>175</v>
      </c>
      <c r="AG183" s="222">
        <v>0</v>
      </c>
      <c r="AH183" s="222"/>
      <c r="AI183" s="222"/>
      <c r="AJ183" s="222"/>
      <c r="AK183" s="222"/>
      <c r="AL183" s="222"/>
      <c r="AM183" s="222"/>
      <c r="AN183" s="222"/>
      <c r="AO183" s="222"/>
      <c r="AP183" s="222"/>
      <c r="AQ183" s="222"/>
      <c r="AR183" s="222"/>
      <c r="AS183" s="222"/>
      <c r="AT183" s="222"/>
      <c r="AU183" s="222"/>
      <c r="AV183" s="222"/>
      <c r="AW183" s="222"/>
      <c r="AX183" s="222"/>
      <c r="AY183" s="222"/>
      <c r="AZ183" s="222"/>
      <c r="BA183" s="222"/>
      <c r="BB183" s="222"/>
      <c r="BC183" s="222"/>
      <c r="BD183" s="222"/>
      <c r="BE183" s="222"/>
      <c r="BF183" s="222"/>
      <c r="BG183" s="222"/>
      <c r="BH183" s="222"/>
      <c r="BI183" s="222"/>
    </row>
    <row r="184" spans="1:61" outlineLevel="1" x14ac:dyDescent="0.2">
      <c r="A184" s="233"/>
      <c r="B184" s="232"/>
      <c r="C184" s="232"/>
      <c r="D184" s="247" t="s">
        <v>698</v>
      </c>
      <c r="E184" s="246"/>
      <c r="F184" s="245">
        <v>39.6</v>
      </c>
      <c r="G184" s="372"/>
      <c r="H184" s="231"/>
      <c r="I184" s="231"/>
      <c r="J184" s="231"/>
      <c r="K184" s="231"/>
      <c r="L184" s="231"/>
      <c r="M184" s="231"/>
      <c r="N184" s="231"/>
      <c r="O184" s="229"/>
      <c r="P184" s="229"/>
      <c r="Q184" s="229"/>
      <c r="R184" s="229"/>
      <c r="S184" s="229"/>
      <c r="T184" s="229"/>
      <c r="U184" s="230"/>
      <c r="V184" s="229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 t="s">
        <v>175</v>
      </c>
      <c r="AG184" s="222">
        <v>0</v>
      </c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22"/>
      <c r="AT184" s="222"/>
      <c r="AU184" s="222"/>
      <c r="AV184" s="222"/>
      <c r="AW184" s="222"/>
      <c r="AX184" s="222"/>
      <c r="AY184" s="222"/>
      <c r="AZ184" s="222"/>
      <c r="BA184" s="222"/>
      <c r="BB184" s="222"/>
      <c r="BC184" s="222"/>
      <c r="BD184" s="222"/>
      <c r="BE184" s="222"/>
      <c r="BF184" s="222"/>
      <c r="BG184" s="222"/>
      <c r="BH184" s="222"/>
      <c r="BI184" s="222"/>
    </row>
    <row r="185" spans="1:61" outlineLevel="1" x14ac:dyDescent="0.2">
      <c r="A185" s="233"/>
      <c r="B185" s="232"/>
      <c r="C185" s="232"/>
      <c r="D185" s="247" t="s">
        <v>692</v>
      </c>
      <c r="E185" s="246"/>
      <c r="F185" s="245">
        <v>10.8</v>
      </c>
      <c r="G185" s="372"/>
      <c r="H185" s="231"/>
      <c r="I185" s="231"/>
      <c r="J185" s="231"/>
      <c r="K185" s="231"/>
      <c r="L185" s="231"/>
      <c r="M185" s="231"/>
      <c r="N185" s="231"/>
      <c r="O185" s="229"/>
      <c r="P185" s="229"/>
      <c r="Q185" s="229"/>
      <c r="R185" s="229"/>
      <c r="S185" s="229"/>
      <c r="T185" s="229"/>
      <c r="U185" s="230"/>
      <c r="V185" s="229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 t="s">
        <v>175</v>
      </c>
      <c r="AG185" s="222">
        <v>0</v>
      </c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22"/>
      <c r="AT185" s="222"/>
      <c r="AU185" s="222"/>
      <c r="AV185" s="222"/>
      <c r="AW185" s="222"/>
      <c r="AX185" s="222"/>
      <c r="AY185" s="222"/>
      <c r="AZ185" s="222"/>
      <c r="BA185" s="222"/>
      <c r="BB185" s="222"/>
      <c r="BC185" s="222"/>
      <c r="BD185" s="222"/>
      <c r="BE185" s="222"/>
      <c r="BF185" s="222"/>
      <c r="BG185" s="222"/>
      <c r="BH185" s="222"/>
      <c r="BI185" s="222"/>
    </row>
    <row r="186" spans="1:61" ht="22.5" outlineLevel="1" x14ac:dyDescent="0.2">
      <c r="A186" s="233">
        <v>72</v>
      </c>
      <c r="B186" s="232" t="s">
        <v>200</v>
      </c>
      <c r="C186" s="237" t="s">
        <v>139</v>
      </c>
      <c r="D186" s="236" t="s">
        <v>199</v>
      </c>
      <c r="E186" s="229" t="s">
        <v>194</v>
      </c>
      <c r="F186" s="235">
        <v>172.8</v>
      </c>
      <c r="G186" s="371"/>
      <c r="H186" s="231">
        <f>ROUND(F186*G186,2)</f>
        <v>0</v>
      </c>
      <c r="I186" s="234"/>
      <c r="J186" s="231">
        <f>ROUND(F186*I186,2)</f>
        <v>0</v>
      </c>
      <c r="K186" s="234"/>
      <c r="L186" s="231">
        <f>ROUND(F186*K186,2)</f>
        <v>0</v>
      </c>
      <c r="M186" s="231">
        <v>21</v>
      </c>
      <c r="N186" s="231">
        <f>H186*(1+M186/100)</f>
        <v>0</v>
      </c>
      <c r="O186" s="229">
        <v>4.2999999999999999E-4</v>
      </c>
      <c r="P186" s="229">
        <f>ROUND(F186*O186,5)</f>
        <v>7.4300000000000005E-2</v>
      </c>
      <c r="Q186" s="229">
        <v>0</v>
      </c>
      <c r="R186" s="229">
        <f>ROUND(F186*Q186,5)</f>
        <v>0</v>
      </c>
      <c r="S186" s="229"/>
      <c r="T186" s="229"/>
      <c r="U186" s="230">
        <v>0.13439999999999999</v>
      </c>
      <c r="V186" s="229">
        <f>ROUND(F186*U186,2)</f>
        <v>23.22</v>
      </c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 t="s">
        <v>136</v>
      </c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22"/>
      <c r="AT186" s="222"/>
      <c r="AU186" s="222"/>
      <c r="AV186" s="222"/>
      <c r="AW186" s="222"/>
      <c r="AX186" s="222"/>
      <c r="AY186" s="222"/>
      <c r="AZ186" s="222"/>
      <c r="BA186" s="222"/>
      <c r="BB186" s="222"/>
      <c r="BC186" s="222"/>
      <c r="BD186" s="222"/>
      <c r="BE186" s="222"/>
      <c r="BF186" s="222"/>
      <c r="BG186" s="222"/>
      <c r="BH186" s="222"/>
      <c r="BI186" s="222"/>
    </row>
    <row r="187" spans="1:61" outlineLevel="1" x14ac:dyDescent="0.2">
      <c r="A187" s="233"/>
      <c r="B187" s="232"/>
      <c r="C187" s="232"/>
      <c r="D187" s="247" t="s">
        <v>697</v>
      </c>
      <c r="E187" s="246"/>
      <c r="F187" s="245"/>
      <c r="G187" s="372"/>
      <c r="H187" s="231"/>
      <c r="I187" s="231"/>
      <c r="J187" s="231"/>
      <c r="K187" s="231"/>
      <c r="L187" s="231"/>
      <c r="M187" s="231"/>
      <c r="N187" s="231"/>
      <c r="O187" s="229"/>
      <c r="P187" s="229"/>
      <c r="Q187" s="229"/>
      <c r="R187" s="229"/>
      <c r="S187" s="229"/>
      <c r="T187" s="229"/>
      <c r="U187" s="230"/>
      <c r="V187" s="229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 t="s">
        <v>175</v>
      </c>
      <c r="AG187" s="222">
        <v>0</v>
      </c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22"/>
      <c r="AT187" s="222"/>
      <c r="AU187" s="222"/>
      <c r="AV187" s="222"/>
      <c r="AW187" s="222"/>
      <c r="AX187" s="222"/>
      <c r="AY187" s="222"/>
      <c r="AZ187" s="222"/>
      <c r="BA187" s="222"/>
      <c r="BB187" s="222"/>
      <c r="BC187" s="222"/>
      <c r="BD187" s="222"/>
      <c r="BE187" s="222"/>
      <c r="BF187" s="222"/>
      <c r="BG187" s="222"/>
      <c r="BH187" s="222"/>
      <c r="BI187" s="222"/>
    </row>
    <row r="188" spans="1:61" outlineLevel="1" x14ac:dyDescent="0.2">
      <c r="A188" s="233"/>
      <c r="B188" s="232"/>
      <c r="C188" s="232"/>
      <c r="D188" s="247" t="s">
        <v>696</v>
      </c>
      <c r="E188" s="246"/>
      <c r="F188" s="245">
        <v>79.2</v>
      </c>
      <c r="G188" s="372"/>
      <c r="H188" s="231"/>
      <c r="I188" s="231"/>
      <c r="J188" s="231"/>
      <c r="K188" s="231"/>
      <c r="L188" s="231"/>
      <c r="M188" s="231"/>
      <c r="N188" s="231"/>
      <c r="O188" s="229"/>
      <c r="P188" s="229"/>
      <c r="Q188" s="229"/>
      <c r="R188" s="229"/>
      <c r="S188" s="229"/>
      <c r="T188" s="229"/>
      <c r="U188" s="230"/>
      <c r="V188" s="229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 t="s">
        <v>175</v>
      </c>
      <c r="AG188" s="222">
        <v>0</v>
      </c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</row>
    <row r="189" spans="1:61" outlineLevel="1" x14ac:dyDescent="0.2">
      <c r="A189" s="233"/>
      <c r="B189" s="232"/>
      <c r="C189" s="232"/>
      <c r="D189" s="247" t="s">
        <v>695</v>
      </c>
      <c r="E189" s="246"/>
      <c r="F189" s="245">
        <v>18</v>
      </c>
      <c r="G189" s="372"/>
      <c r="H189" s="231"/>
      <c r="I189" s="231"/>
      <c r="J189" s="231"/>
      <c r="K189" s="231"/>
      <c r="L189" s="231"/>
      <c r="M189" s="231"/>
      <c r="N189" s="231"/>
      <c r="O189" s="229"/>
      <c r="P189" s="229"/>
      <c r="Q189" s="229"/>
      <c r="R189" s="229"/>
      <c r="S189" s="229"/>
      <c r="T189" s="229"/>
      <c r="U189" s="230"/>
      <c r="V189" s="229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 t="s">
        <v>175</v>
      </c>
      <c r="AG189" s="222">
        <v>0</v>
      </c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</row>
    <row r="190" spans="1:61" outlineLevel="1" x14ac:dyDescent="0.2">
      <c r="A190" s="233"/>
      <c r="B190" s="232"/>
      <c r="C190" s="232"/>
      <c r="D190" s="247" t="s">
        <v>694</v>
      </c>
      <c r="E190" s="246"/>
      <c r="F190" s="245"/>
      <c r="G190" s="372"/>
      <c r="H190" s="231"/>
      <c r="I190" s="231"/>
      <c r="J190" s="231"/>
      <c r="K190" s="231"/>
      <c r="L190" s="231"/>
      <c r="M190" s="231"/>
      <c r="N190" s="231"/>
      <c r="O190" s="229"/>
      <c r="P190" s="229"/>
      <c r="Q190" s="229"/>
      <c r="R190" s="229"/>
      <c r="S190" s="229"/>
      <c r="T190" s="229"/>
      <c r="U190" s="230"/>
      <c r="V190" s="229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 t="s">
        <v>175</v>
      </c>
      <c r="AG190" s="222">
        <v>0</v>
      </c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</row>
    <row r="191" spans="1:61" outlineLevel="1" x14ac:dyDescent="0.2">
      <c r="A191" s="233"/>
      <c r="B191" s="232"/>
      <c r="C191" s="232"/>
      <c r="D191" s="247" t="s">
        <v>693</v>
      </c>
      <c r="E191" s="246"/>
      <c r="F191" s="245">
        <v>64.8</v>
      </c>
      <c r="G191" s="372"/>
      <c r="H191" s="231"/>
      <c r="I191" s="231"/>
      <c r="J191" s="231"/>
      <c r="K191" s="231"/>
      <c r="L191" s="231"/>
      <c r="M191" s="231"/>
      <c r="N191" s="231"/>
      <c r="O191" s="229"/>
      <c r="P191" s="229"/>
      <c r="Q191" s="229"/>
      <c r="R191" s="229"/>
      <c r="S191" s="229"/>
      <c r="T191" s="229"/>
      <c r="U191" s="230"/>
      <c r="V191" s="229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 t="s">
        <v>175</v>
      </c>
      <c r="AG191" s="222">
        <v>0</v>
      </c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</row>
    <row r="192" spans="1:61" outlineLevel="1" x14ac:dyDescent="0.2">
      <c r="A192" s="233"/>
      <c r="B192" s="232"/>
      <c r="C192" s="232"/>
      <c r="D192" s="247" t="s">
        <v>692</v>
      </c>
      <c r="E192" s="246"/>
      <c r="F192" s="245">
        <v>10.8</v>
      </c>
      <c r="G192" s="372"/>
      <c r="H192" s="231"/>
      <c r="I192" s="231"/>
      <c r="J192" s="231"/>
      <c r="K192" s="231"/>
      <c r="L192" s="231"/>
      <c r="M192" s="231"/>
      <c r="N192" s="231"/>
      <c r="O192" s="229"/>
      <c r="P192" s="229"/>
      <c r="Q192" s="229"/>
      <c r="R192" s="229"/>
      <c r="S192" s="229"/>
      <c r="T192" s="229"/>
      <c r="U192" s="230"/>
      <c r="V192" s="229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 t="s">
        <v>175</v>
      </c>
      <c r="AG192" s="222">
        <v>0</v>
      </c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</row>
    <row r="193" spans="1:61" x14ac:dyDescent="0.2">
      <c r="A193" s="244" t="s">
        <v>150</v>
      </c>
      <c r="B193" s="243" t="s">
        <v>662</v>
      </c>
      <c r="C193" s="243"/>
      <c r="D193" s="242" t="s">
        <v>661</v>
      </c>
      <c r="E193" s="238"/>
      <c r="F193" s="241"/>
      <c r="G193" s="373"/>
      <c r="H193" s="240">
        <f>SUMIF(AF194:AF219,"&lt;&gt;NOR",H194:H219)</f>
        <v>0</v>
      </c>
      <c r="I193" s="240"/>
      <c r="J193" s="240">
        <f>SUM(J194:J219)</f>
        <v>0</v>
      </c>
      <c r="K193" s="240"/>
      <c r="L193" s="240">
        <f>SUM(L194:L219)</f>
        <v>0</v>
      </c>
      <c r="M193" s="240"/>
      <c r="N193" s="240">
        <f>SUM(N194:N219)</f>
        <v>0</v>
      </c>
      <c r="O193" s="238"/>
      <c r="P193" s="238">
        <f>SUM(P194:P219)</f>
        <v>1.57</v>
      </c>
      <c r="Q193" s="238"/>
      <c r="R193" s="238">
        <f>SUM(R194:R219)</f>
        <v>0</v>
      </c>
      <c r="S193" s="238"/>
      <c r="T193" s="238"/>
      <c r="U193" s="239"/>
      <c r="V193" s="238">
        <f>SUM(V194:V219)</f>
        <v>213</v>
      </c>
      <c r="AF193" t="s">
        <v>149</v>
      </c>
    </row>
    <row r="194" spans="1:61" ht="22.5" outlineLevel="1" x14ac:dyDescent="0.2">
      <c r="A194" s="233">
        <v>73</v>
      </c>
      <c r="B194" s="232" t="s">
        <v>691</v>
      </c>
      <c r="C194" s="232" t="s">
        <v>188</v>
      </c>
      <c r="D194" s="236" t="s">
        <v>690</v>
      </c>
      <c r="E194" s="229" t="s">
        <v>189</v>
      </c>
      <c r="F194" s="235">
        <v>1</v>
      </c>
      <c r="G194" s="371"/>
      <c r="H194" s="231">
        <f>ROUND(F194*G194,2)</f>
        <v>0</v>
      </c>
      <c r="I194" s="234"/>
      <c r="J194" s="231">
        <f>ROUND(F194*I194,2)</f>
        <v>0</v>
      </c>
      <c r="K194" s="234"/>
      <c r="L194" s="231">
        <f>ROUND(F194*K194,2)</f>
        <v>0</v>
      </c>
      <c r="M194" s="231">
        <v>21</v>
      </c>
      <c r="N194" s="231">
        <f>H194*(1+M194/100)</f>
        <v>0</v>
      </c>
      <c r="O194" s="229">
        <v>1.57</v>
      </c>
      <c r="P194" s="229">
        <f>ROUND(F194*O194,5)</f>
        <v>1.57</v>
      </c>
      <c r="Q194" s="229">
        <v>0</v>
      </c>
      <c r="R194" s="229">
        <f>ROUND(F194*Q194,5)</f>
        <v>0</v>
      </c>
      <c r="S194" s="229"/>
      <c r="T194" s="229"/>
      <c r="U194" s="230">
        <v>213</v>
      </c>
      <c r="V194" s="229">
        <f>ROUND(F194*U194,2)</f>
        <v>213</v>
      </c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 t="s">
        <v>289</v>
      </c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</row>
    <row r="195" spans="1:61" outlineLevel="1" x14ac:dyDescent="0.2">
      <c r="A195" s="233"/>
      <c r="B195" s="232"/>
      <c r="C195" s="232"/>
      <c r="D195" s="355" t="s">
        <v>689</v>
      </c>
      <c r="E195" s="356"/>
      <c r="F195" s="357"/>
      <c r="G195" s="358"/>
      <c r="H195" s="359"/>
      <c r="I195" s="231"/>
      <c r="J195" s="231"/>
      <c r="K195" s="231"/>
      <c r="L195" s="231"/>
      <c r="M195" s="231"/>
      <c r="N195" s="231"/>
      <c r="O195" s="229"/>
      <c r="P195" s="229"/>
      <c r="Q195" s="229"/>
      <c r="R195" s="229"/>
      <c r="S195" s="229"/>
      <c r="T195" s="229"/>
      <c r="U195" s="230"/>
      <c r="V195" s="229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 t="s">
        <v>127</v>
      </c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3" t="str">
        <f t="shared" ref="BB195:BB218" si="7">D195</f>
        <v>2.	Technická data vertikální zvedací plošiny:</v>
      </c>
      <c r="BC195" s="222"/>
      <c r="BD195" s="222"/>
      <c r="BE195" s="222"/>
      <c r="BF195" s="222"/>
      <c r="BG195" s="222"/>
      <c r="BH195" s="222"/>
      <c r="BI195" s="222"/>
    </row>
    <row r="196" spans="1:61" outlineLevel="1" x14ac:dyDescent="0.2">
      <c r="A196" s="233"/>
      <c r="B196" s="232"/>
      <c r="C196" s="232"/>
      <c r="D196" s="355" t="s">
        <v>688</v>
      </c>
      <c r="E196" s="356"/>
      <c r="F196" s="357"/>
      <c r="G196" s="358"/>
      <c r="H196" s="359"/>
      <c r="I196" s="231"/>
      <c r="J196" s="231"/>
      <c r="K196" s="231"/>
      <c r="L196" s="231"/>
      <c r="M196" s="231"/>
      <c r="N196" s="231"/>
      <c r="O196" s="229"/>
      <c r="P196" s="229"/>
      <c r="Q196" s="229"/>
      <c r="R196" s="229"/>
      <c r="S196" s="229"/>
      <c r="T196" s="229"/>
      <c r="U196" s="230"/>
      <c r="V196" s="229"/>
      <c r="W196" s="222"/>
      <c r="X196" s="222"/>
      <c r="Y196" s="222"/>
      <c r="Z196" s="222"/>
      <c r="AA196" s="222"/>
      <c r="AB196" s="222"/>
      <c r="AC196" s="222"/>
      <c r="AD196" s="222"/>
      <c r="AE196" s="222"/>
      <c r="AF196" s="222" t="s">
        <v>127</v>
      </c>
      <c r="AG196" s="222"/>
      <c r="AH196" s="222"/>
      <c r="AI196" s="222"/>
      <c r="AJ196" s="222"/>
      <c r="AK196" s="222"/>
      <c r="AL196" s="222"/>
      <c r="AM196" s="222"/>
      <c r="AN196" s="222"/>
      <c r="AO196" s="222"/>
      <c r="AP196" s="222"/>
      <c r="AQ196" s="222"/>
      <c r="AR196" s="222"/>
      <c r="AS196" s="222"/>
      <c r="AT196" s="222"/>
      <c r="AU196" s="222"/>
      <c r="AV196" s="222"/>
      <c r="AW196" s="222"/>
      <c r="AX196" s="222"/>
      <c r="AY196" s="222"/>
      <c r="AZ196" s="222"/>
      <c r="BA196" s="222"/>
      <c r="BB196" s="223" t="str">
        <f t="shared" si="7"/>
        <v>TYP zařízení:	VPM 250	šachetní dveře: 3 ks jednokřídlé ocel.</v>
      </c>
      <c r="BC196" s="222"/>
      <c r="BD196" s="222"/>
      <c r="BE196" s="222"/>
      <c r="BF196" s="222"/>
      <c r="BG196" s="222"/>
      <c r="BH196" s="222"/>
      <c r="BI196" s="222"/>
    </row>
    <row r="197" spans="1:61" outlineLevel="1" x14ac:dyDescent="0.2">
      <c r="A197" s="233"/>
      <c r="B197" s="232"/>
      <c r="C197" s="232"/>
      <c r="D197" s="355" t="s">
        <v>687</v>
      </c>
      <c r="E197" s="356"/>
      <c r="F197" s="357"/>
      <c r="G197" s="358"/>
      <c r="H197" s="359"/>
      <c r="I197" s="231"/>
      <c r="J197" s="231"/>
      <c r="K197" s="231"/>
      <c r="L197" s="231"/>
      <c r="M197" s="231"/>
      <c r="N197" s="231"/>
      <c r="O197" s="229"/>
      <c r="P197" s="229"/>
      <c r="Q197" s="229"/>
      <c r="R197" s="229"/>
      <c r="S197" s="229"/>
      <c r="T197" s="229"/>
      <c r="U197" s="230"/>
      <c r="V197" s="229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 t="s">
        <v>127</v>
      </c>
      <c r="AG197" s="222"/>
      <c r="AH197" s="222"/>
      <c r="AI197" s="222"/>
      <c r="AJ197" s="222"/>
      <c r="AK197" s="222"/>
      <c r="AL197" s="222"/>
      <c r="AM197" s="222"/>
      <c r="AN197" s="222"/>
      <c r="AO197" s="222"/>
      <c r="AP197" s="222"/>
      <c r="AQ197" s="222"/>
      <c r="AR197" s="222"/>
      <c r="AS197" s="222"/>
      <c r="AT197" s="222"/>
      <c r="AU197" s="222"/>
      <c r="AV197" s="222"/>
      <c r="AW197" s="222"/>
      <c r="AX197" s="222"/>
      <c r="AY197" s="222"/>
      <c r="AZ197" s="222"/>
      <c r="BA197" s="222"/>
      <c r="BB197" s="223" t="str">
        <f t="shared" si="7"/>
        <v>umístění:	vnitřní</v>
      </c>
      <c r="BC197" s="222"/>
      <c r="BD197" s="222"/>
      <c r="BE197" s="222"/>
      <c r="BF197" s="222"/>
      <c r="BG197" s="222"/>
      <c r="BH197" s="222"/>
      <c r="BI197" s="222"/>
    </row>
    <row r="198" spans="1:61" outlineLevel="1" x14ac:dyDescent="0.2">
      <c r="A198" s="233"/>
      <c r="B198" s="232"/>
      <c r="C198" s="232"/>
      <c r="D198" s="355" t="s">
        <v>686</v>
      </c>
      <c r="E198" s="356"/>
      <c r="F198" s="357"/>
      <c r="G198" s="358"/>
      <c r="H198" s="359"/>
      <c r="I198" s="231"/>
      <c r="J198" s="231"/>
      <c r="K198" s="231"/>
      <c r="L198" s="231"/>
      <c r="M198" s="231"/>
      <c r="N198" s="231"/>
      <c r="O198" s="229"/>
      <c r="P198" s="229"/>
      <c r="Q198" s="229"/>
      <c r="R198" s="229"/>
      <c r="S198" s="229"/>
      <c r="T198" s="229"/>
      <c r="U198" s="230"/>
      <c r="V198" s="229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 t="s">
        <v>127</v>
      </c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22"/>
      <c r="AT198" s="222"/>
      <c r="AU198" s="222"/>
      <c r="AV198" s="222"/>
      <c r="AW198" s="222"/>
      <c r="AX198" s="222"/>
      <c r="AY198" s="222"/>
      <c r="AZ198" s="222"/>
      <c r="BA198" s="222"/>
      <c r="BB198" s="223" t="str">
        <f t="shared" si="7"/>
        <v>zdvih plošiny:	4 223mm	rychlost zdvihu:	0,1m/s</v>
      </c>
      <c r="BC198" s="222"/>
      <c r="BD198" s="222"/>
      <c r="BE198" s="222"/>
      <c r="BF198" s="222"/>
      <c r="BG198" s="222"/>
      <c r="BH198" s="222"/>
      <c r="BI198" s="222"/>
    </row>
    <row r="199" spans="1:61" outlineLevel="1" x14ac:dyDescent="0.2">
      <c r="A199" s="233"/>
      <c r="B199" s="232"/>
      <c r="C199" s="232"/>
      <c r="D199" s="355" t="s">
        <v>685</v>
      </c>
      <c r="E199" s="356"/>
      <c r="F199" s="357"/>
      <c r="G199" s="358"/>
      <c r="H199" s="359"/>
      <c r="I199" s="231"/>
      <c r="J199" s="231"/>
      <c r="K199" s="231"/>
      <c r="L199" s="231"/>
      <c r="M199" s="231"/>
      <c r="N199" s="231"/>
      <c r="O199" s="229"/>
      <c r="P199" s="229"/>
      <c r="Q199" s="229"/>
      <c r="R199" s="229"/>
      <c r="S199" s="229"/>
      <c r="T199" s="229"/>
      <c r="U199" s="230"/>
      <c r="V199" s="229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 t="s">
        <v>127</v>
      </c>
      <c r="AG199" s="222"/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22"/>
      <c r="AT199" s="222"/>
      <c r="AU199" s="222"/>
      <c r="AV199" s="222"/>
      <c r="AW199" s="222"/>
      <c r="AX199" s="222"/>
      <c r="AY199" s="222"/>
      <c r="AZ199" s="222"/>
      <c r="BA199" s="222"/>
      <c r="BB199" s="223" t="str">
        <f t="shared" si="7"/>
        <v>délka pojezdu:	5 825mm 	kotvení pojezdu:	do boční (nosné) zdi</v>
      </c>
      <c r="BC199" s="222"/>
      <c r="BD199" s="222"/>
      <c r="BE199" s="222"/>
      <c r="BF199" s="222"/>
      <c r="BG199" s="222"/>
      <c r="BH199" s="222"/>
      <c r="BI199" s="222"/>
    </row>
    <row r="200" spans="1:61" outlineLevel="1" x14ac:dyDescent="0.2">
      <c r="A200" s="233"/>
      <c r="B200" s="232"/>
      <c r="C200" s="232"/>
      <c r="D200" s="355" t="s">
        <v>684</v>
      </c>
      <c r="E200" s="356"/>
      <c r="F200" s="357"/>
      <c r="G200" s="358"/>
      <c r="H200" s="359"/>
      <c r="I200" s="231"/>
      <c r="J200" s="231"/>
      <c r="K200" s="231"/>
      <c r="L200" s="231"/>
      <c r="M200" s="231"/>
      <c r="N200" s="231"/>
      <c r="O200" s="229"/>
      <c r="P200" s="229"/>
      <c r="Q200" s="229"/>
      <c r="R200" s="229"/>
      <c r="S200" s="229"/>
      <c r="T200" s="229"/>
      <c r="U200" s="230"/>
      <c r="V200" s="229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 t="s">
        <v>127</v>
      </c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22"/>
      <c r="AT200" s="222"/>
      <c r="AU200" s="222"/>
      <c r="AV200" s="222"/>
      <c r="AW200" s="222"/>
      <c r="AX200" s="222"/>
      <c r="AY200" s="222"/>
      <c r="AZ200" s="222"/>
      <c r="BA200" s="222"/>
      <c r="BB200" s="223" t="str">
        <f t="shared" si="7"/>
        <v>rozměry přepravní desky:	d. 1 400 x š. 1 000mm	ovládání:	tlačítky</v>
      </c>
      <c r="BC200" s="222"/>
      <c r="BD200" s="222"/>
      <c r="BE200" s="222"/>
      <c r="BF200" s="222"/>
      <c r="BG200" s="222"/>
      <c r="BH200" s="222"/>
      <c r="BI200" s="222"/>
    </row>
    <row r="201" spans="1:61" outlineLevel="1" x14ac:dyDescent="0.2">
      <c r="A201" s="233"/>
      <c r="B201" s="232"/>
      <c r="C201" s="232"/>
      <c r="D201" s="355" t="s">
        <v>683</v>
      </c>
      <c r="E201" s="356"/>
      <c r="F201" s="357"/>
      <c r="G201" s="358"/>
      <c r="H201" s="359"/>
      <c r="I201" s="231"/>
      <c r="J201" s="231"/>
      <c r="K201" s="231"/>
      <c r="L201" s="231"/>
      <c r="M201" s="231"/>
      <c r="N201" s="231"/>
      <c r="O201" s="229"/>
      <c r="P201" s="229"/>
      <c r="Q201" s="229"/>
      <c r="R201" s="229"/>
      <c r="S201" s="229"/>
      <c r="T201" s="229"/>
      <c r="U201" s="230"/>
      <c r="V201" s="229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 t="s">
        <v>127</v>
      </c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22"/>
      <c r="AT201" s="222"/>
      <c r="AU201" s="222"/>
      <c r="AV201" s="222"/>
      <c r="AW201" s="222"/>
      <c r="AX201" s="222"/>
      <c r="AY201" s="222"/>
      <c r="AZ201" s="222"/>
      <c r="BA201" s="222"/>
      <c r="BB201" s="223" t="str">
        <f t="shared" si="7"/>
        <v>prohlubeň pod plošinu:	150mm	certifikát:	TÜV</v>
      </c>
      <c r="BC201" s="222"/>
      <c r="BD201" s="222"/>
      <c r="BE201" s="222"/>
      <c r="BF201" s="222"/>
      <c r="BG201" s="222"/>
      <c r="BH201" s="222"/>
      <c r="BI201" s="222"/>
    </row>
    <row r="202" spans="1:61" outlineLevel="1" x14ac:dyDescent="0.2">
      <c r="A202" s="233"/>
      <c r="B202" s="232"/>
      <c r="C202" s="232"/>
      <c r="D202" s="355" t="s">
        <v>682</v>
      </c>
      <c r="E202" s="356"/>
      <c r="F202" s="357"/>
      <c r="G202" s="358"/>
      <c r="H202" s="359"/>
      <c r="I202" s="231"/>
      <c r="J202" s="231"/>
      <c r="K202" s="231"/>
      <c r="L202" s="231"/>
      <c r="M202" s="231"/>
      <c r="N202" s="231"/>
      <c r="O202" s="229"/>
      <c r="P202" s="229"/>
      <c r="Q202" s="229"/>
      <c r="R202" s="229"/>
      <c r="S202" s="229"/>
      <c r="T202" s="229"/>
      <c r="U202" s="230"/>
      <c r="V202" s="229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 t="s">
        <v>127</v>
      </c>
      <c r="AG202" s="222"/>
      <c r="AH202" s="222"/>
      <c r="AI202" s="222"/>
      <c r="AJ202" s="222"/>
      <c r="AK202" s="222"/>
      <c r="AL202" s="222"/>
      <c r="AM202" s="222"/>
      <c r="AN202" s="222"/>
      <c r="AO202" s="222"/>
      <c r="AP202" s="222"/>
      <c r="AQ202" s="222"/>
      <c r="AR202" s="222"/>
      <c r="AS202" s="222"/>
      <c r="AT202" s="222"/>
      <c r="AU202" s="222"/>
      <c r="AV202" s="222"/>
      <c r="AW202" s="222"/>
      <c r="AX202" s="222"/>
      <c r="AY202" s="222"/>
      <c r="AZ202" s="222"/>
      <c r="BA202" s="222"/>
      <c r="BB202" s="223" t="str">
        <f t="shared" si="7"/>
        <v>počet stanic:	tři                                    nosnost:	250kg</v>
      </c>
      <c r="BC202" s="222"/>
      <c r="BD202" s="222"/>
      <c r="BE202" s="222"/>
      <c r="BF202" s="222"/>
      <c r="BG202" s="222"/>
      <c r="BH202" s="222"/>
      <c r="BI202" s="222"/>
    </row>
    <row r="203" spans="1:61" outlineLevel="1" x14ac:dyDescent="0.2">
      <c r="A203" s="233"/>
      <c r="B203" s="232"/>
      <c r="C203" s="232"/>
      <c r="D203" s="355" t="s">
        <v>681</v>
      </c>
      <c r="E203" s="356"/>
      <c r="F203" s="357"/>
      <c r="G203" s="358"/>
      <c r="H203" s="359"/>
      <c r="I203" s="231"/>
      <c r="J203" s="231"/>
      <c r="K203" s="231"/>
      <c r="L203" s="231"/>
      <c r="M203" s="231"/>
      <c r="N203" s="231"/>
      <c r="O203" s="229"/>
      <c r="P203" s="229"/>
      <c r="Q203" s="229"/>
      <c r="R203" s="229"/>
      <c r="S203" s="229"/>
      <c r="T203" s="229"/>
      <c r="U203" s="230"/>
      <c r="V203" s="229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 t="s">
        <v>127</v>
      </c>
      <c r="AG203" s="222"/>
      <c r="AH203" s="222"/>
      <c r="AI203" s="222"/>
      <c r="AJ203" s="222"/>
      <c r="AK203" s="222"/>
      <c r="AL203" s="222"/>
      <c r="AM203" s="222"/>
      <c r="AN203" s="222"/>
      <c r="AO203" s="222"/>
      <c r="AP203" s="222"/>
      <c r="AQ203" s="222"/>
      <c r="AR203" s="222"/>
      <c r="AS203" s="222"/>
      <c r="AT203" s="222"/>
      <c r="AU203" s="222"/>
      <c r="AV203" s="222"/>
      <c r="AW203" s="222"/>
      <c r="AX203" s="222"/>
      <c r="AY203" s="222"/>
      <c r="AZ203" s="222"/>
      <c r="BA203" s="222"/>
      <c r="BB203" s="223" t="str">
        <f t="shared" si="7"/>
        <v>napájecí napětí:	3x400V	barva:	RAL 7040 (šedá)</v>
      </c>
      <c r="BC203" s="222"/>
      <c r="BD203" s="222"/>
      <c r="BE203" s="222"/>
      <c r="BF203" s="222"/>
      <c r="BG203" s="222"/>
      <c r="BH203" s="222"/>
      <c r="BI203" s="222"/>
    </row>
    <row r="204" spans="1:61" outlineLevel="1" x14ac:dyDescent="0.2">
      <c r="A204" s="233"/>
      <c r="B204" s="232"/>
      <c r="C204" s="232"/>
      <c r="D204" s="355" t="s">
        <v>680</v>
      </c>
      <c r="E204" s="356"/>
      <c r="F204" s="357"/>
      <c r="G204" s="358"/>
      <c r="H204" s="359"/>
      <c r="I204" s="231"/>
      <c r="J204" s="231"/>
      <c r="K204" s="231"/>
      <c r="L204" s="231"/>
      <c r="M204" s="231"/>
      <c r="N204" s="231"/>
      <c r="O204" s="229"/>
      <c r="P204" s="229"/>
      <c r="Q204" s="229"/>
      <c r="R204" s="229"/>
      <c r="S204" s="229"/>
      <c r="T204" s="229"/>
      <c r="U204" s="230"/>
      <c r="V204" s="229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 t="s">
        <v>127</v>
      </c>
      <c r="AG204" s="222"/>
      <c r="AH204" s="222"/>
      <c r="AI204" s="222"/>
      <c r="AJ204" s="222"/>
      <c r="AK204" s="222"/>
      <c r="AL204" s="222"/>
      <c r="AM204" s="222"/>
      <c r="AN204" s="222"/>
      <c r="AO204" s="222"/>
      <c r="AP204" s="222"/>
      <c r="AQ204" s="222"/>
      <c r="AR204" s="222"/>
      <c r="AS204" s="222"/>
      <c r="AT204" s="222"/>
      <c r="AU204" s="222"/>
      <c r="AV204" s="222"/>
      <c r="AW204" s="222"/>
      <c r="AX204" s="222"/>
      <c r="AY204" s="222"/>
      <c r="AZ204" s="222"/>
      <c r="BA204" s="222"/>
      <c r="BB204" s="223" t="str">
        <f t="shared" si="7"/>
        <v>příkon:	0,75W</v>
      </c>
      <c r="BC204" s="222"/>
      <c r="BD204" s="222"/>
      <c r="BE204" s="222"/>
      <c r="BF204" s="222"/>
      <c r="BG204" s="222"/>
      <c r="BH204" s="222"/>
      <c r="BI204" s="222"/>
    </row>
    <row r="205" spans="1:61" outlineLevel="1" x14ac:dyDescent="0.2">
      <c r="A205" s="233"/>
      <c r="B205" s="232"/>
      <c r="C205" s="232"/>
      <c r="D205" s="355" t="s">
        <v>679</v>
      </c>
      <c r="E205" s="356"/>
      <c r="F205" s="357"/>
      <c r="G205" s="358"/>
      <c r="H205" s="359"/>
      <c r="I205" s="231"/>
      <c r="J205" s="231"/>
      <c r="K205" s="231"/>
      <c r="L205" s="231"/>
      <c r="M205" s="231"/>
      <c r="N205" s="231"/>
      <c r="O205" s="229"/>
      <c r="P205" s="229"/>
      <c r="Q205" s="229"/>
      <c r="R205" s="229"/>
      <c r="S205" s="229"/>
      <c r="T205" s="229"/>
      <c r="U205" s="230"/>
      <c r="V205" s="229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 t="s">
        <v>127</v>
      </c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2"/>
      <c r="AT205" s="222"/>
      <c r="AU205" s="222"/>
      <c r="AV205" s="222"/>
      <c r="AW205" s="222"/>
      <c r="AX205" s="222"/>
      <c r="AY205" s="222"/>
      <c r="AZ205" s="222"/>
      <c r="BA205" s="222"/>
      <c r="BB205" s="223" t="str">
        <f t="shared" si="7"/>
        <v>Popis zařízení:</v>
      </c>
      <c r="BC205" s="222"/>
      <c r="BD205" s="222"/>
      <c r="BE205" s="222"/>
      <c r="BF205" s="222"/>
      <c r="BG205" s="222"/>
      <c r="BH205" s="222"/>
      <c r="BI205" s="222"/>
    </row>
    <row r="206" spans="1:61" outlineLevel="1" x14ac:dyDescent="0.2">
      <c r="A206" s="233"/>
      <c r="B206" s="232"/>
      <c r="C206" s="232"/>
      <c r="D206" s="355" t="s">
        <v>678</v>
      </c>
      <c r="E206" s="356"/>
      <c r="F206" s="357"/>
      <c r="G206" s="358"/>
      <c r="H206" s="359"/>
      <c r="I206" s="231"/>
      <c r="J206" s="231"/>
      <c r="K206" s="231"/>
      <c r="L206" s="231"/>
      <c r="M206" s="231"/>
      <c r="N206" s="231"/>
      <c r="O206" s="229"/>
      <c r="P206" s="229"/>
      <c r="Q206" s="229"/>
      <c r="R206" s="229"/>
      <c r="S206" s="229"/>
      <c r="T206" s="229"/>
      <c r="U206" s="230"/>
      <c r="V206" s="229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 t="s">
        <v>127</v>
      </c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2"/>
      <c r="AT206" s="222"/>
      <c r="AU206" s="222"/>
      <c r="AV206" s="222"/>
      <c r="AW206" s="222"/>
      <c r="AX206" s="222"/>
      <c r="AY206" s="222"/>
      <c r="AZ206" s="222"/>
      <c r="BA206" s="222"/>
      <c r="BB206" s="223" t="str">
        <f t="shared" si="7"/>
        <v>Plošina typu VPM 250 je navržena do nové zděné šachty ze čtyř stran, resp. stěn.</v>
      </c>
      <c r="BC206" s="222"/>
      <c r="BD206" s="222"/>
      <c r="BE206" s="222"/>
      <c r="BF206" s="222"/>
      <c r="BG206" s="222"/>
      <c r="BH206" s="222"/>
      <c r="BI206" s="222"/>
    </row>
    <row r="207" spans="1:61" ht="45" outlineLevel="1" x14ac:dyDescent="0.2">
      <c r="A207" s="233"/>
      <c r="B207" s="232"/>
      <c r="C207" s="232"/>
      <c r="D207" s="355" t="s">
        <v>677</v>
      </c>
      <c r="E207" s="356"/>
      <c r="F207" s="357"/>
      <c r="G207" s="358"/>
      <c r="H207" s="359"/>
      <c r="I207" s="231"/>
      <c r="J207" s="231"/>
      <c r="K207" s="231"/>
      <c r="L207" s="231"/>
      <c r="M207" s="231"/>
      <c r="N207" s="231"/>
      <c r="O207" s="229"/>
      <c r="P207" s="229"/>
      <c r="Q207" s="229"/>
      <c r="R207" s="229"/>
      <c r="S207" s="229"/>
      <c r="T207" s="229"/>
      <c r="U207" s="230"/>
      <c r="V207" s="229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 t="s">
        <v>127</v>
      </c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2"/>
      <c r="AT207" s="222"/>
      <c r="AU207" s="222"/>
      <c r="AV207" s="222"/>
      <c r="AW207" s="222"/>
      <c r="AX207" s="222"/>
      <c r="AY207" s="222"/>
      <c r="AZ207" s="222"/>
      <c r="BA207" s="222"/>
      <c r="BB207" s="223" t="str">
        <f t="shared" si="7"/>
        <v>Ovládání plošiny navrhujeme ve všech třech stanicích (mj. přivolávače) a všemi funkcemi ovládání i na plošině (stanice jedna, dva, tři, stop a kontrolka provozu). Ve stanicích jsou navíc umístěny uzamykatelné ovladače, které řeší zapnutí a vypnutí zařízení pomocí klíče. Na plošině je dále umístěno tlačítko pro nouzový signál a přivolání obsluhy v případě poruchy zařízení.</v>
      </c>
      <c r="BC207" s="222"/>
      <c r="BD207" s="222"/>
      <c r="BE207" s="222"/>
      <c r="BF207" s="222"/>
      <c r="BG207" s="222"/>
      <c r="BH207" s="222"/>
      <c r="BI207" s="222"/>
    </row>
    <row r="208" spans="1:61" ht="45" outlineLevel="1" x14ac:dyDescent="0.2">
      <c r="A208" s="233"/>
      <c r="B208" s="232"/>
      <c r="C208" s="232"/>
      <c r="D208" s="355" t="s">
        <v>676</v>
      </c>
      <c r="E208" s="356"/>
      <c r="F208" s="357"/>
      <c r="G208" s="358"/>
      <c r="H208" s="359"/>
      <c r="I208" s="231"/>
      <c r="J208" s="231"/>
      <c r="K208" s="231"/>
      <c r="L208" s="231"/>
      <c r="M208" s="231"/>
      <c r="N208" s="231"/>
      <c r="O208" s="229"/>
      <c r="P208" s="229"/>
      <c r="Q208" s="229"/>
      <c r="R208" s="229"/>
      <c r="S208" s="229"/>
      <c r="T208" s="229"/>
      <c r="U208" s="230"/>
      <c r="V208" s="229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 t="s">
        <v>127</v>
      </c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22"/>
      <c r="AT208" s="222"/>
      <c r="AU208" s="222"/>
      <c r="AV208" s="222"/>
      <c r="AW208" s="222"/>
      <c r="AX208" s="222"/>
      <c r="AY208" s="222"/>
      <c r="AZ208" s="222"/>
      <c r="BA208" s="222"/>
      <c r="BB208" s="223" t="str">
        <f t="shared" si="7"/>
        <v>Systém pohonu je elektromechanický, plošina je zavěšena na řetězech se zachycovačem, a je vybavena všemi požadovanými bezpečnostními prvky (při nájezdu plošiny na překážku podlahou zařízení se plošina zastaví). Kotvení pojezdové dráhy plošiny navrhujeme přímo do boční (nosné) stěny zděné šachty.</v>
      </c>
      <c r="BC208" s="222"/>
      <c r="BD208" s="222"/>
      <c r="BE208" s="222"/>
      <c r="BF208" s="222"/>
      <c r="BG208" s="222"/>
      <c r="BH208" s="222"/>
      <c r="BI208" s="222"/>
    </row>
    <row r="209" spans="1:61" ht="33.75" outlineLevel="1" x14ac:dyDescent="0.2">
      <c r="A209" s="233"/>
      <c r="B209" s="232"/>
      <c r="C209" s="232"/>
      <c r="D209" s="355" t="s">
        <v>675</v>
      </c>
      <c r="E209" s="356"/>
      <c r="F209" s="357"/>
      <c r="G209" s="358"/>
      <c r="H209" s="359"/>
      <c r="I209" s="231"/>
      <c r="J209" s="231"/>
      <c r="K209" s="231"/>
      <c r="L209" s="231"/>
      <c r="M209" s="231"/>
      <c r="N209" s="231"/>
      <c r="O209" s="229"/>
      <c r="P209" s="229"/>
      <c r="Q209" s="229"/>
      <c r="R209" s="229"/>
      <c r="S209" s="229"/>
      <c r="T209" s="229"/>
      <c r="U209" s="230"/>
      <c r="V209" s="229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 t="s">
        <v>127</v>
      </c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2"/>
      <c r="AT209" s="222"/>
      <c r="AU209" s="222"/>
      <c r="AV209" s="222"/>
      <c r="AW209" s="222"/>
      <c r="AX209" s="222"/>
      <c r="AY209" s="222"/>
      <c r="AZ209" s="222"/>
      <c r="BA209" s="222"/>
      <c r="BB209" s="223" t="str">
        <f t="shared" si="7"/>
        <v>Vstup a výstup na plošinu ve všech třech stanicích navrhujeme pomocí jednokřídlových šachetních ocelových dveří (š. 900mm). Šachetní dveře (3ks) budou blokovány proti nežádoucímu otevření elektromagnetickou dveřní uzávěrou (systém KRONENBERG).</v>
      </c>
      <c r="BC209" s="222"/>
      <c r="BD209" s="222"/>
      <c r="BE209" s="222"/>
      <c r="BF209" s="222"/>
      <c r="BG209" s="222"/>
      <c r="BH209" s="222"/>
      <c r="BI209" s="222"/>
    </row>
    <row r="210" spans="1:61" outlineLevel="1" x14ac:dyDescent="0.2">
      <c r="A210" s="233"/>
      <c r="B210" s="232"/>
      <c r="C210" s="232"/>
      <c r="D210" s="355" t="s">
        <v>674</v>
      </c>
      <c r="E210" s="356"/>
      <c r="F210" s="357"/>
      <c r="G210" s="358"/>
      <c r="H210" s="359"/>
      <c r="I210" s="231"/>
      <c r="J210" s="231"/>
      <c r="K210" s="231"/>
      <c r="L210" s="231"/>
      <c r="M210" s="231"/>
      <c r="N210" s="231"/>
      <c r="O210" s="229"/>
      <c r="P210" s="229"/>
      <c r="Q210" s="229"/>
      <c r="R210" s="229"/>
      <c r="S210" s="229"/>
      <c r="T210" s="229"/>
      <c r="U210" s="230"/>
      <c r="V210" s="229"/>
      <c r="W210" s="222"/>
      <c r="X210" s="222"/>
      <c r="Y210" s="222"/>
      <c r="Z210" s="222"/>
      <c r="AA210" s="222"/>
      <c r="AB210" s="222"/>
      <c r="AC210" s="222"/>
      <c r="AD210" s="222"/>
      <c r="AE210" s="222"/>
      <c r="AF210" s="222" t="s">
        <v>127</v>
      </c>
      <c r="AG210" s="222"/>
      <c r="AH210" s="222"/>
      <c r="AI210" s="222"/>
      <c r="AJ210" s="222"/>
      <c r="AK210" s="222"/>
      <c r="AL210" s="222"/>
      <c r="AM210" s="222"/>
      <c r="AN210" s="222"/>
      <c r="AO210" s="222"/>
      <c r="AP210" s="222"/>
      <c r="AQ210" s="222"/>
      <c r="AR210" s="222"/>
      <c r="AS210" s="222"/>
      <c r="AT210" s="222"/>
      <c r="AU210" s="222"/>
      <c r="AV210" s="222"/>
      <c r="AW210" s="222"/>
      <c r="AX210" s="222"/>
      <c r="AY210" s="222"/>
      <c r="AZ210" s="222"/>
      <c r="BA210" s="222"/>
      <c r="BB210" s="223" t="str">
        <f t="shared" si="7"/>
        <v>Horní část motoru a pojezdové dráhy zařízení je ve výšce 1 600mm nad úrovní podlahy horní stanice.</v>
      </c>
      <c r="BC210" s="222"/>
      <c r="BD210" s="222"/>
      <c r="BE210" s="222"/>
      <c r="BF210" s="222"/>
      <c r="BG210" s="222"/>
      <c r="BH210" s="222"/>
      <c r="BI210" s="222"/>
    </row>
    <row r="211" spans="1:61" ht="22.5" outlineLevel="1" x14ac:dyDescent="0.2">
      <c r="A211" s="233"/>
      <c r="B211" s="232"/>
      <c r="C211" s="232"/>
      <c r="D211" s="355" t="s">
        <v>673</v>
      </c>
      <c r="E211" s="356"/>
      <c r="F211" s="357"/>
      <c r="G211" s="358"/>
      <c r="H211" s="359"/>
      <c r="I211" s="231"/>
      <c r="J211" s="231"/>
      <c r="K211" s="231"/>
      <c r="L211" s="231"/>
      <c r="M211" s="231"/>
      <c r="N211" s="231"/>
      <c r="O211" s="229"/>
      <c r="P211" s="229"/>
      <c r="Q211" s="229"/>
      <c r="R211" s="229"/>
      <c r="S211" s="229"/>
      <c r="T211" s="229"/>
      <c r="U211" s="230"/>
      <c r="V211" s="229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 t="s">
        <v>127</v>
      </c>
      <c r="AG211" s="222"/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22"/>
      <c r="AT211" s="222"/>
      <c r="AU211" s="222"/>
      <c r="AV211" s="222"/>
      <c r="AW211" s="222"/>
      <c r="AX211" s="222"/>
      <c r="AY211" s="222"/>
      <c r="AZ211" s="222"/>
      <c r="BA211" s="222"/>
      <c r="BB211" s="223" t="str">
        <f t="shared" si="7"/>
        <v>Povrchová úprava: krytování plošiny – prášková barva KOMAXIT (RAL 7040 - šedá), pojezdové trubky – nerez ocel.</v>
      </c>
      <c r="BC211" s="222"/>
      <c r="BD211" s="222"/>
      <c r="BE211" s="222"/>
      <c r="BF211" s="222"/>
      <c r="BG211" s="222"/>
      <c r="BH211" s="222"/>
      <c r="BI211" s="222"/>
    </row>
    <row r="212" spans="1:61" outlineLevel="1" x14ac:dyDescent="0.2">
      <c r="A212" s="233"/>
      <c r="B212" s="232"/>
      <c r="C212" s="232"/>
      <c r="D212" s="355" t="s">
        <v>672</v>
      </c>
      <c r="E212" s="356"/>
      <c r="F212" s="357"/>
      <c r="G212" s="358"/>
      <c r="H212" s="359"/>
      <c r="I212" s="231"/>
      <c r="J212" s="231"/>
      <c r="K212" s="231"/>
      <c r="L212" s="231"/>
      <c r="M212" s="231"/>
      <c r="N212" s="231"/>
      <c r="O212" s="229"/>
      <c r="P212" s="229"/>
      <c r="Q212" s="229"/>
      <c r="R212" s="229"/>
      <c r="S212" s="229"/>
      <c r="T212" s="229"/>
      <c r="U212" s="230"/>
      <c r="V212" s="229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 t="s">
        <v>127</v>
      </c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22"/>
      <c r="AT212" s="222"/>
      <c r="AU212" s="222"/>
      <c r="AV212" s="222"/>
      <c r="AW212" s="222"/>
      <c r="AX212" s="222"/>
      <c r="AY212" s="222"/>
      <c r="AZ212" s="222"/>
      <c r="BA212" s="222"/>
      <c r="BB212" s="223" t="str">
        <f t="shared" si="7"/>
        <v>V ceně je zahrnuto:</v>
      </c>
      <c r="BC212" s="222"/>
      <c r="BD212" s="222"/>
      <c r="BE212" s="222"/>
      <c r="BF212" s="222"/>
      <c r="BG212" s="222"/>
      <c r="BH212" s="222"/>
      <c r="BI212" s="222"/>
    </row>
    <row r="213" spans="1:61" outlineLevel="1" x14ac:dyDescent="0.2">
      <c r="A213" s="233"/>
      <c r="B213" s="232"/>
      <c r="C213" s="232"/>
      <c r="D213" s="355" t="s">
        <v>671</v>
      </c>
      <c r="E213" s="356"/>
      <c r="F213" s="357"/>
      <c r="G213" s="358"/>
      <c r="H213" s="359"/>
      <c r="I213" s="231"/>
      <c r="J213" s="231"/>
      <c r="K213" s="231"/>
      <c r="L213" s="231"/>
      <c r="M213" s="231"/>
      <c r="N213" s="231"/>
      <c r="O213" s="229"/>
      <c r="P213" s="229"/>
      <c r="Q213" s="229"/>
      <c r="R213" s="229"/>
      <c r="S213" s="229"/>
      <c r="T213" s="229"/>
      <c r="U213" s="230"/>
      <c r="V213" s="229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 t="s">
        <v>127</v>
      </c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222"/>
      <c r="AV213" s="222"/>
      <c r="AW213" s="222"/>
      <c r="AX213" s="222"/>
      <c r="AY213" s="222"/>
      <c r="AZ213" s="222"/>
      <c r="BA213" s="222"/>
      <c r="BB213" s="223" t="str">
        <f t="shared" si="7"/>
        <v>- zaměření prostoru instalace	 - montáž zařízení a jeho připojení k el. přípojce</v>
      </c>
      <c r="BC213" s="222"/>
      <c r="BD213" s="222"/>
      <c r="BE213" s="222"/>
      <c r="BF213" s="222"/>
      <c r="BG213" s="222"/>
      <c r="BH213" s="222"/>
      <c r="BI213" s="222"/>
    </row>
    <row r="214" spans="1:61" outlineLevel="1" x14ac:dyDescent="0.2">
      <c r="A214" s="233"/>
      <c r="B214" s="232"/>
      <c r="C214" s="232"/>
      <c r="D214" s="355" t="s">
        <v>670</v>
      </c>
      <c r="E214" s="356"/>
      <c r="F214" s="357"/>
      <c r="G214" s="358"/>
      <c r="H214" s="359"/>
      <c r="I214" s="231"/>
      <c r="J214" s="231"/>
      <c r="K214" s="231"/>
      <c r="L214" s="231"/>
      <c r="M214" s="231"/>
      <c r="N214" s="231"/>
      <c r="O214" s="229"/>
      <c r="P214" s="229"/>
      <c r="Q214" s="229"/>
      <c r="R214" s="229"/>
      <c r="S214" s="229"/>
      <c r="T214" s="229"/>
      <c r="U214" s="230"/>
      <c r="V214" s="229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 t="s">
        <v>127</v>
      </c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22"/>
      <c r="AT214" s="222"/>
      <c r="AU214" s="222"/>
      <c r="AV214" s="222"/>
      <c r="AW214" s="222"/>
      <c r="AX214" s="222"/>
      <c r="AY214" s="222"/>
      <c r="AZ214" s="222"/>
      <c r="BA214" s="222"/>
      <c r="BB214" s="223" t="str">
        <f t="shared" si="7"/>
        <v>- zpracování projektové dokumentace	 - zkouška zařízení po montáži</v>
      </c>
      <c r="BC214" s="222"/>
      <c r="BD214" s="222"/>
      <c r="BE214" s="222"/>
      <c r="BF214" s="222"/>
      <c r="BG214" s="222"/>
      <c r="BH214" s="222"/>
      <c r="BI214" s="222"/>
    </row>
    <row r="215" spans="1:61" outlineLevel="1" x14ac:dyDescent="0.2">
      <c r="A215" s="233"/>
      <c r="B215" s="232"/>
      <c r="C215" s="232"/>
      <c r="D215" s="355" t="s">
        <v>669</v>
      </c>
      <c r="E215" s="356"/>
      <c r="F215" s="357"/>
      <c r="G215" s="358"/>
      <c r="H215" s="359"/>
      <c r="I215" s="231"/>
      <c r="J215" s="231"/>
      <c r="K215" s="231"/>
      <c r="L215" s="231"/>
      <c r="M215" s="231"/>
      <c r="N215" s="231"/>
      <c r="O215" s="229"/>
      <c r="P215" s="229"/>
      <c r="Q215" s="229"/>
      <c r="R215" s="229"/>
      <c r="S215" s="229"/>
      <c r="T215" s="229"/>
      <c r="U215" s="230"/>
      <c r="V215" s="229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 t="s">
        <v>127</v>
      </c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22"/>
      <c r="AT215" s="222"/>
      <c r="AU215" s="222"/>
      <c r="AV215" s="222"/>
      <c r="AW215" s="222"/>
      <c r="AX215" s="222"/>
      <c r="AY215" s="222"/>
      <c r="AZ215" s="222"/>
      <c r="BA215" s="222"/>
      <c r="BB215" s="223" t="str">
        <f t="shared" si="7"/>
        <v>- zhotovení návrhu smlouvy o dílo	 - výchozí revizní zpráva</v>
      </c>
      <c r="BC215" s="222"/>
      <c r="BD215" s="222"/>
      <c r="BE215" s="222"/>
      <c r="BF215" s="222"/>
      <c r="BG215" s="222"/>
      <c r="BH215" s="222"/>
      <c r="BI215" s="222"/>
    </row>
    <row r="216" spans="1:61" outlineLevel="1" x14ac:dyDescent="0.2">
      <c r="A216" s="233"/>
      <c r="B216" s="232"/>
      <c r="C216" s="232"/>
      <c r="D216" s="355" t="s">
        <v>668</v>
      </c>
      <c r="E216" s="356"/>
      <c r="F216" s="357"/>
      <c r="G216" s="358"/>
      <c r="H216" s="359"/>
      <c r="I216" s="231"/>
      <c r="J216" s="231"/>
      <c r="K216" s="231"/>
      <c r="L216" s="231"/>
      <c r="M216" s="231"/>
      <c r="N216" s="231"/>
      <c r="O216" s="229"/>
      <c r="P216" s="229"/>
      <c r="Q216" s="229"/>
      <c r="R216" s="229"/>
      <c r="S216" s="229"/>
      <c r="T216" s="229"/>
      <c r="U216" s="230"/>
      <c r="V216" s="229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 t="s">
        <v>127</v>
      </c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22"/>
      <c r="AT216" s="222"/>
      <c r="AU216" s="222"/>
      <c r="AV216" s="222"/>
      <c r="AW216" s="222"/>
      <c r="AX216" s="222"/>
      <c r="AY216" s="222"/>
      <c r="AZ216" s="222"/>
      <c r="BA216" s="222"/>
      <c r="BB216" s="223" t="str">
        <f t="shared" si="7"/>
        <v>- výroba plošiny vč. pojezdové dráhy                          - proškolení obsluhy</v>
      </c>
      <c r="BC216" s="222"/>
      <c r="BD216" s="222"/>
      <c r="BE216" s="222"/>
      <c r="BF216" s="222"/>
      <c r="BG216" s="222"/>
      <c r="BH216" s="222"/>
      <c r="BI216" s="222"/>
    </row>
    <row r="217" spans="1:61" outlineLevel="1" x14ac:dyDescent="0.2">
      <c r="A217" s="233"/>
      <c r="B217" s="232"/>
      <c r="C217" s="232"/>
      <c r="D217" s="355" t="s">
        <v>667</v>
      </c>
      <c r="E217" s="356"/>
      <c r="F217" s="357"/>
      <c r="G217" s="358"/>
      <c r="H217" s="359"/>
      <c r="I217" s="231"/>
      <c r="J217" s="231"/>
      <c r="K217" s="231"/>
      <c r="L217" s="231"/>
      <c r="M217" s="231"/>
      <c r="N217" s="231"/>
      <c r="O217" s="229"/>
      <c r="P217" s="229"/>
      <c r="Q217" s="229"/>
      <c r="R217" s="229"/>
      <c r="S217" s="229"/>
      <c r="T217" s="229"/>
      <c r="U217" s="230"/>
      <c r="V217" s="229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 t="s">
        <v>127</v>
      </c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22"/>
      <c r="AT217" s="222"/>
      <c r="AU217" s="222"/>
      <c r="AV217" s="222"/>
      <c r="AW217" s="222"/>
      <c r="AX217" s="222"/>
      <c r="AY217" s="222"/>
      <c r="AZ217" s="222"/>
      <c r="BA217" s="222"/>
      <c r="BB217" s="223" t="str">
        <f t="shared" si="7"/>
        <v>- doprava na místo instalace	 - záruční servis</v>
      </c>
      <c r="BC217" s="222"/>
      <c r="BD217" s="222"/>
      <c r="BE217" s="222"/>
      <c r="BF217" s="222"/>
      <c r="BG217" s="222"/>
      <c r="BH217" s="222"/>
      <c r="BI217" s="222"/>
    </row>
    <row r="218" spans="1:61" outlineLevel="1" x14ac:dyDescent="0.2">
      <c r="A218" s="233"/>
      <c r="B218" s="232"/>
      <c r="C218" s="232"/>
      <c r="D218" s="355" t="s">
        <v>666</v>
      </c>
      <c r="E218" s="356"/>
      <c r="F218" s="357"/>
      <c r="G218" s="358"/>
      <c r="H218" s="359"/>
      <c r="I218" s="231"/>
      <c r="J218" s="231"/>
      <c r="K218" s="231"/>
      <c r="L218" s="231"/>
      <c r="M218" s="231"/>
      <c r="N218" s="231"/>
      <c r="O218" s="229"/>
      <c r="P218" s="229"/>
      <c r="Q218" s="229"/>
      <c r="R218" s="229"/>
      <c r="S218" s="229"/>
      <c r="T218" s="229"/>
      <c r="U218" s="230"/>
      <c r="V218" s="229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 t="s">
        <v>127</v>
      </c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22"/>
      <c r="AT218" s="222"/>
      <c r="AU218" s="222"/>
      <c r="AV218" s="222"/>
      <c r="AW218" s="222"/>
      <c r="AX218" s="222"/>
      <c r="AY218" s="222"/>
      <c r="AZ218" s="222"/>
      <c r="BA218" s="222"/>
      <c r="BB218" s="223" t="str">
        <f t="shared" si="7"/>
        <v>- dodávka 3 ks šachetních ocelových dveří (š. 900mm) vč. elektromagnetických uzávěrek</v>
      </c>
      <c r="BC218" s="222"/>
      <c r="BD218" s="222"/>
      <c r="BE218" s="222"/>
      <c r="BF218" s="222"/>
      <c r="BG218" s="222"/>
      <c r="BH218" s="222"/>
      <c r="BI218" s="222"/>
    </row>
    <row r="219" spans="1:61" ht="22.5" outlineLevel="1" x14ac:dyDescent="0.2">
      <c r="A219" s="233">
        <v>74</v>
      </c>
      <c r="B219" s="232" t="s">
        <v>191</v>
      </c>
      <c r="C219" s="232" t="s">
        <v>188</v>
      </c>
      <c r="D219" s="236" t="s">
        <v>665</v>
      </c>
      <c r="E219" s="229" t="s">
        <v>186</v>
      </c>
      <c r="F219" s="235">
        <v>1</v>
      </c>
      <c r="G219" s="374"/>
      <c r="H219" s="231">
        <f>ROUND(F219*G219,2)</f>
        <v>0</v>
      </c>
      <c r="I219" s="234"/>
      <c r="J219" s="231">
        <f>ROUND(F219*I219,2)</f>
        <v>0</v>
      </c>
      <c r="K219" s="234"/>
      <c r="L219" s="231">
        <f>ROUND(F219*K219,2)</f>
        <v>0</v>
      </c>
      <c r="M219" s="231">
        <v>21</v>
      </c>
      <c r="N219" s="231">
        <f>H219*(1+M219/100)</f>
        <v>0</v>
      </c>
      <c r="O219" s="229">
        <v>0</v>
      </c>
      <c r="P219" s="229">
        <f>ROUND(F219*O219,5)</f>
        <v>0</v>
      </c>
      <c r="Q219" s="229">
        <v>0</v>
      </c>
      <c r="R219" s="229">
        <f>ROUND(F219*Q219,5)</f>
        <v>0</v>
      </c>
      <c r="S219" s="229"/>
      <c r="T219" s="229"/>
      <c r="U219" s="230">
        <v>0</v>
      </c>
      <c r="V219" s="229">
        <f>ROUND(F219*U219,2)</f>
        <v>0</v>
      </c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 t="s">
        <v>136</v>
      </c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2"/>
      <c r="AZ219" s="222"/>
      <c r="BA219" s="222"/>
      <c r="BB219" s="222"/>
      <c r="BC219" s="222"/>
      <c r="BD219" s="222"/>
      <c r="BE219" s="222"/>
      <c r="BF219" s="222"/>
      <c r="BG219" s="222"/>
      <c r="BH219" s="222"/>
      <c r="BI219" s="222"/>
    </row>
    <row r="220" spans="1:61" x14ac:dyDescent="0.2">
      <c r="A220" s="244" t="s">
        <v>150</v>
      </c>
      <c r="B220" s="243" t="s">
        <v>47</v>
      </c>
      <c r="C220" s="243"/>
      <c r="D220" s="242" t="s">
        <v>46</v>
      </c>
      <c r="E220" s="238"/>
      <c r="F220" s="241"/>
      <c r="G220" s="376"/>
      <c r="H220" s="240">
        <f>SUMIF(AF221:AF229,"&lt;&gt;NOR",H221:H229)</f>
        <v>0</v>
      </c>
      <c r="I220" s="240"/>
      <c r="J220" s="240">
        <f>SUM(J221:J229)</f>
        <v>0</v>
      </c>
      <c r="K220" s="240"/>
      <c r="L220" s="240">
        <f>SUM(L221:L229)</f>
        <v>0</v>
      </c>
      <c r="M220" s="240"/>
      <c r="N220" s="240">
        <f>SUM(N221:N229)</f>
        <v>0</v>
      </c>
      <c r="O220" s="238"/>
      <c r="P220" s="238">
        <f>SUM(P221:P229)</f>
        <v>0</v>
      </c>
      <c r="Q220" s="238"/>
      <c r="R220" s="238">
        <f>SUM(R221:R229)</f>
        <v>0</v>
      </c>
      <c r="S220" s="238"/>
      <c r="T220" s="238"/>
      <c r="U220" s="239"/>
      <c r="V220" s="238">
        <f>SUM(V221:V229)</f>
        <v>12.959999999999999</v>
      </c>
      <c r="AF220" t="s">
        <v>149</v>
      </c>
    </row>
    <row r="221" spans="1:61" outlineLevel="1" x14ac:dyDescent="0.2">
      <c r="A221" s="233">
        <v>75</v>
      </c>
      <c r="B221" s="232" t="s">
        <v>185</v>
      </c>
      <c r="C221" s="237" t="s">
        <v>139</v>
      </c>
      <c r="D221" s="236" t="s">
        <v>184</v>
      </c>
      <c r="E221" s="229" t="s">
        <v>168</v>
      </c>
      <c r="F221" s="235">
        <v>7</v>
      </c>
      <c r="G221" s="374"/>
      <c r="H221" s="231">
        <f>ROUND(F221*G221,2)</f>
        <v>0</v>
      </c>
      <c r="I221" s="234"/>
      <c r="J221" s="231">
        <f>ROUND(F221*I221,2)</f>
        <v>0</v>
      </c>
      <c r="K221" s="234"/>
      <c r="L221" s="231">
        <f>ROUND(F221*K221,2)</f>
        <v>0</v>
      </c>
      <c r="M221" s="231">
        <v>21</v>
      </c>
      <c r="N221" s="231">
        <f>H221*(1+M221/100)</f>
        <v>0</v>
      </c>
      <c r="O221" s="229">
        <v>0</v>
      </c>
      <c r="P221" s="229">
        <f>ROUND(F221*O221,5)</f>
        <v>0</v>
      </c>
      <c r="Q221" s="229">
        <v>0</v>
      </c>
      <c r="R221" s="229">
        <f>ROUND(F221*Q221,5)</f>
        <v>0</v>
      </c>
      <c r="S221" s="229"/>
      <c r="T221" s="229"/>
      <c r="U221" s="230">
        <v>0.94199999999999995</v>
      </c>
      <c r="V221" s="229">
        <f>ROUND(F221*U221,2)</f>
        <v>6.59</v>
      </c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 t="s">
        <v>136</v>
      </c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22"/>
      <c r="AT221" s="222"/>
      <c r="AU221" s="222"/>
      <c r="AV221" s="222"/>
      <c r="AW221" s="222"/>
      <c r="AX221" s="222"/>
      <c r="AY221" s="222"/>
      <c r="AZ221" s="222"/>
      <c r="BA221" s="222"/>
      <c r="BB221" s="222"/>
      <c r="BC221" s="222"/>
      <c r="BD221" s="222"/>
      <c r="BE221" s="222"/>
      <c r="BF221" s="222"/>
      <c r="BG221" s="222"/>
      <c r="BH221" s="222"/>
      <c r="BI221" s="222"/>
    </row>
    <row r="222" spans="1:61" outlineLevel="1" x14ac:dyDescent="0.2">
      <c r="A222" s="233">
        <v>76</v>
      </c>
      <c r="B222" s="232" t="s">
        <v>183</v>
      </c>
      <c r="C222" s="237" t="s">
        <v>139</v>
      </c>
      <c r="D222" s="236" t="s">
        <v>182</v>
      </c>
      <c r="E222" s="229" t="s">
        <v>168</v>
      </c>
      <c r="F222" s="235">
        <v>28</v>
      </c>
      <c r="G222" s="374"/>
      <c r="H222" s="231">
        <f>ROUND(F222*G222,2)</f>
        <v>0</v>
      </c>
      <c r="I222" s="234"/>
      <c r="J222" s="231">
        <f>ROUND(F222*I222,2)</f>
        <v>0</v>
      </c>
      <c r="K222" s="234"/>
      <c r="L222" s="231">
        <f>ROUND(F222*K222,2)</f>
        <v>0</v>
      </c>
      <c r="M222" s="231">
        <v>21</v>
      </c>
      <c r="N222" s="231">
        <f>H222*(1+M222/100)</f>
        <v>0</v>
      </c>
      <c r="O222" s="229">
        <v>0</v>
      </c>
      <c r="P222" s="229">
        <f>ROUND(F222*O222,5)</f>
        <v>0</v>
      </c>
      <c r="Q222" s="229">
        <v>0</v>
      </c>
      <c r="R222" s="229">
        <f>ROUND(F222*Q222,5)</f>
        <v>0</v>
      </c>
      <c r="S222" s="229"/>
      <c r="T222" s="229"/>
      <c r="U222" s="230">
        <v>0.105</v>
      </c>
      <c r="V222" s="229">
        <f>ROUND(F222*U222,2)</f>
        <v>2.94</v>
      </c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 t="s">
        <v>136</v>
      </c>
      <c r="AG222" s="222"/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22"/>
      <c r="AT222" s="222"/>
      <c r="AU222" s="222"/>
      <c r="AV222" s="222"/>
      <c r="AW222" s="222"/>
      <c r="AX222" s="222"/>
      <c r="AY222" s="222"/>
      <c r="AZ222" s="222"/>
      <c r="BA222" s="222"/>
      <c r="BB222" s="222"/>
      <c r="BC222" s="222"/>
      <c r="BD222" s="222"/>
      <c r="BE222" s="222"/>
      <c r="BF222" s="222"/>
      <c r="BG222" s="222"/>
      <c r="BH222" s="222"/>
      <c r="BI222" s="222"/>
    </row>
    <row r="223" spans="1:61" outlineLevel="1" x14ac:dyDescent="0.2">
      <c r="A223" s="233"/>
      <c r="B223" s="232"/>
      <c r="C223" s="232"/>
      <c r="D223" s="247" t="s">
        <v>664</v>
      </c>
      <c r="E223" s="246"/>
      <c r="F223" s="245">
        <v>28</v>
      </c>
      <c r="G223" s="375"/>
      <c r="H223" s="231"/>
      <c r="I223" s="231"/>
      <c r="J223" s="231"/>
      <c r="K223" s="231"/>
      <c r="L223" s="231"/>
      <c r="M223" s="231"/>
      <c r="N223" s="231"/>
      <c r="O223" s="229"/>
      <c r="P223" s="229"/>
      <c r="Q223" s="229"/>
      <c r="R223" s="229"/>
      <c r="S223" s="229"/>
      <c r="T223" s="229"/>
      <c r="U223" s="230"/>
      <c r="V223" s="229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 t="s">
        <v>175</v>
      </c>
      <c r="AG223" s="222">
        <v>0</v>
      </c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22"/>
      <c r="AT223" s="222"/>
      <c r="AU223" s="222"/>
      <c r="AV223" s="222"/>
      <c r="AW223" s="222"/>
      <c r="AX223" s="222"/>
      <c r="AY223" s="222"/>
      <c r="AZ223" s="222"/>
      <c r="BA223" s="222"/>
      <c r="BB223" s="222"/>
      <c r="BC223" s="222"/>
      <c r="BD223" s="222"/>
      <c r="BE223" s="222"/>
      <c r="BF223" s="222"/>
      <c r="BG223" s="222"/>
      <c r="BH223" s="222"/>
      <c r="BI223" s="222"/>
    </row>
    <row r="224" spans="1:61" outlineLevel="1" x14ac:dyDescent="0.2">
      <c r="A224" s="233">
        <v>77</v>
      </c>
      <c r="B224" s="232" t="s">
        <v>180</v>
      </c>
      <c r="C224" s="237" t="s">
        <v>139</v>
      </c>
      <c r="D224" s="236" t="s">
        <v>179</v>
      </c>
      <c r="E224" s="229" t="s">
        <v>168</v>
      </c>
      <c r="F224" s="235">
        <v>7</v>
      </c>
      <c r="G224" s="374"/>
      <c r="H224" s="231">
        <f>ROUND(F224*G224,2)</f>
        <v>0</v>
      </c>
      <c r="I224" s="234"/>
      <c r="J224" s="231">
        <f>ROUND(F224*I224,2)</f>
        <v>0</v>
      </c>
      <c r="K224" s="234"/>
      <c r="L224" s="231">
        <f>ROUND(F224*K224,2)</f>
        <v>0</v>
      </c>
      <c r="M224" s="231">
        <v>21</v>
      </c>
      <c r="N224" s="231">
        <f>H224*(1+M224/100)</f>
        <v>0</v>
      </c>
      <c r="O224" s="229">
        <v>0</v>
      </c>
      <c r="P224" s="229">
        <f>ROUND(F224*O224,5)</f>
        <v>0</v>
      </c>
      <c r="Q224" s="229">
        <v>0</v>
      </c>
      <c r="R224" s="229">
        <f>ROUND(F224*Q224,5)</f>
        <v>0</v>
      </c>
      <c r="S224" s="229"/>
      <c r="T224" s="229"/>
      <c r="U224" s="230">
        <v>0.49</v>
      </c>
      <c r="V224" s="229">
        <f>ROUND(F224*U224,2)</f>
        <v>3.43</v>
      </c>
      <c r="W224" s="222"/>
      <c r="X224" s="222"/>
      <c r="Y224" s="222"/>
      <c r="Z224" s="222"/>
      <c r="AA224" s="222"/>
      <c r="AB224" s="222"/>
      <c r="AC224" s="222"/>
      <c r="AD224" s="222"/>
      <c r="AE224" s="222"/>
      <c r="AF224" s="222" t="s">
        <v>136</v>
      </c>
      <c r="AG224" s="222"/>
      <c r="AH224" s="222"/>
      <c r="AI224" s="222"/>
      <c r="AJ224" s="222"/>
      <c r="AK224" s="222"/>
      <c r="AL224" s="222"/>
      <c r="AM224" s="222"/>
      <c r="AN224" s="222"/>
      <c r="AO224" s="222"/>
      <c r="AP224" s="222"/>
      <c r="AQ224" s="222"/>
      <c r="AR224" s="222"/>
      <c r="AS224" s="222"/>
      <c r="AT224" s="222"/>
      <c r="AU224" s="222"/>
      <c r="AV224" s="222"/>
      <c r="AW224" s="222"/>
      <c r="AX224" s="222"/>
      <c r="AY224" s="222"/>
      <c r="AZ224" s="222"/>
      <c r="BA224" s="222"/>
      <c r="BB224" s="222"/>
      <c r="BC224" s="222"/>
      <c r="BD224" s="222"/>
      <c r="BE224" s="222"/>
      <c r="BF224" s="222"/>
      <c r="BG224" s="222"/>
      <c r="BH224" s="222"/>
      <c r="BI224" s="222"/>
    </row>
    <row r="225" spans="1:61" outlineLevel="1" x14ac:dyDescent="0.2">
      <c r="A225" s="233">
        <v>78</v>
      </c>
      <c r="B225" s="232" t="s">
        <v>178</v>
      </c>
      <c r="C225" s="237" t="s">
        <v>139</v>
      </c>
      <c r="D225" s="236" t="s">
        <v>177</v>
      </c>
      <c r="E225" s="229" t="s">
        <v>168</v>
      </c>
      <c r="F225" s="235">
        <v>140</v>
      </c>
      <c r="G225" s="374"/>
      <c r="H225" s="231">
        <f>ROUND(F225*G225,2)</f>
        <v>0</v>
      </c>
      <c r="I225" s="234"/>
      <c r="J225" s="231">
        <f>ROUND(F225*I225,2)</f>
        <v>0</v>
      </c>
      <c r="K225" s="234"/>
      <c r="L225" s="231">
        <f>ROUND(F225*K225,2)</f>
        <v>0</v>
      </c>
      <c r="M225" s="231">
        <v>21</v>
      </c>
      <c r="N225" s="231">
        <f>H225*(1+M225/100)</f>
        <v>0</v>
      </c>
      <c r="O225" s="229">
        <v>0</v>
      </c>
      <c r="P225" s="229">
        <f>ROUND(F225*O225,5)</f>
        <v>0</v>
      </c>
      <c r="Q225" s="229">
        <v>0</v>
      </c>
      <c r="R225" s="229">
        <f>ROUND(F225*Q225,5)</f>
        <v>0</v>
      </c>
      <c r="S225" s="229"/>
      <c r="T225" s="229"/>
      <c r="U225" s="230">
        <v>0</v>
      </c>
      <c r="V225" s="229">
        <f>ROUND(F225*U225,2)</f>
        <v>0</v>
      </c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 t="s">
        <v>136</v>
      </c>
      <c r="AG225" s="222"/>
      <c r="AH225" s="222"/>
      <c r="AI225" s="222"/>
      <c r="AJ225" s="222"/>
      <c r="AK225" s="222"/>
      <c r="AL225" s="222"/>
      <c r="AM225" s="222"/>
      <c r="AN225" s="222"/>
      <c r="AO225" s="222"/>
      <c r="AP225" s="222"/>
      <c r="AQ225" s="222"/>
      <c r="AR225" s="222"/>
      <c r="AS225" s="222"/>
      <c r="AT225" s="222"/>
      <c r="AU225" s="222"/>
      <c r="AV225" s="222"/>
      <c r="AW225" s="222"/>
      <c r="AX225" s="222"/>
      <c r="AY225" s="222"/>
      <c r="AZ225" s="222"/>
      <c r="BA225" s="222"/>
      <c r="BB225" s="222"/>
      <c r="BC225" s="222"/>
      <c r="BD225" s="222"/>
      <c r="BE225" s="222"/>
      <c r="BF225" s="222"/>
      <c r="BG225" s="222"/>
      <c r="BH225" s="222"/>
      <c r="BI225" s="222"/>
    </row>
    <row r="226" spans="1:61" outlineLevel="1" x14ac:dyDescent="0.2">
      <c r="A226" s="233"/>
      <c r="B226" s="232"/>
      <c r="C226" s="232"/>
      <c r="D226" s="247" t="s">
        <v>663</v>
      </c>
      <c r="E226" s="246"/>
      <c r="F226" s="245">
        <v>140</v>
      </c>
      <c r="G226" s="375"/>
      <c r="H226" s="231"/>
      <c r="I226" s="231"/>
      <c r="J226" s="231"/>
      <c r="K226" s="231"/>
      <c r="L226" s="231"/>
      <c r="M226" s="231"/>
      <c r="N226" s="231"/>
      <c r="O226" s="229"/>
      <c r="P226" s="229"/>
      <c r="Q226" s="229"/>
      <c r="R226" s="229"/>
      <c r="S226" s="229"/>
      <c r="T226" s="229"/>
      <c r="U226" s="230"/>
      <c r="V226" s="229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 t="s">
        <v>175</v>
      </c>
      <c r="AG226" s="222">
        <v>0</v>
      </c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22"/>
      <c r="AT226" s="222"/>
      <c r="AU226" s="222"/>
      <c r="AV226" s="222"/>
      <c r="AW226" s="222"/>
      <c r="AX226" s="222"/>
      <c r="AY226" s="222"/>
      <c r="AZ226" s="222"/>
      <c r="BA226" s="222"/>
      <c r="BB226" s="222"/>
      <c r="BC226" s="222"/>
      <c r="BD226" s="222"/>
      <c r="BE226" s="222"/>
      <c r="BF226" s="222"/>
      <c r="BG226" s="222"/>
      <c r="BH226" s="222"/>
      <c r="BI226" s="222"/>
    </row>
    <row r="227" spans="1:61" ht="22.5" outlineLevel="1" x14ac:dyDescent="0.2">
      <c r="A227" s="233">
        <v>79</v>
      </c>
      <c r="B227" s="232" t="s">
        <v>174</v>
      </c>
      <c r="C227" s="232" t="s">
        <v>188</v>
      </c>
      <c r="D227" s="236" t="s">
        <v>173</v>
      </c>
      <c r="E227" s="229" t="s">
        <v>168</v>
      </c>
      <c r="F227" s="235">
        <v>3.5</v>
      </c>
      <c r="G227" s="374"/>
      <c r="H227" s="231">
        <f>ROUND(F227*G227,2)</f>
        <v>0</v>
      </c>
      <c r="I227" s="234"/>
      <c r="J227" s="231">
        <f>ROUND(F227*I227,2)</f>
        <v>0</v>
      </c>
      <c r="K227" s="234"/>
      <c r="L227" s="231">
        <f>ROUND(F227*K227,2)</f>
        <v>0</v>
      </c>
      <c r="M227" s="231">
        <v>21</v>
      </c>
      <c r="N227" s="231">
        <f>H227*(1+M227/100)</f>
        <v>0</v>
      </c>
      <c r="O227" s="229">
        <v>0</v>
      </c>
      <c r="P227" s="229">
        <f>ROUND(F227*O227,5)</f>
        <v>0</v>
      </c>
      <c r="Q227" s="229">
        <v>0</v>
      </c>
      <c r="R227" s="229">
        <f>ROUND(F227*Q227,5)</f>
        <v>0</v>
      </c>
      <c r="S227" s="229"/>
      <c r="T227" s="229"/>
      <c r="U227" s="230">
        <v>0</v>
      </c>
      <c r="V227" s="229">
        <f>ROUND(F227*U227,2)</f>
        <v>0</v>
      </c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 t="s">
        <v>136</v>
      </c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22"/>
      <c r="AT227" s="222"/>
      <c r="AU227" s="222"/>
      <c r="AV227" s="222"/>
      <c r="AW227" s="222"/>
      <c r="AX227" s="222"/>
      <c r="AY227" s="222"/>
      <c r="AZ227" s="222"/>
      <c r="BA227" s="222"/>
      <c r="BB227" s="222"/>
      <c r="BC227" s="222"/>
      <c r="BD227" s="222"/>
      <c r="BE227" s="222"/>
      <c r="BF227" s="222"/>
      <c r="BG227" s="222"/>
      <c r="BH227" s="222"/>
      <c r="BI227" s="222"/>
    </row>
    <row r="228" spans="1:61" ht="22.5" outlineLevel="1" x14ac:dyDescent="0.2">
      <c r="A228" s="233">
        <v>80</v>
      </c>
      <c r="B228" s="232" t="s">
        <v>172</v>
      </c>
      <c r="C228" s="232" t="s">
        <v>188</v>
      </c>
      <c r="D228" s="236" t="s">
        <v>171</v>
      </c>
      <c r="E228" s="229" t="s">
        <v>168</v>
      </c>
      <c r="F228" s="235">
        <v>0.5</v>
      </c>
      <c r="G228" s="374"/>
      <c r="H228" s="231">
        <f>ROUND(F228*G228,2)</f>
        <v>0</v>
      </c>
      <c r="I228" s="234"/>
      <c r="J228" s="231">
        <f>ROUND(F228*I228,2)</f>
        <v>0</v>
      </c>
      <c r="K228" s="234"/>
      <c r="L228" s="231">
        <f>ROUND(F228*K228,2)</f>
        <v>0</v>
      </c>
      <c r="M228" s="231">
        <v>21</v>
      </c>
      <c r="N228" s="231">
        <f>H228*(1+M228/100)</f>
        <v>0</v>
      </c>
      <c r="O228" s="229">
        <v>0</v>
      </c>
      <c r="P228" s="229">
        <f>ROUND(F228*O228,5)</f>
        <v>0</v>
      </c>
      <c r="Q228" s="229">
        <v>0</v>
      </c>
      <c r="R228" s="229">
        <f>ROUND(F228*Q228,5)</f>
        <v>0</v>
      </c>
      <c r="S228" s="229"/>
      <c r="T228" s="229"/>
      <c r="U228" s="230">
        <v>0</v>
      </c>
      <c r="V228" s="229">
        <f>ROUND(F228*U228,2)</f>
        <v>0</v>
      </c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 t="s">
        <v>136</v>
      </c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22"/>
      <c r="AT228" s="222"/>
      <c r="AU228" s="222"/>
      <c r="AV228" s="222"/>
      <c r="AW228" s="222"/>
      <c r="AX228" s="222"/>
      <c r="AY228" s="222"/>
      <c r="AZ228" s="222"/>
      <c r="BA228" s="222"/>
      <c r="BB228" s="222"/>
      <c r="BC228" s="222"/>
      <c r="BD228" s="222"/>
      <c r="BE228" s="222"/>
      <c r="BF228" s="222"/>
      <c r="BG228" s="222"/>
      <c r="BH228" s="222"/>
      <c r="BI228" s="222"/>
    </row>
    <row r="229" spans="1:61" ht="22.5" outlineLevel="1" x14ac:dyDescent="0.2">
      <c r="A229" s="233">
        <v>81</v>
      </c>
      <c r="B229" s="232" t="s">
        <v>170</v>
      </c>
      <c r="C229" s="232" t="s">
        <v>188</v>
      </c>
      <c r="D229" s="236" t="s">
        <v>169</v>
      </c>
      <c r="E229" s="229" t="s">
        <v>168</v>
      </c>
      <c r="F229" s="235">
        <v>0.5</v>
      </c>
      <c r="G229" s="374"/>
      <c r="H229" s="231">
        <f>ROUND(F229*G229,2)</f>
        <v>0</v>
      </c>
      <c r="I229" s="234"/>
      <c r="J229" s="231">
        <f>ROUND(F229*I229,2)</f>
        <v>0</v>
      </c>
      <c r="K229" s="234"/>
      <c r="L229" s="231">
        <f>ROUND(F229*K229,2)</f>
        <v>0</v>
      </c>
      <c r="M229" s="231">
        <v>21</v>
      </c>
      <c r="N229" s="231">
        <f>H229*(1+M229/100)</f>
        <v>0</v>
      </c>
      <c r="O229" s="229">
        <v>0</v>
      </c>
      <c r="P229" s="229">
        <f>ROUND(F229*O229,5)</f>
        <v>0</v>
      </c>
      <c r="Q229" s="229">
        <v>0</v>
      </c>
      <c r="R229" s="229">
        <f>ROUND(F229*Q229,5)</f>
        <v>0</v>
      </c>
      <c r="S229" s="229"/>
      <c r="T229" s="229"/>
      <c r="U229" s="230">
        <v>0</v>
      </c>
      <c r="V229" s="229">
        <f>ROUND(F229*U229,2)</f>
        <v>0</v>
      </c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 t="s">
        <v>136</v>
      </c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22"/>
      <c r="AT229" s="222"/>
      <c r="AU229" s="222"/>
      <c r="AV229" s="222"/>
      <c r="AW229" s="222"/>
      <c r="AX229" s="222"/>
      <c r="AY229" s="222"/>
      <c r="AZ229" s="222"/>
      <c r="BA229" s="222"/>
      <c r="BB229" s="222"/>
      <c r="BC229" s="222"/>
      <c r="BD229" s="222"/>
      <c r="BE229" s="222"/>
      <c r="BF229" s="222"/>
      <c r="BG229" s="222"/>
      <c r="BH229" s="222"/>
      <c r="BI229" s="222"/>
    </row>
    <row r="230" spans="1:61" x14ac:dyDescent="0.2">
      <c r="A230" s="244" t="s">
        <v>150</v>
      </c>
      <c r="B230" s="243" t="s">
        <v>43</v>
      </c>
      <c r="C230" s="243"/>
      <c r="D230" s="242" t="s">
        <v>44</v>
      </c>
      <c r="E230" s="238"/>
      <c r="F230" s="241"/>
      <c r="G230" s="376"/>
      <c r="H230" s="240">
        <f>SUMIF(AF231:AF244,"&lt;&gt;NOR",H231:H244)</f>
        <v>0</v>
      </c>
      <c r="I230" s="240"/>
      <c r="J230" s="240">
        <f>SUM(J231:J244)</f>
        <v>0</v>
      </c>
      <c r="K230" s="240"/>
      <c r="L230" s="240">
        <f>SUM(L231:L244)</f>
        <v>0</v>
      </c>
      <c r="M230" s="240"/>
      <c r="N230" s="240">
        <f>SUM(N231:N244)</f>
        <v>0</v>
      </c>
      <c r="O230" s="238"/>
      <c r="P230" s="238">
        <f>SUM(P231:P244)</f>
        <v>0</v>
      </c>
      <c r="Q230" s="238"/>
      <c r="R230" s="238">
        <f>SUM(R231:R244)</f>
        <v>0</v>
      </c>
      <c r="S230" s="238"/>
      <c r="T230" s="238"/>
      <c r="U230" s="239"/>
      <c r="V230" s="238">
        <f>SUM(V231:V244)</f>
        <v>0</v>
      </c>
      <c r="AF230" t="s">
        <v>149</v>
      </c>
    </row>
    <row r="231" spans="1:61" outlineLevel="1" x14ac:dyDescent="0.2">
      <c r="A231" s="233">
        <v>82</v>
      </c>
      <c r="B231" s="232" t="s">
        <v>167</v>
      </c>
      <c r="C231" s="232" t="s">
        <v>188</v>
      </c>
      <c r="D231" s="236" t="s">
        <v>166</v>
      </c>
      <c r="E231" s="229" t="s">
        <v>137</v>
      </c>
      <c r="F231" s="235">
        <v>1</v>
      </c>
      <c r="G231" s="374"/>
      <c r="H231" s="231">
        <f>ROUND(F231*G231,2)</f>
        <v>0</v>
      </c>
      <c r="I231" s="234"/>
      <c r="J231" s="231">
        <f>ROUND(F231*I231,2)</f>
        <v>0</v>
      </c>
      <c r="K231" s="234"/>
      <c r="L231" s="231">
        <f>ROUND(F231*K231,2)</f>
        <v>0</v>
      </c>
      <c r="M231" s="231">
        <v>21</v>
      </c>
      <c r="N231" s="231">
        <f>H231*(1+M231/100)</f>
        <v>0</v>
      </c>
      <c r="O231" s="229">
        <v>0</v>
      </c>
      <c r="P231" s="229">
        <f>ROUND(F231*O231,5)</f>
        <v>0</v>
      </c>
      <c r="Q231" s="229">
        <v>0</v>
      </c>
      <c r="R231" s="229">
        <f>ROUND(F231*Q231,5)</f>
        <v>0</v>
      </c>
      <c r="S231" s="229"/>
      <c r="T231" s="229"/>
      <c r="U231" s="230">
        <v>0</v>
      </c>
      <c r="V231" s="229">
        <f>ROUND(F231*U231,2)</f>
        <v>0</v>
      </c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 t="s">
        <v>136</v>
      </c>
      <c r="AG231" s="222"/>
      <c r="AH231" s="222"/>
      <c r="AI231" s="222"/>
      <c r="AJ231" s="222"/>
      <c r="AK231" s="222"/>
      <c r="AL231" s="222"/>
      <c r="AM231" s="222"/>
      <c r="AN231" s="222"/>
      <c r="AO231" s="222"/>
      <c r="AP231" s="222"/>
      <c r="AQ231" s="222"/>
      <c r="AR231" s="222"/>
      <c r="AS231" s="222"/>
      <c r="AT231" s="222"/>
      <c r="AU231" s="222"/>
      <c r="AV231" s="222"/>
      <c r="AW231" s="222"/>
      <c r="AX231" s="222"/>
      <c r="AY231" s="222"/>
      <c r="AZ231" s="222"/>
      <c r="BA231" s="222"/>
      <c r="BB231" s="222"/>
      <c r="BC231" s="222"/>
      <c r="BD231" s="222"/>
      <c r="BE231" s="222"/>
      <c r="BF231" s="222"/>
      <c r="BG231" s="222"/>
      <c r="BH231" s="222"/>
      <c r="BI231" s="222"/>
    </row>
    <row r="232" spans="1:61" outlineLevel="1" x14ac:dyDescent="0.2">
      <c r="A232" s="233">
        <v>83</v>
      </c>
      <c r="B232" s="232" t="s">
        <v>165</v>
      </c>
      <c r="C232" s="232" t="s">
        <v>188</v>
      </c>
      <c r="D232" s="236" t="s">
        <v>164</v>
      </c>
      <c r="E232" s="229" t="s">
        <v>137</v>
      </c>
      <c r="F232" s="235">
        <v>1</v>
      </c>
      <c r="G232" s="374"/>
      <c r="H232" s="231">
        <f>ROUND(F232*G232,2)</f>
        <v>0</v>
      </c>
      <c r="I232" s="234"/>
      <c r="J232" s="231">
        <f>ROUND(F232*I232,2)</f>
        <v>0</v>
      </c>
      <c r="K232" s="234"/>
      <c r="L232" s="231">
        <f>ROUND(F232*K232,2)</f>
        <v>0</v>
      </c>
      <c r="M232" s="231">
        <v>21</v>
      </c>
      <c r="N232" s="231">
        <f>H232*(1+M232/100)</f>
        <v>0</v>
      </c>
      <c r="O232" s="229">
        <v>0</v>
      </c>
      <c r="P232" s="229">
        <f>ROUND(F232*O232,5)</f>
        <v>0</v>
      </c>
      <c r="Q232" s="229">
        <v>0</v>
      </c>
      <c r="R232" s="229">
        <f>ROUND(F232*Q232,5)</f>
        <v>0</v>
      </c>
      <c r="S232" s="229"/>
      <c r="T232" s="229"/>
      <c r="U232" s="230">
        <v>0</v>
      </c>
      <c r="V232" s="229">
        <f>ROUND(F232*U232,2)</f>
        <v>0</v>
      </c>
      <c r="W232" s="222"/>
      <c r="X232" s="222"/>
      <c r="Y232" s="222"/>
      <c r="Z232" s="222"/>
      <c r="AA232" s="222"/>
      <c r="AB232" s="222"/>
      <c r="AC232" s="222"/>
      <c r="AD232" s="222"/>
      <c r="AE232" s="222"/>
      <c r="AF232" s="222" t="s">
        <v>136</v>
      </c>
      <c r="AG232" s="222"/>
      <c r="AH232" s="222"/>
      <c r="AI232" s="222"/>
      <c r="AJ232" s="222"/>
      <c r="AK232" s="222"/>
      <c r="AL232" s="222"/>
      <c r="AM232" s="222"/>
      <c r="AN232" s="222"/>
      <c r="AO232" s="222"/>
      <c r="AP232" s="222"/>
      <c r="AQ232" s="222"/>
      <c r="AR232" s="222"/>
      <c r="AS232" s="222"/>
      <c r="AT232" s="222"/>
      <c r="AU232" s="222"/>
      <c r="AV232" s="222"/>
      <c r="AW232" s="222"/>
      <c r="AX232" s="222"/>
      <c r="AY232" s="222"/>
      <c r="AZ232" s="222"/>
      <c r="BA232" s="222"/>
      <c r="BB232" s="222"/>
      <c r="BC232" s="222"/>
      <c r="BD232" s="222"/>
      <c r="BE232" s="222"/>
      <c r="BF232" s="222"/>
      <c r="BG232" s="222"/>
      <c r="BH232" s="222"/>
      <c r="BI232" s="222"/>
    </row>
    <row r="233" spans="1:61" outlineLevel="1" x14ac:dyDescent="0.2">
      <c r="A233" s="233">
        <v>84</v>
      </c>
      <c r="B233" s="232" t="s">
        <v>163</v>
      </c>
      <c r="C233" s="232" t="s">
        <v>188</v>
      </c>
      <c r="D233" s="236" t="s">
        <v>162</v>
      </c>
      <c r="E233" s="229" t="s">
        <v>137</v>
      </c>
      <c r="F233" s="235">
        <v>1</v>
      </c>
      <c r="G233" s="374"/>
      <c r="H233" s="231">
        <f>ROUND(F233*G233,2)</f>
        <v>0</v>
      </c>
      <c r="I233" s="234"/>
      <c r="J233" s="231">
        <f>ROUND(F233*I233,2)</f>
        <v>0</v>
      </c>
      <c r="K233" s="234"/>
      <c r="L233" s="231">
        <f>ROUND(F233*K233,2)</f>
        <v>0</v>
      </c>
      <c r="M233" s="231">
        <v>21</v>
      </c>
      <c r="N233" s="231">
        <f>H233*(1+M233/100)</f>
        <v>0</v>
      </c>
      <c r="O233" s="229">
        <v>0</v>
      </c>
      <c r="P233" s="229">
        <f>ROUND(F233*O233,5)</f>
        <v>0</v>
      </c>
      <c r="Q233" s="229">
        <v>0</v>
      </c>
      <c r="R233" s="229">
        <f>ROUND(F233*Q233,5)</f>
        <v>0</v>
      </c>
      <c r="S233" s="229"/>
      <c r="T233" s="229"/>
      <c r="U233" s="230">
        <v>0</v>
      </c>
      <c r="V233" s="229">
        <f>ROUND(F233*U233,2)</f>
        <v>0</v>
      </c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 t="s">
        <v>136</v>
      </c>
      <c r="AG233" s="222"/>
      <c r="AH233" s="222"/>
      <c r="AI233" s="222"/>
      <c r="AJ233" s="222"/>
      <c r="AK233" s="222"/>
      <c r="AL233" s="222"/>
      <c r="AM233" s="222"/>
      <c r="AN233" s="222"/>
      <c r="AO233" s="222"/>
      <c r="AP233" s="222"/>
      <c r="AQ233" s="222"/>
      <c r="AR233" s="222"/>
      <c r="AS233" s="222"/>
      <c r="AT233" s="222"/>
      <c r="AU233" s="222"/>
      <c r="AV233" s="222"/>
      <c r="AW233" s="222"/>
      <c r="AX233" s="222"/>
      <c r="AY233" s="222"/>
      <c r="AZ233" s="222"/>
      <c r="BA233" s="222"/>
      <c r="BB233" s="222"/>
      <c r="BC233" s="222"/>
      <c r="BD233" s="222"/>
      <c r="BE233" s="222"/>
      <c r="BF233" s="222"/>
      <c r="BG233" s="222"/>
      <c r="BH233" s="222"/>
      <c r="BI233" s="222"/>
    </row>
    <row r="234" spans="1:61" outlineLevel="1" x14ac:dyDescent="0.2">
      <c r="A234" s="233"/>
      <c r="B234" s="232"/>
      <c r="C234" s="232"/>
      <c r="D234" s="355" t="s">
        <v>161</v>
      </c>
      <c r="E234" s="356"/>
      <c r="F234" s="357"/>
      <c r="G234" s="358"/>
      <c r="H234" s="359"/>
      <c r="I234" s="231"/>
      <c r="J234" s="231"/>
      <c r="K234" s="231"/>
      <c r="L234" s="231"/>
      <c r="M234" s="231"/>
      <c r="N234" s="231"/>
      <c r="O234" s="229"/>
      <c r="P234" s="229"/>
      <c r="Q234" s="229"/>
      <c r="R234" s="229"/>
      <c r="S234" s="229"/>
      <c r="T234" s="229"/>
      <c r="U234" s="230"/>
      <c r="V234" s="229"/>
      <c r="W234" s="222"/>
      <c r="X234" s="222"/>
      <c r="Y234" s="222"/>
      <c r="Z234" s="222"/>
      <c r="AA234" s="222"/>
      <c r="AB234" s="222"/>
      <c r="AC234" s="222"/>
      <c r="AD234" s="222"/>
      <c r="AE234" s="222"/>
      <c r="AF234" s="222" t="s">
        <v>127</v>
      </c>
      <c r="AG234" s="222"/>
      <c r="AH234" s="222"/>
      <c r="AI234" s="222"/>
      <c r="AJ234" s="222"/>
      <c r="AK234" s="222"/>
      <c r="AL234" s="222"/>
      <c r="AM234" s="222"/>
      <c r="AN234" s="222"/>
      <c r="AO234" s="222"/>
      <c r="AP234" s="222"/>
      <c r="AQ234" s="222"/>
      <c r="AR234" s="222"/>
      <c r="AS234" s="222"/>
      <c r="AT234" s="222"/>
      <c r="AU234" s="222"/>
      <c r="AV234" s="222"/>
      <c r="AW234" s="222"/>
      <c r="AX234" s="222"/>
      <c r="AY234" s="222"/>
      <c r="AZ234" s="222"/>
      <c r="BA234" s="222"/>
      <c r="BB234" s="223" t="str">
        <f t="shared" ref="BB234:BB244" si="8">D234</f>
        <v>Soupis Ostatních nákladů</v>
      </c>
      <c r="BC234" s="222"/>
      <c r="BD234" s="222"/>
      <c r="BE234" s="222"/>
      <c r="BF234" s="222"/>
      <c r="BG234" s="222"/>
      <c r="BH234" s="222"/>
      <c r="BI234" s="222"/>
    </row>
    <row r="235" spans="1:61" outlineLevel="1" x14ac:dyDescent="0.2">
      <c r="A235" s="233"/>
      <c r="B235" s="232"/>
      <c r="C235" s="232"/>
      <c r="D235" s="355" t="s">
        <v>160</v>
      </c>
      <c r="E235" s="356"/>
      <c r="F235" s="357"/>
      <c r="G235" s="358"/>
      <c r="H235" s="359"/>
      <c r="I235" s="231"/>
      <c r="J235" s="231"/>
      <c r="K235" s="231"/>
      <c r="L235" s="231"/>
      <c r="M235" s="231"/>
      <c r="N235" s="231"/>
      <c r="O235" s="229"/>
      <c r="P235" s="229"/>
      <c r="Q235" s="229"/>
      <c r="R235" s="229"/>
      <c r="S235" s="229"/>
      <c r="T235" s="229"/>
      <c r="U235" s="230"/>
      <c r="V235" s="229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 t="s">
        <v>127</v>
      </c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22"/>
      <c r="AT235" s="222"/>
      <c r="AU235" s="222"/>
      <c r="AV235" s="222"/>
      <c r="AW235" s="222"/>
      <c r="AX235" s="222"/>
      <c r="AY235" s="222"/>
      <c r="AZ235" s="222"/>
      <c r="BA235" s="222"/>
      <c r="BB235" s="223" t="str">
        <f t="shared" si="8"/>
        <v>ORN</v>
      </c>
      <c r="BC235" s="222"/>
      <c r="BD235" s="222"/>
      <c r="BE235" s="222"/>
      <c r="BF235" s="222"/>
      <c r="BG235" s="222"/>
      <c r="BH235" s="222"/>
      <c r="BI235" s="222"/>
    </row>
    <row r="236" spans="1:61" ht="22.5" outlineLevel="1" x14ac:dyDescent="0.2">
      <c r="A236" s="233"/>
      <c r="B236" s="232"/>
      <c r="C236" s="232"/>
      <c r="D236" s="355" t="s">
        <v>159</v>
      </c>
      <c r="E236" s="356"/>
      <c r="F236" s="357"/>
      <c r="G236" s="358"/>
      <c r="H236" s="359"/>
      <c r="I236" s="231"/>
      <c r="J236" s="231"/>
      <c r="K236" s="231"/>
      <c r="L236" s="231"/>
      <c r="M236" s="231"/>
      <c r="N236" s="231"/>
      <c r="O236" s="229"/>
      <c r="P236" s="229"/>
      <c r="Q236" s="229"/>
      <c r="R236" s="229"/>
      <c r="S236" s="229"/>
      <c r="T236" s="229"/>
      <c r="U236" s="230"/>
      <c r="V236" s="229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 t="s">
        <v>127</v>
      </c>
      <c r="AG236" s="222"/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22"/>
      <c r="AT236" s="222"/>
      <c r="AU236" s="222"/>
      <c r="AV236" s="222"/>
      <c r="AW236" s="222"/>
      <c r="AX236" s="222"/>
      <c r="AY236" s="222"/>
      <c r="AZ236" s="222"/>
      <c r="BA236" s="222"/>
      <c r="BB236" s="223" t="str">
        <f t="shared" si="8"/>
        <v>Vyhotovení dokumentace skutečného provedení stavby, návodu k užívání a dalších dokladů k předání dokončeného díla v požadované formě a množství dle SoD.</v>
      </c>
      <c r="BC236" s="222"/>
      <c r="BD236" s="222"/>
      <c r="BE236" s="222"/>
      <c r="BF236" s="222"/>
      <c r="BG236" s="222"/>
      <c r="BH236" s="222"/>
      <c r="BI236" s="222"/>
    </row>
    <row r="237" spans="1:61" ht="22.5" outlineLevel="1" x14ac:dyDescent="0.2">
      <c r="A237" s="233"/>
      <c r="B237" s="232"/>
      <c r="C237" s="232"/>
      <c r="D237" s="355" t="s">
        <v>158</v>
      </c>
      <c r="E237" s="356"/>
      <c r="F237" s="357"/>
      <c r="G237" s="358"/>
      <c r="H237" s="359"/>
      <c r="I237" s="231"/>
      <c r="J237" s="231"/>
      <c r="K237" s="231"/>
      <c r="L237" s="231"/>
      <c r="M237" s="231"/>
      <c r="N237" s="231"/>
      <c r="O237" s="229"/>
      <c r="P237" s="229"/>
      <c r="Q237" s="229"/>
      <c r="R237" s="229"/>
      <c r="S237" s="229"/>
      <c r="T237" s="229"/>
      <c r="U237" s="230"/>
      <c r="V237" s="229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 t="s">
        <v>127</v>
      </c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22"/>
      <c r="AT237" s="222"/>
      <c r="AU237" s="222"/>
      <c r="AV237" s="222"/>
      <c r="AW237" s="222"/>
      <c r="AX237" s="222"/>
      <c r="AY237" s="222"/>
      <c r="AZ237" s="222"/>
      <c r="BA237" s="222"/>
      <c r="BB237" s="223" t="str">
        <f t="shared" si="8"/>
        <v>Náklady na vypracování potřebné dokumentace pro provoz staveniště z hlediska požární ochrany (požární řád a poplachová směrnice) a z hlediska provozu staveniště (provozně dopravní řád).</v>
      </c>
      <c r="BC237" s="222"/>
      <c r="BD237" s="222"/>
      <c r="BE237" s="222"/>
      <c r="BF237" s="222"/>
      <c r="BG237" s="222"/>
      <c r="BH237" s="222"/>
      <c r="BI237" s="222"/>
    </row>
    <row r="238" spans="1:61" ht="33.75" outlineLevel="1" x14ac:dyDescent="0.2">
      <c r="A238" s="233"/>
      <c r="B238" s="232"/>
      <c r="C238" s="232"/>
      <c r="D238" s="355" t="s">
        <v>157</v>
      </c>
      <c r="E238" s="356"/>
      <c r="F238" s="357"/>
      <c r="G238" s="358"/>
      <c r="H238" s="359"/>
      <c r="I238" s="231"/>
      <c r="J238" s="231"/>
      <c r="K238" s="231"/>
      <c r="L238" s="231"/>
      <c r="M238" s="231"/>
      <c r="N238" s="231"/>
      <c r="O238" s="229"/>
      <c r="P238" s="229"/>
      <c r="Q238" s="229"/>
      <c r="R238" s="229"/>
      <c r="S238" s="229"/>
      <c r="T238" s="229"/>
      <c r="U238" s="230"/>
      <c r="V238" s="229"/>
      <c r="W238" s="222"/>
      <c r="X238" s="222"/>
      <c r="Y238" s="222"/>
      <c r="Z238" s="222"/>
      <c r="AA238" s="222"/>
      <c r="AB238" s="222"/>
      <c r="AC238" s="222"/>
      <c r="AD238" s="222"/>
      <c r="AE238" s="222"/>
      <c r="AF238" s="222" t="s">
        <v>127</v>
      </c>
      <c r="AG238" s="222"/>
      <c r="AH238" s="222"/>
      <c r="AI238" s="222"/>
      <c r="AJ238" s="222"/>
      <c r="AK238" s="222"/>
      <c r="AL238" s="222"/>
      <c r="AM238" s="222"/>
      <c r="AN238" s="222"/>
      <c r="AO238" s="222"/>
      <c r="AP238" s="222"/>
      <c r="AQ238" s="222"/>
      <c r="AR238" s="222"/>
      <c r="AS238" s="222"/>
      <c r="AT238" s="222"/>
      <c r="AU238" s="222"/>
      <c r="AV238" s="222"/>
      <c r="AW238" s="222"/>
      <c r="AX238" s="222"/>
      <c r="AY238" s="222"/>
      <c r="AZ238" s="222"/>
      <c r="BA238" s="222"/>
      <c r="BB238" s="223" t="str">
        <f t="shared" si="8"/>
        <v>Zajištění veškerých předepsaných atestů, zkoušek a revizí dle příslušných norem a dalších předpisů a nařízení platných v ČR, kterými bude prokázáno dosažení předepsané kvality a parametrů dokončeného díla  a které nejsou obsaženy v položkovém seznamu prací.</v>
      </c>
      <c r="BC238" s="222"/>
      <c r="BD238" s="222"/>
      <c r="BE238" s="222"/>
      <c r="BF238" s="222"/>
      <c r="BG238" s="222"/>
      <c r="BH238" s="222"/>
      <c r="BI238" s="222"/>
    </row>
    <row r="239" spans="1:61" ht="22.5" outlineLevel="1" x14ac:dyDescent="0.2">
      <c r="A239" s="233"/>
      <c r="B239" s="232"/>
      <c r="C239" s="232"/>
      <c r="D239" s="355" t="s">
        <v>156</v>
      </c>
      <c r="E239" s="356"/>
      <c r="F239" s="357"/>
      <c r="G239" s="358"/>
      <c r="H239" s="359"/>
      <c r="I239" s="231"/>
      <c r="J239" s="231"/>
      <c r="K239" s="231"/>
      <c r="L239" s="231"/>
      <c r="M239" s="231"/>
      <c r="N239" s="231"/>
      <c r="O239" s="229"/>
      <c r="P239" s="229"/>
      <c r="Q239" s="229"/>
      <c r="R239" s="229"/>
      <c r="S239" s="229"/>
      <c r="T239" s="229"/>
      <c r="U239" s="230"/>
      <c r="V239" s="229"/>
      <c r="W239" s="222"/>
      <c r="X239" s="222"/>
      <c r="Y239" s="222"/>
      <c r="Z239" s="222"/>
      <c r="AA239" s="222"/>
      <c r="AB239" s="222"/>
      <c r="AC239" s="222"/>
      <c r="AD239" s="222"/>
      <c r="AE239" s="222"/>
      <c r="AF239" s="222" t="s">
        <v>127</v>
      </c>
      <c r="AG239" s="222"/>
      <c r="AH239" s="222"/>
      <c r="AI239" s="222"/>
      <c r="AJ239" s="222"/>
      <c r="AK239" s="222"/>
      <c r="AL239" s="222"/>
      <c r="AM239" s="222"/>
      <c r="AN239" s="222"/>
      <c r="AO239" s="222"/>
      <c r="AP239" s="222"/>
      <c r="AQ239" s="222"/>
      <c r="AR239" s="222"/>
      <c r="AS239" s="222"/>
      <c r="AT239" s="222"/>
      <c r="AU239" s="222"/>
      <c r="AV239" s="222"/>
      <c r="AW239" s="222"/>
      <c r="AX239" s="222"/>
      <c r="AY239" s="222"/>
      <c r="AZ239" s="222"/>
      <c r="BA239" s="222"/>
      <c r="BB239" s="223" t="str">
        <f t="shared" si="8"/>
        <v>Evidence likvidace odpadů ve stanoveném rozsahu dle zákona č. 185/2001 Sb., o odpadech, v platném znění</v>
      </c>
      <c r="BC239" s="222"/>
      <c r="BD239" s="222"/>
      <c r="BE239" s="222"/>
      <c r="BF239" s="222"/>
      <c r="BG239" s="222"/>
      <c r="BH239" s="222"/>
      <c r="BI239" s="222"/>
    </row>
    <row r="240" spans="1:61" ht="33.75" outlineLevel="1" x14ac:dyDescent="0.2">
      <c r="A240" s="233"/>
      <c r="B240" s="232"/>
      <c r="C240" s="232"/>
      <c r="D240" s="355" t="s">
        <v>155</v>
      </c>
      <c r="E240" s="356"/>
      <c r="F240" s="357"/>
      <c r="G240" s="358"/>
      <c r="H240" s="359"/>
      <c r="I240" s="231"/>
      <c r="J240" s="231"/>
      <c r="K240" s="231"/>
      <c r="L240" s="231"/>
      <c r="M240" s="231"/>
      <c r="N240" s="231"/>
      <c r="O240" s="229"/>
      <c r="P240" s="229"/>
      <c r="Q240" s="229"/>
      <c r="R240" s="229"/>
      <c r="S240" s="229"/>
      <c r="T240" s="229"/>
      <c r="U240" s="230"/>
      <c r="V240" s="229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 t="s">
        <v>127</v>
      </c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22"/>
      <c r="AT240" s="222"/>
      <c r="AU240" s="222"/>
      <c r="AV240" s="222"/>
      <c r="AW240" s="222"/>
      <c r="AX240" s="222"/>
      <c r="AY240" s="222"/>
      <c r="AZ240" s="222"/>
      <c r="BA240" s="222"/>
      <c r="BB240" s="223" t="str">
        <f t="shared" si="8"/>
        <v>Náklady k zajištění bezpečnostních a hygienických opatření - BOZP, spolupráce s koordinátorem bezpečnosti a ochrany zdraví při práci na staveništi /zajišťuje stavebník/. a zpracování plánu bezpečnosti a ochrany zdraví při práci na staveništi a jeho aktualizace dle aktuálních skutečností.</v>
      </c>
      <c r="BC240" s="222"/>
      <c r="BD240" s="222"/>
      <c r="BE240" s="222"/>
      <c r="BF240" s="222"/>
      <c r="BG240" s="222"/>
      <c r="BH240" s="222"/>
      <c r="BI240" s="222"/>
    </row>
    <row r="241" spans="1:61" ht="22.5" outlineLevel="1" x14ac:dyDescent="0.2">
      <c r="A241" s="233"/>
      <c r="B241" s="232"/>
      <c r="C241" s="232"/>
      <c r="D241" s="355" t="s">
        <v>154</v>
      </c>
      <c r="E241" s="356"/>
      <c r="F241" s="357"/>
      <c r="G241" s="358"/>
      <c r="H241" s="359"/>
      <c r="I241" s="231"/>
      <c r="J241" s="231"/>
      <c r="K241" s="231"/>
      <c r="L241" s="231"/>
      <c r="M241" s="231"/>
      <c r="N241" s="231"/>
      <c r="O241" s="229"/>
      <c r="P241" s="229"/>
      <c r="Q241" s="229"/>
      <c r="R241" s="229"/>
      <c r="S241" s="229"/>
      <c r="T241" s="229"/>
      <c r="U241" s="230"/>
      <c r="V241" s="229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 t="s">
        <v>127</v>
      </c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22"/>
      <c r="AT241" s="222"/>
      <c r="AU241" s="222"/>
      <c r="AV241" s="222"/>
      <c r="AW241" s="222"/>
      <c r="AX241" s="222"/>
      <c r="AY241" s="222"/>
      <c r="AZ241" s="222"/>
      <c r="BA241" s="222"/>
      <c r="BB241" s="223" t="str">
        <f t="shared" si="8"/>
        <v>Fotodokumentace celkového průběhu výstavby, včetně zajištění fotodokumentace veškerých konstrukcí, které budou v průběhu výstavby skryty nebo zakryty.</v>
      </c>
      <c r="BC241" s="222"/>
      <c r="BD241" s="222"/>
      <c r="BE241" s="222"/>
      <c r="BF241" s="222"/>
      <c r="BG241" s="222"/>
      <c r="BH241" s="222"/>
      <c r="BI241" s="222"/>
    </row>
    <row r="242" spans="1:61" outlineLevel="1" x14ac:dyDescent="0.2">
      <c r="A242" s="233"/>
      <c r="B242" s="232"/>
      <c r="C242" s="232"/>
      <c r="D242" s="355" t="s">
        <v>153</v>
      </c>
      <c r="E242" s="356"/>
      <c r="F242" s="357"/>
      <c r="G242" s="358"/>
      <c r="H242" s="359"/>
      <c r="I242" s="231"/>
      <c r="J242" s="231"/>
      <c r="K242" s="231"/>
      <c r="L242" s="231"/>
      <c r="M242" s="231"/>
      <c r="N242" s="231"/>
      <c r="O242" s="229"/>
      <c r="P242" s="229"/>
      <c r="Q242" s="229"/>
      <c r="R242" s="229"/>
      <c r="S242" s="229"/>
      <c r="T242" s="229"/>
      <c r="U242" s="230"/>
      <c r="V242" s="229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 t="s">
        <v>127</v>
      </c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22"/>
      <c r="AT242" s="222"/>
      <c r="AU242" s="222"/>
      <c r="AV242" s="222"/>
      <c r="AW242" s="222"/>
      <c r="AX242" s="222"/>
      <c r="AY242" s="222"/>
      <c r="AZ242" s="222"/>
      <c r="BA242" s="222"/>
      <c r="BB242" s="223" t="str">
        <f t="shared" si="8"/>
        <v>Povinnosti vyplývající v souvislosti s předáním a převzetím díla nebo jeho části dle SOD.</v>
      </c>
      <c r="BC242" s="222"/>
      <c r="BD242" s="222"/>
      <c r="BE242" s="222"/>
      <c r="BF242" s="222"/>
      <c r="BG242" s="222"/>
      <c r="BH242" s="222"/>
      <c r="BI242" s="222"/>
    </row>
    <row r="243" spans="1:61" outlineLevel="1" x14ac:dyDescent="0.2">
      <c r="A243" s="233"/>
      <c r="B243" s="232"/>
      <c r="C243" s="232"/>
      <c r="D243" s="355" t="s">
        <v>152</v>
      </c>
      <c r="E243" s="356"/>
      <c r="F243" s="357"/>
      <c r="G243" s="358"/>
      <c r="H243" s="359"/>
      <c r="I243" s="231"/>
      <c r="J243" s="231"/>
      <c r="K243" s="231"/>
      <c r="L243" s="231"/>
      <c r="M243" s="231"/>
      <c r="N243" s="231"/>
      <c r="O243" s="229"/>
      <c r="P243" s="229"/>
      <c r="Q243" s="229"/>
      <c r="R243" s="229"/>
      <c r="S243" s="229"/>
      <c r="T243" s="229"/>
      <c r="U243" s="230"/>
      <c r="V243" s="229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 t="s">
        <v>127</v>
      </c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22"/>
      <c r="AT243" s="222"/>
      <c r="AU243" s="222"/>
      <c r="AV243" s="222"/>
      <c r="AW243" s="222"/>
      <c r="AX243" s="222"/>
      <c r="AY243" s="222"/>
      <c r="AZ243" s="222"/>
      <c r="BA243" s="222"/>
      <c r="BB243" s="223" t="str">
        <f t="shared" si="8"/>
        <v>Náklady spojené se zabezpečením a poskytnutím zajišťovacích bankovních záruk v rozsahu dle SoD.</v>
      </c>
      <c r="BC243" s="222"/>
      <c r="BD243" s="222"/>
      <c r="BE243" s="222"/>
      <c r="BF243" s="222"/>
      <c r="BG243" s="222"/>
      <c r="BH243" s="222"/>
      <c r="BI243" s="222"/>
    </row>
    <row r="244" spans="1:61" ht="33.75" outlineLevel="1" x14ac:dyDescent="0.2">
      <c r="A244" s="233"/>
      <c r="B244" s="232"/>
      <c r="C244" s="232"/>
      <c r="D244" s="355" t="s">
        <v>151</v>
      </c>
      <c r="E244" s="356"/>
      <c r="F244" s="357"/>
      <c r="G244" s="358"/>
      <c r="H244" s="359"/>
      <c r="I244" s="231"/>
      <c r="J244" s="231"/>
      <c r="K244" s="231"/>
      <c r="L244" s="231"/>
      <c r="M244" s="231"/>
      <c r="N244" s="231"/>
      <c r="O244" s="229"/>
      <c r="P244" s="229"/>
      <c r="Q244" s="229"/>
      <c r="R244" s="229"/>
      <c r="S244" s="229"/>
      <c r="T244" s="229"/>
      <c r="U244" s="230"/>
      <c r="V244" s="229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 t="s">
        <v>127</v>
      </c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22"/>
      <c r="AT244" s="222"/>
      <c r="AU244" s="222"/>
      <c r="AV244" s="222"/>
      <c r="AW244" s="222"/>
      <c r="AX244" s="222"/>
      <c r="AY244" s="222"/>
      <c r="AZ244" s="222"/>
      <c r="BA244" s="222"/>
      <c r="BB244" s="223" t="str">
        <f t="shared" si="8"/>
        <v>Náklady zhotovitele spojené s pojištěním proti škodám způsobených jeho činností při výstavbě včetně pojištění díla proti všem možným rizikům (živly, krádež, atd.) po dobu výstavby až do celkové hodnoty díla. Rozsah a podmínky pojištění dle SoD.</v>
      </c>
      <c r="BC244" s="222"/>
      <c r="BD244" s="222"/>
      <c r="BE244" s="222"/>
      <c r="BF244" s="222"/>
      <c r="BG244" s="222"/>
      <c r="BH244" s="222"/>
      <c r="BI244" s="222"/>
    </row>
    <row r="245" spans="1:61" x14ac:dyDescent="0.2">
      <c r="A245" s="244" t="s">
        <v>150</v>
      </c>
      <c r="B245" s="243" t="s">
        <v>41</v>
      </c>
      <c r="C245" s="243"/>
      <c r="D245" s="242" t="s">
        <v>42</v>
      </c>
      <c r="E245" s="238"/>
      <c r="F245" s="241"/>
      <c r="G245" s="240"/>
      <c r="H245" s="240">
        <f>SUMIF(AF246:AF258,"&lt;&gt;NOR",H246:H258)</f>
        <v>0</v>
      </c>
      <c r="I245" s="240"/>
      <c r="J245" s="240">
        <f>SUM(J246:J258)</f>
        <v>0</v>
      </c>
      <c r="K245" s="240"/>
      <c r="L245" s="240">
        <f>SUM(L246:L258)</f>
        <v>0</v>
      </c>
      <c r="M245" s="240"/>
      <c r="N245" s="240">
        <f>SUM(N246:N258)</f>
        <v>0</v>
      </c>
      <c r="O245" s="238"/>
      <c r="P245" s="238">
        <f>SUM(P246:P258)</f>
        <v>0</v>
      </c>
      <c r="Q245" s="238"/>
      <c r="R245" s="238">
        <f>SUM(R246:R258)</f>
        <v>0</v>
      </c>
      <c r="S245" s="238"/>
      <c r="T245" s="238"/>
      <c r="U245" s="239"/>
      <c r="V245" s="238">
        <f>SUM(V246:V258)</f>
        <v>0</v>
      </c>
      <c r="AF245" t="s">
        <v>149</v>
      </c>
    </row>
    <row r="246" spans="1:61" outlineLevel="1" x14ac:dyDescent="0.2">
      <c r="A246" s="233">
        <v>85</v>
      </c>
      <c r="B246" s="232" t="s">
        <v>148</v>
      </c>
      <c r="C246" s="232" t="s">
        <v>188</v>
      </c>
      <c r="D246" s="236" t="s">
        <v>147</v>
      </c>
      <c r="E246" s="229" t="s">
        <v>137</v>
      </c>
      <c r="F246" s="235">
        <v>1</v>
      </c>
      <c r="G246" s="377"/>
      <c r="H246" s="231">
        <f>ROUND(F246*G246,2)</f>
        <v>0</v>
      </c>
      <c r="I246" s="234"/>
      <c r="J246" s="231">
        <f>ROUND(F246*I246,2)</f>
        <v>0</v>
      </c>
      <c r="K246" s="234"/>
      <c r="L246" s="231">
        <f>ROUND(F246*K246,2)</f>
        <v>0</v>
      </c>
      <c r="M246" s="231">
        <v>21</v>
      </c>
      <c r="N246" s="231">
        <f>H246*(1+M246/100)</f>
        <v>0</v>
      </c>
      <c r="O246" s="229">
        <v>0</v>
      </c>
      <c r="P246" s="229">
        <f>ROUND(F246*O246,5)</f>
        <v>0</v>
      </c>
      <c r="Q246" s="229">
        <v>0</v>
      </c>
      <c r="R246" s="229">
        <f>ROUND(F246*Q246,5)</f>
        <v>0</v>
      </c>
      <c r="S246" s="229"/>
      <c r="T246" s="229"/>
      <c r="U246" s="230">
        <v>0</v>
      </c>
      <c r="V246" s="229">
        <f>ROUND(F246*U246,2)</f>
        <v>0</v>
      </c>
      <c r="W246" s="222"/>
      <c r="X246" s="222"/>
      <c r="Y246" s="222"/>
      <c r="Z246" s="222"/>
      <c r="AA246" s="222"/>
      <c r="AB246" s="222"/>
      <c r="AC246" s="222"/>
      <c r="AD246" s="222"/>
      <c r="AE246" s="222"/>
      <c r="AF246" s="222" t="s">
        <v>136</v>
      </c>
      <c r="AG246" s="222"/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22"/>
      <c r="AT246" s="222"/>
      <c r="AU246" s="222"/>
      <c r="AV246" s="222"/>
      <c r="AW246" s="222"/>
      <c r="AX246" s="222"/>
      <c r="AY246" s="222"/>
      <c r="AZ246" s="222"/>
      <c r="BA246" s="222"/>
      <c r="BB246" s="222"/>
      <c r="BC246" s="222"/>
      <c r="BD246" s="222"/>
      <c r="BE246" s="222"/>
      <c r="BF246" s="222"/>
      <c r="BG246" s="222"/>
      <c r="BH246" s="222"/>
      <c r="BI246" s="222"/>
    </row>
    <row r="247" spans="1:61" outlineLevel="1" x14ac:dyDescent="0.2">
      <c r="A247" s="233">
        <v>86</v>
      </c>
      <c r="B247" s="232" t="s">
        <v>146</v>
      </c>
      <c r="C247" s="232" t="s">
        <v>188</v>
      </c>
      <c r="D247" s="236" t="s">
        <v>145</v>
      </c>
      <c r="E247" s="229" t="s">
        <v>137</v>
      </c>
      <c r="F247" s="235">
        <v>1</v>
      </c>
      <c r="G247" s="377"/>
      <c r="H247" s="231">
        <f>ROUND(F247*G247,2)</f>
        <v>0</v>
      </c>
      <c r="I247" s="234"/>
      <c r="J247" s="231">
        <f>ROUND(F247*I247,2)</f>
        <v>0</v>
      </c>
      <c r="K247" s="234"/>
      <c r="L247" s="231">
        <f>ROUND(F247*K247,2)</f>
        <v>0</v>
      </c>
      <c r="M247" s="231">
        <v>21</v>
      </c>
      <c r="N247" s="231">
        <f>H247*(1+M247/100)</f>
        <v>0</v>
      </c>
      <c r="O247" s="229">
        <v>0</v>
      </c>
      <c r="P247" s="229">
        <f>ROUND(F247*O247,5)</f>
        <v>0</v>
      </c>
      <c r="Q247" s="229">
        <v>0</v>
      </c>
      <c r="R247" s="229">
        <f>ROUND(F247*Q247,5)</f>
        <v>0</v>
      </c>
      <c r="S247" s="229"/>
      <c r="T247" s="229"/>
      <c r="U247" s="230">
        <v>0</v>
      </c>
      <c r="V247" s="229">
        <f>ROUND(F247*U247,2)</f>
        <v>0</v>
      </c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 t="s">
        <v>136</v>
      </c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22"/>
      <c r="AT247" s="222"/>
      <c r="AU247" s="222"/>
      <c r="AV247" s="222"/>
      <c r="AW247" s="222"/>
      <c r="AX247" s="222"/>
      <c r="AY247" s="222"/>
      <c r="AZ247" s="222"/>
      <c r="BA247" s="222"/>
      <c r="BB247" s="222"/>
      <c r="BC247" s="222"/>
      <c r="BD247" s="222"/>
      <c r="BE247" s="222"/>
      <c r="BF247" s="222"/>
      <c r="BG247" s="222"/>
      <c r="BH247" s="222"/>
      <c r="BI247" s="222"/>
    </row>
    <row r="248" spans="1:61" outlineLevel="1" x14ac:dyDescent="0.2">
      <c r="A248" s="233">
        <v>87</v>
      </c>
      <c r="B248" s="232" t="s">
        <v>144</v>
      </c>
      <c r="C248" s="232" t="s">
        <v>188</v>
      </c>
      <c r="D248" s="236" t="s">
        <v>143</v>
      </c>
      <c r="E248" s="229" t="s">
        <v>137</v>
      </c>
      <c r="F248" s="235">
        <v>1</v>
      </c>
      <c r="G248" s="377"/>
      <c r="H248" s="231">
        <f>ROUND(F248*G248,2)</f>
        <v>0</v>
      </c>
      <c r="I248" s="234"/>
      <c r="J248" s="231">
        <f>ROUND(F248*I248,2)</f>
        <v>0</v>
      </c>
      <c r="K248" s="234"/>
      <c r="L248" s="231">
        <f>ROUND(F248*K248,2)</f>
        <v>0</v>
      </c>
      <c r="M248" s="231">
        <v>21</v>
      </c>
      <c r="N248" s="231">
        <f>H248*(1+M248/100)</f>
        <v>0</v>
      </c>
      <c r="O248" s="229">
        <v>0</v>
      </c>
      <c r="P248" s="229">
        <f>ROUND(F248*O248,5)</f>
        <v>0</v>
      </c>
      <c r="Q248" s="229">
        <v>0</v>
      </c>
      <c r="R248" s="229">
        <f>ROUND(F248*Q248,5)</f>
        <v>0</v>
      </c>
      <c r="S248" s="229"/>
      <c r="T248" s="229"/>
      <c r="U248" s="230">
        <v>0</v>
      </c>
      <c r="V248" s="229">
        <f>ROUND(F248*U248,2)</f>
        <v>0</v>
      </c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 t="s">
        <v>136</v>
      </c>
      <c r="AG248" s="222"/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22"/>
      <c r="AT248" s="222"/>
      <c r="AU248" s="222"/>
      <c r="AV248" s="222"/>
      <c r="AW248" s="222"/>
      <c r="AX248" s="222"/>
      <c r="AY248" s="222"/>
      <c r="AZ248" s="222"/>
      <c r="BA248" s="222"/>
      <c r="BB248" s="222"/>
      <c r="BC248" s="222"/>
      <c r="BD248" s="222"/>
      <c r="BE248" s="222"/>
      <c r="BF248" s="222"/>
      <c r="BG248" s="222"/>
      <c r="BH248" s="222"/>
      <c r="BI248" s="222"/>
    </row>
    <row r="249" spans="1:61" outlineLevel="1" x14ac:dyDescent="0.2">
      <c r="A249" s="233">
        <v>88</v>
      </c>
      <c r="B249" s="232" t="s">
        <v>142</v>
      </c>
      <c r="C249" s="232" t="s">
        <v>188</v>
      </c>
      <c r="D249" s="236" t="s">
        <v>141</v>
      </c>
      <c r="E249" s="229" t="s">
        <v>137</v>
      </c>
      <c r="F249" s="235">
        <v>1</v>
      </c>
      <c r="G249" s="377"/>
      <c r="H249" s="231">
        <f>ROUND(F249*G249,2)</f>
        <v>0</v>
      </c>
      <c r="I249" s="234"/>
      <c r="J249" s="231">
        <f>ROUND(F249*I249,2)</f>
        <v>0</v>
      </c>
      <c r="K249" s="234"/>
      <c r="L249" s="231">
        <f>ROUND(F249*K249,2)</f>
        <v>0</v>
      </c>
      <c r="M249" s="231">
        <v>21</v>
      </c>
      <c r="N249" s="231">
        <f>H249*(1+M249/100)</f>
        <v>0</v>
      </c>
      <c r="O249" s="229">
        <v>0</v>
      </c>
      <c r="P249" s="229">
        <f>ROUND(F249*O249,5)</f>
        <v>0</v>
      </c>
      <c r="Q249" s="229">
        <v>0</v>
      </c>
      <c r="R249" s="229">
        <f>ROUND(F249*Q249,5)</f>
        <v>0</v>
      </c>
      <c r="S249" s="229"/>
      <c r="T249" s="229"/>
      <c r="U249" s="230">
        <v>0</v>
      </c>
      <c r="V249" s="229">
        <f>ROUND(F249*U249,2)</f>
        <v>0</v>
      </c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 t="s">
        <v>136</v>
      </c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22"/>
      <c r="AT249" s="222"/>
      <c r="AU249" s="222"/>
      <c r="AV249" s="222"/>
      <c r="AW249" s="222"/>
      <c r="AX249" s="222"/>
      <c r="AY249" s="222"/>
      <c r="AZ249" s="222"/>
      <c r="BA249" s="222"/>
      <c r="BB249" s="222"/>
      <c r="BC249" s="222"/>
      <c r="BD249" s="222"/>
      <c r="BE249" s="222"/>
      <c r="BF249" s="222"/>
      <c r="BG249" s="222"/>
      <c r="BH249" s="222"/>
      <c r="BI249" s="222"/>
    </row>
    <row r="250" spans="1:61" outlineLevel="1" x14ac:dyDescent="0.2">
      <c r="A250" s="233">
        <v>89</v>
      </c>
      <c r="B250" s="232" t="s">
        <v>140</v>
      </c>
      <c r="C250" s="232" t="s">
        <v>188</v>
      </c>
      <c r="D250" s="236" t="s">
        <v>138</v>
      </c>
      <c r="E250" s="229" t="s">
        <v>137</v>
      </c>
      <c r="F250" s="235">
        <v>1</v>
      </c>
      <c r="G250" s="377"/>
      <c r="H250" s="231">
        <f>ROUND(F250*G250,2)</f>
        <v>0</v>
      </c>
      <c r="I250" s="234"/>
      <c r="J250" s="231">
        <f>ROUND(F250*I250,2)</f>
        <v>0</v>
      </c>
      <c r="K250" s="234"/>
      <c r="L250" s="231">
        <f>ROUND(F250*K250,2)</f>
        <v>0</v>
      </c>
      <c r="M250" s="231">
        <v>21</v>
      </c>
      <c r="N250" s="231">
        <f>H250*(1+M250/100)</f>
        <v>0</v>
      </c>
      <c r="O250" s="229">
        <v>0</v>
      </c>
      <c r="P250" s="229">
        <f>ROUND(F250*O250,5)</f>
        <v>0</v>
      </c>
      <c r="Q250" s="229">
        <v>0</v>
      </c>
      <c r="R250" s="229">
        <f>ROUND(F250*Q250,5)</f>
        <v>0</v>
      </c>
      <c r="S250" s="229"/>
      <c r="T250" s="229"/>
      <c r="U250" s="230">
        <v>0</v>
      </c>
      <c r="V250" s="229">
        <f>ROUND(F250*U250,2)</f>
        <v>0</v>
      </c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 t="s">
        <v>136</v>
      </c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22"/>
      <c r="AT250" s="222"/>
      <c r="AU250" s="222"/>
      <c r="AV250" s="222"/>
      <c r="AW250" s="222"/>
      <c r="AX250" s="222"/>
      <c r="AY250" s="222"/>
      <c r="AZ250" s="222"/>
      <c r="BA250" s="222"/>
      <c r="BB250" s="222"/>
      <c r="BC250" s="222"/>
      <c r="BD250" s="222"/>
      <c r="BE250" s="222"/>
      <c r="BF250" s="222"/>
      <c r="BG250" s="222"/>
      <c r="BH250" s="222"/>
      <c r="BI250" s="222"/>
    </row>
    <row r="251" spans="1:61" outlineLevel="1" x14ac:dyDescent="0.2">
      <c r="A251" s="233"/>
      <c r="B251" s="232"/>
      <c r="C251" s="232"/>
      <c r="D251" s="355" t="s">
        <v>135</v>
      </c>
      <c r="E251" s="356"/>
      <c r="F251" s="357"/>
      <c r="G251" s="358"/>
      <c r="H251" s="359"/>
      <c r="I251" s="231"/>
      <c r="J251" s="231"/>
      <c r="K251" s="231"/>
      <c r="L251" s="231"/>
      <c r="M251" s="231"/>
      <c r="N251" s="231"/>
      <c r="O251" s="229"/>
      <c r="P251" s="229"/>
      <c r="Q251" s="229"/>
      <c r="R251" s="229"/>
      <c r="S251" s="229"/>
      <c r="T251" s="229"/>
      <c r="U251" s="230"/>
      <c r="V251" s="229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 t="s">
        <v>127</v>
      </c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22"/>
      <c r="AT251" s="222"/>
      <c r="AU251" s="222"/>
      <c r="AV251" s="222"/>
      <c r="AW251" s="222"/>
      <c r="AX251" s="222"/>
      <c r="AY251" s="222"/>
      <c r="AZ251" s="222"/>
      <c r="BA251" s="222"/>
      <c r="BB251" s="223" t="str">
        <f t="shared" ref="BB251:BB258" si="9">D251</f>
        <v>Soupis Vedlejších nákladů</v>
      </c>
      <c r="BC251" s="222"/>
      <c r="BD251" s="222"/>
      <c r="BE251" s="222"/>
      <c r="BF251" s="222"/>
      <c r="BG251" s="222"/>
      <c r="BH251" s="222"/>
      <c r="BI251" s="222"/>
    </row>
    <row r="252" spans="1:61" outlineLevel="1" x14ac:dyDescent="0.2">
      <c r="A252" s="233"/>
      <c r="B252" s="232"/>
      <c r="C252" s="232"/>
      <c r="D252" s="355" t="s">
        <v>134</v>
      </c>
      <c r="E252" s="356"/>
      <c r="F252" s="357"/>
      <c r="G252" s="358"/>
      <c r="H252" s="359"/>
      <c r="I252" s="231"/>
      <c r="J252" s="231"/>
      <c r="K252" s="231"/>
      <c r="L252" s="231"/>
      <c r="M252" s="231"/>
      <c r="N252" s="231"/>
      <c r="O252" s="229"/>
      <c r="P252" s="229"/>
      <c r="Q252" s="229"/>
      <c r="R252" s="229"/>
      <c r="S252" s="229"/>
      <c r="T252" s="229"/>
      <c r="U252" s="230"/>
      <c r="V252" s="229"/>
      <c r="W252" s="222"/>
      <c r="X252" s="222"/>
      <c r="Y252" s="222"/>
      <c r="Z252" s="222"/>
      <c r="AA252" s="222"/>
      <c r="AB252" s="222"/>
      <c r="AC252" s="222"/>
      <c r="AD252" s="222"/>
      <c r="AE252" s="222"/>
      <c r="AF252" s="222" t="s">
        <v>127</v>
      </c>
      <c r="AG252" s="222"/>
      <c r="AH252" s="222"/>
      <c r="AI252" s="222"/>
      <c r="AJ252" s="222"/>
      <c r="AK252" s="222"/>
      <c r="AL252" s="222"/>
      <c r="AM252" s="222"/>
      <c r="AN252" s="222"/>
      <c r="AO252" s="222"/>
      <c r="AP252" s="222"/>
      <c r="AQ252" s="222"/>
      <c r="AR252" s="222"/>
      <c r="AS252" s="222"/>
      <c r="AT252" s="222"/>
      <c r="AU252" s="222"/>
      <c r="AV252" s="222"/>
      <c r="AW252" s="222"/>
      <c r="AX252" s="222"/>
      <c r="AY252" s="222"/>
      <c r="AZ252" s="222"/>
      <c r="BA252" s="222"/>
      <c r="BB252" s="223" t="str">
        <f t="shared" si="9"/>
        <v>VRN</v>
      </c>
      <c r="BC252" s="222"/>
      <c r="BD252" s="222"/>
      <c r="BE252" s="222"/>
      <c r="BF252" s="222"/>
      <c r="BG252" s="222"/>
      <c r="BH252" s="222"/>
      <c r="BI252" s="222"/>
    </row>
    <row r="253" spans="1:61" outlineLevel="1" x14ac:dyDescent="0.2">
      <c r="A253" s="233"/>
      <c r="B253" s="232"/>
      <c r="C253" s="232"/>
      <c r="D253" s="355" t="s">
        <v>133</v>
      </c>
      <c r="E253" s="356"/>
      <c r="F253" s="357"/>
      <c r="G253" s="358"/>
      <c r="H253" s="359"/>
      <c r="I253" s="231"/>
      <c r="J253" s="231"/>
      <c r="K253" s="231"/>
      <c r="L253" s="231"/>
      <c r="M253" s="231"/>
      <c r="N253" s="231"/>
      <c r="O253" s="229"/>
      <c r="P253" s="229"/>
      <c r="Q253" s="229"/>
      <c r="R253" s="229"/>
      <c r="S253" s="229"/>
      <c r="T253" s="229"/>
      <c r="U253" s="230"/>
      <c r="V253" s="229"/>
      <c r="W253" s="222"/>
      <c r="X253" s="222"/>
      <c r="Y253" s="222"/>
      <c r="Z253" s="222"/>
      <c r="AA253" s="222"/>
      <c r="AB253" s="222"/>
      <c r="AC253" s="222"/>
      <c r="AD253" s="222"/>
      <c r="AE253" s="222"/>
      <c r="AF253" s="222" t="s">
        <v>127</v>
      </c>
      <c r="AG253" s="222"/>
      <c r="AH253" s="222"/>
      <c r="AI253" s="222"/>
      <c r="AJ253" s="222"/>
      <c r="AK253" s="222"/>
      <c r="AL253" s="222"/>
      <c r="AM253" s="222"/>
      <c r="AN253" s="222"/>
      <c r="AO253" s="222"/>
      <c r="AP253" s="222"/>
      <c r="AQ253" s="222"/>
      <c r="AR253" s="222"/>
      <c r="AS253" s="222"/>
      <c r="AT253" s="222"/>
      <c r="AU253" s="222"/>
      <c r="AV253" s="222"/>
      <c r="AW253" s="222"/>
      <c r="AX253" s="222"/>
      <c r="AY253" s="222"/>
      <c r="AZ253" s="222"/>
      <c r="BA253" s="222"/>
      <c r="BB253" s="223" t="str">
        <f t="shared" si="9"/>
        <v>Vybudování zařízení staveniště:</v>
      </c>
      <c r="BC253" s="222"/>
      <c r="BD253" s="222"/>
      <c r="BE253" s="222"/>
      <c r="BF253" s="222"/>
      <c r="BG253" s="222"/>
      <c r="BH253" s="222"/>
      <c r="BI253" s="222"/>
    </row>
    <row r="254" spans="1:61" ht="33.75" outlineLevel="1" x14ac:dyDescent="0.2">
      <c r="A254" s="233"/>
      <c r="B254" s="232"/>
      <c r="C254" s="232"/>
      <c r="D254" s="355" t="s">
        <v>132</v>
      </c>
      <c r="E254" s="356"/>
      <c r="F254" s="357"/>
      <c r="G254" s="358"/>
      <c r="H254" s="359"/>
      <c r="I254" s="231"/>
      <c r="J254" s="231"/>
      <c r="K254" s="231"/>
      <c r="L254" s="231"/>
      <c r="M254" s="231"/>
      <c r="N254" s="231"/>
      <c r="O254" s="229"/>
      <c r="P254" s="229"/>
      <c r="Q254" s="229"/>
      <c r="R254" s="229"/>
      <c r="S254" s="229"/>
      <c r="T254" s="229"/>
      <c r="U254" s="230"/>
      <c r="V254" s="229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 t="s">
        <v>127</v>
      </c>
      <c r="AG254" s="222"/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22"/>
      <c r="AT254" s="222"/>
      <c r="AU254" s="222"/>
      <c r="AV254" s="222"/>
      <c r="AW254" s="222"/>
      <c r="AX254" s="222"/>
      <c r="AY254" s="222"/>
      <c r="AZ254" s="222"/>
      <c r="BA254" s="222"/>
      <c r="BB254" s="223" t="str">
        <f t="shared" si="9"/>
        <v>Náklady se zřízením přípojek energií k objektům zařízení staveniště, vybudování případných měřících odběrných míst a zařízení, vlastní vybudování dočasných objektů zařízení staveniště jako jsou sklady, sociální zařízení atd. Náklady spojené s předáním a převzetím staveniště.</v>
      </c>
      <c r="BC254" s="222"/>
      <c r="BD254" s="222"/>
      <c r="BE254" s="222"/>
      <c r="BF254" s="222"/>
      <c r="BG254" s="222"/>
      <c r="BH254" s="222"/>
      <c r="BI254" s="222"/>
    </row>
    <row r="255" spans="1:61" outlineLevel="1" x14ac:dyDescent="0.2">
      <c r="A255" s="233"/>
      <c r="B255" s="232"/>
      <c r="C255" s="232"/>
      <c r="D255" s="355" t="s">
        <v>131</v>
      </c>
      <c r="E255" s="356"/>
      <c r="F255" s="357"/>
      <c r="G255" s="358"/>
      <c r="H255" s="359"/>
      <c r="I255" s="231"/>
      <c r="J255" s="231"/>
      <c r="K255" s="231"/>
      <c r="L255" s="231"/>
      <c r="M255" s="231"/>
      <c r="N255" s="231"/>
      <c r="O255" s="229"/>
      <c r="P255" s="229"/>
      <c r="Q255" s="229"/>
      <c r="R255" s="229"/>
      <c r="S255" s="229"/>
      <c r="T255" s="229"/>
      <c r="U255" s="230"/>
      <c r="V255" s="229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 t="s">
        <v>127</v>
      </c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22"/>
      <c r="AT255" s="222"/>
      <c r="AU255" s="222"/>
      <c r="AV255" s="222"/>
      <c r="AW255" s="222"/>
      <c r="AX255" s="222"/>
      <c r="AY255" s="222"/>
      <c r="AZ255" s="222"/>
      <c r="BA255" s="222"/>
      <c r="BB255" s="223" t="str">
        <f t="shared" si="9"/>
        <v>Provoz zařízení staveniště:</v>
      </c>
      <c r="BC255" s="222"/>
      <c r="BD255" s="222"/>
      <c r="BE255" s="222"/>
      <c r="BF255" s="222"/>
      <c r="BG255" s="222"/>
      <c r="BH255" s="222"/>
      <c r="BI255" s="222"/>
    </row>
    <row r="256" spans="1:61" ht="33.75" outlineLevel="1" x14ac:dyDescent="0.2">
      <c r="A256" s="233"/>
      <c r="B256" s="232"/>
      <c r="C256" s="232"/>
      <c r="D256" s="355" t="s">
        <v>130</v>
      </c>
      <c r="E256" s="356"/>
      <c r="F256" s="357"/>
      <c r="G256" s="358"/>
      <c r="H256" s="359"/>
      <c r="I256" s="231"/>
      <c r="J256" s="231"/>
      <c r="K256" s="231"/>
      <c r="L256" s="231"/>
      <c r="M256" s="231"/>
      <c r="N256" s="231"/>
      <c r="O256" s="229"/>
      <c r="P256" s="229"/>
      <c r="Q256" s="229"/>
      <c r="R256" s="229"/>
      <c r="S256" s="229"/>
      <c r="T256" s="229"/>
      <c r="U256" s="230"/>
      <c r="V256" s="229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 t="s">
        <v>127</v>
      </c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22"/>
      <c r="AT256" s="222"/>
      <c r="AU256" s="222"/>
      <c r="AV256" s="222"/>
      <c r="AW256" s="222"/>
      <c r="AX256" s="222"/>
      <c r="AY256" s="222"/>
      <c r="AZ256" s="222"/>
      <c r="BA256" s="222"/>
      <c r="BB256" s="223" t="str">
        <f t="shared" si="9"/>
        <v>Vybavení objektů zařízení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C256" s="222"/>
      <c r="BD256" s="222"/>
      <c r="BE256" s="222"/>
      <c r="BF256" s="222"/>
      <c r="BG256" s="222"/>
      <c r="BH256" s="222"/>
      <c r="BI256" s="222"/>
    </row>
    <row r="257" spans="1:61" outlineLevel="1" x14ac:dyDescent="0.2">
      <c r="A257" s="233"/>
      <c r="B257" s="232"/>
      <c r="C257" s="232"/>
      <c r="D257" s="355" t="s">
        <v>129</v>
      </c>
      <c r="E257" s="356"/>
      <c r="F257" s="357"/>
      <c r="G257" s="358"/>
      <c r="H257" s="359"/>
      <c r="I257" s="231"/>
      <c r="J257" s="231"/>
      <c r="K257" s="231"/>
      <c r="L257" s="231"/>
      <c r="M257" s="231"/>
      <c r="N257" s="231"/>
      <c r="O257" s="229"/>
      <c r="P257" s="229"/>
      <c r="Q257" s="229"/>
      <c r="R257" s="229"/>
      <c r="S257" s="229"/>
      <c r="T257" s="229"/>
      <c r="U257" s="230"/>
      <c r="V257" s="229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 t="s">
        <v>127</v>
      </c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22"/>
      <c r="AT257" s="222"/>
      <c r="AU257" s="222"/>
      <c r="AV257" s="222"/>
      <c r="AW257" s="222"/>
      <c r="AX257" s="222"/>
      <c r="AY257" s="222"/>
      <c r="AZ257" s="222"/>
      <c r="BA257" s="222"/>
      <c r="BB257" s="223" t="str">
        <f t="shared" si="9"/>
        <v>Odstranění zařízení staveniště:</v>
      </c>
      <c r="BC257" s="222"/>
      <c r="BD257" s="222"/>
      <c r="BE257" s="222"/>
      <c r="BF257" s="222"/>
      <c r="BG257" s="222"/>
      <c r="BH257" s="222"/>
      <c r="BI257" s="222"/>
    </row>
    <row r="258" spans="1:61" ht="33.75" outlineLevel="1" x14ac:dyDescent="0.2">
      <c r="A258" s="228"/>
      <c r="B258" s="227"/>
      <c r="C258" s="227"/>
      <c r="D258" s="350" t="s">
        <v>128</v>
      </c>
      <c r="E258" s="351"/>
      <c r="F258" s="352"/>
      <c r="G258" s="353"/>
      <c r="H258" s="354"/>
      <c r="I258" s="226"/>
      <c r="J258" s="226"/>
      <c r="K258" s="226"/>
      <c r="L258" s="226"/>
      <c r="M258" s="226"/>
      <c r="N258" s="226"/>
      <c r="O258" s="224"/>
      <c r="P258" s="224"/>
      <c r="Q258" s="224"/>
      <c r="R258" s="224"/>
      <c r="S258" s="224"/>
      <c r="T258" s="224"/>
      <c r="U258" s="225"/>
      <c r="V258" s="224"/>
      <c r="W258" s="222"/>
      <c r="X258" s="222"/>
      <c r="Y258" s="222"/>
      <c r="Z258" s="222"/>
      <c r="AA258" s="222"/>
      <c r="AB258" s="222"/>
      <c r="AC258" s="222"/>
      <c r="AD258" s="222"/>
      <c r="AE258" s="222"/>
      <c r="AF258" s="222" t="s">
        <v>127</v>
      </c>
      <c r="AG258" s="222"/>
      <c r="AH258" s="222"/>
      <c r="AI258" s="222"/>
      <c r="AJ258" s="222"/>
      <c r="AK258" s="222"/>
      <c r="AL258" s="222"/>
      <c r="AM258" s="222"/>
      <c r="AN258" s="222"/>
      <c r="AO258" s="222"/>
      <c r="AP258" s="222"/>
      <c r="AQ258" s="222"/>
      <c r="AR258" s="222"/>
      <c r="AS258" s="222"/>
      <c r="AT258" s="222"/>
      <c r="AU258" s="222"/>
      <c r="AV258" s="222"/>
      <c r="AW258" s="222"/>
      <c r="AX258" s="222"/>
      <c r="AY258" s="222"/>
      <c r="AZ258" s="222"/>
      <c r="BA258" s="222"/>
      <c r="BB258" s="223" t="str">
        <f t="shared" si="9"/>
        <v xml:space="preserve"> Odstranění objektů zařízení staveniště včetně přípojek energií a jejich odvoz. Položka zahrnuje i náklady na úpravu povrchů po odstranění zařízení staveniště a úklid ploch, na kterých bylo zařízení staveniště provozováno - uvedení do původního stavu.</v>
      </c>
      <c r="BC258" s="222"/>
      <c r="BD258" s="222"/>
      <c r="BE258" s="222"/>
      <c r="BF258" s="222"/>
      <c r="BG258" s="222"/>
      <c r="BH258" s="222"/>
      <c r="BI258" s="222"/>
    </row>
    <row r="259" spans="1:61" x14ac:dyDescent="0.2">
      <c r="A259" s="214"/>
      <c r="B259" s="216" t="s">
        <v>125</v>
      </c>
      <c r="C259" s="216"/>
      <c r="D259" s="215" t="s">
        <v>125</v>
      </c>
      <c r="E259" s="214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4"/>
      <c r="AD259">
        <v>15</v>
      </c>
      <c r="AE259">
        <v>21</v>
      </c>
    </row>
    <row r="260" spans="1:61" x14ac:dyDescent="0.2">
      <c r="A260" s="221"/>
      <c r="B260" s="220" t="s">
        <v>14</v>
      </c>
      <c r="C260" s="220"/>
      <c r="D260" s="219" t="s">
        <v>125</v>
      </c>
      <c r="E260" s="218"/>
      <c r="F260" s="218"/>
      <c r="G260" s="218"/>
      <c r="H260" s="217">
        <f>H8+H19+H35+H55+H76+H81+H84+H112+H115+H126+H146+H154+H164+H178+H193+H220+H230+H245</f>
        <v>0</v>
      </c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AD260">
        <f>SUMIF(M7:M258,AD259,H7:H258)</f>
        <v>0</v>
      </c>
      <c r="AE260">
        <f>SUMIF(M7:M258,AE259,H7:H258)</f>
        <v>0</v>
      </c>
      <c r="AF260" t="s">
        <v>126</v>
      </c>
    </row>
    <row r="261" spans="1:61" x14ac:dyDescent="0.2">
      <c r="A261" s="214"/>
      <c r="B261" s="216" t="s">
        <v>125</v>
      </c>
      <c r="C261" s="216"/>
      <c r="D261" s="215" t="s">
        <v>125</v>
      </c>
      <c r="E261" s="214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4"/>
    </row>
    <row r="262" spans="1:61" x14ac:dyDescent="0.2">
      <c r="A262" s="214"/>
      <c r="B262" s="216" t="s">
        <v>125</v>
      </c>
      <c r="C262" s="216"/>
      <c r="D262" s="215" t="s">
        <v>125</v>
      </c>
      <c r="E262" s="214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</row>
    <row r="263" spans="1:61" x14ac:dyDescent="0.2">
      <c r="A263" s="214"/>
      <c r="B263" s="216" t="s">
        <v>125</v>
      </c>
      <c r="C263" s="216"/>
      <c r="D263" s="215" t="s">
        <v>125</v>
      </c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</row>
    <row r="264" spans="1:61" x14ac:dyDescent="0.2">
      <c r="D264" s="213"/>
      <c r="AF264" t="s">
        <v>124</v>
      </c>
    </row>
  </sheetData>
  <sheetProtection algorithmName="SHA-512" hashValue="BIqpyK/1anhucmF8yyhwe37RaZ5YGHPpsnx9BX15N26hFvGnlueeMM6NPgJEy0JQjZWpnoVQuCLVknRc7neJOw==" saltValue="lVwOgJRC+kpHB18HnKJY1Q==" spinCount="100000" sheet="1" objects="1" scenarios="1"/>
  <mergeCells count="47">
    <mergeCell ref="A1:H1"/>
    <mergeCell ref="D2:H2"/>
    <mergeCell ref="D3:H3"/>
    <mergeCell ref="D4:H4"/>
    <mergeCell ref="D195:H195"/>
    <mergeCell ref="D202:H202"/>
    <mergeCell ref="D203:H203"/>
    <mergeCell ref="D204:H204"/>
    <mergeCell ref="D205:H205"/>
    <mergeCell ref="D196:H196"/>
    <mergeCell ref="D197:H197"/>
    <mergeCell ref="D198:H198"/>
    <mergeCell ref="D199:H199"/>
    <mergeCell ref="D200:H200"/>
    <mergeCell ref="D201:H201"/>
    <mergeCell ref="D206:H206"/>
    <mergeCell ref="D207:H207"/>
    <mergeCell ref="D235:H235"/>
    <mergeCell ref="D209:H209"/>
    <mergeCell ref="D210:H210"/>
    <mergeCell ref="D211:H211"/>
    <mergeCell ref="D212:H212"/>
    <mergeCell ref="D213:H213"/>
    <mergeCell ref="D214:H214"/>
    <mergeCell ref="D215:H215"/>
    <mergeCell ref="D208:H208"/>
    <mergeCell ref="D253:H253"/>
    <mergeCell ref="D236:H236"/>
    <mergeCell ref="D237:H237"/>
    <mergeCell ref="D238:H238"/>
    <mergeCell ref="D239:H239"/>
    <mergeCell ref="D240:H240"/>
    <mergeCell ref="D252:H252"/>
    <mergeCell ref="D216:H216"/>
    <mergeCell ref="D217:H217"/>
    <mergeCell ref="D218:H218"/>
    <mergeCell ref="D234:H234"/>
    <mergeCell ref="D241:H241"/>
    <mergeCell ref="D242:H242"/>
    <mergeCell ref="D243:H243"/>
    <mergeCell ref="D244:H244"/>
    <mergeCell ref="D251:H251"/>
    <mergeCell ref="D254:H254"/>
    <mergeCell ref="D255:H255"/>
    <mergeCell ref="D256:H256"/>
    <mergeCell ref="D257:H257"/>
    <mergeCell ref="D258:H258"/>
  </mergeCells>
  <pageMargins left="0.39370078740157483" right="0.19685039370078741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140</vt:i4>
      </vt:variant>
    </vt:vector>
  </HeadingPairs>
  <TitlesOfParts>
    <vt:vector size="146" baseType="lpstr">
      <vt:lpstr>Pokyny pro vyplnění</vt:lpstr>
      <vt:lpstr>souhrn</vt:lpstr>
      <vt:lpstr>01</vt:lpstr>
      <vt:lpstr>01-</vt:lpstr>
      <vt:lpstr>02</vt:lpstr>
      <vt:lpstr>02-</vt:lpstr>
      <vt:lpstr>'01'!CelkemDPHVypocet</vt:lpstr>
      <vt:lpstr>'02'!CelkemDPHVypocet</vt:lpstr>
      <vt:lpstr>'01'!CenaCelkem</vt:lpstr>
      <vt:lpstr>'01-'!CenaCelkem</vt:lpstr>
      <vt:lpstr>'02'!CenaCelkem</vt:lpstr>
      <vt:lpstr>'02-'!CenaCelkem</vt:lpstr>
      <vt:lpstr>'01'!CenaCelkemBezDPH</vt:lpstr>
      <vt:lpstr>'01-'!CenaCelkemBezDPH</vt:lpstr>
      <vt:lpstr>'02'!CenaCelkemBezDPH</vt:lpstr>
      <vt:lpstr>'02-'!CenaCelkemBezDPH</vt:lpstr>
      <vt:lpstr>'01'!CenaCelkemVypocet</vt:lpstr>
      <vt:lpstr>'02'!CenaCelkemVypocet</vt:lpstr>
      <vt:lpstr>'01'!cisloobjektu</vt:lpstr>
      <vt:lpstr>'01-'!cisloobjektu</vt:lpstr>
      <vt:lpstr>'02'!cisloobjektu</vt:lpstr>
      <vt:lpstr>'02-'!cisloobjektu</vt:lpstr>
      <vt:lpstr>'01'!CisloStavby</vt:lpstr>
      <vt:lpstr>'02'!CisloStavby</vt:lpstr>
      <vt:lpstr>'01'!CisloStavebnihoRozpoctu</vt:lpstr>
      <vt:lpstr>'01-'!CisloStavebnihoRozpoctu</vt:lpstr>
      <vt:lpstr>'02'!CisloStavebnihoRozpoctu</vt:lpstr>
      <vt:lpstr>'02-'!CisloStavebnihoRozpoctu</vt:lpstr>
      <vt:lpstr>'01'!dadresa</vt:lpstr>
      <vt:lpstr>'01-'!dadresa</vt:lpstr>
      <vt:lpstr>'02'!dadresa</vt:lpstr>
      <vt:lpstr>'02-'!dadresa</vt:lpstr>
      <vt:lpstr>'01'!DIČ</vt:lpstr>
      <vt:lpstr>'02'!DIČ</vt:lpstr>
      <vt:lpstr>'01'!dmisto</vt:lpstr>
      <vt:lpstr>'01-'!dmisto</vt:lpstr>
      <vt:lpstr>'02'!dmisto</vt:lpstr>
      <vt:lpstr>'02-'!dmisto</vt:lpstr>
      <vt:lpstr>'01'!DPHSni</vt:lpstr>
      <vt:lpstr>'01-'!DPHSni</vt:lpstr>
      <vt:lpstr>'02'!DPHSni</vt:lpstr>
      <vt:lpstr>'02-'!DPHSni</vt:lpstr>
      <vt:lpstr>'01'!DPHZakl</vt:lpstr>
      <vt:lpstr>'01-'!DPHZakl</vt:lpstr>
      <vt:lpstr>'02'!DPHZakl</vt:lpstr>
      <vt:lpstr>'02-'!DPHZakl</vt:lpstr>
      <vt:lpstr>'01'!dpsc</vt:lpstr>
      <vt:lpstr>'02'!dpsc</vt:lpstr>
      <vt:lpstr>'01'!IČO</vt:lpstr>
      <vt:lpstr>'02'!IČO</vt:lpstr>
      <vt:lpstr>'01'!Mena</vt:lpstr>
      <vt:lpstr>'01-'!Mena</vt:lpstr>
      <vt:lpstr>'02'!Mena</vt:lpstr>
      <vt:lpstr>'02-'!Mena</vt:lpstr>
      <vt:lpstr>'01'!MistoStavby</vt:lpstr>
      <vt:lpstr>'01-'!MistoStavby</vt:lpstr>
      <vt:lpstr>'02'!MistoStavby</vt:lpstr>
      <vt:lpstr>'02-'!MistoStavby</vt:lpstr>
      <vt:lpstr>'01'!nazevobjektu</vt:lpstr>
      <vt:lpstr>'01-'!nazevobjektu</vt:lpstr>
      <vt:lpstr>'02'!nazevobjektu</vt:lpstr>
      <vt:lpstr>'02-'!nazevobjektu</vt:lpstr>
      <vt:lpstr>'01'!NazevStavby</vt:lpstr>
      <vt:lpstr>'02'!NazevStavby</vt:lpstr>
      <vt:lpstr>'01'!NazevStavebnihoRozpoctu</vt:lpstr>
      <vt:lpstr>'01-'!NazevStavebnihoRozpoctu</vt:lpstr>
      <vt:lpstr>'02'!NazevStavebnihoRozpoctu</vt:lpstr>
      <vt:lpstr>'02-'!NazevStavebnihoRozpoctu</vt:lpstr>
      <vt:lpstr>'01'!oadresa</vt:lpstr>
      <vt:lpstr>'01-'!oadresa</vt:lpstr>
      <vt:lpstr>'02'!oadresa</vt:lpstr>
      <vt:lpstr>'02-'!oadresa</vt:lpstr>
      <vt:lpstr>'01'!Objednatel</vt:lpstr>
      <vt:lpstr>'02'!Objednatel</vt:lpstr>
      <vt:lpstr>'01'!Objekt</vt:lpstr>
      <vt:lpstr>'02'!Objekt</vt:lpstr>
      <vt:lpstr>'01'!Oblast_tisku</vt:lpstr>
      <vt:lpstr>'01-'!Oblast_tisku</vt:lpstr>
      <vt:lpstr>'02'!Oblast_tisku</vt:lpstr>
      <vt:lpstr>'02-'!Oblast_tisku</vt:lpstr>
      <vt:lpstr>'01'!odic</vt:lpstr>
      <vt:lpstr>'02'!odic</vt:lpstr>
      <vt:lpstr>'01'!oico</vt:lpstr>
      <vt:lpstr>'02'!oico</vt:lpstr>
      <vt:lpstr>'01'!omisto</vt:lpstr>
      <vt:lpstr>'02'!omisto</vt:lpstr>
      <vt:lpstr>'01'!onazev</vt:lpstr>
      <vt:lpstr>'02'!onazev</vt:lpstr>
      <vt:lpstr>'01'!opsc</vt:lpstr>
      <vt:lpstr>'02'!opsc</vt:lpstr>
      <vt:lpstr>'01'!padresa</vt:lpstr>
      <vt:lpstr>'01-'!padresa</vt:lpstr>
      <vt:lpstr>'02'!padresa</vt:lpstr>
      <vt:lpstr>'02-'!padresa</vt:lpstr>
      <vt:lpstr>'01'!pdic</vt:lpstr>
      <vt:lpstr>'01-'!pdic</vt:lpstr>
      <vt:lpstr>'02'!pdic</vt:lpstr>
      <vt:lpstr>'02-'!pdic</vt:lpstr>
      <vt:lpstr>'01'!pico</vt:lpstr>
      <vt:lpstr>'01-'!pico</vt:lpstr>
      <vt:lpstr>'02'!pico</vt:lpstr>
      <vt:lpstr>'02-'!pico</vt:lpstr>
      <vt:lpstr>'01'!pmisto</vt:lpstr>
      <vt:lpstr>'01-'!pmisto</vt:lpstr>
      <vt:lpstr>'02'!pmisto</vt:lpstr>
      <vt:lpstr>'02-'!pmisto</vt:lpstr>
      <vt:lpstr>'01'!PoptavkaID</vt:lpstr>
      <vt:lpstr>'01-'!PoptavkaID</vt:lpstr>
      <vt:lpstr>'02'!PoptavkaID</vt:lpstr>
      <vt:lpstr>'02-'!PoptavkaID</vt:lpstr>
      <vt:lpstr>'01'!pPSC</vt:lpstr>
      <vt:lpstr>'01-'!pPSC</vt:lpstr>
      <vt:lpstr>'02'!pPSC</vt:lpstr>
      <vt:lpstr>'02-'!pPSC</vt:lpstr>
      <vt:lpstr>'01'!Projektant</vt:lpstr>
      <vt:lpstr>'01-'!Projektant</vt:lpstr>
      <vt:lpstr>'02'!Projektant</vt:lpstr>
      <vt:lpstr>'02-'!Projektant</vt:lpstr>
      <vt:lpstr>'01'!SazbaDPH1</vt:lpstr>
      <vt:lpstr>'02'!SazbaDPH1</vt:lpstr>
      <vt:lpstr>'01'!SazbaDPH2</vt:lpstr>
      <vt:lpstr>'02'!SazbaDPH2</vt:lpstr>
      <vt:lpstr>'01'!Vypracoval</vt:lpstr>
      <vt:lpstr>'01-'!Vypracoval</vt:lpstr>
      <vt:lpstr>'02'!Vypracoval</vt:lpstr>
      <vt:lpstr>'02-'!Vypracoval</vt:lpstr>
      <vt:lpstr>'01'!ZakladDPHSni</vt:lpstr>
      <vt:lpstr>'01-'!ZakladDPHSni</vt:lpstr>
      <vt:lpstr>'02'!ZakladDPHSni</vt:lpstr>
      <vt:lpstr>'02-'!ZakladDPHSni</vt:lpstr>
      <vt:lpstr>'01'!ZakladDPHSniVypocet</vt:lpstr>
      <vt:lpstr>'02'!ZakladDPHSniVypocet</vt:lpstr>
      <vt:lpstr>'01'!ZakladDPHZakl</vt:lpstr>
      <vt:lpstr>'01-'!ZakladDPHZakl</vt:lpstr>
      <vt:lpstr>'02'!ZakladDPHZakl</vt:lpstr>
      <vt:lpstr>'02-'!ZakladDPHZakl</vt:lpstr>
      <vt:lpstr>'01'!ZakladDPHZaklVypocet</vt:lpstr>
      <vt:lpstr>'02'!ZakladDPHZaklVypocet</vt:lpstr>
      <vt:lpstr>'01'!Zaokrouhleni</vt:lpstr>
      <vt:lpstr>'01-'!Zaokrouhleni</vt:lpstr>
      <vt:lpstr>'02'!Zaokrouhleni</vt:lpstr>
      <vt:lpstr>'02-'!Zaokrouhleni</vt:lpstr>
      <vt:lpstr>'01'!Zhotovitel</vt:lpstr>
      <vt:lpstr>'01-'!Zhotovitel</vt:lpstr>
      <vt:lpstr>'02'!Zhotovitel</vt:lpstr>
      <vt:lpstr>'02-'!Zhotovitel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Malý</dc:creator>
  <cp:lastModifiedBy>Petr Malý</cp:lastModifiedBy>
  <cp:lastPrinted>2017-04-20T19:43:59Z</cp:lastPrinted>
  <dcterms:created xsi:type="dcterms:W3CDTF">2015-05-27T20:02:37Z</dcterms:created>
  <dcterms:modified xsi:type="dcterms:W3CDTF">2017-04-23T05:41:06Z</dcterms:modified>
</cp:coreProperties>
</file>