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360" windowWidth="28440" windowHeight="15000"/>
  </bookViews>
  <sheets>
    <sheet name="Rekapitulace stavby" sheetId="1" r:id="rId1"/>
    <sheet name="K09 - Tlaková splašková k..." sheetId="2" r:id="rId2"/>
    <sheet name="K09_VON - Vedlejší a osta..." sheetId="3" r:id="rId3"/>
    <sheet name="Pokyny pro vyplnění" sheetId="4" r:id="rId4"/>
  </sheets>
  <definedNames>
    <definedName name="_xlnm._FilterDatabase" localSheetId="1" hidden="1">'K09 - Tlaková splašková k...'!$C$83:$K$302</definedName>
    <definedName name="_xlnm._FilterDatabase" localSheetId="2" hidden="1">'K09_VON - Vedlejší a osta...'!$C$77:$K$83</definedName>
    <definedName name="_xlnm.Print_Titles" localSheetId="1">'K09 - Tlaková splašková k...'!$83:$83</definedName>
    <definedName name="_xlnm.Print_Titles" localSheetId="2">'K09_VON - Vedlejší a osta...'!$77:$77</definedName>
    <definedName name="_xlnm.Print_Titles" localSheetId="0">'Rekapitulace stavby'!$49:$49</definedName>
    <definedName name="_xlnm.Print_Area" localSheetId="1">'K09 - Tlaková splašková k...'!$C$4:$J$36,'K09 - Tlaková splašková k...'!$C$42:$J$65,'K09 - Tlaková splašková k...'!$C$71:$K$302</definedName>
    <definedName name="_xlnm.Print_Area" localSheetId="2">'K09_VON - Vedlejší a osta...'!$C$4:$J$36,'K09_VON - Vedlejší a osta...'!$C$42:$J$59,'K09_VON - Vedlejší a osta...'!$C$65:$K$83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24519"/>
</workbook>
</file>

<file path=xl/calcChain.xml><?xml version="1.0" encoding="utf-8"?>
<calcChain xmlns="http://schemas.openxmlformats.org/spreadsheetml/2006/main">
  <c r="AY53" i="1"/>
  <c r="AX53"/>
  <c r="BI83" i="3"/>
  <c r="BH83"/>
  <c r="BG83"/>
  <c r="BF83"/>
  <c r="T83"/>
  <c r="T82" s="1"/>
  <c r="R83"/>
  <c r="R82" s="1"/>
  <c r="P83"/>
  <c r="P82" s="1"/>
  <c r="BK83"/>
  <c r="BK82" s="1"/>
  <c r="J82" s="1"/>
  <c r="J58" s="1"/>
  <c r="J83"/>
  <c r="BE83" s="1"/>
  <c r="BI81"/>
  <c r="BH81"/>
  <c r="BG81"/>
  <c r="BF81"/>
  <c r="T81"/>
  <c r="R81"/>
  <c r="P81"/>
  <c r="BK81"/>
  <c r="J81"/>
  <c r="BE81" s="1"/>
  <c r="BI80"/>
  <c r="F34" s="1"/>
  <c r="BD53" i="1" s="1"/>
  <c r="BH80" i="3"/>
  <c r="F33" s="1"/>
  <c r="BC53" i="1" s="1"/>
  <c r="BG80" i="3"/>
  <c r="F32" s="1"/>
  <c r="BB53" i="1" s="1"/>
  <c r="BF80" i="3"/>
  <c r="J31" s="1"/>
  <c r="AW53" i="1" s="1"/>
  <c r="BE80" i="3"/>
  <c r="J30" s="1"/>
  <c r="AV53" i="1" s="1"/>
  <c r="AT53" s="1"/>
  <c r="T80" i="3"/>
  <c r="T79" s="1"/>
  <c r="T78" s="1"/>
  <c r="R80"/>
  <c r="R79" s="1"/>
  <c r="R78" s="1"/>
  <c r="P80"/>
  <c r="P79" s="1"/>
  <c r="P78" s="1"/>
  <c r="AU53" i="1" s="1"/>
  <c r="BK80" i="3"/>
  <c r="BK79" s="1"/>
  <c r="J80"/>
  <c r="J74"/>
  <c r="F74"/>
  <c r="F72"/>
  <c r="E70"/>
  <c r="J51"/>
  <c r="F51"/>
  <c r="F49"/>
  <c r="E47"/>
  <c r="J18"/>
  <c r="E18"/>
  <c r="F75" s="1"/>
  <c r="J17"/>
  <c r="J12"/>
  <c r="J49" s="1"/>
  <c r="E7"/>
  <c r="E68" s="1"/>
  <c r="AY52" i="1"/>
  <c r="AX52"/>
  <c r="BI302" i="2"/>
  <c r="BH302"/>
  <c r="BG302"/>
  <c r="BF302"/>
  <c r="T302"/>
  <c r="T301" s="1"/>
  <c r="R302"/>
  <c r="R301" s="1"/>
  <c r="P302"/>
  <c r="P301" s="1"/>
  <c r="BK302"/>
  <c r="BK301" s="1"/>
  <c r="J301" s="1"/>
  <c r="J64" s="1"/>
  <c r="J302"/>
  <c r="BE302" s="1"/>
  <c r="BI300"/>
  <c r="BH300"/>
  <c r="BG300"/>
  <c r="BF300"/>
  <c r="T300"/>
  <c r="R300"/>
  <c r="P300"/>
  <c r="BK300"/>
  <c r="J300"/>
  <c r="BE300" s="1"/>
  <c r="BI297"/>
  <c r="BH297"/>
  <c r="BG297"/>
  <c r="BF297"/>
  <c r="T297"/>
  <c r="R297"/>
  <c r="P297"/>
  <c r="BK297"/>
  <c r="J297"/>
  <c r="BE297" s="1"/>
  <c r="BI296"/>
  <c r="BH296"/>
  <c r="BG296"/>
  <c r="BF296"/>
  <c r="T296"/>
  <c r="R296"/>
  <c r="P296"/>
  <c r="BK296"/>
  <c r="J296"/>
  <c r="BE296" s="1"/>
  <c r="BI292"/>
  <c r="BH292"/>
  <c r="BG292"/>
  <c r="BF292"/>
  <c r="T292"/>
  <c r="R292"/>
  <c r="P292"/>
  <c r="BK292"/>
  <c r="J292"/>
  <c r="BE292" s="1"/>
  <c r="BI291"/>
  <c r="BH291"/>
  <c r="BG291"/>
  <c r="BF291"/>
  <c r="BE291"/>
  <c r="T291"/>
  <c r="R291"/>
  <c r="P291"/>
  <c r="BK291"/>
  <c r="J291"/>
  <c r="BI287"/>
  <c r="BH287"/>
  <c r="BG287"/>
  <c r="BF287"/>
  <c r="BE287"/>
  <c r="T287"/>
  <c r="T286" s="1"/>
  <c r="R287"/>
  <c r="R286" s="1"/>
  <c r="P287"/>
  <c r="P286" s="1"/>
  <c r="BK287"/>
  <c r="BK286" s="1"/>
  <c r="J286" s="1"/>
  <c r="J63" s="1"/>
  <c r="J287"/>
  <c r="BI284"/>
  <c r="BH284"/>
  <c r="BG284"/>
  <c r="BF284"/>
  <c r="T284"/>
  <c r="R284"/>
  <c r="P284"/>
  <c r="BK284"/>
  <c r="J284"/>
  <c r="BE284" s="1"/>
  <c r="BI282"/>
  <c r="BH282"/>
  <c r="BG282"/>
  <c r="BF282"/>
  <c r="T282"/>
  <c r="R282"/>
  <c r="P282"/>
  <c r="BK282"/>
  <c r="J282"/>
  <c r="BE282" s="1"/>
  <c r="BI281"/>
  <c r="BH281"/>
  <c r="BG281"/>
  <c r="BF281"/>
  <c r="T281"/>
  <c r="R281"/>
  <c r="P281"/>
  <c r="BK281"/>
  <c r="J281"/>
  <c r="BE281" s="1"/>
  <c r="BI279"/>
  <c r="BH279"/>
  <c r="BG279"/>
  <c r="BF279"/>
  <c r="T279"/>
  <c r="T278" s="1"/>
  <c r="R279"/>
  <c r="R278" s="1"/>
  <c r="P279"/>
  <c r="P278" s="1"/>
  <c r="BK279"/>
  <c r="BK278" s="1"/>
  <c r="J278" s="1"/>
  <c r="J62" s="1"/>
  <c r="J279"/>
  <c r="BE279" s="1"/>
  <c r="BI276"/>
  <c r="BH276"/>
  <c r="BG276"/>
  <c r="BF276"/>
  <c r="T276"/>
  <c r="R276"/>
  <c r="P276"/>
  <c r="BK276"/>
  <c r="J276"/>
  <c r="BE276" s="1"/>
  <c r="BI275"/>
  <c r="BH275"/>
  <c r="BG275"/>
  <c r="BF275"/>
  <c r="T275"/>
  <c r="R275"/>
  <c r="P275"/>
  <c r="BK275"/>
  <c r="J275"/>
  <c r="BE275" s="1"/>
  <c r="BI274"/>
  <c r="BH274"/>
  <c r="BG274"/>
  <c r="BF274"/>
  <c r="BE274"/>
  <c r="T274"/>
  <c r="R274"/>
  <c r="P274"/>
  <c r="BK274"/>
  <c r="J274"/>
  <c r="BI271"/>
  <c r="BH271"/>
  <c r="BG271"/>
  <c r="BF271"/>
  <c r="BE271"/>
  <c r="T271"/>
  <c r="R271"/>
  <c r="P271"/>
  <c r="BK271"/>
  <c r="J271"/>
  <c r="BI270"/>
  <c r="BH270"/>
  <c r="BG270"/>
  <c r="BF270"/>
  <c r="BE270"/>
  <c r="T270"/>
  <c r="R270"/>
  <c r="P270"/>
  <c r="BK270"/>
  <c r="J270"/>
  <c r="BI269"/>
  <c r="BH269"/>
  <c r="BG269"/>
  <c r="BF269"/>
  <c r="BE269"/>
  <c r="T269"/>
  <c r="R269"/>
  <c r="P269"/>
  <c r="BK269"/>
  <c r="J269"/>
  <c r="BI268"/>
  <c r="BH268"/>
  <c r="BG268"/>
  <c r="BF268"/>
  <c r="BE268"/>
  <c r="T268"/>
  <c r="R268"/>
  <c r="P268"/>
  <c r="BK268"/>
  <c r="J268"/>
  <c r="BI267"/>
  <c r="BH267"/>
  <c r="BG267"/>
  <c r="BF267"/>
  <c r="BE267"/>
  <c r="T267"/>
  <c r="R267"/>
  <c r="P267"/>
  <c r="BK267"/>
  <c r="J267"/>
  <c r="BI266"/>
  <c r="BH266"/>
  <c r="BG266"/>
  <c r="BF266"/>
  <c r="BE266"/>
  <c r="T266"/>
  <c r="R266"/>
  <c r="P266"/>
  <c r="BK266"/>
  <c r="J266"/>
  <c r="BI265"/>
  <c r="BH265"/>
  <c r="BG265"/>
  <c r="BF265"/>
  <c r="BE265"/>
  <c r="T265"/>
  <c r="R265"/>
  <c r="P265"/>
  <c r="BK265"/>
  <c r="J265"/>
  <c r="BI264"/>
  <c r="BH264"/>
  <c r="BG264"/>
  <c r="BF264"/>
  <c r="BE264"/>
  <c r="T264"/>
  <c r="R264"/>
  <c r="P264"/>
  <c r="BK264"/>
  <c r="J264"/>
  <c r="BI263"/>
  <c r="BH263"/>
  <c r="BG263"/>
  <c r="BF263"/>
  <c r="BE263"/>
  <c r="T263"/>
  <c r="R263"/>
  <c r="P263"/>
  <c r="BK263"/>
  <c r="J263"/>
  <c r="BI262"/>
  <c r="BH262"/>
  <c r="BG262"/>
  <c r="BF262"/>
  <c r="BE262"/>
  <c r="T262"/>
  <c r="R262"/>
  <c r="P262"/>
  <c r="BK262"/>
  <c r="J262"/>
  <c r="BI261"/>
  <c r="BH261"/>
  <c r="BG261"/>
  <c r="BF261"/>
  <c r="BE261"/>
  <c r="T261"/>
  <c r="R261"/>
  <c r="P261"/>
  <c r="BK261"/>
  <c r="J261"/>
  <c r="BI260"/>
  <c r="BH260"/>
  <c r="BG260"/>
  <c r="BF260"/>
  <c r="BE260"/>
  <c r="T260"/>
  <c r="R260"/>
  <c r="P260"/>
  <c r="BK260"/>
  <c r="J260"/>
  <c r="BI259"/>
  <c r="BH259"/>
  <c r="BG259"/>
  <c r="BF259"/>
  <c r="BE259"/>
  <c r="T259"/>
  <c r="R259"/>
  <c r="P259"/>
  <c r="BK259"/>
  <c r="J259"/>
  <c r="BI258"/>
  <c r="BH258"/>
  <c r="BG258"/>
  <c r="BF258"/>
  <c r="BE258"/>
  <c r="T258"/>
  <c r="R258"/>
  <c r="P258"/>
  <c r="BK258"/>
  <c r="J258"/>
  <c r="BI257"/>
  <c r="BH257"/>
  <c r="BG257"/>
  <c r="BF257"/>
  <c r="BE257"/>
  <c r="T257"/>
  <c r="R257"/>
  <c r="P257"/>
  <c r="BK257"/>
  <c r="J257"/>
  <c r="BI256"/>
  <c r="BH256"/>
  <c r="BG256"/>
  <c r="BF256"/>
  <c r="BE256"/>
  <c r="T256"/>
  <c r="R256"/>
  <c r="P256"/>
  <c r="BK256"/>
  <c r="J256"/>
  <c r="BI255"/>
  <c r="BH255"/>
  <c r="BG255"/>
  <c r="BF255"/>
  <c r="BE255"/>
  <c r="T255"/>
  <c r="R255"/>
  <c r="P255"/>
  <c r="BK255"/>
  <c r="J255"/>
  <c r="BI254"/>
  <c r="BH254"/>
  <c r="BG254"/>
  <c r="BF254"/>
  <c r="BE254"/>
  <c r="T254"/>
  <c r="R254"/>
  <c r="P254"/>
  <c r="BK254"/>
  <c r="J254"/>
  <c r="BI252"/>
  <c r="BH252"/>
  <c r="BG252"/>
  <c r="BF252"/>
  <c r="BE252"/>
  <c r="T252"/>
  <c r="R252"/>
  <c r="P252"/>
  <c r="BK252"/>
  <c r="J252"/>
  <c r="BI250"/>
  <c r="BH250"/>
  <c r="BG250"/>
  <c r="BF250"/>
  <c r="BE250"/>
  <c r="T250"/>
  <c r="R250"/>
  <c r="P250"/>
  <c r="BK250"/>
  <c r="J250"/>
  <c r="BI248"/>
  <c r="BH248"/>
  <c r="BG248"/>
  <c r="BF248"/>
  <c r="BE248"/>
  <c r="T248"/>
  <c r="R248"/>
  <c r="P248"/>
  <c r="BK248"/>
  <c r="J248"/>
  <c r="BI246"/>
  <c r="BH246"/>
  <c r="BG246"/>
  <c r="BF246"/>
  <c r="BE246"/>
  <c r="T246"/>
  <c r="R246"/>
  <c r="P246"/>
  <c r="BK246"/>
  <c r="J246"/>
  <c r="BI243"/>
  <c r="BH243"/>
  <c r="BG243"/>
  <c r="BF243"/>
  <c r="BE243"/>
  <c r="T243"/>
  <c r="R243"/>
  <c r="P243"/>
  <c r="BK243"/>
  <c r="J243"/>
  <c r="BI241"/>
  <c r="BH241"/>
  <c r="BG241"/>
  <c r="BF241"/>
  <c r="BE241"/>
  <c r="T241"/>
  <c r="R241"/>
  <c r="P241"/>
  <c r="BK241"/>
  <c r="J241"/>
  <c r="BI239"/>
  <c r="BH239"/>
  <c r="BG239"/>
  <c r="BF239"/>
  <c r="BE239"/>
  <c r="T239"/>
  <c r="R239"/>
  <c r="P239"/>
  <c r="BK239"/>
  <c r="J239"/>
  <c r="BI238"/>
  <c r="BH238"/>
  <c r="BG238"/>
  <c r="BF238"/>
  <c r="BE238"/>
  <c r="T238"/>
  <c r="R238"/>
  <c r="P238"/>
  <c r="BK238"/>
  <c r="J238"/>
  <c r="BI237"/>
  <c r="BH237"/>
  <c r="BG237"/>
  <c r="BF237"/>
  <c r="BE237"/>
  <c r="T237"/>
  <c r="R237"/>
  <c r="P237"/>
  <c r="BK237"/>
  <c r="J237"/>
  <c r="BI236"/>
  <c r="BH236"/>
  <c r="BG236"/>
  <c r="BF236"/>
  <c r="BE236"/>
  <c r="T236"/>
  <c r="R236"/>
  <c r="P236"/>
  <c r="BK236"/>
  <c r="J236"/>
  <c r="BI235"/>
  <c r="BH235"/>
  <c r="BG235"/>
  <c r="BF235"/>
  <c r="BE235"/>
  <c r="T235"/>
  <c r="R235"/>
  <c r="P235"/>
  <c r="BK235"/>
  <c r="J235"/>
  <c r="BI234"/>
  <c r="BH234"/>
  <c r="BG234"/>
  <c r="BF234"/>
  <c r="BE234"/>
  <c r="T234"/>
  <c r="R234"/>
  <c r="P234"/>
  <c r="BK234"/>
  <c r="J234"/>
  <c r="BI233"/>
  <c r="BH233"/>
  <c r="BG233"/>
  <c r="BF233"/>
  <c r="BE233"/>
  <c r="T233"/>
  <c r="R233"/>
  <c r="P233"/>
  <c r="BK233"/>
  <c r="J233"/>
  <c r="BI232"/>
  <c r="BH232"/>
  <c r="BG232"/>
  <c r="BF232"/>
  <c r="BE232"/>
  <c r="T232"/>
  <c r="R232"/>
  <c r="P232"/>
  <c r="BK232"/>
  <c r="J232"/>
  <c r="BI231"/>
  <c r="BH231"/>
  <c r="BG231"/>
  <c r="BF231"/>
  <c r="BE231"/>
  <c r="T231"/>
  <c r="R231"/>
  <c r="P231"/>
  <c r="BK231"/>
  <c r="J231"/>
  <c r="BI230"/>
  <c r="BH230"/>
  <c r="BG230"/>
  <c r="BF230"/>
  <c r="BE230"/>
  <c r="T230"/>
  <c r="R230"/>
  <c r="P230"/>
  <c r="BK230"/>
  <c r="J230"/>
  <c r="BI229"/>
  <c r="BH229"/>
  <c r="BG229"/>
  <c r="BF229"/>
  <c r="BE229"/>
  <c r="T229"/>
  <c r="R229"/>
  <c r="P229"/>
  <c r="BK229"/>
  <c r="J229"/>
  <c r="BI228"/>
  <c r="BH228"/>
  <c r="BG228"/>
  <c r="BF228"/>
  <c r="BE228"/>
  <c r="T228"/>
  <c r="R228"/>
  <c r="P228"/>
  <c r="BK228"/>
  <c r="J228"/>
  <c r="BI227"/>
  <c r="BH227"/>
  <c r="BG227"/>
  <c r="BF227"/>
  <c r="BE227"/>
  <c r="T227"/>
  <c r="R227"/>
  <c r="P227"/>
  <c r="BK227"/>
  <c r="J227"/>
  <c r="BI226"/>
  <c r="BH226"/>
  <c r="BG226"/>
  <c r="BF226"/>
  <c r="BE226"/>
  <c r="T226"/>
  <c r="R226"/>
  <c r="P226"/>
  <c r="BK226"/>
  <c r="J226"/>
  <c r="BI225"/>
  <c r="BH225"/>
  <c r="BG225"/>
  <c r="BF225"/>
  <c r="BE225"/>
  <c r="T225"/>
  <c r="R225"/>
  <c r="P225"/>
  <c r="BK225"/>
  <c r="J225"/>
  <c r="BI224"/>
  <c r="BH224"/>
  <c r="BG224"/>
  <c r="BF224"/>
  <c r="BE224"/>
  <c r="T224"/>
  <c r="R224"/>
  <c r="P224"/>
  <c r="BK224"/>
  <c r="J224"/>
  <c r="BI223"/>
  <c r="BH223"/>
  <c r="BG223"/>
  <c r="BF223"/>
  <c r="BE223"/>
  <c r="T223"/>
  <c r="R223"/>
  <c r="P223"/>
  <c r="BK223"/>
  <c r="J223"/>
  <c r="BI221"/>
  <c r="BH221"/>
  <c r="BG221"/>
  <c r="BF221"/>
  <c r="BE221"/>
  <c r="T221"/>
  <c r="R221"/>
  <c r="P221"/>
  <c r="BK221"/>
  <c r="J221"/>
  <c r="BI219"/>
  <c r="BH219"/>
  <c r="BG219"/>
  <c r="BF219"/>
  <c r="BE219"/>
  <c r="T219"/>
  <c r="R219"/>
  <c r="P219"/>
  <c r="BK219"/>
  <c r="J219"/>
  <c r="BI218"/>
  <c r="BH218"/>
  <c r="BG218"/>
  <c r="BF218"/>
  <c r="BE218"/>
  <c r="T218"/>
  <c r="R218"/>
  <c r="P218"/>
  <c r="BK218"/>
  <c r="J218"/>
  <c r="BI217"/>
  <c r="BH217"/>
  <c r="BG217"/>
  <c r="BF217"/>
  <c r="BE217"/>
  <c r="T217"/>
  <c r="R217"/>
  <c r="P217"/>
  <c r="BK217"/>
  <c r="J217"/>
  <c r="BI216"/>
  <c r="BH216"/>
  <c r="BG216"/>
  <c r="BF216"/>
  <c r="BE216"/>
  <c r="T216"/>
  <c r="R216"/>
  <c r="P216"/>
  <c r="BK216"/>
  <c r="J216"/>
  <c r="BI215"/>
  <c r="BH215"/>
  <c r="BG215"/>
  <c r="BF215"/>
  <c r="BE215"/>
  <c r="T215"/>
  <c r="R215"/>
  <c r="P215"/>
  <c r="BK215"/>
  <c r="J215"/>
  <c r="BI214"/>
  <c r="BH214"/>
  <c r="BG214"/>
  <c r="BF214"/>
  <c r="BE214"/>
  <c r="T214"/>
  <c r="R214"/>
  <c r="P214"/>
  <c r="BK214"/>
  <c r="J214"/>
  <c r="BI213"/>
  <c r="BH213"/>
  <c r="BG213"/>
  <c r="BF213"/>
  <c r="BE213"/>
  <c r="T213"/>
  <c r="R213"/>
  <c r="P213"/>
  <c r="BK213"/>
  <c r="J213"/>
  <c r="BI212"/>
  <c r="BH212"/>
  <c r="BG212"/>
  <c r="BF212"/>
  <c r="BE212"/>
  <c r="T212"/>
  <c r="R212"/>
  <c r="P212"/>
  <c r="BK212"/>
  <c r="J212"/>
  <c r="BI211"/>
  <c r="BH211"/>
  <c r="BG211"/>
  <c r="BF211"/>
  <c r="BE211"/>
  <c r="T211"/>
  <c r="R211"/>
  <c r="P211"/>
  <c r="BK211"/>
  <c r="J211"/>
  <c r="BI210"/>
  <c r="BH210"/>
  <c r="BG210"/>
  <c r="BF210"/>
  <c r="BE210"/>
  <c r="T210"/>
  <c r="R210"/>
  <c r="P210"/>
  <c r="BK210"/>
  <c r="J210"/>
  <c r="BI208"/>
  <c r="BH208"/>
  <c r="BG208"/>
  <c r="BF208"/>
  <c r="BE208"/>
  <c r="T208"/>
  <c r="R208"/>
  <c r="P208"/>
  <c r="BK208"/>
  <c r="J208"/>
  <c r="BI207"/>
  <c r="BH207"/>
  <c r="BG207"/>
  <c r="BF207"/>
  <c r="BE207"/>
  <c r="T207"/>
  <c r="R207"/>
  <c r="P207"/>
  <c r="BK207"/>
  <c r="J207"/>
  <c r="BI206"/>
  <c r="BH206"/>
  <c r="BG206"/>
  <c r="BF206"/>
  <c r="BE206"/>
  <c r="T206"/>
  <c r="R206"/>
  <c r="P206"/>
  <c r="BK206"/>
  <c r="J206"/>
  <c r="BI205"/>
  <c r="BH205"/>
  <c r="BG205"/>
  <c r="BF205"/>
  <c r="BE205"/>
  <c r="T205"/>
  <c r="R205"/>
  <c r="P205"/>
  <c r="BK205"/>
  <c r="J205"/>
  <c r="BI204"/>
  <c r="BH204"/>
  <c r="BG204"/>
  <c r="BF204"/>
  <c r="BE204"/>
  <c r="T204"/>
  <c r="T203" s="1"/>
  <c r="R204"/>
  <c r="R203" s="1"/>
  <c r="P204"/>
  <c r="P203" s="1"/>
  <c r="BK204"/>
  <c r="BK203" s="1"/>
  <c r="J203" s="1"/>
  <c r="J61" s="1"/>
  <c r="J204"/>
  <c r="BI202"/>
  <c r="BH202"/>
  <c r="BG202"/>
  <c r="BF202"/>
  <c r="T202"/>
  <c r="R202"/>
  <c r="P202"/>
  <c r="BK202"/>
  <c r="J202"/>
  <c r="BE202" s="1"/>
  <c r="BI200"/>
  <c r="BH200"/>
  <c r="BG200"/>
  <c r="BF200"/>
  <c r="T200"/>
  <c r="R200"/>
  <c r="P200"/>
  <c r="BK200"/>
  <c r="J200"/>
  <c r="BE200" s="1"/>
  <c r="BI198"/>
  <c r="BH198"/>
  <c r="BG198"/>
  <c r="BF198"/>
  <c r="T198"/>
  <c r="T197" s="1"/>
  <c r="R198"/>
  <c r="R197" s="1"/>
  <c r="P198"/>
  <c r="P197" s="1"/>
  <c r="BK198"/>
  <c r="BK197" s="1"/>
  <c r="J197" s="1"/>
  <c r="J60" s="1"/>
  <c r="J198"/>
  <c r="BE198" s="1"/>
  <c r="BI193"/>
  <c r="BH193"/>
  <c r="BG193"/>
  <c r="BF193"/>
  <c r="BE193"/>
  <c r="T193"/>
  <c r="R193"/>
  <c r="P193"/>
  <c r="BK193"/>
  <c r="J193"/>
  <c r="BI190"/>
  <c r="BH190"/>
  <c r="BG190"/>
  <c r="BF190"/>
  <c r="BE190"/>
  <c r="T190"/>
  <c r="T189" s="1"/>
  <c r="R190"/>
  <c r="R189" s="1"/>
  <c r="P190"/>
  <c r="P189" s="1"/>
  <c r="BK190"/>
  <c r="BK189" s="1"/>
  <c r="J189" s="1"/>
  <c r="J59" s="1"/>
  <c r="J190"/>
  <c r="BI187"/>
  <c r="BH187"/>
  <c r="BG187"/>
  <c r="BF187"/>
  <c r="T187"/>
  <c r="R187"/>
  <c r="P187"/>
  <c r="BK187"/>
  <c r="J187"/>
  <c r="BE187" s="1"/>
  <c r="BI186"/>
  <c r="BH186"/>
  <c r="BG186"/>
  <c r="BF186"/>
  <c r="T186"/>
  <c r="R186"/>
  <c r="P186"/>
  <c r="BK186"/>
  <c r="J186"/>
  <c r="BE186" s="1"/>
  <c r="BI181"/>
  <c r="BH181"/>
  <c r="BG181"/>
  <c r="BF181"/>
  <c r="T181"/>
  <c r="R181"/>
  <c r="P181"/>
  <c r="BK181"/>
  <c r="J181"/>
  <c r="BE181" s="1"/>
  <c r="BI179"/>
  <c r="BH179"/>
  <c r="BG179"/>
  <c r="BF179"/>
  <c r="T179"/>
  <c r="R179"/>
  <c r="P179"/>
  <c r="BK179"/>
  <c r="J179"/>
  <c r="BE179" s="1"/>
  <c r="BI178"/>
  <c r="BH178"/>
  <c r="BG178"/>
  <c r="BF178"/>
  <c r="T178"/>
  <c r="R178"/>
  <c r="P178"/>
  <c r="BK178"/>
  <c r="J178"/>
  <c r="BE178" s="1"/>
  <c r="BI176"/>
  <c r="BH176"/>
  <c r="BG176"/>
  <c r="BF176"/>
  <c r="T176"/>
  <c r="R176"/>
  <c r="P176"/>
  <c r="BK176"/>
  <c r="J176"/>
  <c r="BE176" s="1"/>
  <c r="BI169"/>
  <c r="BH169"/>
  <c r="BG169"/>
  <c r="BF169"/>
  <c r="T169"/>
  <c r="R169"/>
  <c r="P169"/>
  <c r="BK169"/>
  <c r="J169"/>
  <c r="BE169" s="1"/>
  <c r="BI161"/>
  <c r="BH161"/>
  <c r="BG161"/>
  <c r="BF161"/>
  <c r="T161"/>
  <c r="R161"/>
  <c r="P161"/>
  <c r="BK161"/>
  <c r="J161"/>
  <c r="BE161" s="1"/>
  <c r="BI155"/>
  <c r="BH155"/>
  <c r="BG155"/>
  <c r="BF155"/>
  <c r="T155"/>
  <c r="R155"/>
  <c r="P155"/>
  <c r="BK155"/>
  <c r="J155"/>
  <c r="BE155" s="1"/>
  <c r="BI153"/>
  <c r="BH153"/>
  <c r="BG153"/>
  <c r="BF153"/>
  <c r="T153"/>
  <c r="R153"/>
  <c r="P153"/>
  <c r="BK153"/>
  <c r="J153"/>
  <c r="BE153" s="1"/>
  <c r="BI151"/>
  <c r="BH151"/>
  <c r="BG151"/>
  <c r="BF151"/>
  <c r="T151"/>
  <c r="R151"/>
  <c r="P151"/>
  <c r="BK151"/>
  <c r="J151"/>
  <c r="BE151" s="1"/>
  <c r="BI150"/>
  <c r="BH150"/>
  <c r="BG150"/>
  <c r="BF150"/>
  <c r="T150"/>
  <c r="R150"/>
  <c r="P150"/>
  <c r="BK150"/>
  <c r="J150"/>
  <c r="BE150" s="1"/>
  <c r="BI148"/>
  <c r="BH148"/>
  <c r="BG148"/>
  <c r="BF148"/>
  <c r="T148"/>
  <c r="R148"/>
  <c r="P148"/>
  <c r="BK148"/>
  <c r="J148"/>
  <c r="BE148" s="1"/>
  <c r="BI146"/>
  <c r="BH146"/>
  <c r="BG146"/>
  <c r="BF146"/>
  <c r="T146"/>
  <c r="R146"/>
  <c r="P146"/>
  <c r="BK146"/>
  <c r="J146"/>
  <c r="BE146" s="1"/>
  <c r="BI144"/>
  <c r="BH144"/>
  <c r="BG144"/>
  <c r="BF144"/>
  <c r="T144"/>
  <c r="R144"/>
  <c r="P144"/>
  <c r="BK144"/>
  <c r="J144"/>
  <c r="BE144" s="1"/>
  <c r="BI139"/>
  <c r="BH139"/>
  <c r="BG139"/>
  <c r="BF139"/>
  <c r="T139"/>
  <c r="R139"/>
  <c r="P139"/>
  <c r="BK139"/>
  <c r="J139"/>
  <c r="BE139" s="1"/>
  <c r="BI138"/>
  <c r="BH138"/>
  <c r="BG138"/>
  <c r="BF138"/>
  <c r="T138"/>
  <c r="R138"/>
  <c r="P138"/>
  <c r="BK138"/>
  <c r="J138"/>
  <c r="BE138" s="1"/>
  <c r="BI136"/>
  <c r="BH136"/>
  <c r="BG136"/>
  <c r="BF136"/>
  <c r="T136"/>
  <c r="R136"/>
  <c r="P136"/>
  <c r="BK136"/>
  <c r="J136"/>
  <c r="BE136" s="1"/>
  <c r="BI134"/>
  <c r="BH134"/>
  <c r="BG134"/>
  <c r="BF134"/>
  <c r="T134"/>
  <c r="R134"/>
  <c r="P134"/>
  <c r="BK134"/>
  <c r="J134"/>
  <c r="BE134" s="1"/>
  <c r="BI123"/>
  <c r="BH123"/>
  <c r="BG123"/>
  <c r="BF123"/>
  <c r="T123"/>
  <c r="R123"/>
  <c r="P123"/>
  <c r="BK123"/>
  <c r="J123"/>
  <c r="BE123" s="1"/>
  <c r="BI121"/>
  <c r="BH121"/>
  <c r="BG121"/>
  <c r="BF121"/>
  <c r="T121"/>
  <c r="R121"/>
  <c r="P121"/>
  <c r="BK121"/>
  <c r="J121"/>
  <c r="BE121" s="1"/>
  <c r="BI118"/>
  <c r="BH118"/>
  <c r="BG118"/>
  <c r="BF118"/>
  <c r="T118"/>
  <c r="R118"/>
  <c r="P118"/>
  <c r="BK118"/>
  <c r="J118"/>
  <c r="BE118" s="1"/>
  <c r="BI116"/>
  <c r="BH116"/>
  <c r="BG116"/>
  <c r="BF116"/>
  <c r="T116"/>
  <c r="R116"/>
  <c r="P116"/>
  <c r="BK116"/>
  <c r="J116"/>
  <c r="BE116" s="1"/>
  <c r="BI113"/>
  <c r="BH113"/>
  <c r="BG113"/>
  <c r="BF113"/>
  <c r="T113"/>
  <c r="R113"/>
  <c r="P113"/>
  <c r="BK113"/>
  <c r="J113"/>
  <c r="BE113" s="1"/>
  <c r="BI112"/>
  <c r="BH112"/>
  <c r="BG112"/>
  <c r="BF112"/>
  <c r="T112"/>
  <c r="R112"/>
  <c r="P112"/>
  <c r="BK112"/>
  <c r="J112"/>
  <c r="BE112" s="1"/>
  <c r="BI111"/>
  <c r="BH111"/>
  <c r="BG111"/>
  <c r="BF111"/>
  <c r="T111"/>
  <c r="R111"/>
  <c r="P111"/>
  <c r="BK111"/>
  <c r="J111"/>
  <c r="BE111" s="1"/>
  <c r="BI110"/>
  <c r="BH110"/>
  <c r="BG110"/>
  <c r="BF110"/>
  <c r="T110"/>
  <c r="R110"/>
  <c r="P110"/>
  <c r="BK110"/>
  <c r="J110"/>
  <c r="BE110" s="1"/>
  <c r="BI108"/>
  <c r="BH108"/>
  <c r="BG108"/>
  <c r="BF108"/>
  <c r="T108"/>
  <c r="R108"/>
  <c r="P108"/>
  <c r="BK108"/>
  <c r="J108"/>
  <c r="BE108" s="1"/>
  <c r="BI106"/>
  <c r="BH106"/>
  <c r="BG106"/>
  <c r="BF106"/>
  <c r="T106"/>
  <c r="R106"/>
  <c r="P106"/>
  <c r="BK106"/>
  <c r="J106"/>
  <c r="BE106" s="1"/>
  <c r="BI104"/>
  <c r="BH104"/>
  <c r="BG104"/>
  <c r="BF104"/>
  <c r="T104"/>
  <c r="R104"/>
  <c r="P104"/>
  <c r="BK104"/>
  <c r="J104"/>
  <c r="BE104" s="1"/>
  <c r="BI103"/>
  <c r="BH103"/>
  <c r="BG103"/>
  <c r="BF103"/>
  <c r="T103"/>
  <c r="R103"/>
  <c r="P103"/>
  <c r="BK103"/>
  <c r="J103"/>
  <c r="BE103" s="1"/>
  <c r="BI101"/>
  <c r="BH101"/>
  <c r="BG101"/>
  <c r="BF101"/>
  <c r="T101"/>
  <c r="R101"/>
  <c r="P101"/>
  <c r="BK101"/>
  <c r="J101"/>
  <c r="BE101" s="1"/>
  <c r="BI100"/>
  <c r="BH100"/>
  <c r="BG100"/>
  <c r="BF100"/>
  <c r="T100"/>
  <c r="R100"/>
  <c r="P100"/>
  <c r="BK100"/>
  <c r="J100"/>
  <c r="BE100" s="1"/>
  <c r="BI98"/>
  <c r="BH98"/>
  <c r="BG98"/>
  <c r="BF98"/>
  <c r="BE98"/>
  <c r="T98"/>
  <c r="R98"/>
  <c r="P98"/>
  <c r="BK98"/>
  <c r="J98"/>
  <c r="BI93"/>
  <c r="BH93"/>
  <c r="BG93"/>
  <c r="BF93"/>
  <c r="BE93"/>
  <c r="T93"/>
  <c r="R93"/>
  <c r="P93"/>
  <c r="BK93"/>
  <c r="J93"/>
  <c r="BI91"/>
  <c r="BH91"/>
  <c r="BG91"/>
  <c r="BF91"/>
  <c r="BE91"/>
  <c r="T91"/>
  <c r="R91"/>
  <c r="P91"/>
  <c r="BK91"/>
  <c r="J91"/>
  <c r="BI90"/>
  <c r="BH90"/>
  <c r="BG90"/>
  <c r="BF90"/>
  <c r="BE90"/>
  <c r="T90"/>
  <c r="R90"/>
  <c r="P90"/>
  <c r="BK90"/>
  <c r="J90"/>
  <c r="BI89"/>
  <c r="BH89"/>
  <c r="BG89"/>
  <c r="BF89"/>
  <c r="BE89"/>
  <c r="T89"/>
  <c r="R89"/>
  <c r="P89"/>
  <c r="BK89"/>
  <c r="J89"/>
  <c r="BI87"/>
  <c r="F34" s="1"/>
  <c r="BD52" i="1" s="1"/>
  <c r="BD51" s="1"/>
  <c r="W30" s="1"/>
  <c r="BH87" i="2"/>
  <c r="F33" s="1"/>
  <c r="BC52" i="1" s="1"/>
  <c r="BC51" s="1"/>
  <c r="BG87" i="2"/>
  <c r="F32" s="1"/>
  <c r="BB52" i="1" s="1"/>
  <c r="BB51" s="1"/>
  <c r="BF87" i="2"/>
  <c r="F31" s="1"/>
  <c r="BA52" i="1" s="1"/>
  <c r="BE87" i="2"/>
  <c r="F30" s="1"/>
  <c r="AZ52" i="1" s="1"/>
  <c r="T87" i="2"/>
  <c r="T86" s="1"/>
  <c r="T85" s="1"/>
  <c r="T84" s="1"/>
  <c r="R87"/>
  <c r="R86" s="1"/>
  <c r="R85" s="1"/>
  <c r="R84" s="1"/>
  <c r="P87"/>
  <c r="P86" s="1"/>
  <c r="P85" s="1"/>
  <c r="P84" s="1"/>
  <c r="AU52" i="1" s="1"/>
  <c r="AU51" s="1"/>
  <c r="BK87" i="2"/>
  <c r="BK86" s="1"/>
  <c r="J87"/>
  <c r="J80"/>
  <c r="F80"/>
  <c r="F78"/>
  <c r="E76"/>
  <c r="J51"/>
  <c r="F51"/>
  <c r="F49"/>
  <c r="E47"/>
  <c r="J18"/>
  <c r="E18"/>
  <c r="F52" s="1"/>
  <c r="J17"/>
  <c r="J12"/>
  <c r="J78" s="1"/>
  <c r="E7"/>
  <c r="E45" s="1"/>
  <c r="AS51" i="1"/>
  <c r="L47"/>
  <c r="AM46"/>
  <c r="L46"/>
  <c r="AM44"/>
  <c r="L44"/>
  <c r="L42"/>
  <c r="L41"/>
  <c r="J86" i="2" l="1"/>
  <c r="J58" s="1"/>
  <c r="BK85"/>
  <c r="W28" i="1"/>
  <c r="AX51"/>
  <c r="J79" i="3"/>
  <c r="J57" s="1"/>
  <c r="BK78"/>
  <c r="J78" s="1"/>
  <c r="W29" i="1"/>
  <c r="AY51"/>
  <c r="J49" i="2"/>
  <c r="E74"/>
  <c r="F81"/>
  <c r="J30"/>
  <c r="AV52" i="1" s="1"/>
  <c r="J31" i="2"/>
  <c r="AW52" i="1" s="1"/>
  <c r="E45" i="3"/>
  <c r="F52"/>
  <c r="J72"/>
  <c r="F30"/>
  <c r="AZ53" i="1" s="1"/>
  <c r="AZ51" s="1"/>
  <c r="F31" i="3"/>
  <c r="BA53" i="1" s="1"/>
  <c r="BA51" s="1"/>
  <c r="W26" l="1"/>
  <c r="AV51"/>
  <c r="AW51"/>
  <c r="AK27" s="1"/>
  <c r="W27"/>
  <c r="J27" i="3"/>
  <c r="J56"/>
  <c r="J85" i="2"/>
  <c r="J57" s="1"/>
  <c r="BK84"/>
  <c r="J84" s="1"/>
  <c r="AT52" i="1"/>
  <c r="AG53" l="1"/>
  <c r="AN53" s="1"/>
  <c r="J36" i="3"/>
  <c r="J56" i="2"/>
  <c r="J27"/>
  <c r="AK26" i="1"/>
  <c r="AT51"/>
  <c r="AG52" l="1"/>
  <c r="J36" i="2"/>
  <c r="AG51" i="1" l="1"/>
  <c r="AN52"/>
  <c r="AK23" l="1"/>
  <c r="AK32" s="1"/>
  <c r="AN51"/>
</calcChain>
</file>

<file path=xl/sharedStrings.xml><?xml version="1.0" encoding="utf-8"?>
<sst xmlns="http://schemas.openxmlformats.org/spreadsheetml/2006/main" count="3379" uniqueCount="883">
  <si>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</si>
  <si>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</si>
  <si>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</si>
  <si>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</si>
  <si>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</si>
  <si>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</si>
  <si>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</si>
  <si>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{05d869d8-8fbc-4ddc-b8b4-3b25b62c1bb5}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</si>
  <si>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</si>
  <si>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</si>
  <si>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</si>
  <si>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</si>
  <si>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</si>
  <si>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</si>
  <si>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</si>
  <si>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</si>
  <si>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K-09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</si>
  <si>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</si>
  <si>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</si>
  <si>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Přečaply - tlaková splašková kanalizace</t>
  </si>
  <si>
    <t>0,1</t>
  </si>
  <si>
    <t>KSO:</t>
  </si>
  <si>
    <t>827 21</t>
  </si>
  <si>
    <t>CC-CZ:</t>
  </si>
  <si>
    <t/>
  </si>
  <si>
    <t>1</t>
  </si>
  <si>
    <t>Místo:</t>
  </si>
  <si>
    <t>Přečaply</t>
  </si>
  <si>
    <t>Datum:</t>
  </si>
  <si>
    <t>17. 6. 2014</t>
  </si>
  <si>
    <t>10</t>
  </si>
  <si>
    <t>100</t>
  </si>
  <si>
    <t>Zadavatel:</t>
  </si>
  <si>
    <t>IČ:</t>
  </si>
  <si>
    <t>00262153</t>
  </si>
  <si>
    <t>Obec Údlice</t>
  </si>
  <si>
    <t>DIČ:</t>
  </si>
  <si>
    <t>Uchazeč:</t>
  </si>
  <si>
    <t>Vyplň údaj</t>
  </si>
  <si>
    <t>Projektant:</t>
  </si>
  <si>
    <t>13362887</t>
  </si>
  <si>
    <t>Ing. Robert Klement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</si>
  <si>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</si>
  <si>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</si>
  <si>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</si>
  <si>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</si>
  <si>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</si>
  <si>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</si>
  <si>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</si>
  <si>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</si>
  <si>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</si>
  <si>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</si>
  <si>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</si>
  <si>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</si>
  <si>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</si>
  <si>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</si>
  <si>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</si>
  <si>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</si>
  <si>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</si>
  <si>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</si>
  <si>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</si>
  <si>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</si>
  <si>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</si>
  <si>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</si>
  <si>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</si>
  <si>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</si>
  <si>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</si>
  <si>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</si>
  <si>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</si>
  <si>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</si>
  <si>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</si>
  <si>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</si>
  <si>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</si>
  <si>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</si>
  <si>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</si>
  <si>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</si>
  <si>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</si>
  <si>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</si>
  <si>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</si>
  <si>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</si>
  <si>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</si>
  <si>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</si>
  <si>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</si>
  <si>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K09</t>
  </si>
  <si>
    <t>Tlaková splašková kanalizace</t>
  </si>
  <si>
    <t>ING</t>
  </si>
  <si>
    <t>{2c7cb48a-2207-4dd3-98ac-930ca3b0dfc1}</t>
  </si>
  <si>
    <t>2</t>
  </si>
  <si>
    <t>K09_VON</t>
  </si>
  <si>
    <t>Vedlejší a ostatní rozpočtové náklady</t>
  </si>
  <si>
    <t>VON</t>
  </si>
  <si>
    <t>{680cfc5f-7e49-4ffd-b177-9503ae6d4833}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</si>
  <si>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</si>
  <si>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</si>
  <si>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</si>
  <si>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</si>
  <si>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</si>
  <si>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</si>
  <si>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</si>
  <si>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K09 - Tlaková splašková kanalizace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</si>
  <si>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</si>
  <si>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</si>
  <si>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</si>
  <si>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</si>
  <si>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</si>
  <si>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</si>
  <si>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</si>
  <si>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</si>
  <si>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</si>
  <si>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</si>
  <si>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</si>
  <si>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</si>
  <si>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</si>
  <si>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</si>
  <si>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</si>
  <si>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</si>
  <si>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</si>
  <si>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</si>
  <si>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</si>
  <si>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</si>
  <si>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</si>
  <si>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</si>
  <si>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</si>
  <si>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</si>
  <si>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</si>
  <si>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</si>
  <si>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</si>
  <si>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</si>
  <si>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</si>
  <si>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</si>
  <si>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</si>
  <si>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</si>
  <si>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121112011</t>
  </si>
  <si>
    <t>Sejmutí ornice ručně bez vodorovného přemístění s naložením na dopravní prostředek nebo s odhozením do 3 m tloušťky vrstvy do 150 mm</t>
  </si>
  <si>
    <t>m3</t>
  </si>
  <si>
    <t>CS ÚRS 2014 01</t>
  </si>
  <si>
    <t>4</t>
  </si>
  <si>
    <t>-332107592</t>
  </si>
  <si>
    <t>VV</t>
  </si>
  <si>
    <t>(10,5+7*6,3+29,3+3*15+2*19+3*5,6+3*21,1+22,6+5,2+6,2+3*13,8+2*8,8+9,1+8,3+11,9)*0,1</t>
  </si>
  <si>
    <t>113106171</t>
  </si>
  <si>
    <t>Rozebrání dlažeb a dílců komunikací pro pěší, vozovek a ploch s přemístěním hmot na skládku na vzdálenost do 3 m nebo s naložením na dopravní prostředek vozovek a ploch, s jakoukoliv výplní spár v ploše jednotlivě do 50 m2 ze zámkové dlažby kladené do lože z kameniva</t>
  </si>
  <si>
    <t>m2</t>
  </si>
  <si>
    <t>-1324519599</t>
  </si>
  <si>
    <t>3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</si>
  <si>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</si>
  <si>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</si>
  <si>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-1750123183</t>
  </si>
  <si>
    <t>113107121</t>
  </si>
  <si>
    <t>Odstranění podkladů nebo krytů s přemístěním hmot na skládku na vzdálenost do 3 m nebo s naložením na dopravní prostředek v ploše jednotlivě do 50 m2 z kameniva hrubého drceného, o tl. vrstvy do 100 mm</t>
  </si>
  <si>
    <t>-1185045696</t>
  </si>
  <si>
    <t>13,8+5,5+2*11,9+25+15+13+21</t>
  </si>
  <si>
    <t>5</t>
  </si>
  <si>
    <t>133101101</t>
  </si>
  <si>
    <t>Hloubení zapažených i nezapažených šachet s případným nutným přemístěním výkopku ve výkopišti v horninách tř. 1 a 2 do 100 m3</t>
  </si>
  <si>
    <t>1290522735</t>
  </si>
  <si>
    <t>(5,5+6*3,1+15,8+4*7+2*10,1+3*2,8+3*13+11,4+2,7+2,2+8,3+7,7+3*4,8+8,1+17,5+2*5,9+2*4,6+5,7+11+6,6)*2,2</t>
  </si>
  <si>
    <t>"odpočet skrývky povrchů"  -(36,93+4*0,24+117,1*0,1)</t>
  </si>
  <si>
    <t>Mezisoučet</t>
  </si>
  <si>
    <t>505,02*30/100</t>
  </si>
  <si>
    <t>6</t>
  </si>
  <si>
    <t>133201101</t>
  </si>
  <si>
    <t>Hloubení zapažených i nezapažených šachet s případným nutným přemístěním výkopku ve výkopišti v hornině tř. 3 do 100 m3</t>
  </si>
  <si>
    <t>-1419737713</t>
  </si>
  <si>
    <t>505,02*40/100</t>
  </si>
  <si>
    <t>7</t>
  </si>
  <si>
    <t>133201109</t>
  </si>
  <si>
    <t>Hloubení zapažených i nezapažených šachet s případným nutným přemístěním výkopku ve výkopišti v hornině tř. 3 Příplatek k cenám za lepivost horniny tř. 3</t>
  </si>
  <si>
    <t>-306537761</t>
  </si>
  <si>
    <t>8</t>
  </si>
  <si>
    <t>133301101</t>
  </si>
  <si>
    <t>Hloubení zapažených i nezapažených šachet s případným nutným přemístěním výkopku ve výkopišti v hornině tř. 4 do 100 m3</t>
  </si>
  <si>
    <t>-62511961</t>
  </si>
  <si>
    <t>9</t>
  </si>
  <si>
    <t>133301109</t>
  </si>
  <si>
    <t>Hloubení zapažených i nezapažených šachet s případným nutným přemístěním výkopku ve výkopišti v hornině tř. 4 Příplatek k cenám za lepivost horniny tř. 4</t>
  </si>
  <si>
    <t>-1393925784</t>
  </si>
  <si>
    <t>130001101</t>
  </si>
  <si>
    <t>Příplatek k cenám hloubených vykopávek za ztížení vykopávky v blízkosti podzemního vedení nebo výbušnin pro jakoukoliv třídu horniny</t>
  </si>
  <si>
    <t>1198422605</t>
  </si>
  <si>
    <t>(2*0,5*1,5)*(1,5+3,9+1,8+2*2,8+4*4,5+2,2+6+3,2+3*2,5+2,1+3,4+4,8+2,7)</t>
  </si>
  <si>
    <t>11</t>
  </si>
  <si>
    <t>119001401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</si>
  <si>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potrubí ocelového nebo litinového, jmenovité světlosti DN do 200</t>
  </si>
  <si>
    <t>m</t>
  </si>
  <si>
    <t>762138558</t>
  </si>
  <si>
    <t>1,5+3,9+1,8+2*2,8+4*4,5+2,2+6+3,2+3*2,5+2,1+3,4+4,8+2,7</t>
  </si>
  <si>
    <t>12</t>
  </si>
  <si>
    <t>151101201</t>
  </si>
  <si>
    <t>Zřízení pažení stěn výkopu bez rozepření nebo vzepření příložné, hloubky do 4 m</t>
  </si>
  <si>
    <t>2024735139</t>
  </si>
  <si>
    <t>(4+3*3,4+3*4,5+3,4+2*1,8+2*3,3)*2</t>
  </si>
  <si>
    <t>13</t>
  </si>
  <si>
    <t>151101211</t>
  </si>
  <si>
    <t>Odstranění pažení stěn výkopu s uložením pažin na vzdálenost do 3 m od okraje výkopu příložné, hloubky do 4 m</t>
  </si>
  <si>
    <t>745691681</t>
  </si>
  <si>
    <t>14</t>
  </si>
  <si>
    <t>151101401</t>
  </si>
  <si>
    <t>Zřízení vzepření zapažených stěn výkopů s potřebným přepažováním při roubení příložném, hloubky do 4 m</t>
  </si>
  <si>
    <t>-908129274</t>
  </si>
  <si>
    <t>151101411</t>
  </si>
  <si>
    <t>Odstranění vzepření stěn výkopů s uložením materiálu na vzdálenost do 3 m od kraje výkopu při roubení příložném, hloubky do 4 m</t>
  </si>
  <si>
    <t>610901980</t>
  </si>
  <si>
    <t>16</t>
  </si>
  <si>
    <t>141720014</t>
  </si>
  <si>
    <t>Neřízený zemní protlak v hornině tř. 3 a 4 vnějšího průměru protlaku přes 75 do 90 mm</t>
  </si>
  <si>
    <t>-1578568776</t>
  </si>
  <si>
    <t>P</t>
  </si>
  <si>
    <t>Poznámka k položce:
chráničky potrubí</t>
  </si>
  <si>
    <t>9,9+9</t>
  </si>
  <si>
    <t>17</t>
  </si>
  <si>
    <t>M</t>
  </si>
  <si>
    <t>286137230</t>
  </si>
  <si>
    <t>trubky z polyetylénu kanalizační potrubí z PE 100+ kanalizační tlaková , vnější barva hnědá základní trubka dle ČSN EN 13244 SDR 17, tyče 12 m, návin 100 m vnější průměr x šířka stěny 90 x 5,4 mm,  tyče + návin</t>
  </si>
  <si>
    <t>41862473</t>
  </si>
  <si>
    <t>18,9*1,015 'Přepočtené koeficientem množství</t>
  </si>
  <si>
    <t>18</t>
  </si>
  <si>
    <t>141720015</t>
  </si>
  <si>
    <t>Neřízený zemní protlak v hornině tř. 3 a 4 vnějšího průměru protlaku přes 90 do 110 mm</t>
  </si>
  <si>
    <t>1853250294</t>
  </si>
  <si>
    <t>8,2+8+7,1+7,6+6,6</t>
  </si>
  <si>
    <t>19</t>
  </si>
  <si>
    <t>286137240</t>
  </si>
  <si>
    <t>trubky z polyetylénu kanalizační potrubí z PE 100+ kanalizační tlaková , vnější barva hnědá základní trubka dle ČSN EN 13244 SDR 17, tyče 12 m, návin 100 m vnější průměr x šířka stěny 110 x 6,6 mm, tyče + návin</t>
  </si>
  <si>
    <t>-1659149685</t>
  </si>
  <si>
    <t>37,5*1,015 'Přepočtené koeficientem množství</t>
  </si>
  <si>
    <t>20</t>
  </si>
  <si>
    <t>141721111</t>
  </si>
  <si>
    <t>Řízený zemní protlak v hornině tř. 1 až 4, včetně protlačení trub v hloubce do 6 m vnějšího průměru vrtu do 63 mm</t>
  </si>
  <si>
    <t>-1118132548</t>
  </si>
  <si>
    <t>Poznámka k položce:
tlaková kanalizace</t>
  </si>
  <si>
    <t>"řad I"  259,4</t>
  </si>
  <si>
    <t>"řad II"  109,4</t>
  </si>
  <si>
    <t>"řad III"  310,8</t>
  </si>
  <si>
    <t>"řad IV"  146,2</t>
  </si>
  <si>
    <t>"řad V"  31,7</t>
  </si>
  <si>
    <t>"řad VI"  53,9</t>
  </si>
  <si>
    <t>"řad VII"  56,5</t>
  </si>
  <si>
    <t>"odpočet nasunutí do chráničky"  -(9,9+9)</t>
  </si>
  <si>
    <t>Součet</t>
  </si>
  <si>
    <t>286137210</t>
  </si>
  <si>
    <t>trubky z polyetylénu kanalizační potrubí z PE 100+ kanalizační tlaková , vnější barva hnědá základní trubka dle ČSN EN 13244 SDR 17, tyče 12 m, návin 100 m vnější průměr x šířka stěny 63 x 3,8 mm, návin</t>
  </si>
  <si>
    <t>-1044270883</t>
  </si>
  <si>
    <t>967,9*1,015 'Přepočtené koeficientem množství</t>
  </si>
  <si>
    <t>22</t>
  </si>
  <si>
    <t>286530200</t>
  </si>
  <si>
    <t>prvky kompletační z polyetylénu pro trubky elektrotvarovky PE ke svařování s potrubím PE PE100, SDR 11,  voda PN 16, plyn PN 10 elektrospojky typ LU D 63 mm</t>
  </si>
  <si>
    <t>kus</t>
  </si>
  <si>
    <t>1105513151</t>
  </si>
  <si>
    <t>Poznámka k položce:
WAVIN, kód výrobku: FF485705W</t>
  </si>
  <si>
    <t>23</t>
  </si>
  <si>
    <t>28653_X2</t>
  </si>
  <si>
    <t>elektrokoleno 45°, typ LU d 63</t>
  </si>
  <si>
    <t>-590681789</t>
  </si>
  <si>
    <t>24</t>
  </si>
  <si>
    <t>141721112</t>
  </si>
  <si>
    <t>Řízený zemní protlak v hornině tř. 1 až 4, včetně protlačení trub v hloubce do 6 m vnějšího průměru vrtu přes 63 do 90 mm</t>
  </si>
  <si>
    <t>-455620607</t>
  </si>
  <si>
    <t>"řad I"  944</t>
  </si>
  <si>
    <t>"odpočet nasunutí do chráničky"  -(8,2+8+7,1+7,6+6,6)</t>
  </si>
  <si>
    <t>25</t>
  </si>
  <si>
    <t>1519813895</t>
  </si>
  <si>
    <t>944*1,015 'Přepočtené koeficientem množství</t>
  </si>
  <si>
    <t>26</t>
  </si>
  <si>
    <t>286530240</t>
  </si>
  <si>
    <t>prvky kompletační z polyetylénu pro trubky elektrotvarovky PE ke svařování s potrubím PE PE100, SDR 11,  voda PN 16, plyn PN 10 elektrospojky typ LU D 90 mm</t>
  </si>
  <si>
    <t>1357880313</t>
  </si>
  <si>
    <t>Poznámka k položce:
WAVIN, kód výrobku: FF485710W</t>
  </si>
  <si>
    <t>27</t>
  </si>
  <si>
    <t>286530600</t>
  </si>
  <si>
    <t>prvky kompletační z polyetylénu pro trubky elektrotvarovky PE ke svařování s potrubím PE PE100, SDR 11,  voda PN 16, plyn PN 10 elektrokolena 90° , typ LU PE100, SDR 11,  voda PN 16, plyn PN 10 včetně uchycení pomocí šroubů D 90 mm SDR 11-17/17,6</t>
  </si>
  <si>
    <t>-367495053</t>
  </si>
  <si>
    <t>Poznámka k položce:
WAVIN, kód výrobku: FF485617</t>
  </si>
  <si>
    <t>28</t>
  </si>
  <si>
    <t>28653_X1</t>
  </si>
  <si>
    <t>elektrokoleno 45°, typ LU d 90 mm</t>
  </si>
  <si>
    <t>1888698012</t>
  </si>
  <si>
    <t>29</t>
  </si>
  <si>
    <t>175101101</t>
  </si>
  <si>
    <t>Obsypání potrubí sypaninou z vhodných hornin tř. 1 až 4 nebo materiálem připraveným podél výkopu ve vzdálenosti do 3 m od jeho kraje, pro jakoukoliv hloubku výkopu a míru zhutnění bez prohození sypaniny</t>
  </si>
  <si>
    <t>80707431</t>
  </si>
  <si>
    <t>(13*1+4*1,5+18*2+2*4+4,3+3*0,75+1,3+2,1)*0,25*0,8</t>
  </si>
  <si>
    <t>30</t>
  </si>
  <si>
    <t>583313450</t>
  </si>
  <si>
    <t>kamenivo přírodní těžené pro stavební účely  PTK  (drobné, hrubé, štěrkopísky) kamenivo těžené drobné D&lt;=2 mm (ČSN EN 13043 ) D&lt;=4 mm (ČSN EN 12620, ČSN EN 13139 ) d=0 mm, D&lt;=6,3 mm (ČSN EN 13242) frakce  0-4  tříděná</t>
  </si>
  <si>
    <t>t</t>
  </si>
  <si>
    <t>-935320321</t>
  </si>
  <si>
    <t>14,59*2 'Přepočtené koeficientem množství</t>
  </si>
  <si>
    <t>31</t>
  </si>
  <si>
    <t>174101101</t>
  </si>
  <si>
    <t>Zásyp sypaninou z jakékoliv horniny s uložením výkopku ve vrstvách se zhutněním jam, šachet, rýh nebo kolem objektů v těchto vykopávkách</t>
  </si>
  <si>
    <t>1325878704</t>
  </si>
  <si>
    <t>Poznámka k položce:
materiál na dočasné skládce :
kamenivo ze skrývek povrchů
zemina z výkopů</t>
  </si>
  <si>
    <t>"celkový objem výkopů"  505,02</t>
  </si>
  <si>
    <t>"odpočet lože a obsypu"  -(14,59+6,476+14,59)</t>
  </si>
  <si>
    <t>"odpočet objemu kcí šachet"  -((0,62)^2*3,14*(3,1+4*2,1))</t>
  </si>
  <si>
    <t>32</t>
  </si>
  <si>
    <t>162401101</t>
  </si>
  <si>
    <t>Vodorovné přemístění výkopku nebo sypaniny po suchu na obvyklém dopravním prostředku, bez naložení výkopku, avšak se složením bez rozhrnutí z horniny tř. 1 až 4 na vzdálenost přes 1 000 do 1 500 m</t>
  </si>
  <si>
    <t>-1946096066</t>
  </si>
  <si>
    <t>Poznámka k položce:
na dočasnou skládku a zpět</t>
  </si>
  <si>
    <t>"ornice"  2*36,96</t>
  </si>
  <si>
    <t>"kamenivo"  4*0,15+117,1*0,1</t>
  </si>
  <si>
    <t>"písek + štěrk - nakoupený materiál"  6,476+14,59+11,71</t>
  </si>
  <si>
    <t>"výkopová zemina na skládku"  505,02</t>
  </si>
  <si>
    <t xml:space="preserve">"výkopová zemina ze skládky"  14,59+(455,483-12,31) </t>
  </si>
  <si>
    <t>33</t>
  </si>
  <si>
    <t>167101101</t>
  </si>
  <si>
    <t>Nakládání, skládání a překládání neulehlého výkopku nebo sypaniny nakládání, množství do 100 m3, z hornin tř. 1 až 4</t>
  </si>
  <si>
    <t>-897792620</t>
  </si>
  <si>
    <t>Poznámka k položce:
pro vodorovné přemístění</t>
  </si>
  <si>
    <t>"ornice"  36,96</t>
  </si>
  <si>
    <t>"kamenivo"  12,31</t>
  </si>
  <si>
    <t>"písek - nakoupený materiál"  21,066</t>
  </si>
  <si>
    <t>"výkopová zemina"  457,763</t>
  </si>
  <si>
    <t>34</t>
  </si>
  <si>
    <t>181301101</t>
  </si>
  <si>
    <t>Rozprostření a urovnání ornice v rovině nebo ve svahu sklonu do 1:5 při souvislé ploše do 500 m2, tl. vrstvy do 100 mm</t>
  </si>
  <si>
    <t>1192629658</t>
  </si>
  <si>
    <t>10,5+7*6,3+29,3+3*15+2*19+3*5,6+3*21,1+22,6+5,2+6,2+3*13,8+2*8,8+9,1+8,3+11,9</t>
  </si>
  <si>
    <t>35</t>
  </si>
  <si>
    <t>181411131</t>
  </si>
  <si>
    <t>Založení trávníku na půdě předem připravené plochy do 1000 m2 výsevem včetně utažení parkového v rovině nebo na svahu do 1:5</t>
  </si>
  <si>
    <t>1474421011</t>
  </si>
  <si>
    <t>36</t>
  </si>
  <si>
    <t>005724100</t>
  </si>
  <si>
    <t>osiva pícnin směsi travní balení obvykle 25 kg parková</t>
  </si>
  <si>
    <t>kg</t>
  </si>
  <si>
    <t>-994486706</t>
  </si>
  <si>
    <t>369,3*0,015 'Přepočtené koeficientem množství</t>
  </si>
  <si>
    <t>37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</si>
  <si>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</si>
  <si>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</si>
  <si>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-62341578</t>
  </si>
  <si>
    <t>Poznámka k položce:
přebytečná zemina</t>
  </si>
  <si>
    <t>"výkopová zemina celkem"  505,02</t>
  </si>
  <si>
    <t xml:space="preserve">"výkopová zemina pro zásyp"  -457,763  </t>
  </si>
  <si>
    <t>38</t>
  </si>
  <si>
    <t>171201201</t>
  </si>
  <si>
    <t>Uložení sypaniny na skládky</t>
  </si>
  <si>
    <t>-1828561945</t>
  </si>
  <si>
    <t>39</t>
  </si>
  <si>
    <t>171201211</t>
  </si>
  <si>
    <t>Uložení sypaniny poplatek za uložení sypaniny na skládce ( skládkovné )</t>
  </si>
  <si>
    <t>2845033</t>
  </si>
  <si>
    <t>47,257*1,8 'Přepočtené koeficientem množství</t>
  </si>
  <si>
    <t>Vodorovné konstrukce</t>
  </si>
  <si>
    <t>40</t>
  </si>
  <si>
    <t>451595111</t>
  </si>
  <si>
    <t>Lože pod potrubí, stoky a drobné objekty v otevřeném výkopu z prohozeného výkopku</t>
  </si>
  <si>
    <t>1088689712</t>
  </si>
  <si>
    <t>Poznámka k položce:
vyrovnání dna výkopu pod lože z písku</t>
  </si>
  <si>
    <t>(13*1+4*1,5+18*2+2*4+4,3+3*0,75+1,3+2,1)*0,2*1</t>
  </si>
  <si>
    <t>41</t>
  </si>
  <si>
    <t>451572111</t>
  </si>
  <si>
    <t>Lože pod potrubí, stoky a drobné objekty v otevřeném výkopu z kameniva drobného těženého 0 až 4 mm</t>
  </si>
  <si>
    <t>893329301</t>
  </si>
  <si>
    <t>"potrubí"  (13*1+4*1,5+18*2+2*4+4,3+3*0,75+1,3+2,1)*0,1*0,8</t>
  </si>
  <si>
    <t>"šachty"  1,6*1,6*0,05*5</t>
  </si>
  <si>
    <t>Komunikace</t>
  </si>
  <si>
    <t>42</t>
  </si>
  <si>
    <t>564732111</t>
  </si>
  <si>
    <t>Podklad nebo kryt z vibrovaného štěrku VŠ s rozprostřením, vlhčením a zhutněním, po zhutnění tl. 100 mm</t>
  </si>
  <si>
    <t>-324275562</t>
  </si>
  <si>
    <t>43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</si>
  <si>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</si>
  <si>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</si>
  <si>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1709312845</t>
  </si>
  <si>
    <t>Poznámka k položce:
zpětné využití původní dlažby</t>
  </si>
  <si>
    <t>44</t>
  </si>
  <si>
    <t>564851111</t>
  </si>
  <si>
    <t>Podklad ze štěrkodrti ŠD s rozprostřením a zhutněním, po zhutnění tl. 150 mm</t>
  </si>
  <si>
    <t>1623099986</t>
  </si>
  <si>
    <t>Trubní vedení</t>
  </si>
  <si>
    <t>45</t>
  </si>
  <si>
    <t>894401211</t>
  </si>
  <si>
    <t>Osazení betonových dílců pro šachty skruží rovných</t>
  </si>
  <si>
    <t>1197784452</t>
  </si>
  <si>
    <t>46</t>
  </si>
  <si>
    <t>592243050</t>
  </si>
  <si>
    <t>prefabrikáty pro vstupní šachty a drenážní šachtice (betonové a železobetonové) šachty pro odpadní kanály a potrubí uložená v zemi skruže šachetní 100/25    D 100 x  25 x 12</t>
  </si>
  <si>
    <t>1950245562</t>
  </si>
  <si>
    <t>47</t>
  </si>
  <si>
    <t>592243070</t>
  </si>
  <si>
    <t>prefabrikáty pro vstupní šachty a drenážní šachtice (betonové a železobetonové) šachty pro odpadní kanály a potrubí uložená v zemi skruže šachetní 100/100  D 100 x 100 x 12</t>
  </si>
  <si>
    <t>203982891</t>
  </si>
  <si>
    <t>48</t>
  </si>
  <si>
    <t>592243480</t>
  </si>
  <si>
    <t>prefabrikáty pro vstupní šachty a drenážní šachtice (betonové a železobetonové) šachty pro odpadní kanály a potrubí uložená v zemi těsnění elastomerové pro spojení šachetních dílů EMT DN 1000</t>
  </si>
  <si>
    <t>1950326804</t>
  </si>
  <si>
    <t>49</t>
  </si>
  <si>
    <t>894201161</t>
  </si>
  <si>
    <t>Ostatní konstrukce na trubním vedení z prostého betonu dno šachet tloušťky přes 200 mm z betonu vodostavebného V 8 tř. B 30</t>
  </si>
  <si>
    <t>1121260928</t>
  </si>
  <si>
    <t>((0,5)^2*3,14*0,15)*5</t>
  </si>
  <si>
    <t>50</t>
  </si>
  <si>
    <t>894201193</t>
  </si>
  <si>
    <t>Ostatní konstrukce na trubním vedení z prostého betonu Příplatek k ceně za tloušťku dna do 200 mm</t>
  </si>
  <si>
    <t>365290988</t>
  </si>
  <si>
    <t>51</t>
  </si>
  <si>
    <t>894402211</t>
  </si>
  <si>
    <t>Osazení betonových dílců pro šachty skruží přechodových</t>
  </si>
  <si>
    <t>-1006594467</t>
  </si>
  <si>
    <t>52</t>
  </si>
  <si>
    <t>592243120</t>
  </si>
  <si>
    <t>prefabrikáty pro vstupní šachty a drenážní šachtice (betonové a železobetonové) šachty pro odpadní kanály a potrubí uložená v zemi konus šachetní (síla stěny 12 cm) KPS - kapsové plastové stupadlo 100-63/58/12 KPS     100 x 62,5 x 58</t>
  </si>
  <si>
    <t>-209715639</t>
  </si>
  <si>
    <t>53</t>
  </si>
  <si>
    <t>452112111</t>
  </si>
  <si>
    <t>Osazení betonových dílců prstenců nebo rámů pod poklopy a mříže, výšky do 100 mm</t>
  </si>
  <si>
    <t>-679430034</t>
  </si>
  <si>
    <t>54</t>
  </si>
  <si>
    <t>592243230</t>
  </si>
  <si>
    <t>prefabrikáty pro vstupní šachty a drenážní šachtice (betonové a železobetonové) šachty pro odpadní kanály a potrubí uložená v zemi vyrovnávací prstence 63/10  62,5 x 12 x 10</t>
  </si>
  <si>
    <t>-118477028</t>
  </si>
  <si>
    <t>55</t>
  </si>
  <si>
    <t>452112121</t>
  </si>
  <si>
    <t>Osazení betonových dílců prstenců nebo rámů pod poklopy a mříže, výšky přes 100 do 200 mm</t>
  </si>
  <si>
    <t>-1314393781</t>
  </si>
  <si>
    <t>56</t>
  </si>
  <si>
    <t>592243_X3</t>
  </si>
  <si>
    <t>prstenec šachetní betonový vyrovnávací 63/12 62,5x12x12 cm</t>
  </si>
  <si>
    <t>-1487084051</t>
  </si>
  <si>
    <t>57</t>
  </si>
  <si>
    <t>899104111</t>
  </si>
  <si>
    <t>Osazení poklopů litinových a ocelových včetně rámů hmotnosti jednotlivě přes 150 kg</t>
  </si>
  <si>
    <t>-511771732</t>
  </si>
  <si>
    <t>58</t>
  </si>
  <si>
    <t>592246600</t>
  </si>
  <si>
    <t>prefabrikáty pro vstupní šachty a drenážní šachtice (betonové a železobetonové) poklopy šachtové poklop šachtový D2  /betonová výplň+ litina/ D 400 , bez odvětrání</t>
  </si>
  <si>
    <t>-123726534</t>
  </si>
  <si>
    <t>59</t>
  </si>
  <si>
    <t>452313151</t>
  </si>
  <si>
    <t>Podkladní a zajišťovací konstrukce z betonu prostého v šachtě bloky pro potrubí z betonu tř. C 20/25</t>
  </si>
  <si>
    <t>-1421380591</t>
  </si>
  <si>
    <t>(0,45*0,45*0,15)*2+(0,4*0,4*0,15)*3</t>
  </si>
  <si>
    <t>60</t>
  </si>
  <si>
    <t>452353101</t>
  </si>
  <si>
    <t>Bednění podkladních a zajišťovacích konstrukcí _x000D_
bloků pro potrubí</t>
  </si>
  <si>
    <t>1861945558</t>
  </si>
  <si>
    <t>(4*0,45*0,15)*2+(4*0,35*0,15)*3</t>
  </si>
  <si>
    <t>61</t>
  </si>
  <si>
    <t>857242121.</t>
  </si>
  <si>
    <t>Montáž litinových tvarovek na potrubí litinovém tlakovém jednoosých na potrubí z trub přírubových v otevřeném výkopu, kanálu nebo v šachtě DN 80</t>
  </si>
  <si>
    <t>-1672146715</t>
  </si>
  <si>
    <t>62</t>
  </si>
  <si>
    <t>800008000016</t>
  </si>
  <si>
    <t>PŘÍRUBOVÁ SPOJENÍ SLEPÁ PŘÍRUBA DN 80</t>
  </si>
  <si>
    <t>-1929026447</t>
  </si>
  <si>
    <t>63</t>
  </si>
  <si>
    <t>040008009016</t>
  </si>
  <si>
    <t>PŘÍRUBOVÁ SPOJENÍ JIŠTĚNÁ PROTI POSUNU DN 80/90</t>
  </si>
  <si>
    <t>-1118287180</t>
  </si>
  <si>
    <t>64</t>
  </si>
  <si>
    <t>853005000016</t>
  </si>
  <si>
    <t>TVAROVKA PŘÍRUBOVÁ OBLOUK 90° DN 50</t>
  </si>
  <si>
    <t>1025198472</t>
  </si>
  <si>
    <t>65</t>
  </si>
  <si>
    <t>855008005016</t>
  </si>
  <si>
    <t>TVAROVKA PŘÍRUBOVÁ REDUKČNÍ FFR DN 80-50</t>
  </si>
  <si>
    <t>-1789815356</t>
  </si>
  <si>
    <t>66</t>
  </si>
  <si>
    <t>040005006316</t>
  </si>
  <si>
    <t>PŘÍRUBOVÁ SPOJENÍ JIŠTĚNÁ PROTI POSUNU DN 50/63</t>
  </si>
  <si>
    <t>-1098787699</t>
  </si>
  <si>
    <t>67</t>
  </si>
  <si>
    <t>857244121</t>
  </si>
  <si>
    <t>Montáž litinových tvarovek na potrubí litinovém tlakovém odbočných na potrubí z trub přírubových v otevřeném výkopu, kanálu nebo v šachtě DN 80</t>
  </si>
  <si>
    <t>751753231</t>
  </si>
  <si>
    <t>68</t>
  </si>
  <si>
    <t>851008008016</t>
  </si>
  <si>
    <t>TVAROVKA PŘÍRUBOVÁ T KUS DN 80-80</t>
  </si>
  <si>
    <t>-1304575263</t>
  </si>
  <si>
    <t>69</t>
  </si>
  <si>
    <t>851008005016</t>
  </si>
  <si>
    <t>TVAROVKA PŘÍRUBOVÁ T KUS DN 80-50</t>
  </si>
  <si>
    <t>1167014719</t>
  </si>
  <si>
    <t>70</t>
  </si>
  <si>
    <t>852005000016</t>
  </si>
  <si>
    <t>TVAROVKA PŘÍRUBOVÁ TT KUS DN 50</t>
  </si>
  <si>
    <t>424985885</t>
  </si>
  <si>
    <t>71</t>
  </si>
  <si>
    <t>891211221</t>
  </si>
  <si>
    <t>Montáž vodovodních armatur na potrubí šoupátek v šachtách s ručním kolečkem DN 50</t>
  </si>
  <si>
    <t>-259183921</t>
  </si>
  <si>
    <t>72</t>
  </si>
  <si>
    <t>400205000016</t>
  </si>
  <si>
    <t>ŠOUPĚ E2 PŘÍRUBOVÉ KRÁTKÉ DN 50</t>
  </si>
  <si>
    <t>171101752</t>
  </si>
  <si>
    <t>73</t>
  </si>
  <si>
    <t>780005000000</t>
  </si>
  <si>
    <t>RUČNÍ KOLA PRO ŠOUPÁTKA "A" A "E2" DN 50</t>
  </si>
  <si>
    <t>-2053665891</t>
  </si>
  <si>
    <t>74</t>
  </si>
  <si>
    <t>891241221</t>
  </si>
  <si>
    <t>Montáž vodovodních armatur na potrubí šoupátek v šachtách s ručním kolečkem DN 80</t>
  </si>
  <si>
    <t>-419480806</t>
  </si>
  <si>
    <t>75</t>
  </si>
  <si>
    <t>400208000016</t>
  </si>
  <si>
    <t>ŠOUPĚ E2 PŘÍRUBOVÉ KRÁTKÉ DN 80</t>
  </si>
  <si>
    <t>-1590808909</t>
  </si>
  <si>
    <t>76</t>
  </si>
  <si>
    <t>780008000000</t>
  </si>
  <si>
    <t>RUČNÍ KOLA PRO ŠOUPÁTKA "A" A "E2" DN 65-80</t>
  </si>
  <si>
    <t>9394991</t>
  </si>
  <si>
    <t>77</t>
  </si>
  <si>
    <t>891213321</t>
  </si>
  <si>
    <t>Montáž vodovodních armatur na potrubí ventilů odvzdušňovacích nebo zavzdušňovacích mechanických a plovákových přírubových na venkovních řadech DN 50</t>
  </si>
  <si>
    <t>1078820027</t>
  </si>
  <si>
    <t>Poznámka k položce:
v šachtě Š2</t>
  </si>
  <si>
    <t>78</t>
  </si>
  <si>
    <t>986305000016</t>
  </si>
  <si>
    <t>OD- A ZAVZDUŠŇOVACÍ VENTIL PRO PINTOU A ODPADNÍ VODU OCEL S POVRCHOVOU ÚPRAVOU DN 50</t>
  </si>
  <si>
    <t>-127095855</t>
  </si>
  <si>
    <t>Poznámka k položce:
s přírubovým připojením</t>
  </si>
  <si>
    <t>79</t>
  </si>
  <si>
    <t>899915_X4</t>
  </si>
  <si>
    <t>Nasunutí potrubí do chráničky</t>
  </si>
  <si>
    <t>-839407156</t>
  </si>
  <si>
    <t>Poznámka k položce:
bez kluzných objímek</t>
  </si>
  <si>
    <t>8,2+8+7,1+7,6+6,6+9,9+9</t>
  </si>
  <si>
    <t>80</t>
  </si>
  <si>
    <t>899913_X5</t>
  </si>
  <si>
    <t>Utěsnění konců chráničky - montážní pěna</t>
  </si>
  <si>
    <t>2099081069</t>
  </si>
  <si>
    <t>Poznámka k položce:
vč. materiálu</t>
  </si>
  <si>
    <t>81</t>
  </si>
  <si>
    <t>891217111</t>
  </si>
  <si>
    <t>Montáž vodovodních armatur na potrubí hydrantů podzemních (bez osazení poklopů) DN 50</t>
  </si>
  <si>
    <t>-1324195306</t>
  </si>
  <si>
    <t>Poznámka k položce:
proplachovací soupravy</t>
  </si>
  <si>
    <t>82</t>
  </si>
  <si>
    <t>D82005006320</t>
  </si>
  <si>
    <t>HYDRANT PROPLACHOVACÍ NA ODPADNÍ VODU DN 63/1,5m</t>
  </si>
  <si>
    <t>-1468867140</t>
  </si>
  <si>
    <t>Poznámka k položce:
napojení ISO 90°</t>
  </si>
  <si>
    <t>83</t>
  </si>
  <si>
    <t>D81005015016</t>
  </si>
  <si>
    <t>HYDRANT PROPLACHOVACÍ NA ODPADNÍ VODU DN 50/1,5m</t>
  </si>
  <si>
    <t>1092396823</t>
  </si>
  <si>
    <t>Poznámka k položce:
přírubové napojení</t>
  </si>
  <si>
    <t>84</t>
  </si>
  <si>
    <t>899401113</t>
  </si>
  <si>
    <t>Osazení poklopů litinových hydrantových</t>
  </si>
  <si>
    <t>2017468240</t>
  </si>
  <si>
    <t>85</t>
  </si>
  <si>
    <t>195000000000</t>
  </si>
  <si>
    <t>POKLOPY HYDRANTOVÝ TUHÝ LITINA</t>
  </si>
  <si>
    <t>1070570576</t>
  </si>
  <si>
    <t>86</t>
  </si>
  <si>
    <t>348200000000</t>
  </si>
  <si>
    <t>PODKLADOVÁ DESKA POD HYDRANTOVÝ POKLOP</t>
  </si>
  <si>
    <t>709800167</t>
  </si>
  <si>
    <t>87</t>
  </si>
  <si>
    <t>857242121</t>
  </si>
  <si>
    <t>921494427</t>
  </si>
  <si>
    <t>88</t>
  </si>
  <si>
    <t>850005040016</t>
  </si>
  <si>
    <t>TVAROVKA PŘÍRUBOVÁ FF KUS DN 50/400</t>
  </si>
  <si>
    <t>1490980298</t>
  </si>
  <si>
    <t>89</t>
  </si>
  <si>
    <t>857243131</t>
  </si>
  <si>
    <t>Montáž litinových tvarovek na potrubí litinovém tlakovém odbočných na potrubí z trub hrdlových v otevřeném výkopu, kanálu nebo v šachtě s integrovaným těsněním DN 80</t>
  </si>
  <si>
    <t>1137310691</t>
  </si>
  <si>
    <t>90</t>
  </si>
  <si>
    <t>852506305016</t>
  </si>
  <si>
    <t>TVAROVKY HRDLO / PŘÍRUBA DN 63-50</t>
  </si>
  <si>
    <t>782034163</t>
  </si>
  <si>
    <t>91</t>
  </si>
  <si>
    <t>857243_X6</t>
  </si>
  <si>
    <t>Montáž tvarovek odbočných závitových otevřený výkop DN 2"</t>
  </si>
  <si>
    <t>-564137926</t>
  </si>
  <si>
    <t>92</t>
  </si>
  <si>
    <t>18.10.1.2</t>
  </si>
  <si>
    <t>T-kus jednoznačný 2"</t>
  </si>
  <si>
    <t>-1530978056</t>
  </si>
  <si>
    <t>93</t>
  </si>
  <si>
    <t>857241131</t>
  </si>
  <si>
    <t>Montáž litinových tvarovek na potrubí litinovém tlakovém jednoosých na potrubí z trub hrdlových v otevřeném výkopu, kanálu nebo v šachtě s integrovaným těsněním DN 80</t>
  </si>
  <si>
    <t>2062654350</t>
  </si>
  <si>
    <t>94</t>
  </si>
  <si>
    <t>612006300216</t>
  </si>
  <si>
    <t>TVAROVKY S VNĚJŠÍM ZÁVITEM DN 63-2''</t>
  </si>
  <si>
    <t>-1775610576</t>
  </si>
  <si>
    <t>95</t>
  </si>
  <si>
    <t>891211111</t>
  </si>
  <si>
    <t>Montáž vodovodních armatur na potrubí šoupátek v otevřeném výkopu nebo v šachtách s osazením zemní soupravy (bez poklopů) DN 50</t>
  </si>
  <si>
    <t>630907002</t>
  </si>
  <si>
    <t>96</t>
  </si>
  <si>
    <t>252000200216</t>
  </si>
  <si>
    <t>ŠOUPÁTKO DOMOVNÍ PŘÍPOJKY ZÁVIT VNI-VNĚ DN 2''-2''</t>
  </si>
  <si>
    <t>-1245723593</t>
  </si>
  <si>
    <t>97</t>
  </si>
  <si>
    <t>952005010000</t>
  </si>
  <si>
    <t>ZEMNÍ SOUPRAVY ŠOUPÁTKOVÉ TELESKOPICKÉ E2-2,0-2,5 DN 50-100</t>
  </si>
  <si>
    <t>790847470</t>
  </si>
  <si>
    <t>98</t>
  </si>
  <si>
    <t>899401112</t>
  </si>
  <si>
    <t>Osazení poklopů litinových šoupátkových</t>
  </si>
  <si>
    <t>-1770302293</t>
  </si>
  <si>
    <t>99</t>
  </si>
  <si>
    <t>205100000000</t>
  </si>
  <si>
    <t>POKLOPY PRO ŠOUPATA TELESKOPICKÝ LITINA</t>
  </si>
  <si>
    <t>-599039594</t>
  </si>
  <si>
    <t>348100000000</t>
  </si>
  <si>
    <t>PODKLADOVÁ DESKA UNIVERZÁLNÍ ŠOUPÁTKOVÁ</t>
  </si>
  <si>
    <t>1852362086</t>
  </si>
  <si>
    <t>101</t>
  </si>
  <si>
    <t>899721111</t>
  </si>
  <si>
    <t>Signalizační vodič na potrubí PE DN do 150 mm</t>
  </si>
  <si>
    <t>103785837</t>
  </si>
  <si>
    <t xml:space="preserve">Poznámka k položce:
propojení v místech tvarovek, šachet a spojovacích uzlů
</t>
  </si>
  <si>
    <t>14*2+5*4+21*1</t>
  </si>
  <si>
    <t>102</t>
  </si>
  <si>
    <t>892241111</t>
  </si>
  <si>
    <t>Tlakové zkoušky vodou na potrubí DN do 80</t>
  </si>
  <si>
    <t>420315851</t>
  </si>
  <si>
    <t>103</t>
  </si>
  <si>
    <t>892372111</t>
  </si>
  <si>
    <t>Tlakové zkoušky vodou zabezpečení konců potrubí při tlakových zkouškách DN do 300</t>
  </si>
  <si>
    <t>143365071</t>
  </si>
  <si>
    <t>104</t>
  </si>
  <si>
    <t>899712/3_X8</t>
  </si>
  <si>
    <t>Orientační tabulky na vodovodních a kanalizačních řadech na zdivu nebo na sloupku</t>
  </si>
  <si>
    <t>-774310866</t>
  </si>
  <si>
    <t>Poznámka k položce:
včetně dodávky sloupku s patkou a zemních prací</t>
  </si>
  <si>
    <t>Ostatní konstrukce a práce-bourání</t>
  </si>
  <si>
    <t>105</t>
  </si>
  <si>
    <t>913_X7</t>
  </si>
  <si>
    <t>Montáž a demontáž dočasného dopravního značení</t>
  </si>
  <si>
    <t>kpl</t>
  </si>
  <si>
    <t>-1600146173</t>
  </si>
  <si>
    <t>Poznámka k položce:
samostatné dopr. značky, zábrany se světly a reflexní</t>
  </si>
  <si>
    <t>106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</si>
  <si>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</si>
  <si>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</si>
  <si>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-294946585</t>
  </si>
  <si>
    <t>107</t>
  </si>
  <si>
    <t>977151123</t>
  </si>
  <si>
    <t>Jádrové vrty diamantovými korunkami do stavebních materiálů (železobetonu, betonu, cihel, obkladů, dlažeb, kamene) průměru přes 130 do 150 mm</t>
  </si>
  <si>
    <t>-620384843</t>
  </si>
  <si>
    <t>(2*5+1)*0,12</t>
  </si>
  <si>
    <t>108</t>
  </si>
  <si>
    <t>936311111</t>
  </si>
  <si>
    <t>Zabetonování potrubí uloženého ve vynechaných otvorech ve dně nebo ve stěnách nádrží, z betonu vodostavebného V4 - B 20 o ploše otvoru do 0,25 m2</t>
  </si>
  <si>
    <t>-1656112279</t>
  </si>
  <si>
    <t>((0,075)^2*3,14*0,12)*11</t>
  </si>
  <si>
    <t>997</t>
  </si>
  <si>
    <t>Přesun sutě</t>
  </si>
  <si>
    <t>109</t>
  </si>
  <si>
    <t>997221551</t>
  </si>
  <si>
    <t>Vodorovná doprava suti bez naložení, ale se složením a s hrubým urovnáním ze sypkých materiálů, na vzdálenost do 1 km</t>
  </si>
  <si>
    <t>-178533023</t>
  </si>
  <si>
    <t>Poznámka k položce:
odstraněné kamenivo na dočasnou skládku</t>
  </si>
  <si>
    <t>kryt ze štěrku + podklad dlažby</t>
  </si>
  <si>
    <t>15,223+0,94</t>
  </si>
  <si>
    <t>110</t>
  </si>
  <si>
    <t>997221559</t>
  </si>
  <si>
    <t>Vodorovná doprava suti bez naložení, ale se složením a s hrubým urovnáním Příplatek k ceně za každý další i započatý 1 km přes 1 km</t>
  </si>
  <si>
    <t>613755333</t>
  </si>
  <si>
    <t>111</t>
  </si>
  <si>
    <t>997221571</t>
  </si>
  <si>
    <t>Vodorovná doprava vybouraných hmot bez naložení, ale se složením a s hrubým urovnáním na vzdálenost do 1 km</t>
  </si>
  <si>
    <t>-261599774</t>
  </si>
  <si>
    <t>Poznámka k položce:
dlažba na dočasnou skládku a zpět</t>
  </si>
  <si>
    <t>zámková dlažba</t>
  </si>
  <si>
    <t>2*1,18</t>
  </si>
  <si>
    <t>112</t>
  </si>
  <si>
    <t>997221579</t>
  </si>
  <si>
    <t>Vodorovná doprava vybouraných hmot bez naložení, ale se složením a s hrubým urovnáním na vzdálenost Příplatek k ceně za každý další i započatý 1 km přes 1 km</t>
  </si>
  <si>
    <t>-1922884387</t>
  </si>
  <si>
    <t>113</t>
  </si>
  <si>
    <t>997221612</t>
  </si>
  <si>
    <t>Nakládání na dopravní prostředky pro vodorovnou dopravu vybouraných hmot</t>
  </si>
  <si>
    <t>-918125404</t>
  </si>
  <si>
    <t>114</t>
  </si>
  <si>
    <t>997013801</t>
  </si>
  <si>
    <t>Poplatek za uložení stavebního odpadu na skládce (skládkovné) betonového</t>
  </si>
  <si>
    <t>-1221669357</t>
  </si>
  <si>
    <t>998</t>
  </si>
  <si>
    <t>Přesun hmot</t>
  </si>
  <si>
    <t>115</t>
  </si>
  <si>
    <t>998276101</t>
  </si>
  <si>
    <t>Přesun hmot pro trubní vedení hloubené z trub z plastických hmot nebo sklolaminátových pro vodovody nebo kanalizace v otevřeném výkopu dopravní vzdálenost do 15 m</t>
  </si>
  <si>
    <t>585839521</t>
  </si>
  <si>
    <t>K09_VON - Vedlejší a ostatní rozpočtové náklady</t>
  </si>
  <si>
    <t>OST - Ostatní náklady</t>
  </si>
  <si>
    <t>VRN - Vedlejší rozpočtové náklady</t>
  </si>
  <si>
    <t>OST</t>
  </si>
  <si>
    <t>Ostatní náklady</t>
  </si>
  <si>
    <t>kč-ič</t>
  </si>
  <si>
    <t>Průzkumné a projektové práce, příprava staveniště, dozory, posudky, zkoušky a revize, kompletační a koordinační činnost, ostatní IČ</t>
  </si>
  <si>
    <t>262144</t>
  </si>
  <si>
    <t>-968174170</t>
  </si>
  <si>
    <t>on-r</t>
  </si>
  <si>
    <t>Finanční náklady (pojistné, fin. rezerva, zálohy, záruky, ost.), ostatní náklady související s objektem a provozem</t>
  </si>
  <si>
    <t>-822938625</t>
  </si>
  <si>
    <t>VRN</t>
  </si>
  <si>
    <t>Vedlejší rozpočtové náklady</t>
  </si>
  <si>
    <t>vrn</t>
  </si>
  <si>
    <t>Zařízení staveniště, územní vlivy, provozní vlivy, jiné VRN</t>
  </si>
  <si>
    <t>1024</t>
  </si>
  <si>
    <t>-1916281118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</si>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</sst>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40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49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1" fillId="0" borderId="18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1" fillId="0" borderId="23" xfId="0" applyNumberFormat="1" applyFont="1" applyBorder="1" applyAlignment="1" applyProtection="1">
      <alignment vertical="center"/>
    </xf>
    <xf numFmtId="4" fontId="31" fillId="0" borderId="24" xfId="0" applyNumberFormat="1" applyFont="1" applyBorder="1" applyAlignment="1" applyProtection="1">
      <alignment vertical="center"/>
    </xf>
    <xf numFmtId="166" fontId="31" fillId="0" borderId="24" xfId="0" applyNumberFormat="1" applyFont="1" applyBorder="1" applyAlignment="1" applyProtection="1">
      <alignment vertical="center"/>
    </xf>
    <xf numFmtId="4" fontId="31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2" fillId="3" borderId="0" xfId="1" applyFont="1" applyFill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39" fillId="0" borderId="28" xfId="0" applyFont="1" applyBorder="1" applyAlignment="1" applyProtection="1">
      <alignment horizontal="center" vertical="center"/>
    </xf>
    <xf numFmtId="49" fontId="39" fillId="0" borderId="28" xfId="0" applyNumberFormat="1" applyFont="1" applyBorder="1" applyAlignment="1" applyProtection="1">
      <alignment horizontal="left" vertical="center" wrapText="1"/>
    </xf>
    <xf numFmtId="0" fontId="39" fillId="0" borderId="28" xfId="0" applyFont="1" applyBorder="1" applyAlignment="1" applyProtection="1">
      <alignment horizontal="left" vertical="center" wrapText="1"/>
    </xf>
    <xf numFmtId="0" fontId="39" fillId="0" borderId="28" xfId="0" applyFont="1" applyBorder="1" applyAlignment="1" applyProtection="1">
      <alignment horizontal="center" vertical="center" wrapText="1"/>
    </xf>
    <xf numFmtId="167" fontId="39" fillId="0" borderId="28" xfId="0" applyNumberFormat="1" applyFont="1" applyBorder="1" applyAlignment="1" applyProtection="1">
      <alignment vertical="center"/>
    </xf>
    <xf numFmtId="4" fontId="39" fillId="4" borderId="28" xfId="0" applyNumberFormat="1" applyFont="1" applyFill="1" applyBorder="1" applyAlignment="1" applyProtection="1">
      <alignment vertical="center"/>
      <protection locked="0"/>
    </xf>
    <xf numFmtId="4" fontId="39" fillId="0" borderId="28" xfId="0" applyNumberFormat="1" applyFont="1" applyBorder="1" applyAlignment="1" applyProtection="1">
      <alignment vertical="center"/>
    </xf>
    <xf numFmtId="0" fontId="39" fillId="0" borderId="5" xfId="0" applyFont="1" applyBorder="1" applyAlignment="1">
      <alignment vertical="center"/>
    </xf>
    <xf numFmtId="0" fontId="39" fillId="4" borderId="28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Border="1" applyAlignment="1" applyProtection="1">
      <alignment vertical="center" wrapText="1"/>
    </xf>
    <xf numFmtId="0" fontId="40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0" fillId="0" borderId="0" xfId="0" applyAlignment="1" applyProtection="1">
      <alignment vertical="top"/>
      <protection locked="0"/>
    </xf>
    <xf numFmtId="0" fontId="42" fillId="0" borderId="29" xfId="0" applyFont="1" applyBorder="1" applyAlignment="1" applyProtection="1">
      <alignment vertical="center" wrapText="1"/>
      <protection locked="0"/>
    </xf>
    <xf numFmtId="0" fontId="42" fillId="0" borderId="30" xfId="0" applyFont="1" applyBorder="1" applyAlignment="1" applyProtection="1">
      <alignment vertical="center" wrapText="1"/>
      <protection locked="0"/>
    </xf>
    <xf numFmtId="0" fontId="42" fillId="0" borderId="31" xfId="0" applyFont="1" applyBorder="1" applyAlignment="1" applyProtection="1">
      <alignment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2" fillId="0" borderId="33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33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0" fontId="42" fillId="0" borderId="35" xfId="0" applyFont="1" applyBorder="1" applyAlignment="1" applyProtection="1">
      <alignment vertical="center" wrapText="1"/>
      <protection locked="0"/>
    </xf>
    <xf numFmtId="0" fontId="46" fillId="0" borderId="34" xfId="0" applyFont="1" applyBorder="1" applyAlignment="1" applyProtection="1">
      <alignment vertical="center" wrapText="1"/>
      <protection locked="0"/>
    </xf>
    <xf numFmtId="0" fontId="42" fillId="0" borderId="36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top"/>
      <protection locked="0"/>
    </xf>
    <xf numFmtId="0" fontId="42" fillId="0" borderId="0" xfId="0" applyFont="1" applyAlignment="1" applyProtection="1">
      <alignment vertical="top"/>
      <protection locked="0"/>
    </xf>
    <xf numFmtId="0" fontId="42" fillId="0" borderId="29" xfId="0" applyFont="1" applyBorder="1" applyAlignment="1" applyProtection="1">
      <alignment horizontal="left" vertical="center"/>
      <protection locked="0"/>
    </xf>
    <xf numFmtId="0" fontId="42" fillId="0" borderId="30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2" fillId="0" borderId="29" xfId="0" applyFont="1" applyBorder="1" applyAlignment="1" applyProtection="1">
      <alignment horizontal="left" vertical="center" wrapText="1"/>
      <protection locked="0"/>
    </xf>
    <xf numFmtId="0" fontId="42" fillId="0" borderId="30" xfId="0" applyFont="1" applyBorder="1" applyAlignment="1" applyProtection="1">
      <alignment horizontal="left" vertical="center" wrapText="1"/>
      <protection locked="0"/>
    </xf>
    <xf numFmtId="0" fontId="42" fillId="0" borderId="3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/>
      <protection locked="0"/>
    </xf>
    <xf numFmtId="0" fontId="45" fillId="0" borderId="35" xfId="0" applyFont="1" applyBorder="1" applyAlignment="1" applyProtection="1">
      <alignment horizontal="left" vertical="center" wrapText="1"/>
      <protection locked="0"/>
    </xf>
    <xf numFmtId="0" fontId="45" fillId="0" borderId="34" xfId="0" applyFont="1" applyBorder="1" applyAlignment="1" applyProtection="1">
      <alignment horizontal="left" vertical="center" wrapText="1"/>
      <protection locked="0"/>
    </xf>
    <xf numFmtId="0" fontId="45" fillId="0" borderId="36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5" fillId="0" borderId="1" xfId="0" applyFont="1" applyBorder="1" applyAlignment="1" applyProtection="1">
      <alignment horizontal="center" vertical="top"/>
      <protection locked="0"/>
    </xf>
    <xf numFmtId="0" fontId="45" fillId="0" borderId="35" xfId="0" applyFont="1" applyBorder="1" applyAlignment="1" applyProtection="1">
      <alignment horizontal="left" vertical="center"/>
      <protection locked="0"/>
    </xf>
    <xf numFmtId="0" fontId="45" fillId="0" borderId="36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7" fillId="0" borderId="34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5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7" fillId="0" borderId="34" xfId="0" applyFont="1" applyBorder="1" applyAlignment="1" applyProtection="1">
      <protection locked="0"/>
    </xf>
    <xf numFmtId="0" fontId="42" fillId="0" borderId="32" xfId="0" applyFont="1" applyBorder="1" applyAlignment="1" applyProtection="1">
      <alignment vertical="top"/>
      <protection locked="0"/>
    </xf>
    <xf numFmtId="0" fontId="42" fillId="0" borderId="33" xfId="0" applyFont="1" applyBorder="1" applyAlignment="1" applyProtection="1">
      <alignment vertical="top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35" xfId="0" applyFont="1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vertical="top"/>
      <protection locked="0"/>
    </xf>
    <xf numFmtId="0" fontId="42" fillId="0" borderId="36" xfId="0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2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2" fillId="3" borderId="0" xfId="1" applyFont="1" applyFill="1" applyAlignment="1">
      <alignment vertical="center"/>
    </xf>
    <xf numFmtId="0" fontId="45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49" fontId="45" fillId="0" borderId="1" xfId="0" applyNumberFormat="1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4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5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spans="1:74" ht="14.45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6" t="s">
        <v>16</v>
      </c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29"/>
      <c r="AQ5" s="31"/>
      <c r="BE5" s="354" t="s">
        <v>17</v>
      </c>
      <c r="BS5" s="24" t="s">
        <v>8</v>
      </c>
    </row>
    <row r="6" spans="1:74" ht="36.950000000000003" customHeight="1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58" t="s">
        <v>19</v>
      </c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29"/>
      <c r="AQ6" s="31"/>
      <c r="BE6" s="355"/>
      <c r="BS6" s="24" t="s">
        <v>20</v>
      </c>
    </row>
    <row r="7" spans="1:74" ht="14.45" customHeight="1">
      <c r="B7" s="28"/>
      <c r="C7" s="29"/>
      <c r="D7" s="37" t="s">
        <v>21</v>
      </c>
      <c r="E7" s="29"/>
      <c r="F7" s="29"/>
      <c r="G7" s="29"/>
      <c r="H7" s="29"/>
      <c r="I7" s="29"/>
      <c r="J7" s="29"/>
      <c r="K7" s="35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23</v>
      </c>
      <c r="AL7" s="29"/>
      <c r="AM7" s="29"/>
      <c r="AN7" s="35" t="s">
        <v>24</v>
      </c>
      <c r="AO7" s="29"/>
      <c r="AP7" s="29"/>
      <c r="AQ7" s="31"/>
      <c r="BE7" s="355"/>
      <c r="BS7" s="24" t="s">
        <v>25</v>
      </c>
    </row>
    <row r="8" spans="1:74" ht="14.45" customHeight="1">
      <c r="B8" s="28"/>
      <c r="C8" s="29"/>
      <c r="D8" s="37" t="s">
        <v>26</v>
      </c>
      <c r="E8" s="29"/>
      <c r="F8" s="29"/>
      <c r="G8" s="29"/>
      <c r="H8" s="29"/>
      <c r="I8" s="29"/>
      <c r="J8" s="29"/>
      <c r="K8" s="35" t="s">
        <v>27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28</v>
      </c>
      <c r="AL8" s="29"/>
      <c r="AM8" s="29"/>
      <c r="AN8" s="38" t="s">
        <v>29</v>
      </c>
      <c r="AO8" s="29"/>
      <c r="AP8" s="29"/>
      <c r="AQ8" s="31"/>
      <c r="BE8" s="355"/>
      <c r="BS8" s="24" t="s">
        <v>30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55"/>
      <c r="BS9" s="24" t="s">
        <v>31</v>
      </c>
    </row>
    <row r="10" spans="1:74" ht="14.45" customHeight="1">
      <c r="B10" s="28"/>
      <c r="C10" s="29"/>
      <c r="D10" s="37" t="s">
        <v>32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33</v>
      </c>
      <c r="AL10" s="29"/>
      <c r="AM10" s="29"/>
      <c r="AN10" s="35" t="s">
        <v>34</v>
      </c>
      <c r="AO10" s="29"/>
      <c r="AP10" s="29"/>
      <c r="AQ10" s="31"/>
      <c r="BE10" s="355"/>
      <c r="BS10" s="24" t="s">
        <v>20</v>
      </c>
    </row>
    <row r="11" spans="1:74" ht="18.399999999999999" customHeight="1">
      <c r="B11" s="28"/>
      <c r="C11" s="29"/>
      <c r="D11" s="29"/>
      <c r="E11" s="35" t="s">
        <v>35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36</v>
      </c>
      <c r="AL11" s="29"/>
      <c r="AM11" s="29"/>
      <c r="AN11" s="35" t="s">
        <v>24</v>
      </c>
      <c r="AO11" s="29"/>
      <c r="AP11" s="29"/>
      <c r="AQ11" s="31"/>
      <c r="BE11" s="355"/>
      <c r="BS11" s="24" t="s">
        <v>20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55"/>
      <c r="BS12" s="24" t="s">
        <v>20</v>
      </c>
    </row>
    <row r="13" spans="1:74" ht="14.45" customHeight="1">
      <c r="B13" s="28"/>
      <c r="C13" s="29"/>
      <c r="D13" s="37" t="s">
        <v>37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33</v>
      </c>
      <c r="AL13" s="29"/>
      <c r="AM13" s="29"/>
      <c r="AN13" s="39" t="s">
        <v>38</v>
      </c>
      <c r="AO13" s="29"/>
      <c r="AP13" s="29"/>
      <c r="AQ13" s="31"/>
      <c r="BE13" s="355"/>
      <c r="BS13" s="24" t="s">
        <v>20</v>
      </c>
    </row>
    <row r="14" spans="1:74">
      <c r="B14" s="28"/>
      <c r="C14" s="29"/>
      <c r="D14" s="29"/>
      <c r="E14" s="359" t="s">
        <v>38</v>
      </c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7" t="s">
        <v>36</v>
      </c>
      <c r="AL14" s="29"/>
      <c r="AM14" s="29"/>
      <c r="AN14" s="39" t="s">
        <v>38</v>
      </c>
      <c r="AO14" s="29"/>
      <c r="AP14" s="29"/>
      <c r="AQ14" s="31"/>
      <c r="BE14" s="355"/>
      <c r="BS14" s="24" t="s">
        <v>20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55"/>
      <c r="BS15" s="24" t="s">
        <v>6</v>
      </c>
    </row>
    <row r="16" spans="1:74" ht="14.45" customHeight="1">
      <c r="B16" s="28"/>
      <c r="C16" s="29"/>
      <c r="D16" s="37" t="s">
        <v>39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33</v>
      </c>
      <c r="AL16" s="29"/>
      <c r="AM16" s="29"/>
      <c r="AN16" s="35" t="s">
        <v>40</v>
      </c>
      <c r="AO16" s="29"/>
      <c r="AP16" s="29"/>
      <c r="AQ16" s="31"/>
      <c r="BE16" s="355"/>
      <c r="BS16" s="24" t="s">
        <v>6</v>
      </c>
    </row>
    <row r="17" spans="2:71" ht="18.399999999999999" customHeight="1">
      <c r="B17" s="28"/>
      <c r="C17" s="29"/>
      <c r="D17" s="29"/>
      <c r="E17" s="35" t="s">
        <v>41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36</v>
      </c>
      <c r="AL17" s="29"/>
      <c r="AM17" s="29"/>
      <c r="AN17" s="35" t="s">
        <v>24</v>
      </c>
      <c r="AO17" s="29"/>
      <c r="AP17" s="29"/>
      <c r="AQ17" s="31"/>
      <c r="BE17" s="355"/>
      <c r="BS17" s="24" t="s">
        <v>42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55"/>
      <c r="BS18" s="24" t="s">
        <v>8</v>
      </c>
    </row>
    <row r="19" spans="2:71" ht="14.45" customHeight="1">
      <c r="B19" s="28"/>
      <c r="C19" s="29"/>
      <c r="D19" s="37" t="s">
        <v>43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55"/>
      <c r="BS19" s="24" t="s">
        <v>8</v>
      </c>
    </row>
    <row r="20" spans="2:71" ht="22.5" customHeight="1">
      <c r="B20" s="28"/>
      <c r="C20" s="29"/>
      <c r="D20" s="29"/>
      <c r="E20" s="361" t="s">
        <v>24</v>
      </c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29"/>
      <c r="AP20" s="29"/>
      <c r="AQ20" s="31"/>
      <c r="BE20" s="355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55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55"/>
    </row>
    <row r="23" spans="2:71" s="1" customFormat="1" ht="25.9" customHeight="1">
      <c r="B23" s="41"/>
      <c r="C23" s="42"/>
      <c r="D23" s="43" t="s">
        <v>44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62">
        <f>ROUND(AG51,2)</f>
        <v>0</v>
      </c>
      <c r="AL23" s="363"/>
      <c r="AM23" s="363"/>
      <c r="AN23" s="363"/>
      <c r="AO23" s="363"/>
      <c r="AP23" s="42"/>
      <c r="AQ23" s="45"/>
      <c r="BE23" s="355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55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64" t="s">
        <v>45</v>
      </c>
      <c r="M25" s="364"/>
      <c r="N25" s="364"/>
      <c r="O25" s="364"/>
      <c r="P25" s="42"/>
      <c r="Q25" s="42"/>
      <c r="R25" s="42"/>
      <c r="S25" s="42"/>
      <c r="T25" s="42"/>
      <c r="U25" s="42"/>
      <c r="V25" s="42"/>
      <c r="W25" s="364" t="s">
        <v>46</v>
      </c>
      <c r="X25" s="364"/>
      <c r="Y25" s="364"/>
      <c r="Z25" s="364"/>
      <c r="AA25" s="364"/>
      <c r="AB25" s="364"/>
      <c r="AC25" s="364"/>
      <c r="AD25" s="364"/>
      <c r="AE25" s="364"/>
      <c r="AF25" s="42"/>
      <c r="AG25" s="42"/>
      <c r="AH25" s="42"/>
      <c r="AI25" s="42"/>
      <c r="AJ25" s="42"/>
      <c r="AK25" s="364" t="s">
        <v>47</v>
      </c>
      <c r="AL25" s="364"/>
      <c r="AM25" s="364"/>
      <c r="AN25" s="364"/>
      <c r="AO25" s="364"/>
      <c r="AP25" s="42"/>
      <c r="AQ25" s="45"/>
      <c r="BE25" s="355"/>
    </row>
    <row r="26" spans="2:71" s="2" customFormat="1" ht="14.45" customHeight="1">
      <c r="B26" s="47"/>
      <c r="C26" s="48"/>
      <c r="D26" s="49" t="s">
        <v>48</v>
      </c>
      <c r="E26" s="48"/>
      <c r="F26" s="49" t="s">
        <v>49</v>
      </c>
      <c r="G26" s="48"/>
      <c r="H26" s="48"/>
      <c r="I26" s="48"/>
      <c r="J26" s="48"/>
      <c r="K26" s="48"/>
      <c r="L26" s="365">
        <v>0.21</v>
      </c>
      <c r="M26" s="366"/>
      <c r="N26" s="366"/>
      <c r="O26" s="366"/>
      <c r="P26" s="48"/>
      <c r="Q26" s="48"/>
      <c r="R26" s="48"/>
      <c r="S26" s="48"/>
      <c r="T26" s="48"/>
      <c r="U26" s="48"/>
      <c r="V26" s="48"/>
      <c r="W26" s="367">
        <f>ROUND(AZ51,2)</f>
        <v>0</v>
      </c>
      <c r="X26" s="366"/>
      <c r="Y26" s="366"/>
      <c r="Z26" s="366"/>
      <c r="AA26" s="366"/>
      <c r="AB26" s="366"/>
      <c r="AC26" s="366"/>
      <c r="AD26" s="366"/>
      <c r="AE26" s="366"/>
      <c r="AF26" s="48"/>
      <c r="AG26" s="48"/>
      <c r="AH26" s="48"/>
      <c r="AI26" s="48"/>
      <c r="AJ26" s="48"/>
      <c r="AK26" s="367">
        <f>ROUND(AV51,2)</f>
        <v>0</v>
      </c>
      <c r="AL26" s="366"/>
      <c r="AM26" s="366"/>
      <c r="AN26" s="366"/>
      <c r="AO26" s="366"/>
      <c r="AP26" s="48"/>
      <c r="AQ26" s="50"/>
      <c r="BE26" s="355"/>
    </row>
    <row r="27" spans="2:71" s="2" customFormat="1" ht="14.45" customHeight="1">
      <c r="B27" s="47"/>
      <c r="C27" s="48"/>
      <c r="D27" s="48"/>
      <c r="E27" s="48"/>
      <c r="F27" s="49" t="s">
        <v>50</v>
      </c>
      <c r="G27" s="48"/>
      <c r="H27" s="48"/>
      <c r="I27" s="48"/>
      <c r="J27" s="48"/>
      <c r="K27" s="48"/>
      <c r="L27" s="365">
        <v>0.15</v>
      </c>
      <c r="M27" s="366"/>
      <c r="N27" s="366"/>
      <c r="O27" s="366"/>
      <c r="P27" s="48"/>
      <c r="Q27" s="48"/>
      <c r="R27" s="48"/>
      <c r="S27" s="48"/>
      <c r="T27" s="48"/>
      <c r="U27" s="48"/>
      <c r="V27" s="48"/>
      <c r="W27" s="367">
        <f>ROUND(BA51,2)</f>
        <v>0</v>
      </c>
      <c r="X27" s="366"/>
      <c r="Y27" s="366"/>
      <c r="Z27" s="366"/>
      <c r="AA27" s="366"/>
      <c r="AB27" s="366"/>
      <c r="AC27" s="366"/>
      <c r="AD27" s="366"/>
      <c r="AE27" s="366"/>
      <c r="AF27" s="48"/>
      <c r="AG27" s="48"/>
      <c r="AH27" s="48"/>
      <c r="AI27" s="48"/>
      <c r="AJ27" s="48"/>
      <c r="AK27" s="367">
        <f>ROUND(AW51,2)</f>
        <v>0</v>
      </c>
      <c r="AL27" s="366"/>
      <c r="AM27" s="366"/>
      <c r="AN27" s="366"/>
      <c r="AO27" s="366"/>
      <c r="AP27" s="48"/>
      <c r="AQ27" s="50"/>
      <c r="BE27" s="355"/>
    </row>
    <row r="28" spans="2:71" s="2" customFormat="1" ht="14.45" hidden="1" customHeight="1">
      <c r="B28" s="47"/>
      <c r="C28" s="48"/>
      <c r="D28" s="48"/>
      <c r="E28" s="48"/>
      <c r="F28" s="49" t="s">
        <v>51</v>
      </c>
      <c r="G28" s="48"/>
      <c r="H28" s="48"/>
      <c r="I28" s="48"/>
      <c r="J28" s="48"/>
      <c r="K28" s="48"/>
      <c r="L28" s="365">
        <v>0.21</v>
      </c>
      <c r="M28" s="366"/>
      <c r="N28" s="366"/>
      <c r="O28" s="366"/>
      <c r="P28" s="48"/>
      <c r="Q28" s="48"/>
      <c r="R28" s="48"/>
      <c r="S28" s="48"/>
      <c r="T28" s="48"/>
      <c r="U28" s="48"/>
      <c r="V28" s="48"/>
      <c r="W28" s="367">
        <f>ROUND(BB51,2)</f>
        <v>0</v>
      </c>
      <c r="X28" s="366"/>
      <c r="Y28" s="366"/>
      <c r="Z28" s="366"/>
      <c r="AA28" s="366"/>
      <c r="AB28" s="366"/>
      <c r="AC28" s="366"/>
      <c r="AD28" s="366"/>
      <c r="AE28" s="366"/>
      <c r="AF28" s="48"/>
      <c r="AG28" s="48"/>
      <c r="AH28" s="48"/>
      <c r="AI28" s="48"/>
      <c r="AJ28" s="48"/>
      <c r="AK28" s="367">
        <v>0</v>
      </c>
      <c r="AL28" s="366"/>
      <c r="AM28" s="366"/>
      <c r="AN28" s="366"/>
      <c r="AO28" s="366"/>
      <c r="AP28" s="48"/>
      <c r="AQ28" s="50"/>
      <c r="BE28" s="355"/>
    </row>
    <row r="29" spans="2:71" s="2" customFormat="1" ht="14.45" hidden="1" customHeight="1">
      <c r="B29" s="47"/>
      <c r="C29" s="48"/>
      <c r="D29" s="48"/>
      <c r="E29" s="48"/>
      <c r="F29" s="49" t="s">
        <v>52</v>
      </c>
      <c r="G29" s="48"/>
      <c r="H29" s="48"/>
      <c r="I29" s="48"/>
      <c r="J29" s="48"/>
      <c r="K29" s="48"/>
      <c r="L29" s="365">
        <v>0.15</v>
      </c>
      <c r="M29" s="366"/>
      <c r="N29" s="366"/>
      <c r="O29" s="366"/>
      <c r="P29" s="48"/>
      <c r="Q29" s="48"/>
      <c r="R29" s="48"/>
      <c r="S29" s="48"/>
      <c r="T29" s="48"/>
      <c r="U29" s="48"/>
      <c r="V29" s="48"/>
      <c r="W29" s="367">
        <f>ROUND(BC51,2)</f>
        <v>0</v>
      </c>
      <c r="X29" s="366"/>
      <c r="Y29" s="366"/>
      <c r="Z29" s="366"/>
      <c r="AA29" s="366"/>
      <c r="AB29" s="366"/>
      <c r="AC29" s="366"/>
      <c r="AD29" s="366"/>
      <c r="AE29" s="366"/>
      <c r="AF29" s="48"/>
      <c r="AG29" s="48"/>
      <c r="AH29" s="48"/>
      <c r="AI29" s="48"/>
      <c r="AJ29" s="48"/>
      <c r="AK29" s="367">
        <v>0</v>
      </c>
      <c r="AL29" s="366"/>
      <c r="AM29" s="366"/>
      <c r="AN29" s="366"/>
      <c r="AO29" s="366"/>
      <c r="AP29" s="48"/>
      <c r="AQ29" s="50"/>
      <c r="BE29" s="355"/>
    </row>
    <row r="30" spans="2:71" s="2" customFormat="1" ht="14.45" hidden="1" customHeight="1">
      <c r="B30" s="47"/>
      <c r="C30" s="48"/>
      <c r="D30" s="48"/>
      <c r="E30" s="48"/>
      <c r="F30" s="49" t="s">
        <v>53</v>
      </c>
      <c r="G30" s="48"/>
      <c r="H30" s="48"/>
      <c r="I30" s="48"/>
      <c r="J30" s="48"/>
      <c r="K30" s="48"/>
      <c r="L30" s="365">
        <v>0</v>
      </c>
      <c r="M30" s="366"/>
      <c r="N30" s="366"/>
      <c r="O30" s="366"/>
      <c r="P30" s="48"/>
      <c r="Q30" s="48"/>
      <c r="R30" s="48"/>
      <c r="S30" s="48"/>
      <c r="T30" s="48"/>
      <c r="U30" s="48"/>
      <c r="V30" s="48"/>
      <c r="W30" s="367">
        <f>ROUND(BD51,2)</f>
        <v>0</v>
      </c>
      <c r="X30" s="366"/>
      <c r="Y30" s="366"/>
      <c r="Z30" s="366"/>
      <c r="AA30" s="366"/>
      <c r="AB30" s="366"/>
      <c r="AC30" s="366"/>
      <c r="AD30" s="366"/>
      <c r="AE30" s="366"/>
      <c r="AF30" s="48"/>
      <c r="AG30" s="48"/>
      <c r="AH30" s="48"/>
      <c r="AI30" s="48"/>
      <c r="AJ30" s="48"/>
      <c r="AK30" s="367">
        <v>0</v>
      </c>
      <c r="AL30" s="366"/>
      <c r="AM30" s="366"/>
      <c r="AN30" s="366"/>
      <c r="AO30" s="366"/>
      <c r="AP30" s="48"/>
      <c r="AQ30" s="50"/>
      <c r="BE30" s="355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55"/>
    </row>
    <row r="32" spans="2:71" s="1" customFormat="1" ht="25.9" customHeight="1">
      <c r="B32" s="41"/>
      <c r="C32" s="51"/>
      <c r="D32" s="52" t="s">
        <v>54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55</v>
      </c>
      <c r="U32" s="53"/>
      <c r="V32" s="53"/>
      <c r="W32" s="53"/>
      <c r="X32" s="368" t="s">
        <v>56</v>
      </c>
      <c r="Y32" s="369"/>
      <c r="Z32" s="369"/>
      <c r="AA32" s="369"/>
      <c r="AB32" s="369"/>
      <c r="AC32" s="53"/>
      <c r="AD32" s="53"/>
      <c r="AE32" s="53"/>
      <c r="AF32" s="53"/>
      <c r="AG32" s="53"/>
      <c r="AH32" s="53"/>
      <c r="AI32" s="53"/>
      <c r="AJ32" s="53"/>
      <c r="AK32" s="370">
        <f>SUM(AK23:AK30)</f>
        <v>0</v>
      </c>
      <c r="AL32" s="369"/>
      <c r="AM32" s="369"/>
      <c r="AN32" s="369"/>
      <c r="AO32" s="371"/>
      <c r="AP32" s="51"/>
      <c r="AQ32" s="55"/>
      <c r="BE32" s="355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r="39" spans="2:56" s="1" customFormat="1" ht="36.950000000000003" customHeight="1">
      <c r="B39" s="41"/>
      <c r="C39" s="62" t="s">
        <v>57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r="40" spans="2:56" s="1" customFormat="1" ht="6.95" customHeight="1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r="41" spans="2:56" s="3" customFormat="1" ht="14.45" customHeight="1">
      <c r="B41" s="64"/>
      <c r="C41" s="65" t="s">
        <v>15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K-09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r="42" spans="2:56" s="4" customFormat="1" ht="36.950000000000003" customHeight="1">
      <c r="B42" s="68"/>
      <c r="C42" s="69" t="s">
        <v>18</v>
      </c>
      <c r="D42" s="70"/>
      <c r="E42" s="70"/>
      <c r="F42" s="70"/>
      <c r="G42" s="70"/>
      <c r="H42" s="70"/>
      <c r="I42" s="70"/>
      <c r="J42" s="70"/>
      <c r="K42" s="70"/>
      <c r="L42" s="372" t="str">
        <f>K6</f>
        <v>Přečaply - tlaková splašková kanalizace</v>
      </c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73"/>
      <c r="AL42" s="373"/>
      <c r="AM42" s="373"/>
      <c r="AN42" s="373"/>
      <c r="AO42" s="373"/>
      <c r="AP42" s="70"/>
      <c r="AQ42" s="70"/>
      <c r="AR42" s="71"/>
    </row>
    <row r="43" spans="2:56" s="1" customFormat="1" ht="6.95" customHeight="1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r="44" spans="2:56" s="1" customFormat="1">
      <c r="B44" s="41"/>
      <c r="C44" s="65" t="s">
        <v>26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Přečaply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28</v>
      </c>
      <c r="AJ44" s="63"/>
      <c r="AK44" s="63"/>
      <c r="AL44" s="63"/>
      <c r="AM44" s="374" t="str">
        <f>IF(AN8= "","",AN8)</f>
        <v>17. 6. 2014</v>
      </c>
      <c r="AN44" s="374"/>
      <c r="AO44" s="63"/>
      <c r="AP44" s="63"/>
      <c r="AQ44" s="63"/>
      <c r="AR44" s="61"/>
    </row>
    <row r="45" spans="2:56" s="1" customFormat="1" ht="6.95" customHeight="1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r="46" spans="2:56" s="1" customFormat="1">
      <c r="B46" s="41"/>
      <c r="C46" s="65" t="s">
        <v>32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Obec Údlice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39</v>
      </c>
      <c r="AJ46" s="63"/>
      <c r="AK46" s="63"/>
      <c r="AL46" s="63"/>
      <c r="AM46" s="375" t="str">
        <f>IF(E17="","",E17)</f>
        <v>Ing. Robert Klement</v>
      </c>
      <c r="AN46" s="375"/>
      <c r="AO46" s="375"/>
      <c r="AP46" s="375"/>
      <c r="AQ46" s="63"/>
      <c r="AR46" s="61"/>
      <c r="AS46" s="376" t="s">
        <v>58</v>
      </c>
      <c r="AT46" s="377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r="47" spans="2:56" s="1" customFormat="1">
      <c r="B47" s="41"/>
      <c r="C47" s="65" t="s">
        <v>37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78"/>
      <c r="AT47" s="379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2:56" s="1" customFormat="1" ht="10.9" customHeight="1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80"/>
      <c r="AT48" s="381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r="49" spans="1:91" s="1" customFormat="1" ht="29.25" customHeight="1">
      <c r="B49" s="41"/>
      <c r="C49" s="382" t="s">
        <v>59</v>
      </c>
      <c r="D49" s="383"/>
      <c r="E49" s="383"/>
      <c r="F49" s="383"/>
      <c r="G49" s="383"/>
      <c r="H49" s="79"/>
      <c r="I49" s="384" t="s">
        <v>60</v>
      </c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5" t="s">
        <v>61</v>
      </c>
      <c r="AH49" s="383"/>
      <c r="AI49" s="383"/>
      <c r="AJ49" s="383"/>
      <c r="AK49" s="383"/>
      <c r="AL49" s="383"/>
      <c r="AM49" s="383"/>
      <c r="AN49" s="384" t="s">
        <v>62</v>
      </c>
      <c r="AO49" s="383"/>
      <c r="AP49" s="383"/>
      <c r="AQ49" s="80" t="s">
        <v>63</v>
      </c>
      <c r="AR49" s="61"/>
      <c r="AS49" s="81" t="s">
        <v>64</v>
      </c>
      <c r="AT49" s="82" t="s">
        <v>65</v>
      </c>
      <c r="AU49" s="82" t="s">
        <v>66</v>
      </c>
      <c r="AV49" s="82" t="s">
        <v>67</v>
      </c>
      <c r="AW49" s="82" t="s">
        <v>68</v>
      </c>
      <c r="AX49" s="82" t="s">
        <v>69</v>
      </c>
      <c r="AY49" s="82" t="s">
        <v>70</v>
      </c>
      <c r="AZ49" s="82" t="s">
        <v>71</v>
      </c>
      <c r="BA49" s="82" t="s">
        <v>72</v>
      </c>
      <c r="BB49" s="82" t="s">
        <v>73</v>
      </c>
      <c r="BC49" s="82" t="s">
        <v>74</v>
      </c>
      <c r="BD49" s="83" t="s">
        <v>75</v>
      </c>
    </row>
    <row r="50" spans="1:91" s="1" customFormat="1" ht="10.9" customHeight="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r="51" spans="1:91" s="4" customFormat="1" ht="32.450000000000003" customHeight="1">
      <c r="B51" s="68"/>
      <c r="C51" s="87" t="s">
        <v>76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89">
        <f>ROUND(SUM(AG52:AG53),2)</f>
        <v>0</v>
      </c>
      <c r="AH51" s="389"/>
      <c r="AI51" s="389"/>
      <c r="AJ51" s="389"/>
      <c r="AK51" s="389"/>
      <c r="AL51" s="389"/>
      <c r="AM51" s="389"/>
      <c r="AN51" s="390">
        <f>SUM(AG51,AT51)</f>
        <v>0</v>
      </c>
      <c r="AO51" s="390"/>
      <c r="AP51" s="390"/>
      <c r="AQ51" s="89" t="s">
        <v>24</v>
      </c>
      <c r="AR51" s="71"/>
      <c r="AS51" s="90">
        <f>ROUND(SUM(AS52:AS53),2)</f>
        <v>0</v>
      </c>
      <c r="AT51" s="91">
        <f>ROUND(SUM(AV51:AW51),2)</f>
        <v>0</v>
      </c>
      <c r="AU51" s="92">
        <f>ROUND(SUM(AU52:AU53),5)</f>
        <v>0</v>
      </c>
      <c r="AV51" s="91">
        <f>ROUND(AZ51*L26,2)</f>
        <v>0</v>
      </c>
      <c r="AW51" s="91">
        <f>ROUND(BA51*L27,2)</f>
        <v>0</v>
      </c>
      <c r="AX51" s="91">
        <f>ROUND(BB51*L26,2)</f>
        <v>0</v>
      </c>
      <c r="AY51" s="91">
        <f>ROUND(BC51*L27,2)</f>
        <v>0</v>
      </c>
      <c r="AZ51" s="91">
        <f>ROUND(SUM(AZ52:AZ53),2)</f>
        <v>0</v>
      </c>
      <c r="BA51" s="91">
        <f>ROUND(SUM(BA52:BA53),2)</f>
        <v>0</v>
      </c>
      <c r="BB51" s="91">
        <f>ROUND(SUM(BB52:BB53),2)</f>
        <v>0</v>
      </c>
      <c r="BC51" s="91">
        <f>ROUND(SUM(BC52:BC53),2)</f>
        <v>0</v>
      </c>
      <c r="BD51" s="93">
        <f>ROUND(SUM(BD52:BD53),2)</f>
        <v>0</v>
      </c>
      <c r="BS51" s="94" t="s">
        <v>77</v>
      </c>
      <c r="BT51" s="94" t="s">
        <v>78</v>
      </c>
      <c r="BU51" s="95" t="s">
        <v>79</v>
      </c>
      <c r="BV51" s="94" t="s">
        <v>80</v>
      </c>
      <c r="BW51" s="94" t="s">
        <v>7</v>
      </c>
      <c r="BX51" s="94" t="s">
        <v>81</v>
      </c>
      <c r="CL51" s="94" t="s">
        <v>22</v>
      </c>
    </row>
    <row r="52" spans="1:91" s="5" customFormat="1" ht="22.5" customHeight="1">
      <c r="A52" s="96" t="s">
        <v>82</v>
      </c>
      <c r="B52" s="97"/>
      <c r="C52" s="98"/>
      <c r="D52" s="388" t="s">
        <v>83</v>
      </c>
      <c r="E52" s="388"/>
      <c r="F52" s="388"/>
      <c r="G52" s="388"/>
      <c r="H52" s="388"/>
      <c r="I52" s="99"/>
      <c r="J52" s="388" t="s">
        <v>84</v>
      </c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6">
        <f>'K09 - Tlaková splašková k...'!J27</f>
        <v>0</v>
      </c>
      <c r="AH52" s="387"/>
      <c r="AI52" s="387"/>
      <c r="AJ52" s="387"/>
      <c r="AK52" s="387"/>
      <c r="AL52" s="387"/>
      <c r="AM52" s="387"/>
      <c r="AN52" s="386">
        <f>SUM(AG52,AT52)</f>
        <v>0</v>
      </c>
      <c r="AO52" s="387"/>
      <c r="AP52" s="387"/>
      <c r="AQ52" s="100" t="s">
        <v>85</v>
      </c>
      <c r="AR52" s="101"/>
      <c r="AS52" s="102">
        <v>0</v>
      </c>
      <c r="AT52" s="103">
        <f>ROUND(SUM(AV52:AW52),2)</f>
        <v>0</v>
      </c>
      <c r="AU52" s="104">
        <f>'K09 - Tlaková splašková k...'!P84</f>
        <v>0</v>
      </c>
      <c r="AV52" s="103">
        <f>'K09 - Tlaková splašková k...'!J30</f>
        <v>0</v>
      </c>
      <c r="AW52" s="103">
        <f>'K09 - Tlaková splašková k...'!J31</f>
        <v>0</v>
      </c>
      <c r="AX52" s="103">
        <f>'K09 - Tlaková splašková k...'!J32</f>
        <v>0</v>
      </c>
      <c r="AY52" s="103">
        <f>'K09 - Tlaková splašková k...'!J33</f>
        <v>0</v>
      </c>
      <c r="AZ52" s="103">
        <f>'K09 - Tlaková splašková k...'!F30</f>
        <v>0</v>
      </c>
      <c r="BA52" s="103">
        <f>'K09 - Tlaková splašková k...'!F31</f>
        <v>0</v>
      </c>
      <c r="BB52" s="103">
        <f>'K09 - Tlaková splašková k...'!F32</f>
        <v>0</v>
      </c>
      <c r="BC52" s="103">
        <f>'K09 - Tlaková splašková k...'!F33</f>
        <v>0</v>
      </c>
      <c r="BD52" s="105">
        <f>'K09 - Tlaková splašková k...'!F34</f>
        <v>0</v>
      </c>
      <c r="BT52" s="106" t="s">
        <v>25</v>
      </c>
      <c r="BV52" s="106" t="s">
        <v>80</v>
      </c>
      <c r="BW52" s="106" t="s">
        <v>86</v>
      </c>
      <c r="BX52" s="106" t="s">
        <v>7</v>
      </c>
      <c r="CL52" s="106" t="s">
        <v>22</v>
      </c>
      <c r="CM52" s="106" t="s">
        <v>87</v>
      </c>
    </row>
    <row r="53" spans="1:91" s="5" customFormat="1" ht="37.5" customHeight="1">
      <c r="A53" s="96" t="s">
        <v>82</v>
      </c>
      <c r="B53" s="97"/>
      <c r="C53" s="98"/>
      <c r="D53" s="388" t="s">
        <v>88</v>
      </c>
      <c r="E53" s="388"/>
      <c r="F53" s="388"/>
      <c r="G53" s="388"/>
      <c r="H53" s="388"/>
      <c r="I53" s="99"/>
      <c r="J53" s="388" t="s">
        <v>89</v>
      </c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6">
        <f>'K09_VON - Vedlejší a osta...'!J27</f>
        <v>0</v>
      </c>
      <c r="AH53" s="387"/>
      <c r="AI53" s="387"/>
      <c r="AJ53" s="387"/>
      <c r="AK53" s="387"/>
      <c r="AL53" s="387"/>
      <c r="AM53" s="387"/>
      <c r="AN53" s="386">
        <f>SUM(AG53,AT53)</f>
        <v>0</v>
      </c>
      <c r="AO53" s="387"/>
      <c r="AP53" s="387"/>
      <c r="AQ53" s="100" t="s">
        <v>90</v>
      </c>
      <c r="AR53" s="101"/>
      <c r="AS53" s="107">
        <v>0</v>
      </c>
      <c r="AT53" s="108">
        <f>ROUND(SUM(AV53:AW53),2)</f>
        <v>0</v>
      </c>
      <c r="AU53" s="109">
        <f>'K09_VON - Vedlejší a osta...'!P78</f>
        <v>0</v>
      </c>
      <c r="AV53" s="108">
        <f>'K09_VON - Vedlejší a osta...'!J30</f>
        <v>0</v>
      </c>
      <c r="AW53" s="108">
        <f>'K09_VON - Vedlejší a osta...'!J31</f>
        <v>0</v>
      </c>
      <c r="AX53" s="108">
        <f>'K09_VON - Vedlejší a osta...'!J32</f>
        <v>0</v>
      </c>
      <c r="AY53" s="108">
        <f>'K09_VON - Vedlejší a osta...'!J33</f>
        <v>0</v>
      </c>
      <c r="AZ53" s="108">
        <f>'K09_VON - Vedlejší a osta...'!F30</f>
        <v>0</v>
      </c>
      <c r="BA53" s="108">
        <f>'K09_VON - Vedlejší a osta...'!F31</f>
        <v>0</v>
      </c>
      <c r="BB53" s="108">
        <f>'K09_VON - Vedlejší a osta...'!F32</f>
        <v>0</v>
      </c>
      <c r="BC53" s="108">
        <f>'K09_VON - Vedlejší a osta...'!F33</f>
        <v>0</v>
      </c>
      <c r="BD53" s="110">
        <f>'K09_VON - Vedlejší a osta...'!F34</f>
        <v>0</v>
      </c>
      <c r="BT53" s="106" t="s">
        <v>25</v>
      </c>
      <c r="BV53" s="106" t="s">
        <v>80</v>
      </c>
      <c r="BW53" s="106" t="s">
        <v>91</v>
      </c>
      <c r="BX53" s="106" t="s">
        <v>7</v>
      </c>
      <c r="CL53" s="106" t="s">
        <v>22</v>
      </c>
      <c r="CM53" s="106" t="s">
        <v>87</v>
      </c>
    </row>
    <row r="54" spans="1:91" s="1" customFormat="1" ht="30" customHeight="1">
      <c r="B54" s="41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1"/>
    </row>
    <row r="55" spans="1:91" s="1" customFormat="1" ht="6.95" customHeight="1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61"/>
    </row>
  </sheetData>
  <sheetProtection password="CC35" sheet="1" objects="1" scenarios="1" formatCells="0" formatColumns="0" formatRows="0" sort="0" autoFilter="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K09 - Tlaková splašková k...'!C2" display="/"/>
    <hyperlink ref="A53" location="'K09_VON - Vedlejší a osta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0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92</v>
      </c>
      <c r="G1" s="399" t="s">
        <v>93</v>
      </c>
      <c r="H1" s="399"/>
      <c r="I1" s="115"/>
      <c r="J1" s="114" t="s">
        <v>94</v>
      </c>
      <c r="K1" s="113" t="s">
        <v>95</v>
      </c>
      <c r="L1" s="114" t="s">
        <v>96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86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87</v>
      </c>
    </row>
    <row r="4" spans="1:70" ht="36.950000000000003" customHeight="1">
      <c r="B4" s="28"/>
      <c r="C4" s="29"/>
      <c r="D4" s="30" t="s">
        <v>97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Přečaply - tlaková splašková kanalizace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98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99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21</v>
      </c>
      <c r="E11" s="42"/>
      <c r="F11" s="35" t="s">
        <v>22</v>
      </c>
      <c r="G11" s="42"/>
      <c r="H11" s="42"/>
      <c r="I11" s="119" t="s">
        <v>23</v>
      </c>
      <c r="J11" s="35" t="s">
        <v>24</v>
      </c>
      <c r="K11" s="45"/>
    </row>
    <row r="12" spans="1:70" s="1" customFormat="1" ht="14.45" customHeight="1">
      <c r="B12" s="41"/>
      <c r="C12" s="42"/>
      <c r="D12" s="37" t="s">
        <v>26</v>
      </c>
      <c r="E12" s="42"/>
      <c r="F12" s="35" t="s">
        <v>27</v>
      </c>
      <c r="G12" s="42"/>
      <c r="H12" s="42"/>
      <c r="I12" s="119" t="s">
        <v>28</v>
      </c>
      <c r="J12" s="120" t="str">
        <f>'Rekapitulace stavby'!AN8</f>
        <v>17. 6. 2014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32</v>
      </c>
      <c r="E14" s="42"/>
      <c r="F14" s="42"/>
      <c r="G14" s="42"/>
      <c r="H14" s="42"/>
      <c r="I14" s="119" t="s">
        <v>33</v>
      </c>
      <c r="J14" s="35" t="s">
        <v>34</v>
      </c>
      <c r="K14" s="45"/>
    </row>
    <row r="15" spans="1:70" s="1" customFormat="1" ht="18" customHeight="1">
      <c r="B15" s="41"/>
      <c r="C15" s="42"/>
      <c r="D15" s="42"/>
      <c r="E15" s="35" t="s">
        <v>35</v>
      </c>
      <c r="F15" s="42"/>
      <c r="G15" s="42"/>
      <c r="H15" s="42"/>
      <c r="I15" s="119" t="s">
        <v>36</v>
      </c>
      <c r="J15" s="35" t="s">
        <v>24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37</v>
      </c>
      <c r="E17" s="42"/>
      <c r="F17" s="42"/>
      <c r="G17" s="42"/>
      <c r="H17" s="42"/>
      <c r="I17" s="119" t="s">
        <v>33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36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39</v>
      </c>
      <c r="E20" s="42"/>
      <c r="F20" s="42"/>
      <c r="G20" s="42"/>
      <c r="H20" s="42"/>
      <c r="I20" s="119" t="s">
        <v>33</v>
      </c>
      <c r="J20" s="35" t="s">
        <v>40</v>
      </c>
      <c r="K20" s="45"/>
    </row>
    <row r="21" spans="2:11" s="1" customFormat="1" ht="18" customHeight="1">
      <c r="B21" s="41"/>
      <c r="C21" s="42"/>
      <c r="D21" s="42"/>
      <c r="E21" s="35" t="s">
        <v>41</v>
      </c>
      <c r="F21" s="42"/>
      <c r="G21" s="42"/>
      <c r="H21" s="42"/>
      <c r="I21" s="119" t="s">
        <v>36</v>
      </c>
      <c r="J21" s="35" t="s">
        <v>24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43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24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44</v>
      </c>
      <c r="E27" s="42"/>
      <c r="F27" s="42"/>
      <c r="G27" s="42"/>
      <c r="H27" s="42"/>
      <c r="I27" s="118"/>
      <c r="J27" s="128">
        <f>ROUND(J84,2)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46</v>
      </c>
      <c r="G29" s="42"/>
      <c r="H29" s="42"/>
      <c r="I29" s="129" t="s">
        <v>45</v>
      </c>
      <c r="J29" s="46" t="s">
        <v>47</v>
      </c>
      <c r="K29" s="45"/>
    </row>
    <row r="30" spans="2:11" s="1" customFormat="1" ht="14.45" customHeight="1">
      <c r="B30" s="41"/>
      <c r="C30" s="42"/>
      <c r="D30" s="49" t="s">
        <v>48</v>
      </c>
      <c r="E30" s="49" t="s">
        <v>49</v>
      </c>
      <c r="F30" s="130">
        <f>ROUND(SUM(BE84:BE302), 2)</f>
        <v>0</v>
      </c>
      <c r="G30" s="42"/>
      <c r="H30" s="42"/>
      <c r="I30" s="131">
        <v>0.21</v>
      </c>
      <c r="J30" s="130">
        <f>ROUND(ROUND((SUM(BE84:BE302)),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50</v>
      </c>
      <c r="F31" s="130">
        <f>ROUND(SUM(BF84:BF302), 2)</f>
        <v>0</v>
      </c>
      <c r="G31" s="42"/>
      <c r="H31" s="42"/>
      <c r="I31" s="131">
        <v>0.15</v>
      </c>
      <c r="J31" s="130">
        <f>ROUND(ROUND((SUM(BF84:BF302)),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51</v>
      </c>
      <c r="F32" s="130">
        <f>ROUND(SUM(BG84:BG302),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52</v>
      </c>
      <c r="F33" s="130">
        <f>ROUND(SUM(BH84:BH302),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53</v>
      </c>
      <c r="F34" s="130">
        <f>ROUND(SUM(BI84:BI302),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54</v>
      </c>
      <c r="E36" s="79"/>
      <c r="F36" s="79"/>
      <c r="G36" s="134" t="s">
        <v>55</v>
      </c>
      <c r="H36" s="135" t="s">
        <v>56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100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Přečaply - tlaková splašková kanalizace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98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K09 - Tlaková splašková kanalizace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26</v>
      </c>
      <c r="D49" s="42"/>
      <c r="E49" s="42"/>
      <c r="F49" s="35" t="str">
        <f>F12</f>
        <v>Přečaply</v>
      </c>
      <c r="G49" s="42"/>
      <c r="H49" s="42"/>
      <c r="I49" s="119" t="s">
        <v>28</v>
      </c>
      <c r="J49" s="120" t="str">
        <f>IF(J12="","",J12)</f>
        <v>17. 6. 2014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32</v>
      </c>
      <c r="D51" s="42"/>
      <c r="E51" s="42"/>
      <c r="F51" s="35" t="str">
        <f>E15</f>
        <v>Obec Údlice</v>
      </c>
      <c r="G51" s="42"/>
      <c r="H51" s="42"/>
      <c r="I51" s="119" t="s">
        <v>39</v>
      </c>
      <c r="J51" s="35" t="str">
        <f>E21</f>
        <v>Ing. Robert Klement</v>
      </c>
      <c r="K51" s="45"/>
    </row>
    <row r="52" spans="2:47" s="1" customFormat="1" ht="14.45" customHeight="1">
      <c r="B52" s="41"/>
      <c r="C52" s="37" t="s">
        <v>37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101</v>
      </c>
      <c r="D54" s="132"/>
      <c r="E54" s="132"/>
      <c r="F54" s="132"/>
      <c r="G54" s="132"/>
      <c r="H54" s="132"/>
      <c r="I54" s="145"/>
      <c r="J54" s="146" t="s">
        <v>102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103</v>
      </c>
      <c r="D56" s="42"/>
      <c r="E56" s="42"/>
      <c r="F56" s="42"/>
      <c r="G56" s="42"/>
      <c r="H56" s="42"/>
      <c r="I56" s="118"/>
      <c r="J56" s="128">
        <f>J84</f>
        <v>0</v>
      </c>
      <c r="K56" s="45"/>
      <c r="AU56" s="24" t="s">
        <v>104</v>
      </c>
    </row>
    <row r="57" spans="2:47" s="7" customFormat="1" ht="24.95" customHeight="1">
      <c r="B57" s="149"/>
      <c r="C57" s="150"/>
      <c r="D57" s="151" t="s">
        <v>105</v>
      </c>
      <c r="E57" s="152"/>
      <c r="F57" s="152"/>
      <c r="G57" s="152"/>
      <c r="H57" s="152"/>
      <c r="I57" s="153"/>
      <c r="J57" s="154">
        <f>J85</f>
        <v>0</v>
      </c>
      <c r="K57" s="155"/>
    </row>
    <row r="58" spans="2:47" s="8" customFormat="1" ht="19.899999999999999" customHeight="1">
      <c r="B58" s="156"/>
      <c r="C58" s="157"/>
      <c r="D58" s="158" t="s">
        <v>106</v>
      </c>
      <c r="E58" s="159"/>
      <c r="F58" s="159"/>
      <c r="G58" s="159"/>
      <c r="H58" s="159"/>
      <c r="I58" s="160"/>
      <c r="J58" s="161">
        <f>J86</f>
        <v>0</v>
      </c>
      <c r="K58" s="162"/>
    </row>
    <row r="59" spans="2:47" s="8" customFormat="1" ht="19.899999999999999" customHeight="1">
      <c r="B59" s="156"/>
      <c r="C59" s="157"/>
      <c r="D59" s="158" t="s">
        <v>107</v>
      </c>
      <c r="E59" s="159"/>
      <c r="F59" s="159"/>
      <c r="G59" s="159"/>
      <c r="H59" s="159"/>
      <c r="I59" s="160"/>
      <c r="J59" s="161">
        <f>J189</f>
        <v>0</v>
      </c>
      <c r="K59" s="162"/>
    </row>
    <row r="60" spans="2:47" s="8" customFormat="1" ht="19.899999999999999" customHeight="1">
      <c r="B60" s="156"/>
      <c r="C60" s="157"/>
      <c r="D60" s="158" t="s">
        <v>108</v>
      </c>
      <c r="E60" s="159"/>
      <c r="F60" s="159"/>
      <c r="G60" s="159"/>
      <c r="H60" s="159"/>
      <c r="I60" s="160"/>
      <c r="J60" s="161">
        <f>J197</f>
        <v>0</v>
      </c>
      <c r="K60" s="162"/>
    </row>
    <row r="61" spans="2:47" s="8" customFormat="1" ht="19.899999999999999" customHeight="1">
      <c r="B61" s="156"/>
      <c r="C61" s="157"/>
      <c r="D61" s="158" t="s">
        <v>109</v>
      </c>
      <c r="E61" s="159"/>
      <c r="F61" s="159"/>
      <c r="G61" s="159"/>
      <c r="H61" s="159"/>
      <c r="I61" s="160"/>
      <c r="J61" s="161">
        <f>J203</f>
        <v>0</v>
      </c>
      <c r="K61" s="162"/>
    </row>
    <row r="62" spans="2:47" s="8" customFormat="1" ht="19.899999999999999" customHeight="1">
      <c r="B62" s="156"/>
      <c r="C62" s="157"/>
      <c r="D62" s="158" t="s">
        <v>110</v>
      </c>
      <c r="E62" s="159"/>
      <c r="F62" s="159"/>
      <c r="G62" s="159"/>
      <c r="H62" s="159"/>
      <c r="I62" s="160"/>
      <c r="J62" s="161">
        <f>J278</f>
        <v>0</v>
      </c>
      <c r="K62" s="162"/>
    </row>
    <row r="63" spans="2:47" s="8" customFormat="1" ht="19.899999999999999" customHeight="1">
      <c r="B63" s="156"/>
      <c r="C63" s="157"/>
      <c r="D63" s="158" t="s">
        <v>111</v>
      </c>
      <c r="E63" s="159"/>
      <c r="F63" s="159"/>
      <c r="G63" s="159"/>
      <c r="H63" s="159"/>
      <c r="I63" s="160"/>
      <c r="J63" s="161">
        <f>J286</f>
        <v>0</v>
      </c>
      <c r="K63" s="162"/>
    </row>
    <row r="64" spans="2:47" s="8" customFormat="1" ht="19.899999999999999" customHeight="1">
      <c r="B64" s="156"/>
      <c r="C64" s="157"/>
      <c r="D64" s="158" t="s">
        <v>112</v>
      </c>
      <c r="E64" s="159"/>
      <c r="F64" s="159"/>
      <c r="G64" s="159"/>
      <c r="H64" s="159"/>
      <c r="I64" s="160"/>
      <c r="J64" s="161">
        <f>J301</f>
        <v>0</v>
      </c>
      <c r="K64" s="162"/>
    </row>
    <row r="65" spans="2:12" s="1" customFormat="1" ht="21.75" customHeight="1">
      <c r="B65" s="41"/>
      <c r="C65" s="42"/>
      <c r="D65" s="42"/>
      <c r="E65" s="42"/>
      <c r="F65" s="42"/>
      <c r="G65" s="42"/>
      <c r="H65" s="42"/>
      <c r="I65" s="118"/>
      <c r="J65" s="42"/>
      <c r="K65" s="45"/>
    </row>
    <row r="66" spans="2:12" s="1" customFormat="1" ht="6.95" customHeight="1">
      <c r="B66" s="56"/>
      <c r="C66" s="57"/>
      <c r="D66" s="57"/>
      <c r="E66" s="57"/>
      <c r="F66" s="57"/>
      <c r="G66" s="57"/>
      <c r="H66" s="57"/>
      <c r="I66" s="139"/>
      <c r="J66" s="57"/>
      <c r="K66" s="58"/>
    </row>
    <row r="70" spans="2:12" s="1" customFormat="1" ht="6.95" customHeight="1">
      <c r="B70" s="59"/>
      <c r="C70" s="60"/>
      <c r="D70" s="60"/>
      <c r="E70" s="60"/>
      <c r="F70" s="60"/>
      <c r="G70" s="60"/>
      <c r="H70" s="60"/>
      <c r="I70" s="142"/>
      <c r="J70" s="60"/>
      <c r="K70" s="60"/>
      <c r="L70" s="61"/>
    </row>
    <row r="71" spans="2:12" s="1" customFormat="1" ht="36.950000000000003" customHeight="1">
      <c r="B71" s="41"/>
      <c r="C71" s="62" t="s">
        <v>113</v>
      </c>
      <c r="D71" s="63"/>
      <c r="E71" s="63"/>
      <c r="F71" s="63"/>
      <c r="G71" s="63"/>
      <c r="H71" s="63"/>
      <c r="I71" s="163"/>
      <c r="J71" s="63"/>
      <c r="K71" s="63"/>
      <c r="L71" s="61"/>
    </row>
    <row r="72" spans="2:12" s="1" customFormat="1" ht="6.95" customHeight="1">
      <c r="B72" s="41"/>
      <c r="C72" s="63"/>
      <c r="D72" s="63"/>
      <c r="E72" s="63"/>
      <c r="F72" s="63"/>
      <c r="G72" s="63"/>
      <c r="H72" s="63"/>
      <c r="I72" s="163"/>
      <c r="J72" s="63"/>
      <c r="K72" s="63"/>
      <c r="L72" s="61"/>
    </row>
    <row r="73" spans="2:12" s="1" customFormat="1" ht="14.45" customHeight="1">
      <c r="B73" s="41"/>
      <c r="C73" s="65" t="s">
        <v>18</v>
      </c>
      <c r="D73" s="63"/>
      <c r="E73" s="63"/>
      <c r="F73" s="63"/>
      <c r="G73" s="63"/>
      <c r="H73" s="63"/>
      <c r="I73" s="163"/>
      <c r="J73" s="63"/>
      <c r="K73" s="63"/>
      <c r="L73" s="61"/>
    </row>
    <row r="74" spans="2:12" s="1" customFormat="1" ht="22.5" customHeight="1">
      <c r="B74" s="41"/>
      <c r="C74" s="63"/>
      <c r="D74" s="63"/>
      <c r="E74" s="396" t="str">
        <f>E7</f>
        <v>Přečaply - tlaková splašková kanalizace</v>
      </c>
      <c r="F74" s="397"/>
      <c r="G74" s="397"/>
      <c r="H74" s="397"/>
      <c r="I74" s="163"/>
      <c r="J74" s="63"/>
      <c r="K74" s="63"/>
      <c r="L74" s="61"/>
    </row>
    <row r="75" spans="2:12" s="1" customFormat="1" ht="14.45" customHeight="1">
      <c r="B75" s="41"/>
      <c r="C75" s="65" t="s">
        <v>98</v>
      </c>
      <c r="D75" s="63"/>
      <c r="E75" s="63"/>
      <c r="F75" s="63"/>
      <c r="G75" s="63"/>
      <c r="H75" s="63"/>
      <c r="I75" s="163"/>
      <c r="J75" s="63"/>
      <c r="K75" s="63"/>
      <c r="L75" s="61"/>
    </row>
    <row r="76" spans="2:12" s="1" customFormat="1" ht="23.25" customHeight="1">
      <c r="B76" s="41"/>
      <c r="C76" s="63"/>
      <c r="D76" s="63"/>
      <c r="E76" s="372" t="str">
        <f>E9</f>
        <v>K09 - Tlaková splašková kanalizace</v>
      </c>
      <c r="F76" s="398"/>
      <c r="G76" s="398"/>
      <c r="H76" s="398"/>
      <c r="I76" s="163"/>
      <c r="J76" s="63"/>
      <c r="K76" s="63"/>
      <c r="L76" s="61"/>
    </row>
    <row r="77" spans="2:12" s="1" customFormat="1" ht="6.95" customHeight="1">
      <c r="B77" s="41"/>
      <c r="C77" s="63"/>
      <c r="D77" s="63"/>
      <c r="E77" s="63"/>
      <c r="F77" s="63"/>
      <c r="G77" s="63"/>
      <c r="H77" s="63"/>
      <c r="I77" s="163"/>
      <c r="J77" s="63"/>
      <c r="K77" s="63"/>
      <c r="L77" s="61"/>
    </row>
    <row r="78" spans="2:12" s="1" customFormat="1" ht="18" customHeight="1">
      <c r="B78" s="41"/>
      <c r="C78" s="65" t="s">
        <v>26</v>
      </c>
      <c r="D78" s="63"/>
      <c r="E78" s="63"/>
      <c r="F78" s="164" t="str">
        <f>F12</f>
        <v>Přečaply</v>
      </c>
      <c r="G78" s="63"/>
      <c r="H78" s="63"/>
      <c r="I78" s="165" t="s">
        <v>28</v>
      </c>
      <c r="J78" s="73" t="str">
        <f>IF(J12="","",J12)</f>
        <v>17. 6. 2014</v>
      </c>
      <c r="K78" s="63"/>
      <c r="L78" s="61"/>
    </row>
    <row r="79" spans="2:12" s="1" customFormat="1" ht="6.95" customHeight="1">
      <c r="B79" s="41"/>
      <c r="C79" s="63"/>
      <c r="D79" s="63"/>
      <c r="E79" s="63"/>
      <c r="F79" s="63"/>
      <c r="G79" s="63"/>
      <c r="H79" s="63"/>
      <c r="I79" s="163"/>
      <c r="J79" s="63"/>
      <c r="K79" s="63"/>
      <c r="L79" s="61"/>
    </row>
    <row r="80" spans="2:12" s="1" customFormat="1">
      <c r="B80" s="41"/>
      <c r="C80" s="65" t="s">
        <v>32</v>
      </c>
      <c r="D80" s="63"/>
      <c r="E80" s="63"/>
      <c r="F80" s="164" t="str">
        <f>E15</f>
        <v>Obec Údlice</v>
      </c>
      <c r="G80" s="63"/>
      <c r="H80" s="63"/>
      <c r="I80" s="165" t="s">
        <v>39</v>
      </c>
      <c r="J80" s="164" t="str">
        <f>E21</f>
        <v>Ing. Robert Klement</v>
      </c>
      <c r="K80" s="63"/>
      <c r="L80" s="61"/>
    </row>
    <row r="81" spans="2:65" s="1" customFormat="1" ht="14.45" customHeight="1">
      <c r="B81" s="41"/>
      <c r="C81" s="65" t="s">
        <v>37</v>
      </c>
      <c r="D81" s="63"/>
      <c r="E81" s="63"/>
      <c r="F81" s="164" t="str">
        <f>IF(E18="","",E18)</f>
        <v/>
      </c>
      <c r="G81" s="63"/>
      <c r="H81" s="63"/>
      <c r="I81" s="163"/>
      <c r="J81" s="63"/>
      <c r="K81" s="63"/>
      <c r="L81" s="61"/>
    </row>
    <row r="82" spans="2:65" s="1" customFormat="1" ht="10.35" customHeight="1">
      <c r="B82" s="41"/>
      <c r="C82" s="63"/>
      <c r="D82" s="63"/>
      <c r="E82" s="63"/>
      <c r="F82" s="63"/>
      <c r="G82" s="63"/>
      <c r="H82" s="63"/>
      <c r="I82" s="163"/>
      <c r="J82" s="63"/>
      <c r="K82" s="63"/>
      <c r="L82" s="61"/>
    </row>
    <row r="83" spans="2:65" s="9" customFormat="1" ht="29.25" customHeight="1">
      <c r="B83" s="166"/>
      <c r="C83" s="167" t="s">
        <v>114</v>
      </c>
      <c r="D83" s="168" t="s">
        <v>63</v>
      </c>
      <c r="E83" s="168" t="s">
        <v>59</v>
      </c>
      <c r="F83" s="168" t="s">
        <v>115</v>
      </c>
      <c r="G83" s="168" t="s">
        <v>116</v>
      </c>
      <c r="H83" s="168" t="s">
        <v>117</v>
      </c>
      <c r="I83" s="169" t="s">
        <v>118</v>
      </c>
      <c r="J83" s="168" t="s">
        <v>102</v>
      </c>
      <c r="K83" s="170" t="s">
        <v>119</v>
      </c>
      <c r="L83" s="171"/>
      <c r="M83" s="81" t="s">
        <v>120</v>
      </c>
      <c r="N83" s="82" t="s">
        <v>48</v>
      </c>
      <c r="O83" s="82" t="s">
        <v>121</v>
      </c>
      <c r="P83" s="82" t="s">
        <v>122</v>
      </c>
      <c r="Q83" s="82" t="s">
        <v>123</v>
      </c>
      <c r="R83" s="82" t="s">
        <v>124</v>
      </c>
      <c r="S83" s="82" t="s">
        <v>125</v>
      </c>
      <c r="T83" s="83" t="s">
        <v>126</v>
      </c>
    </row>
    <row r="84" spans="2:65" s="1" customFormat="1" ht="29.25" customHeight="1">
      <c r="B84" s="41"/>
      <c r="C84" s="87" t="s">
        <v>103</v>
      </c>
      <c r="D84" s="63"/>
      <c r="E84" s="63"/>
      <c r="F84" s="63"/>
      <c r="G84" s="63"/>
      <c r="H84" s="63"/>
      <c r="I84" s="163"/>
      <c r="J84" s="172">
        <f>BK84</f>
        <v>0</v>
      </c>
      <c r="K84" s="63"/>
      <c r="L84" s="61"/>
      <c r="M84" s="84"/>
      <c r="N84" s="85"/>
      <c r="O84" s="85"/>
      <c r="P84" s="173">
        <f>P85</f>
        <v>0</v>
      </c>
      <c r="Q84" s="85"/>
      <c r="R84" s="173">
        <f>R85</f>
        <v>30.535247439999999</v>
      </c>
      <c r="S84" s="85"/>
      <c r="T84" s="174">
        <f>T85</f>
        <v>17.435400000000001</v>
      </c>
      <c r="AT84" s="24" t="s">
        <v>77</v>
      </c>
      <c r="AU84" s="24" t="s">
        <v>104</v>
      </c>
      <c r="BK84" s="175">
        <f>BK85</f>
        <v>0</v>
      </c>
    </row>
    <row r="85" spans="2:65" s="10" customFormat="1" ht="37.35" customHeight="1">
      <c r="B85" s="176"/>
      <c r="C85" s="177"/>
      <c r="D85" s="178" t="s">
        <v>77</v>
      </c>
      <c r="E85" s="179" t="s">
        <v>127</v>
      </c>
      <c r="F85" s="179" t="s">
        <v>128</v>
      </c>
      <c r="G85" s="177"/>
      <c r="H85" s="177"/>
      <c r="I85" s="180"/>
      <c r="J85" s="181">
        <f>BK85</f>
        <v>0</v>
      </c>
      <c r="K85" s="177"/>
      <c r="L85" s="182"/>
      <c r="M85" s="183"/>
      <c r="N85" s="184"/>
      <c r="O85" s="184"/>
      <c r="P85" s="185">
        <f>P86+P189+P197+P203+P278+P286+P301</f>
        <v>0</v>
      </c>
      <c r="Q85" s="184"/>
      <c r="R85" s="185">
        <f>R86+R189+R197+R203+R278+R286+R301</f>
        <v>30.535247439999999</v>
      </c>
      <c r="S85" s="184"/>
      <c r="T85" s="186">
        <f>T86+T189+T197+T203+T278+T286+T301</f>
        <v>17.435400000000001</v>
      </c>
      <c r="AR85" s="187" t="s">
        <v>25</v>
      </c>
      <c r="AT85" s="188" t="s">
        <v>77</v>
      </c>
      <c r="AU85" s="188" t="s">
        <v>78</v>
      </c>
      <c r="AY85" s="187" t="s">
        <v>129</v>
      </c>
      <c r="BK85" s="189">
        <f>BK86+BK189+BK197+BK203+BK278+BK286+BK301</f>
        <v>0</v>
      </c>
    </row>
    <row r="86" spans="2:65" s="10" customFormat="1" ht="19.899999999999999" customHeight="1">
      <c r="B86" s="176"/>
      <c r="C86" s="177"/>
      <c r="D86" s="190" t="s">
        <v>77</v>
      </c>
      <c r="E86" s="191" t="s">
        <v>25</v>
      </c>
      <c r="F86" s="191" t="s">
        <v>130</v>
      </c>
      <c r="G86" s="177"/>
      <c r="H86" s="177"/>
      <c r="I86" s="180"/>
      <c r="J86" s="192">
        <f>BK86</f>
        <v>0</v>
      </c>
      <c r="K86" s="177"/>
      <c r="L86" s="182"/>
      <c r="M86" s="183"/>
      <c r="N86" s="184"/>
      <c r="O86" s="184"/>
      <c r="P86" s="185">
        <f>SUM(P87:P188)</f>
        <v>0</v>
      </c>
      <c r="Q86" s="184"/>
      <c r="R86" s="185">
        <f>SUM(R87:R188)</f>
        <v>3.9234719999999998</v>
      </c>
      <c r="S86" s="184"/>
      <c r="T86" s="186">
        <f>SUM(T87:T188)</f>
        <v>17.343</v>
      </c>
      <c r="AR86" s="187" t="s">
        <v>25</v>
      </c>
      <c r="AT86" s="188" t="s">
        <v>77</v>
      </c>
      <c r="AU86" s="188" t="s">
        <v>25</v>
      </c>
      <c r="AY86" s="187" t="s">
        <v>129</v>
      </c>
      <c r="BK86" s="189">
        <f>SUM(BK87:BK188)</f>
        <v>0</v>
      </c>
    </row>
    <row r="87" spans="2:65" s="1" customFormat="1" ht="31.5" customHeight="1">
      <c r="B87" s="41"/>
      <c r="C87" s="193" t="s">
        <v>25</v>
      </c>
      <c r="D87" s="193" t="s">
        <v>131</v>
      </c>
      <c r="E87" s="194" t="s">
        <v>132</v>
      </c>
      <c r="F87" s="195" t="s">
        <v>133</v>
      </c>
      <c r="G87" s="196" t="s">
        <v>134</v>
      </c>
      <c r="H87" s="197">
        <v>36.93</v>
      </c>
      <c r="I87" s="198"/>
      <c r="J87" s="199">
        <f>ROUND(I87*H87,2)</f>
        <v>0</v>
      </c>
      <c r="K87" s="195" t="s">
        <v>135</v>
      </c>
      <c r="L87" s="61"/>
      <c r="M87" s="200" t="s">
        <v>24</v>
      </c>
      <c r="N87" s="201" t="s">
        <v>49</v>
      </c>
      <c r="O87" s="42"/>
      <c r="P87" s="202">
        <f>O87*H87</f>
        <v>0</v>
      </c>
      <c r="Q87" s="202">
        <v>0</v>
      </c>
      <c r="R87" s="202">
        <f>Q87*H87</f>
        <v>0</v>
      </c>
      <c r="S87" s="202">
        <v>0</v>
      </c>
      <c r="T87" s="203">
        <f>S87*H87</f>
        <v>0</v>
      </c>
      <c r="AR87" s="24" t="s">
        <v>136</v>
      </c>
      <c r="AT87" s="24" t="s">
        <v>131</v>
      </c>
      <c r="AU87" s="24" t="s">
        <v>87</v>
      </c>
      <c r="AY87" s="24" t="s">
        <v>129</v>
      </c>
      <c r="BE87" s="204">
        <f>IF(N87="základní",J87,0)</f>
        <v>0</v>
      </c>
      <c r="BF87" s="204">
        <f>IF(N87="snížená",J87,0)</f>
        <v>0</v>
      </c>
      <c r="BG87" s="204">
        <f>IF(N87="zákl. přenesená",J87,0)</f>
        <v>0</v>
      </c>
      <c r="BH87" s="204">
        <f>IF(N87="sníž. přenesená",J87,0)</f>
        <v>0</v>
      </c>
      <c r="BI87" s="204">
        <f>IF(N87="nulová",J87,0)</f>
        <v>0</v>
      </c>
      <c r="BJ87" s="24" t="s">
        <v>25</v>
      </c>
      <c r="BK87" s="204">
        <f>ROUND(I87*H87,2)</f>
        <v>0</v>
      </c>
      <c r="BL87" s="24" t="s">
        <v>136</v>
      </c>
      <c r="BM87" s="24" t="s">
        <v>137</v>
      </c>
    </row>
    <row r="88" spans="2:65" s="11" customFormat="1" ht="27">
      <c r="B88" s="205"/>
      <c r="C88" s="206"/>
      <c r="D88" s="207" t="s">
        <v>138</v>
      </c>
      <c r="E88" s="208" t="s">
        <v>24</v>
      </c>
      <c r="F88" s="209" t="s">
        <v>139</v>
      </c>
      <c r="G88" s="206"/>
      <c r="H88" s="210">
        <v>36.93</v>
      </c>
      <c r="I88" s="211"/>
      <c r="J88" s="206"/>
      <c r="K88" s="206"/>
      <c r="L88" s="212"/>
      <c r="M88" s="213"/>
      <c r="N88" s="214"/>
      <c r="O88" s="214"/>
      <c r="P88" s="214"/>
      <c r="Q88" s="214"/>
      <c r="R88" s="214"/>
      <c r="S88" s="214"/>
      <c r="T88" s="215"/>
      <c r="AT88" s="216" t="s">
        <v>138</v>
      </c>
      <c r="AU88" s="216" t="s">
        <v>87</v>
      </c>
      <c r="AV88" s="11" t="s">
        <v>87</v>
      </c>
      <c r="AW88" s="11" t="s">
        <v>42</v>
      </c>
      <c r="AX88" s="11" t="s">
        <v>25</v>
      </c>
      <c r="AY88" s="216" t="s">
        <v>129</v>
      </c>
    </row>
    <row r="89" spans="2:65" s="1" customFormat="1" ht="57" customHeight="1">
      <c r="B89" s="41"/>
      <c r="C89" s="193" t="s">
        <v>87</v>
      </c>
      <c r="D89" s="193" t="s">
        <v>131</v>
      </c>
      <c r="E89" s="194" t="s">
        <v>140</v>
      </c>
      <c r="F89" s="195" t="s">
        <v>141</v>
      </c>
      <c r="G89" s="196" t="s">
        <v>142</v>
      </c>
      <c r="H89" s="197">
        <v>4</v>
      </c>
      <c r="I89" s="198"/>
      <c r="J89" s="199">
        <f>ROUND(I89*H89,2)</f>
        <v>0</v>
      </c>
      <c r="K89" s="195" t="s">
        <v>135</v>
      </c>
      <c r="L89" s="61"/>
      <c r="M89" s="200" t="s">
        <v>24</v>
      </c>
      <c r="N89" s="201" t="s">
        <v>49</v>
      </c>
      <c r="O89" s="42"/>
      <c r="P89" s="202">
        <f>O89*H89</f>
        <v>0</v>
      </c>
      <c r="Q89" s="202">
        <v>0</v>
      </c>
      <c r="R89" s="202">
        <f>Q89*H89</f>
        <v>0</v>
      </c>
      <c r="S89" s="202">
        <v>0.29499999999999998</v>
      </c>
      <c r="T89" s="203">
        <f>S89*H89</f>
        <v>1.18</v>
      </c>
      <c r="AR89" s="24" t="s">
        <v>136</v>
      </c>
      <c r="AT89" s="24" t="s">
        <v>131</v>
      </c>
      <c r="AU89" s="24" t="s">
        <v>87</v>
      </c>
      <c r="AY89" s="24" t="s">
        <v>129</v>
      </c>
      <c r="BE89" s="204">
        <f>IF(N89="základní",J89,0)</f>
        <v>0</v>
      </c>
      <c r="BF89" s="204">
        <f>IF(N89="snížená",J89,0)</f>
        <v>0</v>
      </c>
      <c r="BG89" s="204">
        <f>IF(N89="zákl. přenesená",J89,0)</f>
        <v>0</v>
      </c>
      <c r="BH89" s="204">
        <f>IF(N89="sníž. přenesená",J89,0)</f>
        <v>0</v>
      </c>
      <c r="BI89" s="204">
        <f>IF(N89="nulová",J89,0)</f>
        <v>0</v>
      </c>
      <c r="BJ89" s="24" t="s">
        <v>25</v>
      </c>
      <c r="BK89" s="204">
        <f>ROUND(I89*H89,2)</f>
        <v>0</v>
      </c>
      <c r="BL89" s="24" t="s">
        <v>136</v>
      </c>
      <c r="BM89" s="24" t="s">
        <v>143</v>
      </c>
    </row>
    <row r="90" spans="2:65" s="1" customFormat="1" ht="44.25" customHeight="1">
      <c r="B90" s="41"/>
      <c r="C90" s="193" t="s">
        <v>144</v>
      </c>
      <c r="D90" s="193" t="s">
        <v>131</v>
      </c>
      <c r="E90" s="194" t="s">
        <v>145</v>
      </c>
      <c r="F90" s="195" t="s">
        <v>146</v>
      </c>
      <c r="G90" s="196" t="s">
        <v>142</v>
      </c>
      <c r="H90" s="197">
        <v>4</v>
      </c>
      <c r="I90" s="198"/>
      <c r="J90" s="199">
        <f>ROUND(I90*H90,2)</f>
        <v>0</v>
      </c>
      <c r="K90" s="195" t="s">
        <v>135</v>
      </c>
      <c r="L90" s="61"/>
      <c r="M90" s="200" t="s">
        <v>24</v>
      </c>
      <c r="N90" s="201" t="s">
        <v>49</v>
      </c>
      <c r="O90" s="42"/>
      <c r="P90" s="202">
        <f>O90*H90</f>
        <v>0</v>
      </c>
      <c r="Q90" s="202">
        <v>0</v>
      </c>
      <c r="R90" s="202">
        <f>Q90*H90</f>
        <v>0</v>
      </c>
      <c r="S90" s="202">
        <v>0.23499999999999999</v>
      </c>
      <c r="T90" s="203">
        <f>S90*H90</f>
        <v>0.94</v>
      </c>
      <c r="AR90" s="24" t="s">
        <v>136</v>
      </c>
      <c r="AT90" s="24" t="s">
        <v>131</v>
      </c>
      <c r="AU90" s="24" t="s">
        <v>87</v>
      </c>
      <c r="AY90" s="24" t="s">
        <v>129</v>
      </c>
      <c r="BE90" s="204">
        <f>IF(N90="základní",J90,0)</f>
        <v>0</v>
      </c>
      <c r="BF90" s="204">
        <f>IF(N90="snížená",J90,0)</f>
        <v>0</v>
      </c>
      <c r="BG90" s="204">
        <f>IF(N90="zákl. přenesená",J90,0)</f>
        <v>0</v>
      </c>
      <c r="BH90" s="204">
        <f>IF(N90="sníž. přenesená",J90,0)</f>
        <v>0</v>
      </c>
      <c r="BI90" s="204">
        <f>IF(N90="nulová",J90,0)</f>
        <v>0</v>
      </c>
      <c r="BJ90" s="24" t="s">
        <v>25</v>
      </c>
      <c r="BK90" s="204">
        <f>ROUND(I90*H90,2)</f>
        <v>0</v>
      </c>
      <c r="BL90" s="24" t="s">
        <v>136</v>
      </c>
      <c r="BM90" s="24" t="s">
        <v>147</v>
      </c>
    </row>
    <row r="91" spans="2:65" s="1" customFormat="1" ht="44.25" customHeight="1">
      <c r="B91" s="41"/>
      <c r="C91" s="193" t="s">
        <v>136</v>
      </c>
      <c r="D91" s="193" t="s">
        <v>131</v>
      </c>
      <c r="E91" s="194" t="s">
        <v>148</v>
      </c>
      <c r="F91" s="195" t="s">
        <v>149</v>
      </c>
      <c r="G91" s="196" t="s">
        <v>142</v>
      </c>
      <c r="H91" s="197">
        <v>117.1</v>
      </c>
      <c r="I91" s="198"/>
      <c r="J91" s="199">
        <f>ROUND(I91*H91,2)</f>
        <v>0</v>
      </c>
      <c r="K91" s="195" t="s">
        <v>135</v>
      </c>
      <c r="L91" s="61"/>
      <c r="M91" s="200" t="s">
        <v>24</v>
      </c>
      <c r="N91" s="201" t="s">
        <v>49</v>
      </c>
      <c r="O91" s="42"/>
      <c r="P91" s="202">
        <f>O91*H91</f>
        <v>0</v>
      </c>
      <c r="Q91" s="202">
        <v>0</v>
      </c>
      <c r="R91" s="202">
        <f>Q91*H91</f>
        <v>0</v>
      </c>
      <c r="S91" s="202">
        <v>0.13</v>
      </c>
      <c r="T91" s="203">
        <f>S91*H91</f>
        <v>15.222999999999999</v>
      </c>
      <c r="AR91" s="24" t="s">
        <v>136</v>
      </c>
      <c r="AT91" s="24" t="s">
        <v>131</v>
      </c>
      <c r="AU91" s="24" t="s">
        <v>87</v>
      </c>
      <c r="AY91" s="24" t="s">
        <v>129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24" t="s">
        <v>25</v>
      </c>
      <c r="BK91" s="204">
        <f>ROUND(I91*H91,2)</f>
        <v>0</v>
      </c>
      <c r="BL91" s="24" t="s">
        <v>136</v>
      </c>
      <c r="BM91" s="24" t="s">
        <v>150</v>
      </c>
    </row>
    <row r="92" spans="2:65" s="11" customFormat="1" ht="13.5">
      <c r="B92" s="205"/>
      <c r="C92" s="206"/>
      <c r="D92" s="207" t="s">
        <v>138</v>
      </c>
      <c r="E92" s="208" t="s">
        <v>24</v>
      </c>
      <c r="F92" s="209" t="s">
        <v>151</v>
      </c>
      <c r="G92" s="206"/>
      <c r="H92" s="210">
        <v>117.1</v>
      </c>
      <c r="I92" s="211"/>
      <c r="J92" s="206"/>
      <c r="K92" s="206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138</v>
      </c>
      <c r="AU92" s="216" t="s">
        <v>87</v>
      </c>
      <c r="AV92" s="11" t="s">
        <v>87</v>
      </c>
      <c r="AW92" s="11" t="s">
        <v>42</v>
      </c>
      <c r="AX92" s="11" t="s">
        <v>25</v>
      </c>
      <c r="AY92" s="216" t="s">
        <v>129</v>
      </c>
    </row>
    <row r="93" spans="2:65" s="1" customFormat="1" ht="31.5" customHeight="1">
      <c r="B93" s="41"/>
      <c r="C93" s="193" t="s">
        <v>152</v>
      </c>
      <c r="D93" s="193" t="s">
        <v>131</v>
      </c>
      <c r="E93" s="194" t="s">
        <v>153</v>
      </c>
      <c r="F93" s="195" t="s">
        <v>154</v>
      </c>
      <c r="G93" s="196" t="s">
        <v>134</v>
      </c>
      <c r="H93" s="197">
        <v>151.506</v>
      </c>
      <c r="I93" s="198"/>
      <c r="J93" s="199">
        <f>ROUND(I93*H93,2)</f>
        <v>0</v>
      </c>
      <c r="K93" s="195" t="s">
        <v>135</v>
      </c>
      <c r="L93" s="61"/>
      <c r="M93" s="200" t="s">
        <v>24</v>
      </c>
      <c r="N93" s="201" t="s">
        <v>49</v>
      </c>
      <c r="O93" s="42"/>
      <c r="P93" s="202">
        <f>O93*H93</f>
        <v>0</v>
      </c>
      <c r="Q93" s="202">
        <v>0</v>
      </c>
      <c r="R93" s="202">
        <f>Q93*H93</f>
        <v>0</v>
      </c>
      <c r="S93" s="202">
        <v>0</v>
      </c>
      <c r="T93" s="203">
        <f>S93*H93</f>
        <v>0</v>
      </c>
      <c r="AR93" s="24" t="s">
        <v>136</v>
      </c>
      <c r="AT93" s="24" t="s">
        <v>131</v>
      </c>
      <c r="AU93" s="24" t="s">
        <v>87</v>
      </c>
      <c r="AY93" s="24" t="s">
        <v>129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24" t="s">
        <v>25</v>
      </c>
      <c r="BK93" s="204">
        <f>ROUND(I93*H93,2)</f>
        <v>0</v>
      </c>
      <c r="BL93" s="24" t="s">
        <v>136</v>
      </c>
      <c r="BM93" s="24" t="s">
        <v>155</v>
      </c>
    </row>
    <row r="94" spans="2:65" s="11" customFormat="1" ht="27">
      <c r="B94" s="205"/>
      <c r="C94" s="206"/>
      <c r="D94" s="217" t="s">
        <v>138</v>
      </c>
      <c r="E94" s="218" t="s">
        <v>24</v>
      </c>
      <c r="F94" s="219" t="s">
        <v>156</v>
      </c>
      <c r="G94" s="206"/>
      <c r="H94" s="220">
        <v>554.62</v>
      </c>
      <c r="I94" s="211"/>
      <c r="J94" s="206"/>
      <c r="K94" s="206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138</v>
      </c>
      <c r="AU94" s="216" t="s">
        <v>87</v>
      </c>
      <c r="AV94" s="11" t="s">
        <v>87</v>
      </c>
      <c r="AW94" s="11" t="s">
        <v>42</v>
      </c>
      <c r="AX94" s="11" t="s">
        <v>78</v>
      </c>
      <c r="AY94" s="216" t="s">
        <v>129</v>
      </c>
    </row>
    <row r="95" spans="2:65" s="11" customFormat="1" ht="13.5">
      <c r="B95" s="205"/>
      <c r="C95" s="206"/>
      <c r="D95" s="217" t="s">
        <v>138</v>
      </c>
      <c r="E95" s="218" t="s">
        <v>24</v>
      </c>
      <c r="F95" s="219" t="s">
        <v>157</v>
      </c>
      <c r="G95" s="206"/>
      <c r="H95" s="220">
        <v>-49.6</v>
      </c>
      <c r="I95" s="211"/>
      <c r="J95" s="206"/>
      <c r="K95" s="206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138</v>
      </c>
      <c r="AU95" s="216" t="s">
        <v>87</v>
      </c>
      <c r="AV95" s="11" t="s">
        <v>87</v>
      </c>
      <c r="AW95" s="11" t="s">
        <v>42</v>
      </c>
      <c r="AX95" s="11" t="s">
        <v>78</v>
      </c>
      <c r="AY95" s="216" t="s">
        <v>129</v>
      </c>
    </row>
    <row r="96" spans="2:65" s="12" customFormat="1" ht="13.5">
      <c r="B96" s="221"/>
      <c r="C96" s="222"/>
      <c r="D96" s="217" t="s">
        <v>138</v>
      </c>
      <c r="E96" s="223" t="s">
        <v>24</v>
      </c>
      <c r="F96" s="224" t="s">
        <v>158</v>
      </c>
      <c r="G96" s="222"/>
      <c r="H96" s="225">
        <v>505.02</v>
      </c>
      <c r="I96" s="226"/>
      <c r="J96" s="222"/>
      <c r="K96" s="222"/>
      <c r="L96" s="227"/>
      <c r="M96" s="228"/>
      <c r="N96" s="229"/>
      <c r="O96" s="229"/>
      <c r="P96" s="229"/>
      <c r="Q96" s="229"/>
      <c r="R96" s="229"/>
      <c r="S96" s="229"/>
      <c r="T96" s="230"/>
      <c r="AT96" s="231" t="s">
        <v>138</v>
      </c>
      <c r="AU96" s="231" t="s">
        <v>87</v>
      </c>
      <c r="AV96" s="12" t="s">
        <v>144</v>
      </c>
      <c r="AW96" s="12" t="s">
        <v>42</v>
      </c>
      <c r="AX96" s="12" t="s">
        <v>78</v>
      </c>
      <c r="AY96" s="231" t="s">
        <v>129</v>
      </c>
    </row>
    <row r="97" spans="2:65" s="11" customFormat="1" ht="13.5">
      <c r="B97" s="205"/>
      <c r="C97" s="206"/>
      <c r="D97" s="207" t="s">
        <v>138</v>
      </c>
      <c r="E97" s="208" t="s">
        <v>24</v>
      </c>
      <c r="F97" s="209" t="s">
        <v>159</v>
      </c>
      <c r="G97" s="206"/>
      <c r="H97" s="210">
        <v>151.506</v>
      </c>
      <c r="I97" s="211"/>
      <c r="J97" s="206"/>
      <c r="K97" s="206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138</v>
      </c>
      <c r="AU97" s="216" t="s">
        <v>87</v>
      </c>
      <c r="AV97" s="11" t="s">
        <v>87</v>
      </c>
      <c r="AW97" s="11" t="s">
        <v>42</v>
      </c>
      <c r="AX97" s="11" t="s">
        <v>25</v>
      </c>
      <c r="AY97" s="216" t="s">
        <v>129</v>
      </c>
    </row>
    <row r="98" spans="2:65" s="1" customFormat="1" ht="31.5" customHeight="1">
      <c r="B98" s="41"/>
      <c r="C98" s="193" t="s">
        <v>160</v>
      </c>
      <c r="D98" s="193" t="s">
        <v>131</v>
      </c>
      <c r="E98" s="194" t="s">
        <v>161</v>
      </c>
      <c r="F98" s="195" t="s">
        <v>162</v>
      </c>
      <c r="G98" s="196" t="s">
        <v>134</v>
      </c>
      <c r="H98" s="197">
        <v>202.00800000000001</v>
      </c>
      <c r="I98" s="198"/>
      <c r="J98" s="199">
        <f>ROUND(I98*H98,2)</f>
        <v>0</v>
      </c>
      <c r="K98" s="195" t="s">
        <v>135</v>
      </c>
      <c r="L98" s="61"/>
      <c r="M98" s="200" t="s">
        <v>24</v>
      </c>
      <c r="N98" s="201" t="s">
        <v>49</v>
      </c>
      <c r="O98" s="42"/>
      <c r="P98" s="202">
        <f>O98*H98</f>
        <v>0</v>
      </c>
      <c r="Q98" s="202">
        <v>0</v>
      </c>
      <c r="R98" s="202">
        <f>Q98*H98</f>
        <v>0</v>
      </c>
      <c r="S98" s="202">
        <v>0</v>
      </c>
      <c r="T98" s="203">
        <f>S98*H98</f>
        <v>0</v>
      </c>
      <c r="AR98" s="24" t="s">
        <v>136</v>
      </c>
      <c r="AT98" s="24" t="s">
        <v>131</v>
      </c>
      <c r="AU98" s="24" t="s">
        <v>87</v>
      </c>
      <c r="AY98" s="24" t="s">
        <v>129</v>
      </c>
      <c r="BE98" s="204">
        <f>IF(N98="základní",J98,0)</f>
        <v>0</v>
      </c>
      <c r="BF98" s="204">
        <f>IF(N98="snížená",J98,0)</f>
        <v>0</v>
      </c>
      <c r="BG98" s="204">
        <f>IF(N98="zákl. přenesená",J98,0)</f>
        <v>0</v>
      </c>
      <c r="BH98" s="204">
        <f>IF(N98="sníž. přenesená",J98,0)</f>
        <v>0</v>
      </c>
      <c r="BI98" s="204">
        <f>IF(N98="nulová",J98,0)</f>
        <v>0</v>
      </c>
      <c r="BJ98" s="24" t="s">
        <v>25</v>
      </c>
      <c r="BK98" s="204">
        <f>ROUND(I98*H98,2)</f>
        <v>0</v>
      </c>
      <c r="BL98" s="24" t="s">
        <v>136</v>
      </c>
      <c r="BM98" s="24" t="s">
        <v>163</v>
      </c>
    </row>
    <row r="99" spans="2:65" s="11" customFormat="1" ht="13.5">
      <c r="B99" s="205"/>
      <c r="C99" s="206"/>
      <c r="D99" s="207" t="s">
        <v>138</v>
      </c>
      <c r="E99" s="208" t="s">
        <v>24</v>
      </c>
      <c r="F99" s="209" t="s">
        <v>164</v>
      </c>
      <c r="G99" s="206"/>
      <c r="H99" s="210">
        <v>202.00800000000001</v>
      </c>
      <c r="I99" s="211"/>
      <c r="J99" s="206"/>
      <c r="K99" s="206"/>
      <c r="L99" s="212"/>
      <c r="M99" s="213"/>
      <c r="N99" s="214"/>
      <c r="O99" s="214"/>
      <c r="P99" s="214"/>
      <c r="Q99" s="214"/>
      <c r="R99" s="214"/>
      <c r="S99" s="214"/>
      <c r="T99" s="215"/>
      <c r="AT99" s="216" t="s">
        <v>138</v>
      </c>
      <c r="AU99" s="216" t="s">
        <v>87</v>
      </c>
      <c r="AV99" s="11" t="s">
        <v>87</v>
      </c>
      <c r="AW99" s="11" t="s">
        <v>42</v>
      </c>
      <c r="AX99" s="11" t="s">
        <v>25</v>
      </c>
      <c r="AY99" s="216" t="s">
        <v>129</v>
      </c>
    </row>
    <row r="100" spans="2:65" s="1" customFormat="1" ht="31.5" customHeight="1">
      <c r="B100" s="41"/>
      <c r="C100" s="193" t="s">
        <v>165</v>
      </c>
      <c r="D100" s="193" t="s">
        <v>131</v>
      </c>
      <c r="E100" s="194" t="s">
        <v>166</v>
      </c>
      <c r="F100" s="195" t="s">
        <v>167</v>
      </c>
      <c r="G100" s="196" t="s">
        <v>134</v>
      </c>
      <c r="H100" s="197">
        <v>202.00800000000001</v>
      </c>
      <c r="I100" s="198"/>
      <c r="J100" s="199">
        <f>ROUND(I100*H100,2)</f>
        <v>0</v>
      </c>
      <c r="K100" s="195" t="s">
        <v>135</v>
      </c>
      <c r="L100" s="61"/>
      <c r="M100" s="200" t="s">
        <v>24</v>
      </c>
      <c r="N100" s="201" t="s">
        <v>49</v>
      </c>
      <c r="O100" s="42"/>
      <c r="P100" s="202">
        <f>O100*H100</f>
        <v>0</v>
      </c>
      <c r="Q100" s="202">
        <v>0</v>
      </c>
      <c r="R100" s="202">
        <f>Q100*H100</f>
        <v>0</v>
      </c>
      <c r="S100" s="202">
        <v>0</v>
      </c>
      <c r="T100" s="203">
        <f>S100*H100</f>
        <v>0</v>
      </c>
      <c r="AR100" s="24" t="s">
        <v>136</v>
      </c>
      <c r="AT100" s="24" t="s">
        <v>131</v>
      </c>
      <c r="AU100" s="24" t="s">
        <v>87</v>
      </c>
      <c r="AY100" s="24" t="s">
        <v>129</v>
      </c>
      <c r="BE100" s="204">
        <f>IF(N100="základní",J100,0)</f>
        <v>0</v>
      </c>
      <c r="BF100" s="204">
        <f>IF(N100="snížená",J100,0)</f>
        <v>0</v>
      </c>
      <c r="BG100" s="204">
        <f>IF(N100="zákl. přenesená",J100,0)</f>
        <v>0</v>
      </c>
      <c r="BH100" s="204">
        <f>IF(N100="sníž. přenesená",J100,0)</f>
        <v>0</v>
      </c>
      <c r="BI100" s="204">
        <f>IF(N100="nulová",J100,0)</f>
        <v>0</v>
      </c>
      <c r="BJ100" s="24" t="s">
        <v>25</v>
      </c>
      <c r="BK100" s="204">
        <f>ROUND(I100*H100,2)</f>
        <v>0</v>
      </c>
      <c r="BL100" s="24" t="s">
        <v>136</v>
      </c>
      <c r="BM100" s="24" t="s">
        <v>168</v>
      </c>
    </row>
    <row r="101" spans="2:65" s="1" customFormat="1" ht="31.5" customHeight="1">
      <c r="B101" s="41"/>
      <c r="C101" s="193" t="s">
        <v>169</v>
      </c>
      <c r="D101" s="193" t="s">
        <v>131</v>
      </c>
      <c r="E101" s="194" t="s">
        <v>170</v>
      </c>
      <c r="F101" s="195" t="s">
        <v>171</v>
      </c>
      <c r="G101" s="196" t="s">
        <v>134</v>
      </c>
      <c r="H101" s="197">
        <v>151.506</v>
      </c>
      <c r="I101" s="198"/>
      <c r="J101" s="199">
        <f>ROUND(I101*H101,2)</f>
        <v>0</v>
      </c>
      <c r="K101" s="195" t="s">
        <v>135</v>
      </c>
      <c r="L101" s="61"/>
      <c r="M101" s="200" t="s">
        <v>24</v>
      </c>
      <c r="N101" s="201" t="s">
        <v>49</v>
      </c>
      <c r="O101" s="42"/>
      <c r="P101" s="202">
        <f>O101*H101</f>
        <v>0</v>
      </c>
      <c r="Q101" s="202">
        <v>0</v>
      </c>
      <c r="R101" s="202">
        <f>Q101*H101</f>
        <v>0</v>
      </c>
      <c r="S101" s="202">
        <v>0</v>
      </c>
      <c r="T101" s="203">
        <f>S101*H101</f>
        <v>0</v>
      </c>
      <c r="AR101" s="24" t="s">
        <v>136</v>
      </c>
      <c r="AT101" s="24" t="s">
        <v>131</v>
      </c>
      <c r="AU101" s="24" t="s">
        <v>87</v>
      </c>
      <c r="AY101" s="24" t="s">
        <v>129</v>
      </c>
      <c r="BE101" s="204">
        <f>IF(N101="základní",J101,0)</f>
        <v>0</v>
      </c>
      <c r="BF101" s="204">
        <f>IF(N101="snížená",J101,0)</f>
        <v>0</v>
      </c>
      <c r="BG101" s="204">
        <f>IF(N101="zákl. přenesená",J101,0)</f>
        <v>0</v>
      </c>
      <c r="BH101" s="204">
        <f>IF(N101="sníž. přenesená",J101,0)</f>
        <v>0</v>
      </c>
      <c r="BI101" s="204">
        <f>IF(N101="nulová",J101,0)</f>
        <v>0</v>
      </c>
      <c r="BJ101" s="24" t="s">
        <v>25</v>
      </c>
      <c r="BK101" s="204">
        <f>ROUND(I101*H101,2)</f>
        <v>0</v>
      </c>
      <c r="BL101" s="24" t="s">
        <v>136</v>
      </c>
      <c r="BM101" s="24" t="s">
        <v>172</v>
      </c>
    </row>
    <row r="102" spans="2:65" s="11" customFormat="1" ht="13.5">
      <c r="B102" s="205"/>
      <c r="C102" s="206"/>
      <c r="D102" s="207" t="s">
        <v>138</v>
      </c>
      <c r="E102" s="208" t="s">
        <v>24</v>
      </c>
      <c r="F102" s="209" t="s">
        <v>159</v>
      </c>
      <c r="G102" s="206"/>
      <c r="H102" s="210">
        <v>151.506</v>
      </c>
      <c r="I102" s="211"/>
      <c r="J102" s="206"/>
      <c r="K102" s="206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138</v>
      </c>
      <c r="AU102" s="216" t="s">
        <v>87</v>
      </c>
      <c r="AV102" s="11" t="s">
        <v>87</v>
      </c>
      <c r="AW102" s="11" t="s">
        <v>42</v>
      </c>
      <c r="AX102" s="11" t="s">
        <v>25</v>
      </c>
      <c r="AY102" s="216" t="s">
        <v>129</v>
      </c>
    </row>
    <row r="103" spans="2:65" s="1" customFormat="1" ht="31.5" customHeight="1">
      <c r="B103" s="41"/>
      <c r="C103" s="193" t="s">
        <v>173</v>
      </c>
      <c r="D103" s="193" t="s">
        <v>131</v>
      </c>
      <c r="E103" s="194" t="s">
        <v>174</v>
      </c>
      <c r="F103" s="195" t="s">
        <v>175</v>
      </c>
      <c r="G103" s="196" t="s">
        <v>134</v>
      </c>
      <c r="H103" s="197">
        <v>151.506</v>
      </c>
      <c r="I103" s="198"/>
      <c r="J103" s="199">
        <f>ROUND(I103*H103,2)</f>
        <v>0</v>
      </c>
      <c r="K103" s="195" t="s">
        <v>135</v>
      </c>
      <c r="L103" s="61"/>
      <c r="M103" s="200" t="s">
        <v>24</v>
      </c>
      <c r="N103" s="201" t="s">
        <v>49</v>
      </c>
      <c r="O103" s="42"/>
      <c r="P103" s="202">
        <f>O103*H103</f>
        <v>0</v>
      </c>
      <c r="Q103" s="202">
        <v>0</v>
      </c>
      <c r="R103" s="202">
        <f>Q103*H103</f>
        <v>0</v>
      </c>
      <c r="S103" s="202">
        <v>0</v>
      </c>
      <c r="T103" s="203">
        <f>S103*H103</f>
        <v>0</v>
      </c>
      <c r="AR103" s="24" t="s">
        <v>136</v>
      </c>
      <c r="AT103" s="24" t="s">
        <v>131</v>
      </c>
      <c r="AU103" s="24" t="s">
        <v>87</v>
      </c>
      <c r="AY103" s="24" t="s">
        <v>129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25</v>
      </c>
      <c r="BK103" s="204">
        <f>ROUND(I103*H103,2)</f>
        <v>0</v>
      </c>
      <c r="BL103" s="24" t="s">
        <v>136</v>
      </c>
      <c r="BM103" s="24" t="s">
        <v>176</v>
      </c>
    </row>
    <row r="104" spans="2:65" s="1" customFormat="1" ht="31.5" customHeight="1">
      <c r="B104" s="41"/>
      <c r="C104" s="193" t="s">
        <v>30</v>
      </c>
      <c r="D104" s="193" t="s">
        <v>131</v>
      </c>
      <c r="E104" s="194" t="s">
        <v>177</v>
      </c>
      <c r="F104" s="195" t="s">
        <v>178</v>
      </c>
      <c r="G104" s="196" t="s">
        <v>134</v>
      </c>
      <c r="H104" s="197">
        <v>94.05</v>
      </c>
      <c r="I104" s="198"/>
      <c r="J104" s="199">
        <f>ROUND(I104*H104,2)</f>
        <v>0</v>
      </c>
      <c r="K104" s="195" t="s">
        <v>135</v>
      </c>
      <c r="L104" s="61"/>
      <c r="M104" s="200" t="s">
        <v>24</v>
      </c>
      <c r="N104" s="201" t="s">
        <v>49</v>
      </c>
      <c r="O104" s="42"/>
      <c r="P104" s="202">
        <f>O104*H104</f>
        <v>0</v>
      </c>
      <c r="Q104" s="202">
        <v>0</v>
      </c>
      <c r="R104" s="202">
        <f>Q104*H104</f>
        <v>0</v>
      </c>
      <c r="S104" s="202">
        <v>0</v>
      </c>
      <c r="T104" s="203">
        <f>S104*H104</f>
        <v>0</v>
      </c>
      <c r="AR104" s="24" t="s">
        <v>136</v>
      </c>
      <c r="AT104" s="24" t="s">
        <v>131</v>
      </c>
      <c r="AU104" s="24" t="s">
        <v>87</v>
      </c>
      <c r="AY104" s="24" t="s">
        <v>129</v>
      </c>
      <c r="BE104" s="204">
        <f>IF(N104="základní",J104,0)</f>
        <v>0</v>
      </c>
      <c r="BF104" s="204">
        <f>IF(N104="snížená",J104,0)</f>
        <v>0</v>
      </c>
      <c r="BG104" s="204">
        <f>IF(N104="zákl. přenesená",J104,0)</f>
        <v>0</v>
      </c>
      <c r="BH104" s="204">
        <f>IF(N104="sníž. přenesená",J104,0)</f>
        <v>0</v>
      </c>
      <c r="BI104" s="204">
        <f>IF(N104="nulová",J104,0)</f>
        <v>0</v>
      </c>
      <c r="BJ104" s="24" t="s">
        <v>25</v>
      </c>
      <c r="BK104" s="204">
        <f>ROUND(I104*H104,2)</f>
        <v>0</v>
      </c>
      <c r="BL104" s="24" t="s">
        <v>136</v>
      </c>
      <c r="BM104" s="24" t="s">
        <v>179</v>
      </c>
    </row>
    <row r="105" spans="2:65" s="11" customFormat="1" ht="13.5">
      <c r="B105" s="205"/>
      <c r="C105" s="206"/>
      <c r="D105" s="207" t="s">
        <v>138</v>
      </c>
      <c r="E105" s="208" t="s">
        <v>24</v>
      </c>
      <c r="F105" s="209" t="s">
        <v>180</v>
      </c>
      <c r="G105" s="206"/>
      <c r="H105" s="210">
        <v>94.05</v>
      </c>
      <c r="I105" s="211"/>
      <c r="J105" s="206"/>
      <c r="K105" s="206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138</v>
      </c>
      <c r="AU105" s="216" t="s">
        <v>87</v>
      </c>
      <c r="AV105" s="11" t="s">
        <v>87</v>
      </c>
      <c r="AW105" s="11" t="s">
        <v>42</v>
      </c>
      <c r="AX105" s="11" t="s">
        <v>25</v>
      </c>
      <c r="AY105" s="216" t="s">
        <v>129</v>
      </c>
    </row>
    <row r="106" spans="2:65" s="1" customFormat="1" ht="57" customHeight="1">
      <c r="B106" s="41"/>
      <c r="C106" s="193" t="s">
        <v>181</v>
      </c>
      <c r="D106" s="193" t="s">
        <v>131</v>
      </c>
      <c r="E106" s="194" t="s">
        <v>182</v>
      </c>
      <c r="F106" s="195" t="s">
        <v>183</v>
      </c>
      <c r="G106" s="196" t="s">
        <v>184</v>
      </c>
      <c r="H106" s="197">
        <v>62.7</v>
      </c>
      <c r="I106" s="198"/>
      <c r="J106" s="199">
        <f>ROUND(I106*H106,2)</f>
        <v>0</v>
      </c>
      <c r="K106" s="195" t="s">
        <v>135</v>
      </c>
      <c r="L106" s="61"/>
      <c r="M106" s="200" t="s">
        <v>24</v>
      </c>
      <c r="N106" s="201" t="s">
        <v>49</v>
      </c>
      <c r="O106" s="42"/>
      <c r="P106" s="202">
        <f>O106*H106</f>
        <v>0</v>
      </c>
      <c r="Q106" s="202">
        <v>8.6800000000000002E-3</v>
      </c>
      <c r="R106" s="202">
        <f>Q106*H106</f>
        <v>0.54423600000000005</v>
      </c>
      <c r="S106" s="202">
        <v>0</v>
      </c>
      <c r="T106" s="203">
        <f>S106*H106</f>
        <v>0</v>
      </c>
      <c r="AR106" s="24" t="s">
        <v>136</v>
      </c>
      <c r="AT106" s="24" t="s">
        <v>131</v>
      </c>
      <c r="AU106" s="24" t="s">
        <v>87</v>
      </c>
      <c r="AY106" s="24" t="s">
        <v>129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25</v>
      </c>
      <c r="BK106" s="204">
        <f>ROUND(I106*H106,2)</f>
        <v>0</v>
      </c>
      <c r="BL106" s="24" t="s">
        <v>136</v>
      </c>
      <c r="BM106" s="24" t="s">
        <v>185</v>
      </c>
    </row>
    <row r="107" spans="2:65" s="11" customFormat="1" ht="13.5">
      <c r="B107" s="205"/>
      <c r="C107" s="206"/>
      <c r="D107" s="207" t="s">
        <v>138</v>
      </c>
      <c r="E107" s="208" t="s">
        <v>24</v>
      </c>
      <c r="F107" s="209" t="s">
        <v>186</v>
      </c>
      <c r="G107" s="206"/>
      <c r="H107" s="210">
        <v>62.7</v>
      </c>
      <c r="I107" s="211"/>
      <c r="J107" s="206"/>
      <c r="K107" s="206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138</v>
      </c>
      <c r="AU107" s="216" t="s">
        <v>87</v>
      </c>
      <c r="AV107" s="11" t="s">
        <v>87</v>
      </c>
      <c r="AW107" s="11" t="s">
        <v>42</v>
      </c>
      <c r="AX107" s="11" t="s">
        <v>25</v>
      </c>
      <c r="AY107" s="216" t="s">
        <v>129</v>
      </c>
    </row>
    <row r="108" spans="2:65" s="1" customFormat="1" ht="22.5" customHeight="1">
      <c r="B108" s="41"/>
      <c r="C108" s="193" t="s">
        <v>187</v>
      </c>
      <c r="D108" s="193" t="s">
        <v>131</v>
      </c>
      <c r="E108" s="194" t="s">
        <v>188</v>
      </c>
      <c r="F108" s="195" t="s">
        <v>189</v>
      </c>
      <c r="G108" s="196" t="s">
        <v>142</v>
      </c>
      <c r="H108" s="197">
        <v>82.6</v>
      </c>
      <c r="I108" s="198"/>
      <c r="J108" s="199">
        <f>ROUND(I108*H108,2)</f>
        <v>0</v>
      </c>
      <c r="K108" s="195" t="s">
        <v>135</v>
      </c>
      <c r="L108" s="61"/>
      <c r="M108" s="200" t="s">
        <v>24</v>
      </c>
      <c r="N108" s="201" t="s">
        <v>49</v>
      </c>
      <c r="O108" s="42"/>
      <c r="P108" s="202">
        <f>O108*H108</f>
        <v>0</v>
      </c>
      <c r="Q108" s="202">
        <v>6.9999999999999999E-4</v>
      </c>
      <c r="R108" s="202">
        <f>Q108*H108</f>
        <v>5.7819999999999996E-2</v>
      </c>
      <c r="S108" s="202">
        <v>0</v>
      </c>
      <c r="T108" s="203">
        <f>S108*H108</f>
        <v>0</v>
      </c>
      <c r="AR108" s="24" t="s">
        <v>136</v>
      </c>
      <c r="AT108" s="24" t="s">
        <v>131</v>
      </c>
      <c r="AU108" s="24" t="s">
        <v>87</v>
      </c>
      <c r="AY108" s="24" t="s">
        <v>129</v>
      </c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4" t="s">
        <v>25</v>
      </c>
      <c r="BK108" s="204">
        <f>ROUND(I108*H108,2)</f>
        <v>0</v>
      </c>
      <c r="BL108" s="24" t="s">
        <v>136</v>
      </c>
      <c r="BM108" s="24" t="s">
        <v>190</v>
      </c>
    </row>
    <row r="109" spans="2:65" s="11" customFormat="1" ht="13.5">
      <c r="B109" s="205"/>
      <c r="C109" s="206"/>
      <c r="D109" s="207" t="s">
        <v>138</v>
      </c>
      <c r="E109" s="208" t="s">
        <v>24</v>
      </c>
      <c r="F109" s="209" t="s">
        <v>191</v>
      </c>
      <c r="G109" s="206"/>
      <c r="H109" s="210">
        <v>82.6</v>
      </c>
      <c r="I109" s="211"/>
      <c r="J109" s="206"/>
      <c r="K109" s="206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138</v>
      </c>
      <c r="AU109" s="216" t="s">
        <v>87</v>
      </c>
      <c r="AV109" s="11" t="s">
        <v>87</v>
      </c>
      <c r="AW109" s="11" t="s">
        <v>42</v>
      </c>
      <c r="AX109" s="11" t="s">
        <v>25</v>
      </c>
      <c r="AY109" s="216" t="s">
        <v>129</v>
      </c>
    </row>
    <row r="110" spans="2:65" s="1" customFormat="1" ht="31.5" customHeight="1">
      <c r="B110" s="41"/>
      <c r="C110" s="193" t="s">
        <v>192</v>
      </c>
      <c r="D110" s="193" t="s">
        <v>131</v>
      </c>
      <c r="E110" s="194" t="s">
        <v>193</v>
      </c>
      <c r="F110" s="195" t="s">
        <v>194</v>
      </c>
      <c r="G110" s="196" t="s">
        <v>142</v>
      </c>
      <c r="H110" s="197">
        <v>82.6</v>
      </c>
      <c r="I110" s="198"/>
      <c r="J110" s="199">
        <f>ROUND(I110*H110,2)</f>
        <v>0</v>
      </c>
      <c r="K110" s="195" t="s">
        <v>135</v>
      </c>
      <c r="L110" s="61"/>
      <c r="M110" s="200" t="s">
        <v>24</v>
      </c>
      <c r="N110" s="201" t="s">
        <v>49</v>
      </c>
      <c r="O110" s="42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AR110" s="24" t="s">
        <v>136</v>
      </c>
      <c r="AT110" s="24" t="s">
        <v>131</v>
      </c>
      <c r="AU110" s="24" t="s">
        <v>87</v>
      </c>
      <c r="AY110" s="24" t="s">
        <v>129</v>
      </c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4" t="s">
        <v>25</v>
      </c>
      <c r="BK110" s="204">
        <f>ROUND(I110*H110,2)</f>
        <v>0</v>
      </c>
      <c r="BL110" s="24" t="s">
        <v>136</v>
      </c>
      <c r="BM110" s="24" t="s">
        <v>195</v>
      </c>
    </row>
    <row r="111" spans="2:65" s="1" customFormat="1" ht="31.5" customHeight="1">
      <c r="B111" s="41"/>
      <c r="C111" s="193" t="s">
        <v>196</v>
      </c>
      <c r="D111" s="193" t="s">
        <v>131</v>
      </c>
      <c r="E111" s="194" t="s">
        <v>197</v>
      </c>
      <c r="F111" s="195" t="s">
        <v>198</v>
      </c>
      <c r="G111" s="196" t="s">
        <v>142</v>
      </c>
      <c r="H111" s="197">
        <v>82.6</v>
      </c>
      <c r="I111" s="198"/>
      <c r="J111" s="199">
        <f>ROUND(I111*H111,2)</f>
        <v>0</v>
      </c>
      <c r="K111" s="195" t="s">
        <v>135</v>
      </c>
      <c r="L111" s="61"/>
      <c r="M111" s="200" t="s">
        <v>24</v>
      </c>
      <c r="N111" s="201" t="s">
        <v>49</v>
      </c>
      <c r="O111" s="42"/>
      <c r="P111" s="202">
        <f>O111*H111</f>
        <v>0</v>
      </c>
      <c r="Q111" s="202">
        <v>7.9000000000000001E-4</v>
      </c>
      <c r="R111" s="202">
        <f>Q111*H111</f>
        <v>6.5253999999999993E-2</v>
      </c>
      <c r="S111" s="202">
        <v>0</v>
      </c>
      <c r="T111" s="203">
        <f>S111*H111</f>
        <v>0</v>
      </c>
      <c r="AR111" s="24" t="s">
        <v>136</v>
      </c>
      <c r="AT111" s="24" t="s">
        <v>131</v>
      </c>
      <c r="AU111" s="24" t="s">
        <v>87</v>
      </c>
      <c r="AY111" s="24" t="s">
        <v>129</v>
      </c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4" t="s">
        <v>25</v>
      </c>
      <c r="BK111" s="204">
        <f>ROUND(I111*H111,2)</f>
        <v>0</v>
      </c>
      <c r="BL111" s="24" t="s">
        <v>136</v>
      </c>
      <c r="BM111" s="24" t="s">
        <v>199</v>
      </c>
    </row>
    <row r="112" spans="2:65" s="1" customFormat="1" ht="31.5" customHeight="1">
      <c r="B112" s="41"/>
      <c r="C112" s="193" t="s">
        <v>10</v>
      </c>
      <c r="D112" s="193" t="s">
        <v>131</v>
      </c>
      <c r="E112" s="194" t="s">
        <v>200</v>
      </c>
      <c r="F112" s="195" t="s">
        <v>201</v>
      </c>
      <c r="G112" s="196" t="s">
        <v>142</v>
      </c>
      <c r="H112" s="197">
        <v>82.6</v>
      </c>
      <c r="I112" s="198"/>
      <c r="J112" s="199">
        <f>ROUND(I112*H112,2)</f>
        <v>0</v>
      </c>
      <c r="K112" s="195" t="s">
        <v>135</v>
      </c>
      <c r="L112" s="61"/>
      <c r="M112" s="200" t="s">
        <v>24</v>
      </c>
      <c r="N112" s="201" t="s">
        <v>49</v>
      </c>
      <c r="O112" s="42"/>
      <c r="P112" s="202">
        <f>O112*H112</f>
        <v>0</v>
      </c>
      <c r="Q112" s="202">
        <v>0</v>
      </c>
      <c r="R112" s="202">
        <f>Q112*H112</f>
        <v>0</v>
      </c>
      <c r="S112" s="202">
        <v>0</v>
      </c>
      <c r="T112" s="203">
        <f>S112*H112</f>
        <v>0</v>
      </c>
      <c r="AR112" s="24" t="s">
        <v>136</v>
      </c>
      <c r="AT112" s="24" t="s">
        <v>131</v>
      </c>
      <c r="AU112" s="24" t="s">
        <v>87</v>
      </c>
      <c r="AY112" s="24" t="s">
        <v>129</v>
      </c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4" t="s">
        <v>25</v>
      </c>
      <c r="BK112" s="204">
        <f>ROUND(I112*H112,2)</f>
        <v>0</v>
      </c>
      <c r="BL112" s="24" t="s">
        <v>136</v>
      </c>
      <c r="BM112" s="24" t="s">
        <v>202</v>
      </c>
    </row>
    <row r="113" spans="2:65" s="1" customFormat="1" ht="22.5" customHeight="1">
      <c r="B113" s="41"/>
      <c r="C113" s="193" t="s">
        <v>203</v>
      </c>
      <c r="D113" s="193" t="s">
        <v>131</v>
      </c>
      <c r="E113" s="194" t="s">
        <v>204</v>
      </c>
      <c r="F113" s="195" t="s">
        <v>205</v>
      </c>
      <c r="G113" s="196" t="s">
        <v>184</v>
      </c>
      <c r="H113" s="197">
        <v>18.899999999999999</v>
      </c>
      <c r="I113" s="198"/>
      <c r="J113" s="199">
        <f>ROUND(I113*H113,2)</f>
        <v>0</v>
      </c>
      <c r="K113" s="195" t="s">
        <v>135</v>
      </c>
      <c r="L113" s="61"/>
      <c r="M113" s="200" t="s">
        <v>24</v>
      </c>
      <c r="N113" s="201" t="s">
        <v>49</v>
      </c>
      <c r="O113" s="42"/>
      <c r="P113" s="202">
        <f>O113*H113</f>
        <v>0</v>
      </c>
      <c r="Q113" s="202">
        <v>0</v>
      </c>
      <c r="R113" s="202">
        <f>Q113*H113</f>
        <v>0</v>
      </c>
      <c r="S113" s="202">
        <v>0</v>
      </c>
      <c r="T113" s="203">
        <f>S113*H113</f>
        <v>0</v>
      </c>
      <c r="AR113" s="24" t="s">
        <v>136</v>
      </c>
      <c r="AT113" s="24" t="s">
        <v>131</v>
      </c>
      <c r="AU113" s="24" t="s">
        <v>87</v>
      </c>
      <c r="AY113" s="24" t="s">
        <v>129</v>
      </c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4" t="s">
        <v>25</v>
      </c>
      <c r="BK113" s="204">
        <f>ROUND(I113*H113,2)</f>
        <v>0</v>
      </c>
      <c r="BL113" s="24" t="s">
        <v>136</v>
      </c>
      <c r="BM113" s="24" t="s">
        <v>206</v>
      </c>
    </row>
    <row r="114" spans="2:65" s="1" customFormat="1" ht="27">
      <c r="B114" s="41"/>
      <c r="C114" s="63"/>
      <c r="D114" s="217" t="s">
        <v>207</v>
      </c>
      <c r="E114" s="63"/>
      <c r="F114" s="232" t="s">
        <v>208</v>
      </c>
      <c r="G114" s="63"/>
      <c r="H114" s="63"/>
      <c r="I114" s="163"/>
      <c r="J114" s="63"/>
      <c r="K114" s="63"/>
      <c r="L114" s="61"/>
      <c r="M114" s="233"/>
      <c r="N114" s="42"/>
      <c r="O114" s="42"/>
      <c r="P114" s="42"/>
      <c r="Q114" s="42"/>
      <c r="R114" s="42"/>
      <c r="S114" s="42"/>
      <c r="T114" s="78"/>
      <c r="AT114" s="24" t="s">
        <v>207</v>
      </c>
      <c r="AU114" s="24" t="s">
        <v>87</v>
      </c>
    </row>
    <row r="115" spans="2:65" s="11" customFormat="1" ht="13.5">
      <c r="B115" s="205"/>
      <c r="C115" s="206"/>
      <c r="D115" s="207" t="s">
        <v>138</v>
      </c>
      <c r="E115" s="208" t="s">
        <v>24</v>
      </c>
      <c r="F115" s="209" t="s">
        <v>209</v>
      </c>
      <c r="G115" s="206"/>
      <c r="H115" s="210">
        <v>18.899999999999999</v>
      </c>
      <c r="I115" s="211"/>
      <c r="J115" s="206"/>
      <c r="K115" s="206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138</v>
      </c>
      <c r="AU115" s="216" t="s">
        <v>87</v>
      </c>
      <c r="AV115" s="11" t="s">
        <v>87</v>
      </c>
      <c r="AW115" s="11" t="s">
        <v>42</v>
      </c>
      <c r="AX115" s="11" t="s">
        <v>25</v>
      </c>
      <c r="AY115" s="216" t="s">
        <v>129</v>
      </c>
    </row>
    <row r="116" spans="2:65" s="1" customFormat="1" ht="44.25" customHeight="1">
      <c r="B116" s="41"/>
      <c r="C116" s="234" t="s">
        <v>210</v>
      </c>
      <c r="D116" s="234" t="s">
        <v>211</v>
      </c>
      <c r="E116" s="235" t="s">
        <v>212</v>
      </c>
      <c r="F116" s="236" t="s">
        <v>213</v>
      </c>
      <c r="G116" s="237" t="s">
        <v>184</v>
      </c>
      <c r="H116" s="238">
        <v>19.184000000000001</v>
      </c>
      <c r="I116" s="239"/>
      <c r="J116" s="240">
        <f>ROUND(I116*H116,2)</f>
        <v>0</v>
      </c>
      <c r="K116" s="236" t="s">
        <v>135</v>
      </c>
      <c r="L116" s="241"/>
      <c r="M116" s="242" t="s">
        <v>24</v>
      </c>
      <c r="N116" s="243" t="s">
        <v>49</v>
      </c>
      <c r="O116" s="42"/>
      <c r="P116" s="202">
        <f>O116*H116</f>
        <v>0</v>
      </c>
      <c r="Q116" s="202">
        <v>2.0999999999999999E-3</v>
      </c>
      <c r="R116" s="202">
        <f>Q116*H116</f>
        <v>4.02864E-2</v>
      </c>
      <c r="S116" s="202">
        <v>0</v>
      </c>
      <c r="T116" s="203">
        <f>S116*H116</f>
        <v>0</v>
      </c>
      <c r="AR116" s="24" t="s">
        <v>169</v>
      </c>
      <c r="AT116" s="24" t="s">
        <v>211</v>
      </c>
      <c r="AU116" s="24" t="s">
        <v>87</v>
      </c>
      <c r="AY116" s="24" t="s">
        <v>129</v>
      </c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4" t="s">
        <v>25</v>
      </c>
      <c r="BK116" s="204">
        <f>ROUND(I116*H116,2)</f>
        <v>0</v>
      </c>
      <c r="BL116" s="24" t="s">
        <v>136</v>
      </c>
      <c r="BM116" s="24" t="s">
        <v>214</v>
      </c>
    </row>
    <row r="117" spans="2:65" s="11" customFormat="1" ht="13.5">
      <c r="B117" s="205"/>
      <c r="C117" s="206"/>
      <c r="D117" s="207" t="s">
        <v>138</v>
      </c>
      <c r="E117" s="206"/>
      <c r="F117" s="209" t="s">
        <v>215</v>
      </c>
      <c r="G117" s="206"/>
      <c r="H117" s="210">
        <v>19.184000000000001</v>
      </c>
      <c r="I117" s="211"/>
      <c r="J117" s="206"/>
      <c r="K117" s="206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138</v>
      </c>
      <c r="AU117" s="216" t="s">
        <v>87</v>
      </c>
      <c r="AV117" s="11" t="s">
        <v>87</v>
      </c>
      <c r="AW117" s="11" t="s">
        <v>6</v>
      </c>
      <c r="AX117" s="11" t="s">
        <v>25</v>
      </c>
      <c r="AY117" s="216" t="s">
        <v>129</v>
      </c>
    </row>
    <row r="118" spans="2:65" s="1" customFormat="1" ht="22.5" customHeight="1">
      <c r="B118" s="41"/>
      <c r="C118" s="193" t="s">
        <v>216</v>
      </c>
      <c r="D118" s="193" t="s">
        <v>131</v>
      </c>
      <c r="E118" s="194" t="s">
        <v>217</v>
      </c>
      <c r="F118" s="195" t="s">
        <v>218</v>
      </c>
      <c r="G118" s="196" t="s">
        <v>184</v>
      </c>
      <c r="H118" s="197">
        <v>37.5</v>
      </c>
      <c r="I118" s="198"/>
      <c r="J118" s="199">
        <f>ROUND(I118*H118,2)</f>
        <v>0</v>
      </c>
      <c r="K118" s="195" t="s">
        <v>135</v>
      </c>
      <c r="L118" s="61"/>
      <c r="M118" s="200" t="s">
        <v>24</v>
      </c>
      <c r="N118" s="201" t="s">
        <v>49</v>
      </c>
      <c r="O118" s="42"/>
      <c r="P118" s="202">
        <f>O118*H118</f>
        <v>0</v>
      </c>
      <c r="Q118" s="202">
        <v>0</v>
      </c>
      <c r="R118" s="202">
        <f>Q118*H118</f>
        <v>0</v>
      </c>
      <c r="S118" s="202">
        <v>0</v>
      </c>
      <c r="T118" s="203">
        <f>S118*H118</f>
        <v>0</v>
      </c>
      <c r="AR118" s="24" t="s">
        <v>136</v>
      </c>
      <c r="AT118" s="24" t="s">
        <v>131</v>
      </c>
      <c r="AU118" s="24" t="s">
        <v>87</v>
      </c>
      <c r="AY118" s="24" t="s">
        <v>129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25</v>
      </c>
      <c r="BK118" s="204">
        <f>ROUND(I118*H118,2)</f>
        <v>0</v>
      </c>
      <c r="BL118" s="24" t="s">
        <v>136</v>
      </c>
      <c r="BM118" s="24" t="s">
        <v>219</v>
      </c>
    </row>
    <row r="119" spans="2:65" s="1" customFormat="1" ht="27">
      <c r="B119" s="41"/>
      <c r="C119" s="63"/>
      <c r="D119" s="217" t="s">
        <v>207</v>
      </c>
      <c r="E119" s="63"/>
      <c r="F119" s="232" t="s">
        <v>208</v>
      </c>
      <c r="G119" s="63"/>
      <c r="H119" s="63"/>
      <c r="I119" s="163"/>
      <c r="J119" s="63"/>
      <c r="K119" s="63"/>
      <c r="L119" s="61"/>
      <c r="M119" s="233"/>
      <c r="N119" s="42"/>
      <c r="O119" s="42"/>
      <c r="P119" s="42"/>
      <c r="Q119" s="42"/>
      <c r="R119" s="42"/>
      <c r="S119" s="42"/>
      <c r="T119" s="78"/>
      <c r="AT119" s="24" t="s">
        <v>207</v>
      </c>
      <c r="AU119" s="24" t="s">
        <v>87</v>
      </c>
    </row>
    <row r="120" spans="2:65" s="11" customFormat="1" ht="13.5">
      <c r="B120" s="205"/>
      <c r="C120" s="206"/>
      <c r="D120" s="207" t="s">
        <v>138</v>
      </c>
      <c r="E120" s="208" t="s">
        <v>24</v>
      </c>
      <c r="F120" s="209" t="s">
        <v>220</v>
      </c>
      <c r="G120" s="206"/>
      <c r="H120" s="210">
        <v>37.5</v>
      </c>
      <c r="I120" s="211"/>
      <c r="J120" s="206"/>
      <c r="K120" s="206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138</v>
      </c>
      <c r="AU120" s="216" t="s">
        <v>87</v>
      </c>
      <c r="AV120" s="11" t="s">
        <v>87</v>
      </c>
      <c r="AW120" s="11" t="s">
        <v>42</v>
      </c>
      <c r="AX120" s="11" t="s">
        <v>25</v>
      </c>
      <c r="AY120" s="216" t="s">
        <v>129</v>
      </c>
    </row>
    <row r="121" spans="2:65" s="1" customFormat="1" ht="44.25" customHeight="1">
      <c r="B121" s="41"/>
      <c r="C121" s="234" t="s">
        <v>221</v>
      </c>
      <c r="D121" s="234" t="s">
        <v>211</v>
      </c>
      <c r="E121" s="235" t="s">
        <v>222</v>
      </c>
      <c r="F121" s="236" t="s">
        <v>223</v>
      </c>
      <c r="G121" s="237" t="s">
        <v>184</v>
      </c>
      <c r="H121" s="238">
        <v>38.063000000000002</v>
      </c>
      <c r="I121" s="239"/>
      <c r="J121" s="240">
        <f>ROUND(I121*H121,2)</f>
        <v>0</v>
      </c>
      <c r="K121" s="236" t="s">
        <v>135</v>
      </c>
      <c r="L121" s="241"/>
      <c r="M121" s="242" t="s">
        <v>24</v>
      </c>
      <c r="N121" s="243" t="s">
        <v>49</v>
      </c>
      <c r="O121" s="42"/>
      <c r="P121" s="202">
        <f>O121*H121</f>
        <v>0</v>
      </c>
      <c r="Q121" s="202">
        <v>2.8999999999999998E-3</v>
      </c>
      <c r="R121" s="202">
        <f>Q121*H121</f>
        <v>0.1103827</v>
      </c>
      <c r="S121" s="202">
        <v>0</v>
      </c>
      <c r="T121" s="203">
        <f>S121*H121</f>
        <v>0</v>
      </c>
      <c r="AR121" s="24" t="s">
        <v>169</v>
      </c>
      <c r="AT121" s="24" t="s">
        <v>211</v>
      </c>
      <c r="AU121" s="24" t="s">
        <v>87</v>
      </c>
      <c r="AY121" s="24" t="s">
        <v>129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24" t="s">
        <v>25</v>
      </c>
      <c r="BK121" s="204">
        <f>ROUND(I121*H121,2)</f>
        <v>0</v>
      </c>
      <c r="BL121" s="24" t="s">
        <v>136</v>
      </c>
      <c r="BM121" s="24" t="s">
        <v>224</v>
      </c>
    </row>
    <row r="122" spans="2:65" s="11" customFormat="1" ht="13.5">
      <c r="B122" s="205"/>
      <c r="C122" s="206"/>
      <c r="D122" s="207" t="s">
        <v>138</v>
      </c>
      <c r="E122" s="206"/>
      <c r="F122" s="209" t="s">
        <v>225</v>
      </c>
      <c r="G122" s="206"/>
      <c r="H122" s="210">
        <v>38.063000000000002</v>
      </c>
      <c r="I122" s="211"/>
      <c r="J122" s="206"/>
      <c r="K122" s="206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138</v>
      </c>
      <c r="AU122" s="216" t="s">
        <v>87</v>
      </c>
      <c r="AV122" s="11" t="s">
        <v>87</v>
      </c>
      <c r="AW122" s="11" t="s">
        <v>6</v>
      </c>
      <c r="AX122" s="11" t="s">
        <v>25</v>
      </c>
      <c r="AY122" s="216" t="s">
        <v>129</v>
      </c>
    </row>
    <row r="123" spans="2:65" s="1" customFormat="1" ht="31.5" customHeight="1">
      <c r="B123" s="41"/>
      <c r="C123" s="193" t="s">
        <v>226</v>
      </c>
      <c r="D123" s="193" t="s">
        <v>131</v>
      </c>
      <c r="E123" s="194" t="s">
        <v>227</v>
      </c>
      <c r="F123" s="195" t="s">
        <v>228</v>
      </c>
      <c r="G123" s="196" t="s">
        <v>184</v>
      </c>
      <c r="H123" s="197">
        <v>949</v>
      </c>
      <c r="I123" s="198"/>
      <c r="J123" s="199">
        <f>ROUND(I123*H123,2)</f>
        <v>0</v>
      </c>
      <c r="K123" s="195" t="s">
        <v>135</v>
      </c>
      <c r="L123" s="61"/>
      <c r="M123" s="200" t="s">
        <v>24</v>
      </c>
      <c r="N123" s="201" t="s">
        <v>49</v>
      </c>
      <c r="O123" s="42"/>
      <c r="P123" s="202">
        <f>O123*H123</f>
        <v>0</v>
      </c>
      <c r="Q123" s="202">
        <v>0</v>
      </c>
      <c r="R123" s="202">
        <f>Q123*H123</f>
        <v>0</v>
      </c>
      <c r="S123" s="202">
        <v>0</v>
      </c>
      <c r="T123" s="203">
        <f>S123*H123</f>
        <v>0</v>
      </c>
      <c r="AR123" s="24" t="s">
        <v>136</v>
      </c>
      <c r="AT123" s="24" t="s">
        <v>131</v>
      </c>
      <c r="AU123" s="24" t="s">
        <v>87</v>
      </c>
      <c r="AY123" s="24" t="s">
        <v>129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25</v>
      </c>
      <c r="BK123" s="204">
        <f>ROUND(I123*H123,2)</f>
        <v>0</v>
      </c>
      <c r="BL123" s="24" t="s">
        <v>136</v>
      </c>
      <c r="BM123" s="24" t="s">
        <v>229</v>
      </c>
    </row>
    <row r="124" spans="2:65" s="1" customFormat="1" ht="27">
      <c r="B124" s="41"/>
      <c r="C124" s="63"/>
      <c r="D124" s="217" t="s">
        <v>207</v>
      </c>
      <c r="E124" s="63"/>
      <c r="F124" s="232" t="s">
        <v>230</v>
      </c>
      <c r="G124" s="63"/>
      <c r="H124" s="63"/>
      <c r="I124" s="163"/>
      <c r="J124" s="63"/>
      <c r="K124" s="63"/>
      <c r="L124" s="61"/>
      <c r="M124" s="233"/>
      <c r="N124" s="42"/>
      <c r="O124" s="42"/>
      <c r="P124" s="42"/>
      <c r="Q124" s="42"/>
      <c r="R124" s="42"/>
      <c r="S124" s="42"/>
      <c r="T124" s="78"/>
      <c r="AT124" s="24" t="s">
        <v>207</v>
      </c>
      <c r="AU124" s="24" t="s">
        <v>87</v>
      </c>
    </row>
    <row r="125" spans="2:65" s="11" customFormat="1" ht="13.5">
      <c r="B125" s="205"/>
      <c r="C125" s="206"/>
      <c r="D125" s="217" t="s">
        <v>138</v>
      </c>
      <c r="E125" s="218" t="s">
        <v>24</v>
      </c>
      <c r="F125" s="219" t="s">
        <v>231</v>
      </c>
      <c r="G125" s="206"/>
      <c r="H125" s="220">
        <v>259.39999999999998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138</v>
      </c>
      <c r="AU125" s="216" t="s">
        <v>87</v>
      </c>
      <c r="AV125" s="11" t="s">
        <v>87</v>
      </c>
      <c r="AW125" s="11" t="s">
        <v>42</v>
      </c>
      <c r="AX125" s="11" t="s">
        <v>78</v>
      </c>
      <c r="AY125" s="216" t="s">
        <v>129</v>
      </c>
    </row>
    <row r="126" spans="2:65" s="11" customFormat="1" ht="13.5">
      <c r="B126" s="205"/>
      <c r="C126" s="206"/>
      <c r="D126" s="217" t="s">
        <v>138</v>
      </c>
      <c r="E126" s="218" t="s">
        <v>24</v>
      </c>
      <c r="F126" s="219" t="s">
        <v>232</v>
      </c>
      <c r="G126" s="206"/>
      <c r="H126" s="220">
        <v>109.4</v>
      </c>
      <c r="I126" s="211"/>
      <c r="J126" s="206"/>
      <c r="K126" s="206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138</v>
      </c>
      <c r="AU126" s="216" t="s">
        <v>87</v>
      </c>
      <c r="AV126" s="11" t="s">
        <v>87</v>
      </c>
      <c r="AW126" s="11" t="s">
        <v>42</v>
      </c>
      <c r="AX126" s="11" t="s">
        <v>78</v>
      </c>
      <c r="AY126" s="216" t="s">
        <v>129</v>
      </c>
    </row>
    <row r="127" spans="2:65" s="11" customFormat="1" ht="13.5">
      <c r="B127" s="205"/>
      <c r="C127" s="206"/>
      <c r="D127" s="217" t="s">
        <v>138</v>
      </c>
      <c r="E127" s="218" t="s">
        <v>24</v>
      </c>
      <c r="F127" s="219" t="s">
        <v>233</v>
      </c>
      <c r="G127" s="206"/>
      <c r="H127" s="220">
        <v>310.8</v>
      </c>
      <c r="I127" s="211"/>
      <c r="J127" s="206"/>
      <c r="K127" s="206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138</v>
      </c>
      <c r="AU127" s="216" t="s">
        <v>87</v>
      </c>
      <c r="AV127" s="11" t="s">
        <v>87</v>
      </c>
      <c r="AW127" s="11" t="s">
        <v>42</v>
      </c>
      <c r="AX127" s="11" t="s">
        <v>78</v>
      </c>
      <c r="AY127" s="216" t="s">
        <v>129</v>
      </c>
    </row>
    <row r="128" spans="2:65" s="11" customFormat="1" ht="13.5">
      <c r="B128" s="205"/>
      <c r="C128" s="206"/>
      <c r="D128" s="217" t="s">
        <v>138</v>
      </c>
      <c r="E128" s="218" t="s">
        <v>24</v>
      </c>
      <c r="F128" s="219" t="s">
        <v>234</v>
      </c>
      <c r="G128" s="206"/>
      <c r="H128" s="220">
        <v>146.19999999999999</v>
      </c>
      <c r="I128" s="211"/>
      <c r="J128" s="206"/>
      <c r="K128" s="206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138</v>
      </c>
      <c r="AU128" s="216" t="s">
        <v>87</v>
      </c>
      <c r="AV128" s="11" t="s">
        <v>87</v>
      </c>
      <c r="AW128" s="11" t="s">
        <v>42</v>
      </c>
      <c r="AX128" s="11" t="s">
        <v>78</v>
      </c>
      <c r="AY128" s="216" t="s">
        <v>129</v>
      </c>
    </row>
    <row r="129" spans="2:65" s="11" customFormat="1" ht="13.5">
      <c r="B129" s="205"/>
      <c r="C129" s="206"/>
      <c r="D129" s="217" t="s">
        <v>138</v>
      </c>
      <c r="E129" s="218" t="s">
        <v>24</v>
      </c>
      <c r="F129" s="219" t="s">
        <v>235</v>
      </c>
      <c r="G129" s="206"/>
      <c r="H129" s="220">
        <v>31.7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138</v>
      </c>
      <c r="AU129" s="216" t="s">
        <v>87</v>
      </c>
      <c r="AV129" s="11" t="s">
        <v>87</v>
      </c>
      <c r="AW129" s="11" t="s">
        <v>42</v>
      </c>
      <c r="AX129" s="11" t="s">
        <v>78</v>
      </c>
      <c r="AY129" s="216" t="s">
        <v>129</v>
      </c>
    </row>
    <row r="130" spans="2:65" s="11" customFormat="1" ht="13.5">
      <c r="B130" s="205"/>
      <c r="C130" s="206"/>
      <c r="D130" s="217" t="s">
        <v>138</v>
      </c>
      <c r="E130" s="218" t="s">
        <v>24</v>
      </c>
      <c r="F130" s="219" t="s">
        <v>236</v>
      </c>
      <c r="G130" s="206"/>
      <c r="H130" s="220">
        <v>53.9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138</v>
      </c>
      <c r="AU130" s="216" t="s">
        <v>87</v>
      </c>
      <c r="AV130" s="11" t="s">
        <v>87</v>
      </c>
      <c r="AW130" s="11" t="s">
        <v>42</v>
      </c>
      <c r="AX130" s="11" t="s">
        <v>78</v>
      </c>
      <c r="AY130" s="216" t="s">
        <v>129</v>
      </c>
    </row>
    <row r="131" spans="2:65" s="11" customFormat="1" ht="13.5">
      <c r="B131" s="205"/>
      <c r="C131" s="206"/>
      <c r="D131" s="217" t="s">
        <v>138</v>
      </c>
      <c r="E131" s="218" t="s">
        <v>24</v>
      </c>
      <c r="F131" s="219" t="s">
        <v>237</v>
      </c>
      <c r="G131" s="206"/>
      <c r="H131" s="220">
        <v>56.5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138</v>
      </c>
      <c r="AU131" s="216" t="s">
        <v>87</v>
      </c>
      <c r="AV131" s="11" t="s">
        <v>87</v>
      </c>
      <c r="AW131" s="11" t="s">
        <v>42</v>
      </c>
      <c r="AX131" s="11" t="s">
        <v>78</v>
      </c>
      <c r="AY131" s="216" t="s">
        <v>129</v>
      </c>
    </row>
    <row r="132" spans="2:65" s="11" customFormat="1" ht="13.5">
      <c r="B132" s="205"/>
      <c r="C132" s="206"/>
      <c r="D132" s="217" t="s">
        <v>138</v>
      </c>
      <c r="E132" s="218" t="s">
        <v>24</v>
      </c>
      <c r="F132" s="219" t="s">
        <v>238</v>
      </c>
      <c r="G132" s="206"/>
      <c r="H132" s="220">
        <v>-18.899999999999999</v>
      </c>
      <c r="I132" s="211"/>
      <c r="J132" s="206"/>
      <c r="K132" s="206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138</v>
      </c>
      <c r="AU132" s="216" t="s">
        <v>87</v>
      </c>
      <c r="AV132" s="11" t="s">
        <v>87</v>
      </c>
      <c r="AW132" s="11" t="s">
        <v>42</v>
      </c>
      <c r="AX132" s="11" t="s">
        <v>78</v>
      </c>
      <c r="AY132" s="216" t="s">
        <v>129</v>
      </c>
    </row>
    <row r="133" spans="2:65" s="13" customFormat="1" ht="13.5">
      <c r="B133" s="244"/>
      <c r="C133" s="245"/>
      <c r="D133" s="207" t="s">
        <v>138</v>
      </c>
      <c r="E133" s="246" t="s">
        <v>24</v>
      </c>
      <c r="F133" s="247" t="s">
        <v>239</v>
      </c>
      <c r="G133" s="245"/>
      <c r="H133" s="248">
        <v>949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AT133" s="254" t="s">
        <v>138</v>
      </c>
      <c r="AU133" s="254" t="s">
        <v>87</v>
      </c>
      <c r="AV133" s="13" t="s">
        <v>136</v>
      </c>
      <c r="AW133" s="13" t="s">
        <v>42</v>
      </c>
      <c r="AX133" s="13" t="s">
        <v>25</v>
      </c>
      <c r="AY133" s="254" t="s">
        <v>129</v>
      </c>
    </row>
    <row r="134" spans="2:65" s="1" customFormat="1" ht="44.25" customHeight="1">
      <c r="B134" s="41"/>
      <c r="C134" s="234" t="s">
        <v>9</v>
      </c>
      <c r="D134" s="234" t="s">
        <v>211</v>
      </c>
      <c r="E134" s="235" t="s">
        <v>240</v>
      </c>
      <c r="F134" s="236" t="s">
        <v>241</v>
      </c>
      <c r="G134" s="237" t="s">
        <v>184</v>
      </c>
      <c r="H134" s="238">
        <v>982.41899999999998</v>
      </c>
      <c r="I134" s="239"/>
      <c r="J134" s="240">
        <f>ROUND(I134*H134,2)</f>
        <v>0</v>
      </c>
      <c r="K134" s="236" t="s">
        <v>135</v>
      </c>
      <c r="L134" s="241"/>
      <c r="M134" s="242" t="s">
        <v>24</v>
      </c>
      <c r="N134" s="243" t="s">
        <v>49</v>
      </c>
      <c r="O134" s="42"/>
      <c r="P134" s="202">
        <f>O134*H134</f>
        <v>0</v>
      </c>
      <c r="Q134" s="202">
        <v>1.1000000000000001E-3</v>
      </c>
      <c r="R134" s="202">
        <f>Q134*H134</f>
        <v>1.0806609</v>
      </c>
      <c r="S134" s="202">
        <v>0</v>
      </c>
      <c r="T134" s="203">
        <f>S134*H134</f>
        <v>0</v>
      </c>
      <c r="AR134" s="24" t="s">
        <v>169</v>
      </c>
      <c r="AT134" s="24" t="s">
        <v>211</v>
      </c>
      <c r="AU134" s="24" t="s">
        <v>87</v>
      </c>
      <c r="AY134" s="24" t="s">
        <v>129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24" t="s">
        <v>25</v>
      </c>
      <c r="BK134" s="204">
        <f>ROUND(I134*H134,2)</f>
        <v>0</v>
      </c>
      <c r="BL134" s="24" t="s">
        <v>136</v>
      </c>
      <c r="BM134" s="24" t="s">
        <v>242</v>
      </c>
    </row>
    <row r="135" spans="2:65" s="11" customFormat="1" ht="13.5">
      <c r="B135" s="205"/>
      <c r="C135" s="206"/>
      <c r="D135" s="207" t="s">
        <v>138</v>
      </c>
      <c r="E135" s="206"/>
      <c r="F135" s="209" t="s">
        <v>243</v>
      </c>
      <c r="G135" s="206"/>
      <c r="H135" s="210">
        <v>982.41899999999998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138</v>
      </c>
      <c r="AU135" s="216" t="s">
        <v>87</v>
      </c>
      <c r="AV135" s="11" t="s">
        <v>87</v>
      </c>
      <c r="AW135" s="11" t="s">
        <v>6</v>
      </c>
      <c r="AX135" s="11" t="s">
        <v>25</v>
      </c>
      <c r="AY135" s="216" t="s">
        <v>129</v>
      </c>
    </row>
    <row r="136" spans="2:65" s="1" customFormat="1" ht="31.5" customHeight="1">
      <c r="B136" s="41"/>
      <c r="C136" s="234" t="s">
        <v>244</v>
      </c>
      <c r="D136" s="234" t="s">
        <v>211</v>
      </c>
      <c r="E136" s="235" t="s">
        <v>245</v>
      </c>
      <c r="F136" s="236" t="s">
        <v>246</v>
      </c>
      <c r="G136" s="237" t="s">
        <v>247</v>
      </c>
      <c r="H136" s="238">
        <v>4</v>
      </c>
      <c r="I136" s="239"/>
      <c r="J136" s="240">
        <f>ROUND(I136*H136,2)</f>
        <v>0</v>
      </c>
      <c r="K136" s="236" t="s">
        <v>135</v>
      </c>
      <c r="L136" s="241"/>
      <c r="M136" s="242" t="s">
        <v>24</v>
      </c>
      <c r="N136" s="243" t="s">
        <v>49</v>
      </c>
      <c r="O136" s="42"/>
      <c r="P136" s="202">
        <f>O136*H136</f>
        <v>0</v>
      </c>
      <c r="Q136" s="202">
        <v>1.6799999999999999E-4</v>
      </c>
      <c r="R136" s="202">
        <f>Q136*H136</f>
        <v>6.7199999999999996E-4</v>
      </c>
      <c r="S136" s="202">
        <v>0</v>
      </c>
      <c r="T136" s="203">
        <f>S136*H136</f>
        <v>0</v>
      </c>
      <c r="AR136" s="24" t="s">
        <v>169</v>
      </c>
      <c r="AT136" s="24" t="s">
        <v>211</v>
      </c>
      <c r="AU136" s="24" t="s">
        <v>87</v>
      </c>
      <c r="AY136" s="24" t="s">
        <v>129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24" t="s">
        <v>25</v>
      </c>
      <c r="BK136" s="204">
        <f>ROUND(I136*H136,2)</f>
        <v>0</v>
      </c>
      <c r="BL136" s="24" t="s">
        <v>136</v>
      </c>
      <c r="BM136" s="24" t="s">
        <v>248</v>
      </c>
    </row>
    <row r="137" spans="2:65" s="1" customFormat="1" ht="27">
      <c r="B137" s="41"/>
      <c r="C137" s="63"/>
      <c r="D137" s="207" t="s">
        <v>207</v>
      </c>
      <c r="E137" s="63"/>
      <c r="F137" s="255" t="s">
        <v>249</v>
      </c>
      <c r="G137" s="63"/>
      <c r="H137" s="63"/>
      <c r="I137" s="163"/>
      <c r="J137" s="63"/>
      <c r="K137" s="63"/>
      <c r="L137" s="61"/>
      <c r="M137" s="233"/>
      <c r="N137" s="42"/>
      <c r="O137" s="42"/>
      <c r="P137" s="42"/>
      <c r="Q137" s="42"/>
      <c r="R137" s="42"/>
      <c r="S137" s="42"/>
      <c r="T137" s="78"/>
      <c r="AT137" s="24" t="s">
        <v>207</v>
      </c>
      <c r="AU137" s="24" t="s">
        <v>87</v>
      </c>
    </row>
    <row r="138" spans="2:65" s="1" customFormat="1" ht="22.5" customHeight="1">
      <c r="B138" s="41"/>
      <c r="C138" s="234" t="s">
        <v>250</v>
      </c>
      <c r="D138" s="234" t="s">
        <v>211</v>
      </c>
      <c r="E138" s="235" t="s">
        <v>251</v>
      </c>
      <c r="F138" s="236" t="s">
        <v>252</v>
      </c>
      <c r="G138" s="237" t="s">
        <v>247</v>
      </c>
      <c r="H138" s="238">
        <v>2</v>
      </c>
      <c r="I138" s="239"/>
      <c r="J138" s="240">
        <f>ROUND(I138*H138,2)</f>
        <v>0</v>
      </c>
      <c r="K138" s="236" t="s">
        <v>24</v>
      </c>
      <c r="L138" s="241"/>
      <c r="M138" s="242" t="s">
        <v>24</v>
      </c>
      <c r="N138" s="243" t="s">
        <v>49</v>
      </c>
      <c r="O138" s="42"/>
      <c r="P138" s="202">
        <f>O138*H138</f>
        <v>0</v>
      </c>
      <c r="Q138" s="202">
        <v>2.5999999999999998E-4</v>
      </c>
      <c r="R138" s="202">
        <f>Q138*H138</f>
        <v>5.1999999999999995E-4</v>
      </c>
      <c r="S138" s="202">
        <v>0</v>
      </c>
      <c r="T138" s="203">
        <f>S138*H138</f>
        <v>0</v>
      </c>
      <c r="AR138" s="24" t="s">
        <v>169</v>
      </c>
      <c r="AT138" s="24" t="s">
        <v>211</v>
      </c>
      <c r="AU138" s="24" t="s">
        <v>87</v>
      </c>
      <c r="AY138" s="24" t="s">
        <v>129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24" t="s">
        <v>25</v>
      </c>
      <c r="BK138" s="204">
        <f>ROUND(I138*H138,2)</f>
        <v>0</v>
      </c>
      <c r="BL138" s="24" t="s">
        <v>136</v>
      </c>
      <c r="BM138" s="24" t="s">
        <v>253</v>
      </c>
    </row>
    <row r="139" spans="2:65" s="1" customFormat="1" ht="31.5" customHeight="1">
      <c r="B139" s="41"/>
      <c r="C139" s="193" t="s">
        <v>254</v>
      </c>
      <c r="D139" s="193" t="s">
        <v>131</v>
      </c>
      <c r="E139" s="194" t="s">
        <v>255</v>
      </c>
      <c r="F139" s="195" t="s">
        <v>256</v>
      </c>
      <c r="G139" s="196" t="s">
        <v>184</v>
      </c>
      <c r="H139" s="197">
        <v>906.5</v>
      </c>
      <c r="I139" s="198"/>
      <c r="J139" s="199">
        <f>ROUND(I139*H139,2)</f>
        <v>0</v>
      </c>
      <c r="K139" s="195" t="s">
        <v>135</v>
      </c>
      <c r="L139" s="61"/>
      <c r="M139" s="200" t="s">
        <v>24</v>
      </c>
      <c r="N139" s="201" t="s">
        <v>49</v>
      </c>
      <c r="O139" s="4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AR139" s="24" t="s">
        <v>136</v>
      </c>
      <c r="AT139" s="24" t="s">
        <v>131</v>
      </c>
      <c r="AU139" s="24" t="s">
        <v>87</v>
      </c>
      <c r="AY139" s="24" t="s">
        <v>129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24" t="s">
        <v>25</v>
      </c>
      <c r="BK139" s="204">
        <f>ROUND(I139*H139,2)</f>
        <v>0</v>
      </c>
      <c r="BL139" s="24" t="s">
        <v>136</v>
      </c>
      <c r="BM139" s="24" t="s">
        <v>257</v>
      </c>
    </row>
    <row r="140" spans="2:65" s="1" customFormat="1" ht="27">
      <c r="B140" s="41"/>
      <c r="C140" s="63"/>
      <c r="D140" s="217" t="s">
        <v>207</v>
      </c>
      <c r="E140" s="63"/>
      <c r="F140" s="232" t="s">
        <v>230</v>
      </c>
      <c r="G140" s="63"/>
      <c r="H140" s="63"/>
      <c r="I140" s="163"/>
      <c r="J140" s="63"/>
      <c r="K140" s="63"/>
      <c r="L140" s="61"/>
      <c r="M140" s="233"/>
      <c r="N140" s="42"/>
      <c r="O140" s="42"/>
      <c r="P140" s="42"/>
      <c r="Q140" s="42"/>
      <c r="R140" s="42"/>
      <c r="S140" s="42"/>
      <c r="T140" s="78"/>
      <c r="AT140" s="24" t="s">
        <v>207</v>
      </c>
      <c r="AU140" s="24" t="s">
        <v>87</v>
      </c>
    </row>
    <row r="141" spans="2:65" s="11" customFormat="1" ht="13.5">
      <c r="B141" s="205"/>
      <c r="C141" s="206"/>
      <c r="D141" s="217" t="s">
        <v>138</v>
      </c>
      <c r="E141" s="218" t="s">
        <v>24</v>
      </c>
      <c r="F141" s="219" t="s">
        <v>258</v>
      </c>
      <c r="G141" s="206"/>
      <c r="H141" s="220">
        <v>944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138</v>
      </c>
      <c r="AU141" s="216" t="s">
        <v>87</v>
      </c>
      <c r="AV141" s="11" t="s">
        <v>87</v>
      </c>
      <c r="AW141" s="11" t="s">
        <v>42</v>
      </c>
      <c r="AX141" s="11" t="s">
        <v>78</v>
      </c>
      <c r="AY141" s="216" t="s">
        <v>129</v>
      </c>
    </row>
    <row r="142" spans="2:65" s="11" customFormat="1" ht="13.5">
      <c r="B142" s="205"/>
      <c r="C142" s="206"/>
      <c r="D142" s="217" t="s">
        <v>138</v>
      </c>
      <c r="E142" s="218" t="s">
        <v>24</v>
      </c>
      <c r="F142" s="219" t="s">
        <v>259</v>
      </c>
      <c r="G142" s="206"/>
      <c r="H142" s="220">
        <v>-37.5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138</v>
      </c>
      <c r="AU142" s="216" t="s">
        <v>87</v>
      </c>
      <c r="AV142" s="11" t="s">
        <v>87</v>
      </c>
      <c r="AW142" s="11" t="s">
        <v>42</v>
      </c>
      <c r="AX142" s="11" t="s">
        <v>78</v>
      </c>
      <c r="AY142" s="216" t="s">
        <v>129</v>
      </c>
    </row>
    <row r="143" spans="2:65" s="13" customFormat="1" ht="13.5">
      <c r="B143" s="244"/>
      <c r="C143" s="245"/>
      <c r="D143" s="207" t="s">
        <v>138</v>
      </c>
      <c r="E143" s="246" t="s">
        <v>24</v>
      </c>
      <c r="F143" s="247" t="s">
        <v>239</v>
      </c>
      <c r="G143" s="245"/>
      <c r="H143" s="248">
        <v>906.5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AT143" s="254" t="s">
        <v>138</v>
      </c>
      <c r="AU143" s="254" t="s">
        <v>87</v>
      </c>
      <c r="AV143" s="13" t="s">
        <v>136</v>
      </c>
      <c r="AW143" s="13" t="s">
        <v>42</v>
      </c>
      <c r="AX143" s="13" t="s">
        <v>25</v>
      </c>
      <c r="AY143" s="254" t="s">
        <v>129</v>
      </c>
    </row>
    <row r="144" spans="2:65" s="1" customFormat="1" ht="44.25" customHeight="1">
      <c r="B144" s="41"/>
      <c r="C144" s="234" t="s">
        <v>260</v>
      </c>
      <c r="D144" s="234" t="s">
        <v>211</v>
      </c>
      <c r="E144" s="235" t="s">
        <v>212</v>
      </c>
      <c r="F144" s="236" t="s">
        <v>213</v>
      </c>
      <c r="G144" s="237" t="s">
        <v>184</v>
      </c>
      <c r="H144" s="238">
        <v>958.16</v>
      </c>
      <c r="I144" s="239"/>
      <c r="J144" s="240">
        <f>ROUND(I144*H144,2)</f>
        <v>0</v>
      </c>
      <c r="K144" s="236" t="s">
        <v>135</v>
      </c>
      <c r="L144" s="241"/>
      <c r="M144" s="242" t="s">
        <v>24</v>
      </c>
      <c r="N144" s="243" t="s">
        <v>49</v>
      </c>
      <c r="O144" s="42"/>
      <c r="P144" s="202">
        <f>O144*H144</f>
        <v>0</v>
      </c>
      <c r="Q144" s="202">
        <v>2.0999999999999999E-3</v>
      </c>
      <c r="R144" s="202">
        <f>Q144*H144</f>
        <v>2.0121359999999999</v>
      </c>
      <c r="S144" s="202">
        <v>0</v>
      </c>
      <c r="T144" s="203">
        <f>S144*H144</f>
        <v>0</v>
      </c>
      <c r="AR144" s="24" t="s">
        <v>169</v>
      </c>
      <c r="AT144" s="24" t="s">
        <v>211</v>
      </c>
      <c r="AU144" s="24" t="s">
        <v>87</v>
      </c>
      <c r="AY144" s="24" t="s">
        <v>129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24" t="s">
        <v>25</v>
      </c>
      <c r="BK144" s="204">
        <f>ROUND(I144*H144,2)</f>
        <v>0</v>
      </c>
      <c r="BL144" s="24" t="s">
        <v>136</v>
      </c>
      <c r="BM144" s="24" t="s">
        <v>261</v>
      </c>
    </row>
    <row r="145" spans="2:65" s="11" customFormat="1" ht="13.5">
      <c r="B145" s="205"/>
      <c r="C145" s="206"/>
      <c r="D145" s="207" t="s">
        <v>138</v>
      </c>
      <c r="E145" s="206"/>
      <c r="F145" s="209" t="s">
        <v>262</v>
      </c>
      <c r="G145" s="206"/>
      <c r="H145" s="210">
        <v>958.16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138</v>
      </c>
      <c r="AU145" s="216" t="s">
        <v>87</v>
      </c>
      <c r="AV145" s="11" t="s">
        <v>87</v>
      </c>
      <c r="AW145" s="11" t="s">
        <v>6</v>
      </c>
      <c r="AX145" s="11" t="s">
        <v>25</v>
      </c>
      <c r="AY145" s="216" t="s">
        <v>129</v>
      </c>
    </row>
    <row r="146" spans="2:65" s="1" customFormat="1" ht="31.5" customHeight="1">
      <c r="B146" s="41"/>
      <c r="C146" s="234" t="s">
        <v>263</v>
      </c>
      <c r="D146" s="234" t="s">
        <v>211</v>
      </c>
      <c r="E146" s="235" t="s">
        <v>264</v>
      </c>
      <c r="F146" s="236" t="s">
        <v>265</v>
      </c>
      <c r="G146" s="237" t="s">
        <v>247</v>
      </c>
      <c r="H146" s="238">
        <v>8</v>
      </c>
      <c r="I146" s="239"/>
      <c r="J146" s="240">
        <f>ROUND(I146*H146,2)</f>
        <v>0</v>
      </c>
      <c r="K146" s="236" t="s">
        <v>135</v>
      </c>
      <c r="L146" s="241"/>
      <c r="M146" s="242" t="s">
        <v>24</v>
      </c>
      <c r="N146" s="243" t="s">
        <v>49</v>
      </c>
      <c r="O146" s="42"/>
      <c r="P146" s="202">
        <f>O146*H146</f>
        <v>0</v>
      </c>
      <c r="Q146" s="202">
        <v>3.2299999999999999E-4</v>
      </c>
      <c r="R146" s="202">
        <f>Q146*H146</f>
        <v>2.5839999999999999E-3</v>
      </c>
      <c r="S146" s="202">
        <v>0</v>
      </c>
      <c r="T146" s="203">
        <f>S146*H146</f>
        <v>0</v>
      </c>
      <c r="AR146" s="24" t="s">
        <v>169</v>
      </c>
      <c r="AT146" s="24" t="s">
        <v>211</v>
      </c>
      <c r="AU146" s="24" t="s">
        <v>87</v>
      </c>
      <c r="AY146" s="24" t="s">
        <v>129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24" t="s">
        <v>25</v>
      </c>
      <c r="BK146" s="204">
        <f>ROUND(I146*H146,2)</f>
        <v>0</v>
      </c>
      <c r="BL146" s="24" t="s">
        <v>136</v>
      </c>
      <c r="BM146" s="24" t="s">
        <v>266</v>
      </c>
    </row>
    <row r="147" spans="2:65" s="1" customFormat="1" ht="27">
      <c r="B147" s="41"/>
      <c r="C147" s="63"/>
      <c r="D147" s="207" t="s">
        <v>207</v>
      </c>
      <c r="E147" s="63"/>
      <c r="F147" s="255" t="s">
        <v>267</v>
      </c>
      <c r="G147" s="63"/>
      <c r="H147" s="63"/>
      <c r="I147" s="163"/>
      <c r="J147" s="63"/>
      <c r="K147" s="63"/>
      <c r="L147" s="61"/>
      <c r="M147" s="233"/>
      <c r="N147" s="42"/>
      <c r="O147" s="42"/>
      <c r="P147" s="42"/>
      <c r="Q147" s="42"/>
      <c r="R147" s="42"/>
      <c r="S147" s="42"/>
      <c r="T147" s="78"/>
      <c r="AT147" s="24" t="s">
        <v>207</v>
      </c>
      <c r="AU147" s="24" t="s">
        <v>87</v>
      </c>
    </row>
    <row r="148" spans="2:65" s="1" customFormat="1" ht="44.25" customHeight="1">
      <c r="B148" s="41"/>
      <c r="C148" s="234" t="s">
        <v>268</v>
      </c>
      <c r="D148" s="234" t="s">
        <v>211</v>
      </c>
      <c r="E148" s="235" t="s">
        <v>269</v>
      </c>
      <c r="F148" s="236" t="s">
        <v>270</v>
      </c>
      <c r="G148" s="237" t="s">
        <v>247</v>
      </c>
      <c r="H148" s="238">
        <v>5</v>
      </c>
      <c r="I148" s="239"/>
      <c r="J148" s="240">
        <f>ROUND(I148*H148,2)</f>
        <v>0</v>
      </c>
      <c r="K148" s="236" t="s">
        <v>135</v>
      </c>
      <c r="L148" s="241"/>
      <c r="M148" s="242" t="s">
        <v>24</v>
      </c>
      <c r="N148" s="243" t="s">
        <v>49</v>
      </c>
      <c r="O148" s="42"/>
      <c r="P148" s="202">
        <f>O148*H148</f>
        <v>0</v>
      </c>
      <c r="Q148" s="202">
        <v>6.7599999999999995E-4</v>
      </c>
      <c r="R148" s="202">
        <f>Q148*H148</f>
        <v>3.3799999999999998E-3</v>
      </c>
      <c r="S148" s="202">
        <v>0</v>
      </c>
      <c r="T148" s="203">
        <f>S148*H148</f>
        <v>0</v>
      </c>
      <c r="AR148" s="24" t="s">
        <v>169</v>
      </c>
      <c r="AT148" s="24" t="s">
        <v>211</v>
      </c>
      <c r="AU148" s="24" t="s">
        <v>87</v>
      </c>
      <c r="AY148" s="24" t="s">
        <v>129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24" t="s">
        <v>25</v>
      </c>
      <c r="BK148" s="204">
        <f>ROUND(I148*H148,2)</f>
        <v>0</v>
      </c>
      <c r="BL148" s="24" t="s">
        <v>136</v>
      </c>
      <c r="BM148" s="24" t="s">
        <v>271</v>
      </c>
    </row>
    <row r="149" spans="2:65" s="1" customFormat="1" ht="27">
      <c r="B149" s="41"/>
      <c r="C149" s="63"/>
      <c r="D149" s="207" t="s">
        <v>207</v>
      </c>
      <c r="E149" s="63"/>
      <c r="F149" s="255" t="s">
        <v>272</v>
      </c>
      <c r="G149" s="63"/>
      <c r="H149" s="63"/>
      <c r="I149" s="163"/>
      <c r="J149" s="63"/>
      <c r="K149" s="63"/>
      <c r="L149" s="61"/>
      <c r="M149" s="233"/>
      <c r="N149" s="42"/>
      <c r="O149" s="42"/>
      <c r="P149" s="42"/>
      <c r="Q149" s="42"/>
      <c r="R149" s="42"/>
      <c r="S149" s="42"/>
      <c r="T149" s="78"/>
      <c r="AT149" s="24" t="s">
        <v>207</v>
      </c>
      <c r="AU149" s="24" t="s">
        <v>87</v>
      </c>
    </row>
    <row r="150" spans="2:65" s="1" customFormat="1" ht="22.5" customHeight="1">
      <c r="B150" s="41"/>
      <c r="C150" s="234" t="s">
        <v>273</v>
      </c>
      <c r="D150" s="234" t="s">
        <v>211</v>
      </c>
      <c r="E150" s="235" t="s">
        <v>274</v>
      </c>
      <c r="F150" s="236" t="s">
        <v>275</v>
      </c>
      <c r="G150" s="237" t="s">
        <v>247</v>
      </c>
      <c r="H150" s="238">
        <v>2</v>
      </c>
      <c r="I150" s="239"/>
      <c r="J150" s="240">
        <f>ROUND(I150*H150,2)</f>
        <v>0</v>
      </c>
      <c r="K150" s="236" t="s">
        <v>24</v>
      </c>
      <c r="L150" s="241"/>
      <c r="M150" s="242" t="s">
        <v>24</v>
      </c>
      <c r="N150" s="243" t="s">
        <v>49</v>
      </c>
      <c r="O150" s="42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AR150" s="24" t="s">
        <v>169</v>
      </c>
      <c r="AT150" s="24" t="s">
        <v>211</v>
      </c>
      <c r="AU150" s="24" t="s">
        <v>87</v>
      </c>
      <c r="AY150" s="24" t="s">
        <v>129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24" t="s">
        <v>25</v>
      </c>
      <c r="BK150" s="204">
        <f>ROUND(I150*H150,2)</f>
        <v>0</v>
      </c>
      <c r="BL150" s="24" t="s">
        <v>136</v>
      </c>
      <c r="BM150" s="24" t="s">
        <v>276</v>
      </c>
    </row>
    <row r="151" spans="2:65" s="1" customFormat="1" ht="44.25" customHeight="1">
      <c r="B151" s="41"/>
      <c r="C151" s="193" t="s">
        <v>277</v>
      </c>
      <c r="D151" s="193" t="s">
        <v>131</v>
      </c>
      <c r="E151" s="194" t="s">
        <v>278</v>
      </c>
      <c r="F151" s="195" t="s">
        <v>279</v>
      </c>
      <c r="G151" s="196" t="s">
        <v>134</v>
      </c>
      <c r="H151" s="197">
        <v>14.59</v>
      </c>
      <c r="I151" s="198"/>
      <c r="J151" s="199">
        <f>ROUND(I151*H151,2)</f>
        <v>0</v>
      </c>
      <c r="K151" s="195" t="s">
        <v>135</v>
      </c>
      <c r="L151" s="61"/>
      <c r="M151" s="200" t="s">
        <v>24</v>
      </c>
      <c r="N151" s="201" t="s">
        <v>49</v>
      </c>
      <c r="O151" s="42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AR151" s="24" t="s">
        <v>136</v>
      </c>
      <c r="AT151" s="24" t="s">
        <v>131</v>
      </c>
      <c r="AU151" s="24" t="s">
        <v>87</v>
      </c>
      <c r="AY151" s="24" t="s">
        <v>129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24" t="s">
        <v>25</v>
      </c>
      <c r="BK151" s="204">
        <f>ROUND(I151*H151,2)</f>
        <v>0</v>
      </c>
      <c r="BL151" s="24" t="s">
        <v>136</v>
      </c>
      <c r="BM151" s="24" t="s">
        <v>280</v>
      </c>
    </row>
    <row r="152" spans="2:65" s="11" customFormat="1" ht="13.5">
      <c r="B152" s="205"/>
      <c r="C152" s="206"/>
      <c r="D152" s="207" t="s">
        <v>138</v>
      </c>
      <c r="E152" s="208" t="s">
        <v>24</v>
      </c>
      <c r="F152" s="209" t="s">
        <v>281</v>
      </c>
      <c r="G152" s="206"/>
      <c r="H152" s="210">
        <v>14.59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138</v>
      </c>
      <c r="AU152" s="216" t="s">
        <v>87</v>
      </c>
      <c r="AV152" s="11" t="s">
        <v>87</v>
      </c>
      <c r="AW152" s="11" t="s">
        <v>42</v>
      </c>
      <c r="AX152" s="11" t="s">
        <v>25</v>
      </c>
      <c r="AY152" s="216" t="s">
        <v>129</v>
      </c>
    </row>
    <row r="153" spans="2:65" s="1" customFormat="1" ht="44.25" customHeight="1">
      <c r="B153" s="41"/>
      <c r="C153" s="234" t="s">
        <v>282</v>
      </c>
      <c r="D153" s="234" t="s">
        <v>211</v>
      </c>
      <c r="E153" s="235" t="s">
        <v>283</v>
      </c>
      <c r="F153" s="236" t="s">
        <v>284</v>
      </c>
      <c r="G153" s="237" t="s">
        <v>285</v>
      </c>
      <c r="H153" s="238">
        <v>29.18</v>
      </c>
      <c r="I153" s="239"/>
      <c r="J153" s="240">
        <f>ROUND(I153*H153,2)</f>
        <v>0</v>
      </c>
      <c r="K153" s="236" t="s">
        <v>135</v>
      </c>
      <c r="L153" s="241"/>
      <c r="M153" s="242" t="s">
        <v>24</v>
      </c>
      <c r="N153" s="243" t="s">
        <v>49</v>
      </c>
      <c r="O153" s="42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AR153" s="24" t="s">
        <v>169</v>
      </c>
      <c r="AT153" s="24" t="s">
        <v>211</v>
      </c>
      <c r="AU153" s="24" t="s">
        <v>87</v>
      </c>
      <c r="AY153" s="24" t="s">
        <v>129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25</v>
      </c>
      <c r="BK153" s="204">
        <f>ROUND(I153*H153,2)</f>
        <v>0</v>
      </c>
      <c r="BL153" s="24" t="s">
        <v>136</v>
      </c>
      <c r="BM153" s="24" t="s">
        <v>286</v>
      </c>
    </row>
    <row r="154" spans="2:65" s="11" customFormat="1" ht="13.5">
      <c r="B154" s="205"/>
      <c r="C154" s="206"/>
      <c r="D154" s="207" t="s">
        <v>138</v>
      </c>
      <c r="E154" s="206"/>
      <c r="F154" s="209" t="s">
        <v>287</v>
      </c>
      <c r="G154" s="206"/>
      <c r="H154" s="210">
        <v>29.18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138</v>
      </c>
      <c r="AU154" s="216" t="s">
        <v>87</v>
      </c>
      <c r="AV154" s="11" t="s">
        <v>87</v>
      </c>
      <c r="AW154" s="11" t="s">
        <v>6</v>
      </c>
      <c r="AX154" s="11" t="s">
        <v>25</v>
      </c>
      <c r="AY154" s="216" t="s">
        <v>129</v>
      </c>
    </row>
    <row r="155" spans="2:65" s="1" customFormat="1" ht="31.5" customHeight="1">
      <c r="B155" s="41"/>
      <c r="C155" s="193" t="s">
        <v>288</v>
      </c>
      <c r="D155" s="193" t="s">
        <v>131</v>
      </c>
      <c r="E155" s="194" t="s">
        <v>289</v>
      </c>
      <c r="F155" s="195" t="s">
        <v>290</v>
      </c>
      <c r="G155" s="196" t="s">
        <v>134</v>
      </c>
      <c r="H155" s="197">
        <v>455.483</v>
      </c>
      <c r="I155" s="198"/>
      <c r="J155" s="199">
        <f>ROUND(I155*H155,2)</f>
        <v>0</v>
      </c>
      <c r="K155" s="195" t="s">
        <v>135</v>
      </c>
      <c r="L155" s="61"/>
      <c r="M155" s="200" t="s">
        <v>24</v>
      </c>
      <c r="N155" s="201" t="s">
        <v>49</v>
      </c>
      <c r="O155" s="42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AR155" s="24" t="s">
        <v>136</v>
      </c>
      <c r="AT155" s="24" t="s">
        <v>131</v>
      </c>
      <c r="AU155" s="24" t="s">
        <v>87</v>
      </c>
      <c r="AY155" s="24" t="s">
        <v>129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24" t="s">
        <v>25</v>
      </c>
      <c r="BK155" s="204">
        <f>ROUND(I155*H155,2)</f>
        <v>0</v>
      </c>
      <c r="BL155" s="24" t="s">
        <v>136</v>
      </c>
      <c r="BM155" s="24" t="s">
        <v>291</v>
      </c>
    </row>
    <row r="156" spans="2:65" s="1" customFormat="1" ht="54">
      <c r="B156" s="41"/>
      <c r="C156" s="63"/>
      <c r="D156" s="217" t="s">
        <v>207</v>
      </c>
      <c r="E156" s="63"/>
      <c r="F156" s="232" t="s">
        <v>292</v>
      </c>
      <c r="G156" s="63"/>
      <c r="H156" s="63"/>
      <c r="I156" s="163"/>
      <c r="J156" s="63"/>
      <c r="K156" s="63"/>
      <c r="L156" s="61"/>
      <c r="M156" s="233"/>
      <c r="N156" s="42"/>
      <c r="O156" s="42"/>
      <c r="P156" s="42"/>
      <c r="Q156" s="42"/>
      <c r="R156" s="42"/>
      <c r="S156" s="42"/>
      <c r="T156" s="78"/>
      <c r="AT156" s="24" t="s">
        <v>207</v>
      </c>
      <c r="AU156" s="24" t="s">
        <v>87</v>
      </c>
    </row>
    <row r="157" spans="2:65" s="11" customFormat="1" ht="13.5">
      <c r="B157" s="205"/>
      <c r="C157" s="206"/>
      <c r="D157" s="217" t="s">
        <v>138</v>
      </c>
      <c r="E157" s="218" t="s">
        <v>24</v>
      </c>
      <c r="F157" s="219" t="s">
        <v>293</v>
      </c>
      <c r="G157" s="206"/>
      <c r="H157" s="220">
        <v>505.02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138</v>
      </c>
      <c r="AU157" s="216" t="s">
        <v>87</v>
      </c>
      <c r="AV157" s="11" t="s">
        <v>87</v>
      </c>
      <c r="AW157" s="11" t="s">
        <v>42</v>
      </c>
      <c r="AX157" s="11" t="s">
        <v>78</v>
      </c>
      <c r="AY157" s="216" t="s">
        <v>129</v>
      </c>
    </row>
    <row r="158" spans="2:65" s="11" customFormat="1" ht="13.5">
      <c r="B158" s="205"/>
      <c r="C158" s="206"/>
      <c r="D158" s="217" t="s">
        <v>138</v>
      </c>
      <c r="E158" s="218" t="s">
        <v>24</v>
      </c>
      <c r="F158" s="219" t="s">
        <v>294</v>
      </c>
      <c r="G158" s="206"/>
      <c r="H158" s="220">
        <v>-35.655999999999999</v>
      </c>
      <c r="I158" s="211"/>
      <c r="J158" s="206"/>
      <c r="K158" s="206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138</v>
      </c>
      <c r="AU158" s="216" t="s">
        <v>87</v>
      </c>
      <c r="AV158" s="11" t="s">
        <v>87</v>
      </c>
      <c r="AW158" s="11" t="s">
        <v>42</v>
      </c>
      <c r="AX158" s="11" t="s">
        <v>78</v>
      </c>
      <c r="AY158" s="216" t="s">
        <v>129</v>
      </c>
    </row>
    <row r="159" spans="2:65" s="11" customFormat="1" ht="13.5">
      <c r="B159" s="205"/>
      <c r="C159" s="206"/>
      <c r="D159" s="217" t="s">
        <v>138</v>
      </c>
      <c r="E159" s="218" t="s">
        <v>24</v>
      </c>
      <c r="F159" s="219" t="s">
        <v>295</v>
      </c>
      <c r="G159" s="206"/>
      <c r="H159" s="220">
        <v>-13.881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138</v>
      </c>
      <c r="AU159" s="216" t="s">
        <v>87</v>
      </c>
      <c r="AV159" s="11" t="s">
        <v>87</v>
      </c>
      <c r="AW159" s="11" t="s">
        <v>42</v>
      </c>
      <c r="AX159" s="11" t="s">
        <v>78</v>
      </c>
      <c r="AY159" s="216" t="s">
        <v>129</v>
      </c>
    </row>
    <row r="160" spans="2:65" s="13" customFormat="1" ht="13.5">
      <c r="B160" s="244"/>
      <c r="C160" s="245"/>
      <c r="D160" s="207" t="s">
        <v>138</v>
      </c>
      <c r="E160" s="246" t="s">
        <v>24</v>
      </c>
      <c r="F160" s="247" t="s">
        <v>239</v>
      </c>
      <c r="G160" s="245"/>
      <c r="H160" s="248">
        <v>455.483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AT160" s="254" t="s">
        <v>138</v>
      </c>
      <c r="AU160" s="254" t="s">
        <v>87</v>
      </c>
      <c r="AV160" s="13" t="s">
        <v>136</v>
      </c>
      <c r="AW160" s="13" t="s">
        <v>42</v>
      </c>
      <c r="AX160" s="13" t="s">
        <v>25</v>
      </c>
      <c r="AY160" s="254" t="s">
        <v>129</v>
      </c>
    </row>
    <row r="161" spans="2:65" s="1" customFormat="1" ht="44.25" customHeight="1">
      <c r="B161" s="41"/>
      <c r="C161" s="193" t="s">
        <v>296</v>
      </c>
      <c r="D161" s="193" t="s">
        <v>131</v>
      </c>
      <c r="E161" s="194" t="s">
        <v>297</v>
      </c>
      <c r="F161" s="195" t="s">
        <v>298</v>
      </c>
      <c r="G161" s="196" t="s">
        <v>134</v>
      </c>
      <c r="H161" s="197">
        <v>1081.789</v>
      </c>
      <c r="I161" s="198"/>
      <c r="J161" s="199">
        <f>ROUND(I161*H161,2)</f>
        <v>0</v>
      </c>
      <c r="K161" s="195" t="s">
        <v>135</v>
      </c>
      <c r="L161" s="61"/>
      <c r="M161" s="200" t="s">
        <v>24</v>
      </c>
      <c r="N161" s="201" t="s">
        <v>49</v>
      </c>
      <c r="O161" s="42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AR161" s="24" t="s">
        <v>136</v>
      </c>
      <c r="AT161" s="24" t="s">
        <v>131</v>
      </c>
      <c r="AU161" s="24" t="s">
        <v>87</v>
      </c>
      <c r="AY161" s="24" t="s">
        <v>129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25</v>
      </c>
      <c r="BK161" s="204">
        <f>ROUND(I161*H161,2)</f>
        <v>0</v>
      </c>
      <c r="BL161" s="24" t="s">
        <v>136</v>
      </c>
      <c r="BM161" s="24" t="s">
        <v>299</v>
      </c>
    </row>
    <row r="162" spans="2:65" s="1" customFormat="1" ht="27">
      <c r="B162" s="41"/>
      <c r="C162" s="63"/>
      <c r="D162" s="217" t="s">
        <v>207</v>
      </c>
      <c r="E162" s="63"/>
      <c r="F162" s="232" t="s">
        <v>300</v>
      </c>
      <c r="G162" s="63"/>
      <c r="H162" s="63"/>
      <c r="I162" s="163"/>
      <c r="J162" s="63"/>
      <c r="K162" s="63"/>
      <c r="L162" s="61"/>
      <c r="M162" s="233"/>
      <c r="N162" s="42"/>
      <c r="O162" s="42"/>
      <c r="P162" s="42"/>
      <c r="Q162" s="42"/>
      <c r="R162" s="42"/>
      <c r="S162" s="42"/>
      <c r="T162" s="78"/>
      <c r="AT162" s="24" t="s">
        <v>207</v>
      </c>
      <c r="AU162" s="24" t="s">
        <v>87</v>
      </c>
    </row>
    <row r="163" spans="2:65" s="11" customFormat="1" ht="13.5">
      <c r="B163" s="205"/>
      <c r="C163" s="206"/>
      <c r="D163" s="217" t="s">
        <v>138</v>
      </c>
      <c r="E163" s="218" t="s">
        <v>24</v>
      </c>
      <c r="F163" s="219" t="s">
        <v>301</v>
      </c>
      <c r="G163" s="206"/>
      <c r="H163" s="220">
        <v>73.92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138</v>
      </c>
      <c r="AU163" s="216" t="s">
        <v>87</v>
      </c>
      <c r="AV163" s="11" t="s">
        <v>87</v>
      </c>
      <c r="AW163" s="11" t="s">
        <v>42</v>
      </c>
      <c r="AX163" s="11" t="s">
        <v>78</v>
      </c>
      <c r="AY163" s="216" t="s">
        <v>129</v>
      </c>
    </row>
    <row r="164" spans="2:65" s="11" customFormat="1" ht="13.5">
      <c r="B164" s="205"/>
      <c r="C164" s="206"/>
      <c r="D164" s="217" t="s">
        <v>138</v>
      </c>
      <c r="E164" s="218" t="s">
        <v>24</v>
      </c>
      <c r="F164" s="219" t="s">
        <v>302</v>
      </c>
      <c r="G164" s="206"/>
      <c r="H164" s="220">
        <v>12.31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138</v>
      </c>
      <c r="AU164" s="216" t="s">
        <v>87</v>
      </c>
      <c r="AV164" s="11" t="s">
        <v>87</v>
      </c>
      <c r="AW164" s="11" t="s">
        <v>42</v>
      </c>
      <c r="AX164" s="11" t="s">
        <v>78</v>
      </c>
      <c r="AY164" s="216" t="s">
        <v>129</v>
      </c>
    </row>
    <row r="165" spans="2:65" s="11" customFormat="1" ht="13.5">
      <c r="B165" s="205"/>
      <c r="C165" s="206"/>
      <c r="D165" s="217" t="s">
        <v>138</v>
      </c>
      <c r="E165" s="218" t="s">
        <v>24</v>
      </c>
      <c r="F165" s="219" t="s">
        <v>303</v>
      </c>
      <c r="G165" s="206"/>
      <c r="H165" s="220">
        <v>32.776000000000003</v>
      </c>
      <c r="I165" s="211"/>
      <c r="J165" s="206"/>
      <c r="K165" s="206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138</v>
      </c>
      <c r="AU165" s="216" t="s">
        <v>87</v>
      </c>
      <c r="AV165" s="11" t="s">
        <v>87</v>
      </c>
      <c r="AW165" s="11" t="s">
        <v>42</v>
      </c>
      <c r="AX165" s="11" t="s">
        <v>78</v>
      </c>
      <c r="AY165" s="216" t="s">
        <v>129</v>
      </c>
    </row>
    <row r="166" spans="2:65" s="11" customFormat="1" ht="13.5">
      <c r="B166" s="205"/>
      <c r="C166" s="206"/>
      <c r="D166" s="217" t="s">
        <v>138</v>
      </c>
      <c r="E166" s="218" t="s">
        <v>24</v>
      </c>
      <c r="F166" s="219" t="s">
        <v>304</v>
      </c>
      <c r="G166" s="206"/>
      <c r="H166" s="220">
        <v>505.02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138</v>
      </c>
      <c r="AU166" s="216" t="s">
        <v>87</v>
      </c>
      <c r="AV166" s="11" t="s">
        <v>87</v>
      </c>
      <c r="AW166" s="11" t="s">
        <v>42</v>
      </c>
      <c r="AX166" s="11" t="s">
        <v>78</v>
      </c>
      <c r="AY166" s="216" t="s">
        <v>129</v>
      </c>
    </row>
    <row r="167" spans="2:65" s="11" customFormat="1" ht="13.5">
      <c r="B167" s="205"/>
      <c r="C167" s="206"/>
      <c r="D167" s="217" t="s">
        <v>138</v>
      </c>
      <c r="E167" s="218" t="s">
        <v>24</v>
      </c>
      <c r="F167" s="219" t="s">
        <v>305</v>
      </c>
      <c r="G167" s="206"/>
      <c r="H167" s="220">
        <v>457.76299999999998</v>
      </c>
      <c r="I167" s="211"/>
      <c r="J167" s="206"/>
      <c r="K167" s="206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138</v>
      </c>
      <c r="AU167" s="216" t="s">
        <v>87</v>
      </c>
      <c r="AV167" s="11" t="s">
        <v>87</v>
      </c>
      <c r="AW167" s="11" t="s">
        <v>42</v>
      </c>
      <c r="AX167" s="11" t="s">
        <v>78</v>
      </c>
      <c r="AY167" s="216" t="s">
        <v>129</v>
      </c>
    </row>
    <row r="168" spans="2:65" s="13" customFormat="1" ht="13.5">
      <c r="B168" s="244"/>
      <c r="C168" s="245"/>
      <c r="D168" s="207" t="s">
        <v>138</v>
      </c>
      <c r="E168" s="246" t="s">
        <v>24</v>
      </c>
      <c r="F168" s="247" t="s">
        <v>239</v>
      </c>
      <c r="G168" s="245"/>
      <c r="H168" s="248">
        <v>1081.789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AT168" s="254" t="s">
        <v>138</v>
      </c>
      <c r="AU168" s="254" t="s">
        <v>87</v>
      </c>
      <c r="AV168" s="13" t="s">
        <v>136</v>
      </c>
      <c r="AW168" s="13" t="s">
        <v>42</v>
      </c>
      <c r="AX168" s="13" t="s">
        <v>25</v>
      </c>
      <c r="AY168" s="254" t="s">
        <v>129</v>
      </c>
    </row>
    <row r="169" spans="2:65" s="1" customFormat="1" ht="31.5" customHeight="1">
      <c r="B169" s="41"/>
      <c r="C169" s="193" t="s">
        <v>306</v>
      </c>
      <c r="D169" s="193" t="s">
        <v>131</v>
      </c>
      <c r="E169" s="194" t="s">
        <v>307</v>
      </c>
      <c r="F169" s="195" t="s">
        <v>308</v>
      </c>
      <c r="G169" s="196" t="s">
        <v>134</v>
      </c>
      <c r="H169" s="197">
        <v>528.09900000000005</v>
      </c>
      <c r="I169" s="198"/>
      <c r="J169" s="199">
        <f>ROUND(I169*H169,2)</f>
        <v>0</v>
      </c>
      <c r="K169" s="195" t="s">
        <v>135</v>
      </c>
      <c r="L169" s="61"/>
      <c r="M169" s="200" t="s">
        <v>24</v>
      </c>
      <c r="N169" s="201" t="s">
        <v>49</v>
      </c>
      <c r="O169" s="42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24" t="s">
        <v>136</v>
      </c>
      <c r="AT169" s="24" t="s">
        <v>131</v>
      </c>
      <c r="AU169" s="24" t="s">
        <v>87</v>
      </c>
      <c r="AY169" s="24" t="s">
        <v>129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24" t="s">
        <v>25</v>
      </c>
      <c r="BK169" s="204">
        <f>ROUND(I169*H169,2)</f>
        <v>0</v>
      </c>
      <c r="BL169" s="24" t="s">
        <v>136</v>
      </c>
      <c r="BM169" s="24" t="s">
        <v>309</v>
      </c>
    </row>
    <row r="170" spans="2:65" s="1" customFormat="1" ht="27">
      <c r="B170" s="41"/>
      <c r="C170" s="63"/>
      <c r="D170" s="217" t="s">
        <v>207</v>
      </c>
      <c r="E170" s="63"/>
      <c r="F170" s="232" t="s">
        <v>310</v>
      </c>
      <c r="G170" s="63"/>
      <c r="H170" s="63"/>
      <c r="I170" s="163"/>
      <c r="J170" s="63"/>
      <c r="K170" s="63"/>
      <c r="L170" s="61"/>
      <c r="M170" s="233"/>
      <c r="N170" s="42"/>
      <c r="O170" s="42"/>
      <c r="P170" s="42"/>
      <c r="Q170" s="42"/>
      <c r="R170" s="42"/>
      <c r="S170" s="42"/>
      <c r="T170" s="78"/>
      <c r="AT170" s="24" t="s">
        <v>207</v>
      </c>
      <c r="AU170" s="24" t="s">
        <v>87</v>
      </c>
    </row>
    <row r="171" spans="2:65" s="11" customFormat="1" ht="13.5">
      <c r="B171" s="205"/>
      <c r="C171" s="206"/>
      <c r="D171" s="217" t="s">
        <v>138</v>
      </c>
      <c r="E171" s="218" t="s">
        <v>24</v>
      </c>
      <c r="F171" s="219" t="s">
        <v>311</v>
      </c>
      <c r="G171" s="206"/>
      <c r="H171" s="220">
        <v>36.96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138</v>
      </c>
      <c r="AU171" s="216" t="s">
        <v>87</v>
      </c>
      <c r="AV171" s="11" t="s">
        <v>87</v>
      </c>
      <c r="AW171" s="11" t="s">
        <v>42</v>
      </c>
      <c r="AX171" s="11" t="s">
        <v>78</v>
      </c>
      <c r="AY171" s="216" t="s">
        <v>129</v>
      </c>
    </row>
    <row r="172" spans="2:65" s="11" customFormat="1" ht="13.5">
      <c r="B172" s="205"/>
      <c r="C172" s="206"/>
      <c r="D172" s="217" t="s">
        <v>138</v>
      </c>
      <c r="E172" s="218" t="s">
        <v>24</v>
      </c>
      <c r="F172" s="219" t="s">
        <v>312</v>
      </c>
      <c r="G172" s="206"/>
      <c r="H172" s="220">
        <v>12.31</v>
      </c>
      <c r="I172" s="211"/>
      <c r="J172" s="206"/>
      <c r="K172" s="206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138</v>
      </c>
      <c r="AU172" s="216" t="s">
        <v>87</v>
      </c>
      <c r="AV172" s="11" t="s">
        <v>87</v>
      </c>
      <c r="AW172" s="11" t="s">
        <v>42</v>
      </c>
      <c r="AX172" s="11" t="s">
        <v>78</v>
      </c>
      <c r="AY172" s="216" t="s">
        <v>129</v>
      </c>
    </row>
    <row r="173" spans="2:65" s="11" customFormat="1" ht="13.5">
      <c r="B173" s="205"/>
      <c r="C173" s="206"/>
      <c r="D173" s="217" t="s">
        <v>138</v>
      </c>
      <c r="E173" s="218" t="s">
        <v>24</v>
      </c>
      <c r="F173" s="219" t="s">
        <v>313</v>
      </c>
      <c r="G173" s="206"/>
      <c r="H173" s="220">
        <v>21.065999999999999</v>
      </c>
      <c r="I173" s="211"/>
      <c r="J173" s="206"/>
      <c r="K173" s="206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138</v>
      </c>
      <c r="AU173" s="216" t="s">
        <v>87</v>
      </c>
      <c r="AV173" s="11" t="s">
        <v>87</v>
      </c>
      <c r="AW173" s="11" t="s">
        <v>42</v>
      </c>
      <c r="AX173" s="11" t="s">
        <v>78</v>
      </c>
      <c r="AY173" s="216" t="s">
        <v>129</v>
      </c>
    </row>
    <row r="174" spans="2:65" s="11" customFormat="1" ht="13.5">
      <c r="B174" s="205"/>
      <c r="C174" s="206"/>
      <c r="D174" s="217" t="s">
        <v>138</v>
      </c>
      <c r="E174" s="218" t="s">
        <v>24</v>
      </c>
      <c r="F174" s="219" t="s">
        <v>314</v>
      </c>
      <c r="G174" s="206"/>
      <c r="H174" s="220">
        <v>457.76299999999998</v>
      </c>
      <c r="I174" s="211"/>
      <c r="J174" s="206"/>
      <c r="K174" s="206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138</v>
      </c>
      <c r="AU174" s="216" t="s">
        <v>87</v>
      </c>
      <c r="AV174" s="11" t="s">
        <v>87</v>
      </c>
      <c r="AW174" s="11" t="s">
        <v>42</v>
      </c>
      <c r="AX174" s="11" t="s">
        <v>78</v>
      </c>
      <c r="AY174" s="216" t="s">
        <v>129</v>
      </c>
    </row>
    <row r="175" spans="2:65" s="13" customFormat="1" ht="13.5">
      <c r="B175" s="244"/>
      <c r="C175" s="245"/>
      <c r="D175" s="207" t="s">
        <v>138</v>
      </c>
      <c r="E175" s="246" t="s">
        <v>24</v>
      </c>
      <c r="F175" s="247" t="s">
        <v>239</v>
      </c>
      <c r="G175" s="245"/>
      <c r="H175" s="248">
        <v>528.09900000000005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AT175" s="254" t="s">
        <v>138</v>
      </c>
      <c r="AU175" s="254" t="s">
        <v>87</v>
      </c>
      <c r="AV175" s="13" t="s">
        <v>136</v>
      </c>
      <c r="AW175" s="13" t="s">
        <v>42</v>
      </c>
      <c r="AX175" s="13" t="s">
        <v>25</v>
      </c>
      <c r="AY175" s="254" t="s">
        <v>129</v>
      </c>
    </row>
    <row r="176" spans="2:65" s="1" customFormat="1" ht="31.5" customHeight="1">
      <c r="B176" s="41"/>
      <c r="C176" s="193" t="s">
        <v>315</v>
      </c>
      <c r="D176" s="193" t="s">
        <v>131</v>
      </c>
      <c r="E176" s="194" t="s">
        <v>316</v>
      </c>
      <c r="F176" s="195" t="s">
        <v>317</v>
      </c>
      <c r="G176" s="196" t="s">
        <v>142</v>
      </c>
      <c r="H176" s="197">
        <v>369.3</v>
      </c>
      <c r="I176" s="198"/>
      <c r="J176" s="199">
        <f>ROUND(I176*H176,2)</f>
        <v>0</v>
      </c>
      <c r="K176" s="195" t="s">
        <v>135</v>
      </c>
      <c r="L176" s="61"/>
      <c r="M176" s="200" t="s">
        <v>24</v>
      </c>
      <c r="N176" s="201" t="s">
        <v>49</v>
      </c>
      <c r="O176" s="42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AR176" s="24" t="s">
        <v>136</v>
      </c>
      <c r="AT176" s="24" t="s">
        <v>131</v>
      </c>
      <c r="AU176" s="24" t="s">
        <v>87</v>
      </c>
      <c r="AY176" s="24" t="s">
        <v>129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24" t="s">
        <v>25</v>
      </c>
      <c r="BK176" s="204">
        <f>ROUND(I176*H176,2)</f>
        <v>0</v>
      </c>
      <c r="BL176" s="24" t="s">
        <v>136</v>
      </c>
      <c r="BM176" s="24" t="s">
        <v>318</v>
      </c>
    </row>
    <row r="177" spans="2:65" s="11" customFormat="1" ht="13.5">
      <c r="B177" s="205"/>
      <c r="C177" s="206"/>
      <c r="D177" s="207" t="s">
        <v>138</v>
      </c>
      <c r="E177" s="208" t="s">
        <v>24</v>
      </c>
      <c r="F177" s="209" t="s">
        <v>319</v>
      </c>
      <c r="G177" s="206"/>
      <c r="H177" s="210">
        <v>369.3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138</v>
      </c>
      <c r="AU177" s="216" t="s">
        <v>87</v>
      </c>
      <c r="AV177" s="11" t="s">
        <v>87</v>
      </c>
      <c r="AW177" s="11" t="s">
        <v>42</v>
      </c>
      <c r="AX177" s="11" t="s">
        <v>25</v>
      </c>
      <c r="AY177" s="216" t="s">
        <v>129</v>
      </c>
    </row>
    <row r="178" spans="2:65" s="1" customFormat="1" ht="31.5" customHeight="1">
      <c r="B178" s="41"/>
      <c r="C178" s="193" t="s">
        <v>320</v>
      </c>
      <c r="D178" s="193" t="s">
        <v>131</v>
      </c>
      <c r="E178" s="194" t="s">
        <v>321</v>
      </c>
      <c r="F178" s="195" t="s">
        <v>322</v>
      </c>
      <c r="G178" s="196" t="s">
        <v>142</v>
      </c>
      <c r="H178" s="197">
        <v>369.3</v>
      </c>
      <c r="I178" s="198"/>
      <c r="J178" s="199">
        <f>ROUND(I178*H178,2)</f>
        <v>0</v>
      </c>
      <c r="K178" s="195" t="s">
        <v>135</v>
      </c>
      <c r="L178" s="61"/>
      <c r="M178" s="200" t="s">
        <v>24</v>
      </c>
      <c r="N178" s="201" t="s">
        <v>49</v>
      </c>
      <c r="O178" s="42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AR178" s="24" t="s">
        <v>136</v>
      </c>
      <c r="AT178" s="24" t="s">
        <v>131</v>
      </c>
      <c r="AU178" s="24" t="s">
        <v>87</v>
      </c>
      <c r="AY178" s="24" t="s">
        <v>129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24" t="s">
        <v>25</v>
      </c>
      <c r="BK178" s="204">
        <f>ROUND(I178*H178,2)</f>
        <v>0</v>
      </c>
      <c r="BL178" s="24" t="s">
        <v>136</v>
      </c>
      <c r="BM178" s="24" t="s">
        <v>323</v>
      </c>
    </row>
    <row r="179" spans="2:65" s="1" customFormat="1" ht="22.5" customHeight="1">
      <c r="B179" s="41"/>
      <c r="C179" s="234" t="s">
        <v>324</v>
      </c>
      <c r="D179" s="234" t="s">
        <v>211</v>
      </c>
      <c r="E179" s="235" t="s">
        <v>325</v>
      </c>
      <c r="F179" s="236" t="s">
        <v>326</v>
      </c>
      <c r="G179" s="237" t="s">
        <v>327</v>
      </c>
      <c r="H179" s="238">
        <v>5.54</v>
      </c>
      <c r="I179" s="239"/>
      <c r="J179" s="240">
        <f>ROUND(I179*H179,2)</f>
        <v>0</v>
      </c>
      <c r="K179" s="236" t="s">
        <v>135</v>
      </c>
      <c r="L179" s="241"/>
      <c r="M179" s="242" t="s">
        <v>24</v>
      </c>
      <c r="N179" s="243" t="s">
        <v>49</v>
      </c>
      <c r="O179" s="42"/>
      <c r="P179" s="202">
        <f>O179*H179</f>
        <v>0</v>
      </c>
      <c r="Q179" s="202">
        <v>1E-3</v>
      </c>
      <c r="R179" s="202">
        <f>Q179*H179</f>
        <v>5.5399999999999998E-3</v>
      </c>
      <c r="S179" s="202">
        <v>0</v>
      </c>
      <c r="T179" s="203">
        <f>S179*H179</f>
        <v>0</v>
      </c>
      <c r="AR179" s="24" t="s">
        <v>169</v>
      </c>
      <c r="AT179" s="24" t="s">
        <v>211</v>
      </c>
      <c r="AU179" s="24" t="s">
        <v>87</v>
      </c>
      <c r="AY179" s="24" t="s">
        <v>129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24" t="s">
        <v>25</v>
      </c>
      <c r="BK179" s="204">
        <f>ROUND(I179*H179,2)</f>
        <v>0</v>
      </c>
      <c r="BL179" s="24" t="s">
        <v>136</v>
      </c>
      <c r="BM179" s="24" t="s">
        <v>328</v>
      </c>
    </row>
    <row r="180" spans="2:65" s="11" customFormat="1" ht="13.5">
      <c r="B180" s="205"/>
      <c r="C180" s="206"/>
      <c r="D180" s="207" t="s">
        <v>138</v>
      </c>
      <c r="E180" s="206"/>
      <c r="F180" s="209" t="s">
        <v>329</v>
      </c>
      <c r="G180" s="206"/>
      <c r="H180" s="210">
        <v>5.54</v>
      </c>
      <c r="I180" s="211"/>
      <c r="J180" s="206"/>
      <c r="K180" s="206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138</v>
      </c>
      <c r="AU180" s="216" t="s">
        <v>87</v>
      </c>
      <c r="AV180" s="11" t="s">
        <v>87</v>
      </c>
      <c r="AW180" s="11" t="s">
        <v>6</v>
      </c>
      <c r="AX180" s="11" t="s">
        <v>25</v>
      </c>
      <c r="AY180" s="216" t="s">
        <v>129</v>
      </c>
    </row>
    <row r="181" spans="2:65" s="1" customFormat="1" ht="44.25" customHeight="1">
      <c r="B181" s="41"/>
      <c r="C181" s="193" t="s">
        <v>330</v>
      </c>
      <c r="D181" s="193" t="s">
        <v>131</v>
      </c>
      <c r="E181" s="194" t="s">
        <v>331</v>
      </c>
      <c r="F181" s="195" t="s">
        <v>332</v>
      </c>
      <c r="G181" s="196" t="s">
        <v>134</v>
      </c>
      <c r="H181" s="197">
        <v>47.256999999999998</v>
      </c>
      <c r="I181" s="198"/>
      <c r="J181" s="199">
        <f>ROUND(I181*H181,2)</f>
        <v>0</v>
      </c>
      <c r="K181" s="195" t="s">
        <v>135</v>
      </c>
      <c r="L181" s="61"/>
      <c r="M181" s="200" t="s">
        <v>24</v>
      </c>
      <c r="N181" s="201" t="s">
        <v>49</v>
      </c>
      <c r="O181" s="42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24" t="s">
        <v>136</v>
      </c>
      <c r="AT181" s="24" t="s">
        <v>131</v>
      </c>
      <c r="AU181" s="24" t="s">
        <v>87</v>
      </c>
      <c r="AY181" s="24" t="s">
        <v>129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24" t="s">
        <v>25</v>
      </c>
      <c r="BK181" s="204">
        <f>ROUND(I181*H181,2)</f>
        <v>0</v>
      </c>
      <c r="BL181" s="24" t="s">
        <v>136</v>
      </c>
      <c r="BM181" s="24" t="s">
        <v>333</v>
      </c>
    </row>
    <row r="182" spans="2:65" s="1" customFormat="1" ht="27">
      <c r="B182" s="41"/>
      <c r="C182" s="63"/>
      <c r="D182" s="217" t="s">
        <v>207</v>
      </c>
      <c r="E182" s="63"/>
      <c r="F182" s="232" t="s">
        <v>334</v>
      </c>
      <c r="G182" s="63"/>
      <c r="H182" s="63"/>
      <c r="I182" s="163"/>
      <c r="J182" s="63"/>
      <c r="K182" s="63"/>
      <c r="L182" s="61"/>
      <c r="M182" s="233"/>
      <c r="N182" s="42"/>
      <c r="O182" s="42"/>
      <c r="P182" s="42"/>
      <c r="Q182" s="42"/>
      <c r="R182" s="42"/>
      <c r="S182" s="42"/>
      <c r="T182" s="78"/>
      <c r="AT182" s="24" t="s">
        <v>207</v>
      </c>
      <c r="AU182" s="24" t="s">
        <v>87</v>
      </c>
    </row>
    <row r="183" spans="2:65" s="11" customFormat="1" ht="13.5">
      <c r="B183" s="205"/>
      <c r="C183" s="206"/>
      <c r="D183" s="217" t="s">
        <v>138</v>
      </c>
      <c r="E183" s="218" t="s">
        <v>24</v>
      </c>
      <c r="F183" s="219" t="s">
        <v>335</v>
      </c>
      <c r="G183" s="206"/>
      <c r="H183" s="220">
        <v>505.02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138</v>
      </c>
      <c r="AU183" s="216" t="s">
        <v>87</v>
      </c>
      <c r="AV183" s="11" t="s">
        <v>87</v>
      </c>
      <c r="AW183" s="11" t="s">
        <v>42</v>
      </c>
      <c r="AX183" s="11" t="s">
        <v>78</v>
      </c>
      <c r="AY183" s="216" t="s">
        <v>129</v>
      </c>
    </row>
    <row r="184" spans="2:65" s="11" customFormat="1" ht="13.5">
      <c r="B184" s="205"/>
      <c r="C184" s="206"/>
      <c r="D184" s="217" t="s">
        <v>138</v>
      </c>
      <c r="E184" s="218" t="s">
        <v>24</v>
      </c>
      <c r="F184" s="219" t="s">
        <v>336</v>
      </c>
      <c r="G184" s="206"/>
      <c r="H184" s="220">
        <v>-457.76299999999998</v>
      </c>
      <c r="I184" s="211"/>
      <c r="J184" s="206"/>
      <c r="K184" s="206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138</v>
      </c>
      <c r="AU184" s="216" t="s">
        <v>87</v>
      </c>
      <c r="AV184" s="11" t="s">
        <v>87</v>
      </c>
      <c r="AW184" s="11" t="s">
        <v>42</v>
      </c>
      <c r="AX184" s="11" t="s">
        <v>78</v>
      </c>
      <c r="AY184" s="216" t="s">
        <v>129</v>
      </c>
    </row>
    <row r="185" spans="2:65" s="13" customFormat="1" ht="13.5">
      <c r="B185" s="244"/>
      <c r="C185" s="245"/>
      <c r="D185" s="207" t="s">
        <v>138</v>
      </c>
      <c r="E185" s="246" t="s">
        <v>24</v>
      </c>
      <c r="F185" s="247" t="s">
        <v>239</v>
      </c>
      <c r="G185" s="245"/>
      <c r="H185" s="248">
        <v>47.256999999999998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AT185" s="254" t="s">
        <v>138</v>
      </c>
      <c r="AU185" s="254" t="s">
        <v>87</v>
      </c>
      <c r="AV185" s="13" t="s">
        <v>136</v>
      </c>
      <c r="AW185" s="13" t="s">
        <v>42</v>
      </c>
      <c r="AX185" s="13" t="s">
        <v>25</v>
      </c>
      <c r="AY185" s="254" t="s">
        <v>129</v>
      </c>
    </row>
    <row r="186" spans="2:65" s="1" customFormat="1" ht="22.5" customHeight="1">
      <c r="B186" s="41"/>
      <c r="C186" s="193" t="s">
        <v>337</v>
      </c>
      <c r="D186" s="193" t="s">
        <v>131</v>
      </c>
      <c r="E186" s="194" t="s">
        <v>338</v>
      </c>
      <c r="F186" s="195" t="s">
        <v>339</v>
      </c>
      <c r="G186" s="196" t="s">
        <v>134</v>
      </c>
      <c r="H186" s="197">
        <v>47.256999999999998</v>
      </c>
      <c r="I186" s="198"/>
      <c r="J186" s="199">
        <f>ROUND(I186*H186,2)</f>
        <v>0</v>
      </c>
      <c r="K186" s="195" t="s">
        <v>135</v>
      </c>
      <c r="L186" s="61"/>
      <c r="M186" s="200" t="s">
        <v>24</v>
      </c>
      <c r="N186" s="201" t="s">
        <v>49</v>
      </c>
      <c r="O186" s="42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24" t="s">
        <v>136</v>
      </c>
      <c r="AT186" s="24" t="s">
        <v>131</v>
      </c>
      <c r="AU186" s="24" t="s">
        <v>87</v>
      </c>
      <c r="AY186" s="24" t="s">
        <v>129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25</v>
      </c>
      <c r="BK186" s="204">
        <f>ROUND(I186*H186,2)</f>
        <v>0</v>
      </c>
      <c r="BL186" s="24" t="s">
        <v>136</v>
      </c>
      <c r="BM186" s="24" t="s">
        <v>340</v>
      </c>
    </row>
    <row r="187" spans="2:65" s="1" customFormat="1" ht="22.5" customHeight="1">
      <c r="B187" s="41"/>
      <c r="C187" s="193" t="s">
        <v>341</v>
      </c>
      <c r="D187" s="193" t="s">
        <v>131</v>
      </c>
      <c r="E187" s="194" t="s">
        <v>342</v>
      </c>
      <c r="F187" s="195" t="s">
        <v>343</v>
      </c>
      <c r="G187" s="196" t="s">
        <v>285</v>
      </c>
      <c r="H187" s="197">
        <v>85.063000000000002</v>
      </c>
      <c r="I187" s="198"/>
      <c r="J187" s="199">
        <f>ROUND(I187*H187,2)</f>
        <v>0</v>
      </c>
      <c r="K187" s="195" t="s">
        <v>135</v>
      </c>
      <c r="L187" s="61"/>
      <c r="M187" s="200" t="s">
        <v>24</v>
      </c>
      <c r="N187" s="201" t="s">
        <v>49</v>
      </c>
      <c r="O187" s="4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AR187" s="24" t="s">
        <v>136</v>
      </c>
      <c r="AT187" s="24" t="s">
        <v>131</v>
      </c>
      <c r="AU187" s="24" t="s">
        <v>87</v>
      </c>
      <c r="AY187" s="24" t="s">
        <v>129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24" t="s">
        <v>25</v>
      </c>
      <c r="BK187" s="204">
        <f>ROUND(I187*H187,2)</f>
        <v>0</v>
      </c>
      <c r="BL187" s="24" t="s">
        <v>136</v>
      </c>
      <c r="BM187" s="24" t="s">
        <v>344</v>
      </c>
    </row>
    <row r="188" spans="2:65" s="11" customFormat="1" ht="13.5">
      <c r="B188" s="205"/>
      <c r="C188" s="206"/>
      <c r="D188" s="217" t="s">
        <v>138</v>
      </c>
      <c r="E188" s="206"/>
      <c r="F188" s="219" t="s">
        <v>345</v>
      </c>
      <c r="G188" s="206"/>
      <c r="H188" s="220">
        <v>85.063000000000002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138</v>
      </c>
      <c r="AU188" s="216" t="s">
        <v>87</v>
      </c>
      <c r="AV188" s="11" t="s">
        <v>87</v>
      </c>
      <c r="AW188" s="11" t="s">
        <v>6</v>
      </c>
      <c r="AX188" s="11" t="s">
        <v>25</v>
      </c>
      <c r="AY188" s="216" t="s">
        <v>129</v>
      </c>
    </row>
    <row r="189" spans="2:65" s="10" customFormat="1" ht="29.85" customHeight="1">
      <c r="B189" s="176"/>
      <c r="C189" s="177"/>
      <c r="D189" s="190" t="s">
        <v>77</v>
      </c>
      <c r="E189" s="191" t="s">
        <v>136</v>
      </c>
      <c r="F189" s="191" t="s">
        <v>346</v>
      </c>
      <c r="G189" s="177"/>
      <c r="H189" s="177"/>
      <c r="I189" s="180"/>
      <c r="J189" s="192">
        <f>BK189</f>
        <v>0</v>
      </c>
      <c r="K189" s="177"/>
      <c r="L189" s="182"/>
      <c r="M189" s="183"/>
      <c r="N189" s="184"/>
      <c r="O189" s="184"/>
      <c r="P189" s="185">
        <f>SUM(P190:P196)</f>
        <v>0</v>
      </c>
      <c r="Q189" s="184"/>
      <c r="R189" s="185">
        <f>SUM(R190:R196)</f>
        <v>0</v>
      </c>
      <c r="S189" s="184"/>
      <c r="T189" s="186">
        <f>SUM(T190:T196)</f>
        <v>0</v>
      </c>
      <c r="AR189" s="187" t="s">
        <v>25</v>
      </c>
      <c r="AT189" s="188" t="s">
        <v>77</v>
      </c>
      <c r="AU189" s="188" t="s">
        <v>25</v>
      </c>
      <c r="AY189" s="187" t="s">
        <v>129</v>
      </c>
      <c r="BK189" s="189">
        <f>SUM(BK190:BK196)</f>
        <v>0</v>
      </c>
    </row>
    <row r="190" spans="2:65" s="1" customFormat="1" ht="22.5" customHeight="1">
      <c r="B190" s="41"/>
      <c r="C190" s="193" t="s">
        <v>347</v>
      </c>
      <c r="D190" s="193" t="s">
        <v>131</v>
      </c>
      <c r="E190" s="194" t="s">
        <v>348</v>
      </c>
      <c r="F190" s="195" t="s">
        <v>349</v>
      </c>
      <c r="G190" s="196" t="s">
        <v>134</v>
      </c>
      <c r="H190" s="197">
        <v>14.59</v>
      </c>
      <c r="I190" s="198"/>
      <c r="J190" s="199">
        <f>ROUND(I190*H190,2)</f>
        <v>0</v>
      </c>
      <c r="K190" s="195" t="s">
        <v>135</v>
      </c>
      <c r="L190" s="61"/>
      <c r="M190" s="200" t="s">
        <v>24</v>
      </c>
      <c r="N190" s="201" t="s">
        <v>49</v>
      </c>
      <c r="O190" s="4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AR190" s="24" t="s">
        <v>136</v>
      </c>
      <c r="AT190" s="24" t="s">
        <v>131</v>
      </c>
      <c r="AU190" s="24" t="s">
        <v>87</v>
      </c>
      <c r="AY190" s="24" t="s">
        <v>129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24" t="s">
        <v>25</v>
      </c>
      <c r="BK190" s="204">
        <f>ROUND(I190*H190,2)</f>
        <v>0</v>
      </c>
      <c r="BL190" s="24" t="s">
        <v>136</v>
      </c>
      <c r="BM190" s="24" t="s">
        <v>350</v>
      </c>
    </row>
    <row r="191" spans="2:65" s="1" customFormat="1" ht="27">
      <c r="B191" s="41"/>
      <c r="C191" s="63"/>
      <c r="D191" s="217" t="s">
        <v>207</v>
      </c>
      <c r="E191" s="63"/>
      <c r="F191" s="232" t="s">
        <v>351</v>
      </c>
      <c r="G191" s="63"/>
      <c r="H191" s="63"/>
      <c r="I191" s="163"/>
      <c r="J191" s="63"/>
      <c r="K191" s="63"/>
      <c r="L191" s="61"/>
      <c r="M191" s="233"/>
      <c r="N191" s="42"/>
      <c r="O191" s="42"/>
      <c r="P191" s="42"/>
      <c r="Q191" s="42"/>
      <c r="R191" s="42"/>
      <c r="S191" s="42"/>
      <c r="T191" s="78"/>
      <c r="AT191" s="24" t="s">
        <v>207</v>
      </c>
      <c r="AU191" s="24" t="s">
        <v>87</v>
      </c>
    </row>
    <row r="192" spans="2:65" s="11" customFormat="1" ht="13.5">
      <c r="B192" s="205"/>
      <c r="C192" s="206"/>
      <c r="D192" s="207" t="s">
        <v>138</v>
      </c>
      <c r="E192" s="208" t="s">
        <v>24</v>
      </c>
      <c r="F192" s="209" t="s">
        <v>352</v>
      </c>
      <c r="G192" s="206"/>
      <c r="H192" s="210">
        <v>14.59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138</v>
      </c>
      <c r="AU192" s="216" t="s">
        <v>87</v>
      </c>
      <c r="AV192" s="11" t="s">
        <v>87</v>
      </c>
      <c r="AW192" s="11" t="s">
        <v>42</v>
      </c>
      <c r="AX192" s="11" t="s">
        <v>25</v>
      </c>
      <c r="AY192" s="216" t="s">
        <v>129</v>
      </c>
    </row>
    <row r="193" spans="2:65" s="1" customFormat="1" ht="31.5" customHeight="1">
      <c r="B193" s="41"/>
      <c r="C193" s="193" t="s">
        <v>353</v>
      </c>
      <c r="D193" s="193" t="s">
        <v>131</v>
      </c>
      <c r="E193" s="194" t="s">
        <v>354</v>
      </c>
      <c r="F193" s="195" t="s">
        <v>355</v>
      </c>
      <c r="G193" s="196" t="s">
        <v>134</v>
      </c>
      <c r="H193" s="197">
        <v>6.476</v>
      </c>
      <c r="I193" s="198"/>
      <c r="J193" s="199">
        <f>ROUND(I193*H193,2)</f>
        <v>0</v>
      </c>
      <c r="K193" s="195" t="s">
        <v>135</v>
      </c>
      <c r="L193" s="61"/>
      <c r="M193" s="200" t="s">
        <v>24</v>
      </c>
      <c r="N193" s="201" t="s">
        <v>49</v>
      </c>
      <c r="O193" s="42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AR193" s="24" t="s">
        <v>136</v>
      </c>
      <c r="AT193" s="24" t="s">
        <v>131</v>
      </c>
      <c r="AU193" s="24" t="s">
        <v>87</v>
      </c>
      <c r="AY193" s="24" t="s">
        <v>129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24" t="s">
        <v>25</v>
      </c>
      <c r="BK193" s="204">
        <f>ROUND(I193*H193,2)</f>
        <v>0</v>
      </c>
      <c r="BL193" s="24" t="s">
        <v>136</v>
      </c>
      <c r="BM193" s="24" t="s">
        <v>356</v>
      </c>
    </row>
    <row r="194" spans="2:65" s="11" customFormat="1" ht="13.5">
      <c r="B194" s="205"/>
      <c r="C194" s="206"/>
      <c r="D194" s="217" t="s">
        <v>138</v>
      </c>
      <c r="E194" s="218" t="s">
        <v>24</v>
      </c>
      <c r="F194" s="219" t="s">
        <v>357</v>
      </c>
      <c r="G194" s="206"/>
      <c r="H194" s="220">
        <v>5.8360000000000003</v>
      </c>
      <c r="I194" s="211"/>
      <c r="J194" s="206"/>
      <c r="K194" s="206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138</v>
      </c>
      <c r="AU194" s="216" t="s">
        <v>87</v>
      </c>
      <c r="AV194" s="11" t="s">
        <v>87</v>
      </c>
      <c r="AW194" s="11" t="s">
        <v>42</v>
      </c>
      <c r="AX194" s="11" t="s">
        <v>78</v>
      </c>
      <c r="AY194" s="216" t="s">
        <v>129</v>
      </c>
    </row>
    <row r="195" spans="2:65" s="11" customFormat="1" ht="13.5">
      <c r="B195" s="205"/>
      <c r="C195" s="206"/>
      <c r="D195" s="217" t="s">
        <v>138</v>
      </c>
      <c r="E195" s="218" t="s">
        <v>24</v>
      </c>
      <c r="F195" s="219" t="s">
        <v>358</v>
      </c>
      <c r="G195" s="206"/>
      <c r="H195" s="220">
        <v>0.64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138</v>
      </c>
      <c r="AU195" s="216" t="s">
        <v>87</v>
      </c>
      <c r="AV195" s="11" t="s">
        <v>87</v>
      </c>
      <c r="AW195" s="11" t="s">
        <v>42</v>
      </c>
      <c r="AX195" s="11" t="s">
        <v>78</v>
      </c>
      <c r="AY195" s="216" t="s">
        <v>129</v>
      </c>
    </row>
    <row r="196" spans="2:65" s="13" customFormat="1" ht="13.5">
      <c r="B196" s="244"/>
      <c r="C196" s="245"/>
      <c r="D196" s="217" t="s">
        <v>138</v>
      </c>
      <c r="E196" s="256" t="s">
        <v>24</v>
      </c>
      <c r="F196" s="257" t="s">
        <v>239</v>
      </c>
      <c r="G196" s="245"/>
      <c r="H196" s="258">
        <v>6.476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AT196" s="254" t="s">
        <v>138</v>
      </c>
      <c r="AU196" s="254" t="s">
        <v>87</v>
      </c>
      <c r="AV196" s="13" t="s">
        <v>136</v>
      </c>
      <c r="AW196" s="13" t="s">
        <v>42</v>
      </c>
      <c r="AX196" s="13" t="s">
        <v>25</v>
      </c>
      <c r="AY196" s="254" t="s">
        <v>129</v>
      </c>
    </row>
    <row r="197" spans="2:65" s="10" customFormat="1" ht="29.85" customHeight="1">
      <c r="B197" s="176"/>
      <c r="C197" s="177"/>
      <c r="D197" s="190" t="s">
        <v>77</v>
      </c>
      <c r="E197" s="191" t="s">
        <v>152</v>
      </c>
      <c r="F197" s="191" t="s">
        <v>359</v>
      </c>
      <c r="G197" s="177"/>
      <c r="H197" s="177"/>
      <c r="I197" s="180"/>
      <c r="J197" s="192">
        <f>BK197</f>
        <v>0</v>
      </c>
      <c r="K197" s="177"/>
      <c r="L197" s="182"/>
      <c r="M197" s="183"/>
      <c r="N197" s="184"/>
      <c r="O197" s="184"/>
      <c r="P197" s="185">
        <f>SUM(P198:P202)</f>
        <v>0</v>
      </c>
      <c r="Q197" s="184"/>
      <c r="R197" s="185">
        <f>SUM(R198:R202)</f>
        <v>1.4567600000000001</v>
      </c>
      <c r="S197" s="184"/>
      <c r="T197" s="186">
        <f>SUM(T198:T202)</f>
        <v>0</v>
      </c>
      <c r="AR197" s="187" t="s">
        <v>25</v>
      </c>
      <c r="AT197" s="188" t="s">
        <v>77</v>
      </c>
      <c r="AU197" s="188" t="s">
        <v>25</v>
      </c>
      <c r="AY197" s="187" t="s">
        <v>129</v>
      </c>
      <c r="BK197" s="189">
        <f>SUM(BK198:BK202)</f>
        <v>0</v>
      </c>
    </row>
    <row r="198" spans="2:65" s="1" customFormat="1" ht="31.5" customHeight="1">
      <c r="B198" s="41"/>
      <c r="C198" s="193" t="s">
        <v>360</v>
      </c>
      <c r="D198" s="193" t="s">
        <v>131</v>
      </c>
      <c r="E198" s="194" t="s">
        <v>361</v>
      </c>
      <c r="F198" s="195" t="s">
        <v>362</v>
      </c>
      <c r="G198" s="196" t="s">
        <v>142</v>
      </c>
      <c r="H198" s="197">
        <v>117.1</v>
      </c>
      <c r="I198" s="198"/>
      <c r="J198" s="199">
        <f>ROUND(I198*H198,2)</f>
        <v>0</v>
      </c>
      <c r="K198" s="195" t="s">
        <v>135</v>
      </c>
      <c r="L198" s="61"/>
      <c r="M198" s="200" t="s">
        <v>24</v>
      </c>
      <c r="N198" s="201" t="s">
        <v>49</v>
      </c>
      <c r="O198" s="42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AR198" s="24" t="s">
        <v>136</v>
      </c>
      <c r="AT198" s="24" t="s">
        <v>131</v>
      </c>
      <c r="AU198" s="24" t="s">
        <v>87</v>
      </c>
      <c r="AY198" s="24" t="s">
        <v>129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24" t="s">
        <v>25</v>
      </c>
      <c r="BK198" s="204">
        <f>ROUND(I198*H198,2)</f>
        <v>0</v>
      </c>
      <c r="BL198" s="24" t="s">
        <v>136</v>
      </c>
      <c r="BM198" s="24" t="s">
        <v>363</v>
      </c>
    </row>
    <row r="199" spans="2:65" s="11" customFormat="1" ht="13.5">
      <c r="B199" s="205"/>
      <c r="C199" s="206"/>
      <c r="D199" s="207" t="s">
        <v>138</v>
      </c>
      <c r="E199" s="208" t="s">
        <v>24</v>
      </c>
      <c r="F199" s="209" t="s">
        <v>151</v>
      </c>
      <c r="G199" s="206"/>
      <c r="H199" s="210">
        <v>117.1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138</v>
      </c>
      <c r="AU199" s="216" t="s">
        <v>87</v>
      </c>
      <c r="AV199" s="11" t="s">
        <v>87</v>
      </c>
      <c r="AW199" s="11" t="s">
        <v>42</v>
      </c>
      <c r="AX199" s="11" t="s">
        <v>25</v>
      </c>
      <c r="AY199" s="216" t="s">
        <v>129</v>
      </c>
    </row>
    <row r="200" spans="2:65" s="1" customFormat="1" ht="57" customHeight="1">
      <c r="B200" s="41"/>
      <c r="C200" s="193" t="s">
        <v>364</v>
      </c>
      <c r="D200" s="193" t="s">
        <v>131</v>
      </c>
      <c r="E200" s="194" t="s">
        <v>365</v>
      </c>
      <c r="F200" s="195" t="s">
        <v>366</v>
      </c>
      <c r="G200" s="196" t="s">
        <v>142</v>
      </c>
      <c r="H200" s="197">
        <v>4</v>
      </c>
      <c r="I200" s="198"/>
      <c r="J200" s="199">
        <f>ROUND(I200*H200,2)</f>
        <v>0</v>
      </c>
      <c r="K200" s="195" t="s">
        <v>135</v>
      </c>
      <c r="L200" s="61"/>
      <c r="M200" s="200" t="s">
        <v>24</v>
      </c>
      <c r="N200" s="201" t="s">
        <v>49</v>
      </c>
      <c r="O200" s="42"/>
      <c r="P200" s="202">
        <f>O200*H200</f>
        <v>0</v>
      </c>
      <c r="Q200" s="202">
        <v>8.4250000000000005E-2</v>
      </c>
      <c r="R200" s="202">
        <f>Q200*H200</f>
        <v>0.33700000000000002</v>
      </c>
      <c r="S200" s="202">
        <v>0</v>
      </c>
      <c r="T200" s="203">
        <f>S200*H200</f>
        <v>0</v>
      </c>
      <c r="AR200" s="24" t="s">
        <v>136</v>
      </c>
      <c r="AT200" s="24" t="s">
        <v>131</v>
      </c>
      <c r="AU200" s="24" t="s">
        <v>87</v>
      </c>
      <c r="AY200" s="24" t="s">
        <v>129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24" t="s">
        <v>25</v>
      </c>
      <c r="BK200" s="204">
        <f>ROUND(I200*H200,2)</f>
        <v>0</v>
      </c>
      <c r="BL200" s="24" t="s">
        <v>136</v>
      </c>
      <c r="BM200" s="24" t="s">
        <v>367</v>
      </c>
    </row>
    <row r="201" spans="2:65" s="1" customFormat="1" ht="27">
      <c r="B201" s="41"/>
      <c r="C201" s="63"/>
      <c r="D201" s="207" t="s">
        <v>207</v>
      </c>
      <c r="E201" s="63"/>
      <c r="F201" s="255" t="s">
        <v>368</v>
      </c>
      <c r="G201" s="63"/>
      <c r="H201" s="63"/>
      <c r="I201" s="163"/>
      <c r="J201" s="63"/>
      <c r="K201" s="63"/>
      <c r="L201" s="61"/>
      <c r="M201" s="233"/>
      <c r="N201" s="42"/>
      <c r="O201" s="42"/>
      <c r="P201" s="42"/>
      <c r="Q201" s="42"/>
      <c r="R201" s="42"/>
      <c r="S201" s="42"/>
      <c r="T201" s="78"/>
      <c r="AT201" s="24" t="s">
        <v>207</v>
      </c>
      <c r="AU201" s="24" t="s">
        <v>87</v>
      </c>
    </row>
    <row r="202" spans="2:65" s="1" customFormat="1" ht="22.5" customHeight="1">
      <c r="B202" s="41"/>
      <c r="C202" s="193" t="s">
        <v>369</v>
      </c>
      <c r="D202" s="193" t="s">
        <v>131</v>
      </c>
      <c r="E202" s="194" t="s">
        <v>370</v>
      </c>
      <c r="F202" s="195" t="s">
        <v>371</v>
      </c>
      <c r="G202" s="196" t="s">
        <v>142</v>
      </c>
      <c r="H202" s="197">
        <v>4</v>
      </c>
      <c r="I202" s="198"/>
      <c r="J202" s="199">
        <f>ROUND(I202*H202,2)</f>
        <v>0</v>
      </c>
      <c r="K202" s="195" t="s">
        <v>135</v>
      </c>
      <c r="L202" s="61"/>
      <c r="M202" s="200" t="s">
        <v>24</v>
      </c>
      <c r="N202" s="201" t="s">
        <v>49</v>
      </c>
      <c r="O202" s="42"/>
      <c r="P202" s="202">
        <f>O202*H202</f>
        <v>0</v>
      </c>
      <c r="Q202" s="202">
        <v>0.27994000000000002</v>
      </c>
      <c r="R202" s="202">
        <f>Q202*H202</f>
        <v>1.1197600000000001</v>
      </c>
      <c r="S202" s="202">
        <v>0</v>
      </c>
      <c r="T202" s="203">
        <f>S202*H202</f>
        <v>0</v>
      </c>
      <c r="AR202" s="24" t="s">
        <v>136</v>
      </c>
      <c r="AT202" s="24" t="s">
        <v>131</v>
      </c>
      <c r="AU202" s="24" t="s">
        <v>87</v>
      </c>
      <c r="AY202" s="24" t="s">
        <v>129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24" t="s">
        <v>25</v>
      </c>
      <c r="BK202" s="204">
        <f>ROUND(I202*H202,2)</f>
        <v>0</v>
      </c>
      <c r="BL202" s="24" t="s">
        <v>136</v>
      </c>
      <c r="BM202" s="24" t="s">
        <v>372</v>
      </c>
    </row>
    <row r="203" spans="2:65" s="10" customFormat="1" ht="29.85" customHeight="1">
      <c r="B203" s="176"/>
      <c r="C203" s="177"/>
      <c r="D203" s="190" t="s">
        <v>77</v>
      </c>
      <c r="E203" s="191" t="s">
        <v>169</v>
      </c>
      <c r="F203" s="191" t="s">
        <v>373</v>
      </c>
      <c r="G203" s="177"/>
      <c r="H203" s="177"/>
      <c r="I203" s="180"/>
      <c r="J203" s="192">
        <f>BK203</f>
        <v>0</v>
      </c>
      <c r="K203" s="177"/>
      <c r="L203" s="182"/>
      <c r="M203" s="183"/>
      <c r="N203" s="184"/>
      <c r="O203" s="184"/>
      <c r="P203" s="185">
        <f>SUM(P204:P277)</f>
        <v>0</v>
      </c>
      <c r="Q203" s="184"/>
      <c r="R203" s="185">
        <f>SUM(R204:R277)</f>
        <v>25.098615819999999</v>
      </c>
      <c r="S203" s="184"/>
      <c r="T203" s="186">
        <f>SUM(T204:T277)</f>
        <v>0</v>
      </c>
      <c r="AR203" s="187" t="s">
        <v>25</v>
      </c>
      <c r="AT203" s="188" t="s">
        <v>77</v>
      </c>
      <c r="AU203" s="188" t="s">
        <v>25</v>
      </c>
      <c r="AY203" s="187" t="s">
        <v>129</v>
      </c>
      <c r="BK203" s="189">
        <f>SUM(BK204:BK277)</f>
        <v>0</v>
      </c>
    </row>
    <row r="204" spans="2:65" s="1" customFormat="1" ht="22.5" customHeight="1">
      <c r="B204" s="41"/>
      <c r="C204" s="193" t="s">
        <v>374</v>
      </c>
      <c r="D204" s="193" t="s">
        <v>131</v>
      </c>
      <c r="E204" s="194" t="s">
        <v>375</v>
      </c>
      <c r="F204" s="195" t="s">
        <v>376</v>
      </c>
      <c r="G204" s="196" t="s">
        <v>247</v>
      </c>
      <c r="H204" s="197">
        <v>11</v>
      </c>
      <c r="I204" s="198"/>
      <c r="J204" s="199">
        <f>ROUND(I204*H204,2)</f>
        <v>0</v>
      </c>
      <c r="K204" s="195" t="s">
        <v>135</v>
      </c>
      <c r="L204" s="61"/>
      <c r="M204" s="200" t="s">
        <v>24</v>
      </c>
      <c r="N204" s="201" t="s">
        <v>49</v>
      </c>
      <c r="O204" s="42"/>
      <c r="P204" s="202">
        <f>O204*H204</f>
        <v>0</v>
      </c>
      <c r="Q204" s="202">
        <v>1.4239999999999999E-2</v>
      </c>
      <c r="R204" s="202">
        <f>Q204*H204</f>
        <v>0.15664</v>
      </c>
      <c r="S204" s="202">
        <v>0</v>
      </c>
      <c r="T204" s="203">
        <f>S204*H204</f>
        <v>0</v>
      </c>
      <c r="AR204" s="24" t="s">
        <v>136</v>
      </c>
      <c r="AT204" s="24" t="s">
        <v>131</v>
      </c>
      <c r="AU204" s="24" t="s">
        <v>87</v>
      </c>
      <c r="AY204" s="24" t="s">
        <v>129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24" t="s">
        <v>25</v>
      </c>
      <c r="BK204" s="204">
        <f>ROUND(I204*H204,2)</f>
        <v>0</v>
      </c>
      <c r="BL204" s="24" t="s">
        <v>136</v>
      </c>
      <c r="BM204" s="24" t="s">
        <v>377</v>
      </c>
    </row>
    <row r="205" spans="2:65" s="1" customFormat="1" ht="44.25" customHeight="1">
      <c r="B205" s="41"/>
      <c r="C205" s="234" t="s">
        <v>378</v>
      </c>
      <c r="D205" s="234" t="s">
        <v>211</v>
      </c>
      <c r="E205" s="235" t="s">
        <v>379</v>
      </c>
      <c r="F205" s="236" t="s">
        <v>380</v>
      </c>
      <c r="G205" s="237" t="s">
        <v>247</v>
      </c>
      <c r="H205" s="238">
        <v>5</v>
      </c>
      <c r="I205" s="239"/>
      <c r="J205" s="240">
        <f>ROUND(I205*H205,2)</f>
        <v>0</v>
      </c>
      <c r="K205" s="236" t="s">
        <v>135</v>
      </c>
      <c r="L205" s="241"/>
      <c r="M205" s="242" t="s">
        <v>24</v>
      </c>
      <c r="N205" s="243" t="s">
        <v>49</v>
      </c>
      <c r="O205" s="42"/>
      <c r="P205" s="202">
        <f>O205*H205</f>
        <v>0</v>
      </c>
      <c r="Q205" s="202">
        <v>0.25</v>
      </c>
      <c r="R205" s="202">
        <f>Q205*H205</f>
        <v>1.25</v>
      </c>
      <c r="S205" s="202">
        <v>0</v>
      </c>
      <c r="T205" s="203">
        <f>S205*H205</f>
        <v>0</v>
      </c>
      <c r="AR205" s="24" t="s">
        <v>169</v>
      </c>
      <c r="AT205" s="24" t="s">
        <v>211</v>
      </c>
      <c r="AU205" s="24" t="s">
        <v>87</v>
      </c>
      <c r="AY205" s="24" t="s">
        <v>129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25</v>
      </c>
      <c r="BK205" s="204">
        <f>ROUND(I205*H205,2)</f>
        <v>0</v>
      </c>
      <c r="BL205" s="24" t="s">
        <v>136</v>
      </c>
      <c r="BM205" s="24" t="s">
        <v>381</v>
      </c>
    </row>
    <row r="206" spans="2:65" s="1" customFormat="1" ht="44.25" customHeight="1">
      <c r="B206" s="41"/>
      <c r="C206" s="234" t="s">
        <v>382</v>
      </c>
      <c r="D206" s="234" t="s">
        <v>211</v>
      </c>
      <c r="E206" s="235" t="s">
        <v>383</v>
      </c>
      <c r="F206" s="236" t="s">
        <v>384</v>
      </c>
      <c r="G206" s="237" t="s">
        <v>247</v>
      </c>
      <c r="H206" s="238">
        <v>6</v>
      </c>
      <c r="I206" s="239"/>
      <c r="J206" s="240">
        <f>ROUND(I206*H206,2)</f>
        <v>0</v>
      </c>
      <c r="K206" s="236" t="s">
        <v>135</v>
      </c>
      <c r="L206" s="241"/>
      <c r="M206" s="242" t="s">
        <v>24</v>
      </c>
      <c r="N206" s="243" t="s">
        <v>49</v>
      </c>
      <c r="O206" s="42"/>
      <c r="P206" s="202">
        <f>O206*H206</f>
        <v>0</v>
      </c>
      <c r="Q206" s="202">
        <v>1</v>
      </c>
      <c r="R206" s="202">
        <f>Q206*H206</f>
        <v>6</v>
      </c>
      <c r="S206" s="202">
        <v>0</v>
      </c>
      <c r="T206" s="203">
        <f>S206*H206</f>
        <v>0</v>
      </c>
      <c r="AR206" s="24" t="s">
        <v>169</v>
      </c>
      <c r="AT206" s="24" t="s">
        <v>211</v>
      </c>
      <c r="AU206" s="24" t="s">
        <v>87</v>
      </c>
      <c r="AY206" s="24" t="s">
        <v>129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24" t="s">
        <v>25</v>
      </c>
      <c r="BK206" s="204">
        <f>ROUND(I206*H206,2)</f>
        <v>0</v>
      </c>
      <c r="BL206" s="24" t="s">
        <v>136</v>
      </c>
      <c r="BM206" s="24" t="s">
        <v>385</v>
      </c>
    </row>
    <row r="207" spans="2:65" s="1" customFormat="1" ht="44.25" customHeight="1">
      <c r="B207" s="41"/>
      <c r="C207" s="234" t="s">
        <v>386</v>
      </c>
      <c r="D207" s="234" t="s">
        <v>211</v>
      </c>
      <c r="E207" s="235" t="s">
        <v>387</v>
      </c>
      <c r="F207" s="236" t="s">
        <v>388</v>
      </c>
      <c r="G207" s="237" t="s">
        <v>247</v>
      </c>
      <c r="H207" s="238">
        <v>11</v>
      </c>
      <c r="I207" s="239"/>
      <c r="J207" s="240">
        <f>ROUND(I207*H207,2)</f>
        <v>0</v>
      </c>
      <c r="K207" s="236" t="s">
        <v>135</v>
      </c>
      <c r="L207" s="241"/>
      <c r="M207" s="242" t="s">
        <v>24</v>
      </c>
      <c r="N207" s="243" t="s">
        <v>49</v>
      </c>
      <c r="O207" s="42"/>
      <c r="P207" s="202">
        <f>O207*H207</f>
        <v>0</v>
      </c>
      <c r="Q207" s="202">
        <v>2E-3</v>
      </c>
      <c r="R207" s="202">
        <f>Q207*H207</f>
        <v>2.1999999999999999E-2</v>
      </c>
      <c r="S207" s="202">
        <v>0</v>
      </c>
      <c r="T207" s="203">
        <f>S207*H207</f>
        <v>0</v>
      </c>
      <c r="AR207" s="24" t="s">
        <v>169</v>
      </c>
      <c r="AT207" s="24" t="s">
        <v>211</v>
      </c>
      <c r="AU207" s="24" t="s">
        <v>87</v>
      </c>
      <c r="AY207" s="24" t="s">
        <v>129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25</v>
      </c>
      <c r="BK207" s="204">
        <f>ROUND(I207*H207,2)</f>
        <v>0</v>
      </c>
      <c r="BL207" s="24" t="s">
        <v>136</v>
      </c>
      <c r="BM207" s="24" t="s">
        <v>389</v>
      </c>
    </row>
    <row r="208" spans="2:65" s="1" customFormat="1" ht="31.5" customHeight="1">
      <c r="B208" s="41"/>
      <c r="C208" s="193" t="s">
        <v>390</v>
      </c>
      <c r="D208" s="193" t="s">
        <v>131</v>
      </c>
      <c r="E208" s="194" t="s">
        <v>391</v>
      </c>
      <c r="F208" s="195" t="s">
        <v>392</v>
      </c>
      <c r="G208" s="196" t="s">
        <v>134</v>
      </c>
      <c r="H208" s="197">
        <v>0.58899999999999997</v>
      </c>
      <c r="I208" s="198"/>
      <c r="J208" s="199">
        <f>ROUND(I208*H208,2)</f>
        <v>0</v>
      </c>
      <c r="K208" s="195" t="s">
        <v>135</v>
      </c>
      <c r="L208" s="61"/>
      <c r="M208" s="200" t="s">
        <v>24</v>
      </c>
      <c r="N208" s="201" t="s">
        <v>49</v>
      </c>
      <c r="O208" s="42"/>
      <c r="P208" s="202">
        <f>O208*H208</f>
        <v>0</v>
      </c>
      <c r="Q208" s="202">
        <v>2.27868</v>
      </c>
      <c r="R208" s="202">
        <f>Q208*H208</f>
        <v>1.3421425199999999</v>
      </c>
      <c r="S208" s="202">
        <v>0</v>
      </c>
      <c r="T208" s="203">
        <f>S208*H208</f>
        <v>0</v>
      </c>
      <c r="AR208" s="24" t="s">
        <v>136</v>
      </c>
      <c r="AT208" s="24" t="s">
        <v>131</v>
      </c>
      <c r="AU208" s="24" t="s">
        <v>87</v>
      </c>
      <c r="AY208" s="24" t="s">
        <v>129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24" t="s">
        <v>25</v>
      </c>
      <c r="BK208" s="204">
        <f>ROUND(I208*H208,2)</f>
        <v>0</v>
      </c>
      <c r="BL208" s="24" t="s">
        <v>136</v>
      </c>
      <c r="BM208" s="24" t="s">
        <v>393</v>
      </c>
    </row>
    <row r="209" spans="2:65" s="11" customFormat="1" ht="13.5">
      <c r="B209" s="205"/>
      <c r="C209" s="206"/>
      <c r="D209" s="207" t="s">
        <v>138</v>
      </c>
      <c r="E209" s="208" t="s">
        <v>24</v>
      </c>
      <c r="F209" s="209" t="s">
        <v>394</v>
      </c>
      <c r="G209" s="206"/>
      <c r="H209" s="210">
        <v>0.58899999999999997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138</v>
      </c>
      <c r="AU209" s="216" t="s">
        <v>87</v>
      </c>
      <c r="AV209" s="11" t="s">
        <v>87</v>
      </c>
      <c r="AW209" s="11" t="s">
        <v>42</v>
      </c>
      <c r="AX209" s="11" t="s">
        <v>25</v>
      </c>
      <c r="AY209" s="216" t="s">
        <v>129</v>
      </c>
    </row>
    <row r="210" spans="2:65" s="1" customFormat="1" ht="31.5" customHeight="1">
      <c r="B210" s="41"/>
      <c r="C210" s="193" t="s">
        <v>395</v>
      </c>
      <c r="D210" s="193" t="s">
        <v>131</v>
      </c>
      <c r="E210" s="194" t="s">
        <v>396</v>
      </c>
      <c r="F210" s="195" t="s">
        <v>397</v>
      </c>
      <c r="G210" s="196" t="s">
        <v>134</v>
      </c>
      <c r="H210" s="197">
        <v>0.58899999999999997</v>
      </c>
      <c r="I210" s="198"/>
      <c r="J210" s="199">
        <f t="shared" ref="J210:J219" si="0">ROUND(I210*H210,2)</f>
        <v>0</v>
      </c>
      <c r="K210" s="195" t="s">
        <v>135</v>
      </c>
      <c r="L210" s="61"/>
      <c r="M210" s="200" t="s">
        <v>24</v>
      </c>
      <c r="N210" s="201" t="s">
        <v>49</v>
      </c>
      <c r="O210" s="42"/>
      <c r="P210" s="202">
        <f t="shared" ref="P210:P219" si="1">O210*H210</f>
        <v>0</v>
      </c>
      <c r="Q210" s="202">
        <v>0</v>
      </c>
      <c r="R210" s="202">
        <f t="shared" ref="R210:R219" si="2">Q210*H210</f>
        <v>0</v>
      </c>
      <c r="S210" s="202">
        <v>0</v>
      </c>
      <c r="T210" s="203">
        <f t="shared" ref="T210:T219" si="3">S210*H210</f>
        <v>0</v>
      </c>
      <c r="AR210" s="24" t="s">
        <v>136</v>
      </c>
      <c r="AT210" s="24" t="s">
        <v>131</v>
      </c>
      <c r="AU210" s="24" t="s">
        <v>87</v>
      </c>
      <c r="AY210" s="24" t="s">
        <v>129</v>
      </c>
      <c r="BE210" s="204">
        <f t="shared" ref="BE210:BE219" si="4">IF(N210="základní",J210,0)</f>
        <v>0</v>
      </c>
      <c r="BF210" s="204">
        <f t="shared" ref="BF210:BF219" si="5">IF(N210="snížená",J210,0)</f>
        <v>0</v>
      </c>
      <c r="BG210" s="204">
        <f t="shared" ref="BG210:BG219" si="6">IF(N210="zákl. přenesená",J210,0)</f>
        <v>0</v>
      </c>
      <c r="BH210" s="204">
        <f t="shared" ref="BH210:BH219" si="7">IF(N210="sníž. přenesená",J210,0)</f>
        <v>0</v>
      </c>
      <c r="BI210" s="204">
        <f t="shared" ref="BI210:BI219" si="8">IF(N210="nulová",J210,0)</f>
        <v>0</v>
      </c>
      <c r="BJ210" s="24" t="s">
        <v>25</v>
      </c>
      <c r="BK210" s="204">
        <f t="shared" ref="BK210:BK219" si="9">ROUND(I210*H210,2)</f>
        <v>0</v>
      </c>
      <c r="BL210" s="24" t="s">
        <v>136</v>
      </c>
      <c r="BM210" s="24" t="s">
        <v>398</v>
      </c>
    </row>
    <row r="211" spans="2:65" s="1" customFormat="1" ht="22.5" customHeight="1">
      <c r="B211" s="41"/>
      <c r="C211" s="193" t="s">
        <v>399</v>
      </c>
      <c r="D211" s="193" t="s">
        <v>131</v>
      </c>
      <c r="E211" s="194" t="s">
        <v>400</v>
      </c>
      <c r="F211" s="195" t="s">
        <v>401</v>
      </c>
      <c r="G211" s="196" t="s">
        <v>247</v>
      </c>
      <c r="H211" s="197">
        <v>5</v>
      </c>
      <c r="I211" s="198"/>
      <c r="J211" s="199">
        <f t="shared" si="0"/>
        <v>0</v>
      </c>
      <c r="K211" s="195" t="s">
        <v>135</v>
      </c>
      <c r="L211" s="61"/>
      <c r="M211" s="200" t="s">
        <v>24</v>
      </c>
      <c r="N211" s="201" t="s">
        <v>49</v>
      </c>
      <c r="O211" s="42"/>
      <c r="P211" s="202">
        <f t="shared" si="1"/>
        <v>0</v>
      </c>
      <c r="Q211" s="202">
        <v>2.137E-2</v>
      </c>
      <c r="R211" s="202">
        <f t="shared" si="2"/>
        <v>0.10685</v>
      </c>
      <c r="S211" s="202">
        <v>0</v>
      </c>
      <c r="T211" s="203">
        <f t="shared" si="3"/>
        <v>0</v>
      </c>
      <c r="AR211" s="24" t="s">
        <v>136</v>
      </c>
      <c r="AT211" s="24" t="s">
        <v>131</v>
      </c>
      <c r="AU211" s="24" t="s">
        <v>87</v>
      </c>
      <c r="AY211" s="24" t="s">
        <v>129</v>
      </c>
      <c r="BE211" s="204">
        <f t="shared" si="4"/>
        <v>0</v>
      </c>
      <c r="BF211" s="204">
        <f t="shared" si="5"/>
        <v>0</v>
      </c>
      <c r="BG211" s="204">
        <f t="shared" si="6"/>
        <v>0</v>
      </c>
      <c r="BH211" s="204">
        <f t="shared" si="7"/>
        <v>0</v>
      </c>
      <c r="BI211" s="204">
        <f t="shared" si="8"/>
        <v>0</v>
      </c>
      <c r="BJ211" s="24" t="s">
        <v>25</v>
      </c>
      <c r="BK211" s="204">
        <f t="shared" si="9"/>
        <v>0</v>
      </c>
      <c r="BL211" s="24" t="s">
        <v>136</v>
      </c>
      <c r="BM211" s="24" t="s">
        <v>402</v>
      </c>
    </row>
    <row r="212" spans="2:65" s="1" customFormat="1" ht="44.25" customHeight="1">
      <c r="B212" s="41"/>
      <c r="C212" s="234" t="s">
        <v>403</v>
      </c>
      <c r="D212" s="234" t="s">
        <v>211</v>
      </c>
      <c r="E212" s="235" t="s">
        <v>404</v>
      </c>
      <c r="F212" s="236" t="s">
        <v>405</v>
      </c>
      <c r="G212" s="237" t="s">
        <v>247</v>
      </c>
      <c r="H212" s="238">
        <v>5</v>
      </c>
      <c r="I212" s="239"/>
      <c r="J212" s="240">
        <f t="shared" si="0"/>
        <v>0</v>
      </c>
      <c r="K212" s="236" t="s">
        <v>135</v>
      </c>
      <c r="L212" s="241"/>
      <c r="M212" s="242" t="s">
        <v>24</v>
      </c>
      <c r="N212" s="243" t="s">
        <v>49</v>
      </c>
      <c r="O212" s="42"/>
      <c r="P212" s="202">
        <f t="shared" si="1"/>
        <v>0</v>
      </c>
      <c r="Q212" s="202">
        <v>0.58499999999999996</v>
      </c>
      <c r="R212" s="202">
        <f t="shared" si="2"/>
        <v>2.9249999999999998</v>
      </c>
      <c r="S212" s="202">
        <v>0</v>
      </c>
      <c r="T212" s="203">
        <f t="shared" si="3"/>
        <v>0</v>
      </c>
      <c r="AR212" s="24" t="s">
        <v>169</v>
      </c>
      <c r="AT212" s="24" t="s">
        <v>211</v>
      </c>
      <c r="AU212" s="24" t="s">
        <v>87</v>
      </c>
      <c r="AY212" s="24" t="s">
        <v>129</v>
      </c>
      <c r="BE212" s="204">
        <f t="shared" si="4"/>
        <v>0</v>
      </c>
      <c r="BF212" s="204">
        <f t="shared" si="5"/>
        <v>0</v>
      </c>
      <c r="BG212" s="204">
        <f t="shared" si="6"/>
        <v>0</v>
      </c>
      <c r="BH212" s="204">
        <f t="shared" si="7"/>
        <v>0</v>
      </c>
      <c r="BI212" s="204">
        <f t="shared" si="8"/>
        <v>0</v>
      </c>
      <c r="BJ212" s="24" t="s">
        <v>25</v>
      </c>
      <c r="BK212" s="204">
        <f t="shared" si="9"/>
        <v>0</v>
      </c>
      <c r="BL212" s="24" t="s">
        <v>136</v>
      </c>
      <c r="BM212" s="24" t="s">
        <v>406</v>
      </c>
    </row>
    <row r="213" spans="2:65" s="1" customFormat="1" ht="22.5" customHeight="1">
      <c r="B213" s="41"/>
      <c r="C213" s="193" t="s">
        <v>407</v>
      </c>
      <c r="D213" s="193" t="s">
        <v>131</v>
      </c>
      <c r="E213" s="194" t="s">
        <v>408</v>
      </c>
      <c r="F213" s="195" t="s">
        <v>409</v>
      </c>
      <c r="G213" s="196" t="s">
        <v>247</v>
      </c>
      <c r="H213" s="197">
        <v>5</v>
      </c>
      <c r="I213" s="198"/>
      <c r="J213" s="199">
        <f t="shared" si="0"/>
        <v>0</v>
      </c>
      <c r="K213" s="195" t="s">
        <v>135</v>
      </c>
      <c r="L213" s="61"/>
      <c r="M213" s="200" t="s">
        <v>24</v>
      </c>
      <c r="N213" s="201" t="s">
        <v>49</v>
      </c>
      <c r="O213" s="42"/>
      <c r="P213" s="202">
        <f t="shared" si="1"/>
        <v>0</v>
      </c>
      <c r="Q213" s="202">
        <v>6.6E-3</v>
      </c>
      <c r="R213" s="202">
        <f t="shared" si="2"/>
        <v>3.3000000000000002E-2</v>
      </c>
      <c r="S213" s="202">
        <v>0</v>
      </c>
      <c r="T213" s="203">
        <f t="shared" si="3"/>
        <v>0</v>
      </c>
      <c r="AR213" s="24" t="s">
        <v>136</v>
      </c>
      <c r="AT213" s="24" t="s">
        <v>131</v>
      </c>
      <c r="AU213" s="24" t="s">
        <v>87</v>
      </c>
      <c r="AY213" s="24" t="s">
        <v>129</v>
      </c>
      <c r="BE213" s="204">
        <f t="shared" si="4"/>
        <v>0</v>
      </c>
      <c r="BF213" s="204">
        <f t="shared" si="5"/>
        <v>0</v>
      </c>
      <c r="BG213" s="204">
        <f t="shared" si="6"/>
        <v>0</v>
      </c>
      <c r="BH213" s="204">
        <f t="shared" si="7"/>
        <v>0</v>
      </c>
      <c r="BI213" s="204">
        <f t="shared" si="8"/>
        <v>0</v>
      </c>
      <c r="BJ213" s="24" t="s">
        <v>25</v>
      </c>
      <c r="BK213" s="204">
        <f t="shared" si="9"/>
        <v>0</v>
      </c>
      <c r="BL213" s="24" t="s">
        <v>136</v>
      </c>
      <c r="BM213" s="24" t="s">
        <v>410</v>
      </c>
    </row>
    <row r="214" spans="2:65" s="1" customFormat="1" ht="44.25" customHeight="1">
      <c r="B214" s="41"/>
      <c r="C214" s="234" t="s">
        <v>411</v>
      </c>
      <c r="D214" s="234" t="s">
        <v>211</v>
      </c>
      <c r="E214" s="235" t="s">
        <v>412</v>
      </c>
      <c r="F214" s="236" t="s">
        <v>413</v>
      </c>
      <c r="G214" s="237" t="s">
        <v>247</v>
      </c>
      <c r="H214" s="238">
        <v>5</v>
      </c>
      <c r="I214" s="239"/>
      <c r="J214" s="240">
        <f t="shared" si="0"/>
        <v>0</v>
      </c>
      <c r="K214" s="236" t="s">
        <v>135</v>
      </c>
      <c r="L214" s="241"/>
      <c r="M214" s="242" t="s">
        <v>24</v>
      </c>
      <c r="N214" s="243" t="s">
        <v>49</v>
      </c>
      <c r="O214" s="42"/>
      <c r="P214" s="202">
        <f t="shared" si="1"/>
        <v>0</v>
      </c>
      <c r="Q214" s="202">
        <v>6.8000000000000005E-2</v>
      </c>
      <c r="R214" s="202">
        <f t="shared" si="2"/>
        <v>0.34</v>
      </c>
      <c r="S214" s="202">
        <v>0</v>
      </c>
      <c r="T214" s="203">
        <f t="shared" si="3"/>
        <v>0</v>
      </c>
      <c r="AR214" s="24" t="s">
        <v>169</v>
      </c>
      <c r="AT214" s="24" t="s">
        <v>211</v>
      </c>
      <c r="AU214" s="24" t="s">
        <v>87</v>
      </c>
      <c r="AY214" s="24" t="s">
        <v>129</v>
      </c>
      <c r="BE214" s="204">
        <f t="shared" si="4"/>
        <v>0</v>
      </c>
      <c r="BF214" s="204">
        <f t="shared" si="5"/>
        <v>0</v>
      </c>
      <c r="BG214" s="204">
        <f t="shared" si="6"/>
        <v>0</v>
      </c>
      <c r="BH214" s="204">
        <f t="shared" si="7"/>
        <v>0</v>
      </c>
      <c r="BI214" s="204">
        <f t="shared" si="8"/>
        <v>0</v>
      </c>
      <c r="BJ214" s="24" t="s">
        <v>25</v>
      </c>
      <c r="BK214" s="204">
        <f t="shared" si="9"/>
        <v>0</v>
      </c>
      <c r="BL214" s="24" t="s">
        <v>136</v>
      </c>
      <c r="BM214" s="24" t="s">
        <v>414</v>
      </c>
    </row>
    <row r="215" spans="2:65" s="1" customFormat="1" ht="31.5" customHeight="1">
      <c r="B215" s="41"/>
      <c r="C215" s="193" t="s">
        <v>415</v>
      </c>
      <c r="D215" s="193" t="s">
        <v>131</v>
      </c>
      <c r="E215" s="194" t="s">
        <v>416</v>
      </c>
      <c r="F215" s="195" t="s">
        <v>417</v>
      </c>
      <c r="G215" s="196" t="s">
        <v>247</v>
      </c>
      <c r="H215" s="197">
        <v>5</v>
      </c>
      <c r="I215" s="198"/>
      <c r="J215" s="199">
        <f t="shared" si="0"/>
        <v>0</v>
      </c>
      <c r="K215" s="195" t="s">
        <v>135</v>
      </c>
      <c r="L215" s="61"/>
      <c r="M215" s="200" t="s">
        <v>24</v>
      </c>
      <c r="N215" s="201" t="s">
        <v>49</v>
      </c>
      <c r="O215" s="42"/>
      <c r="P215" s="202">
        <f t="shared" si="1"/>
        <v>0</v>
      </c>
      <c r="Q215" s="202">
        <v>6.6E-3</v>
      </c>
      <c r="R215" s="202">
        <f t="shared" si="2"/>
        <v>3.3000000000000002E-2</v>
      </c>
      <c r="S215" s="202">
        <v>0</v>
      </c>
      <c r="T215" s="203">
        <f t="shared" si="3"/>
        <v>0</v>
      </c>
      <c r="AR215" s="24" t="s">
        <v>136</v>
      </c>
      <c r="AT215" s="24" t="s">
        <v>131</v>
      </c>
      <c r="AU215" s="24" t="s">
        <v>87</v>
      </c>
      <c r="AY215" s="24" t="s">
        <v>129</v>
      </c>
      <c r="BE215" s="204">
        <f t="shared" si="4"/>
        <v>0</v>
      </c>
      <c r="BF215" s="204">
        <f t="shared" si="5"/>
        <v>0</v>
      </c>
      <c r="BG215" s="204">
        <f t="shared" si="6"/>
        <v>0</v>
      </c>
      <c r="BH215" s="204">
        <f t="shared" si="7"/>
        <v>0</v>
      </c>
      <c r="BI215" s="204">
        <f t="shared" si="8"/>
        <v>0</v>
      </c>
      <c r="BJ215" s="24" t="s">
        <v>25</v>
      </c>
      <c r="BK215" s="204">
        <f t="shared" si="9"/>
        <v>0</v>
      </c>
      <c r="BL215" s="24" t="s">
        <v>136</v>
      </c>
      <c r="BM215" s="24" t="s">
        <v>418</v>
      </c>
    </row>
    <row r="216" spans="2:65" s="1" customFormat="1" ht="22.5" customHeight="1">
      <c r="B216" s="41"/>
      <c r="C216" s="234" t="s">
        <v>419</v>
      </c>
      <c r="D216" s="234" t="s">
        <v>211</v>
      </c>
      <c r="E216" s="235" t="s">
        <v>420</v>
      </c>
      <c r="F216" s="236" t="s">
        <v>421</v>
      </c>
      <c r="G216" s="237" t="s">
        <v>247</v>
      </c>
      <c r="H216" s="238">
        <v>5</v>
      </c>
      <c r="I216" s="239"/>
      <c r="J216" s="240">
        <f t="shared" si="0"/>
        <v>0</v>
      </c>
      <c r="K216" s="236" t="s">
        <v>24</v>
      </c>
      <c r="L216" s="241"/>
      <c r="M216" s="242" t="s">
        <v>24</v>
      </c>
      <c r="N216" s="243" t="s">
        <v>49</v>
      </c>
      <c r="O216" s="42"/>
      <c r="P216" s="202">
        <f t="shared" si="1"/>
        <v>0</v>
      </c>
      <c r="Q216" s="202">
        <v>8.1000000000000003E-2</v>
      </c>
      <c r="R216" s="202">
        <f t="shared" si="2"/>
        <v>0.40500000000000003</v>
      </c>
      <c r="S216" s="202">
        <v>0</v>
      </c>
      <c r="T216" s="203">
        <f t="shared" si="3"/>
        <v>0</v>
      </c>
      <c r="AR216" s="24" t="s">
        <v>169</v>
      </c>
      <c r="AT216" s="24" t="s">
        <v>211</v>
      </c>
      <c r="AU216" s="24" t="s">
        <v>87</v>
      </c>
      <c r="AY216" s="24" t="s">
        <v>129</v>
      </c>
      <c r="BE216" s="204">
        <f t="shared" si="4"/>
        <v>0</v>
      </c>
      <c r="BF216" s="204">
        <f t="shared" si="5"/>
        <v>0</v>
      </c>
      <c r="BG216" s="204">
        <f t="shared" si="6"/>
        <v>0</v>
      </c>
      <c r="BH216" s="204">
        <f t="shared" si="7"/>
        <v>0</v>
      </c>
      <c r="BI216" s="204">
        <f t="shared" si="8"/>
        <v>0</v>
      </c>
      <c r="BJ216" s="24" t="s">
        <v>25</v>
      </c>
      <c r="BK216" s="204">
        <f t="shared" si="9"/>
        <v>0</v>
      </c>
      <c r="BL216" s="24" t="s">
        <v>136</v>
      </c>
      <c r="BM216" s="24" t="s">
        <v>422</v>
      </c>
    </row>
    <row r="217" spans="2:65" s="1" customFormat="1" ht="22.5" customHeight="1">
      <c r="B217" s="41"/>
      <c r="C217" s="193" t="s">
        <v>423</v>
      </c>
      <c r="D217" s="193" t="s">
        <v>131</v>
      </c>
      <c r="E217" s="194" t="s">
        <v>424</v>
      </c>
      <c r="F217" s="195" t="s">
        <v>425</v>
      </c>
      <c r="G217" s="196" t="s">
        <v>247</v>
      </c>
      <c r="H217" s="197">
        <v>5</v>
      </c>
      <c r="I217" s="198"/>
      <c r="J217" s="199">
        <f t="shared" si="0"/>
        <v>0</v>
      </c>
      <c r="K217" s="195" t="s">
        <v>135</v>
      </c>
      <c r="L217" s="61"/>
      <c r="M217" s="200" t="s">
        <v>24</v>
      </c>
      <c r="N217" s="201" t="s">
        <v>49</v>
      </c>
      <c r="O217" s="42"/>
      <c r="P217" s="202">
        <f t="shared" si="1"/>
        <v>0</v>
      </c>
      <c r="Q217" s="202">
        <v>7.0200000000000002E-3</v>
      </c>
      <c r="R217" s="202">
        <f t="shared" si="2"/>
        <v>3.5099999999999999E-2</v>
      </c>
      <c r="S217" s="202">
        <v>0</v>
      </c>
      <c r="T217" s="203">
        <f t="shared" si="3"/>
        <v>0</v>
      </c>
      <c r="AR217" s="24" t="s">
        <v>136</v>
      </c>
      <c r="AT217" s="24" t="s">
        <v>131</v>
      </c>
      <c r="AU217" s="24" t="s">
        <v>87</v>
      </c>
      <c r="AY217" s="24" t="s">
        <v>129</v>
      </c>
      <c r="BE217" s="204">
        <f t="shared" si="4"/>
        <v>0</v>
      </c>
      <c r="BF217" s="204">
        <f t="shared" si="5"/>
        <v>0</v>
      </c>
      <c r="BG217" s="204">
        <f t="shared" si="6"/>
        <v>0</v>
      </c>
      <c r="BH217" s="204">
        <f t="shared" si="7"/>
        <v>0</v>
      </c>
      <c r="BI217" s="204">
        <f t="shared" si="8"/>
        <v>0</v>
      </c>
      <c r="BJ217" s="24" t="s">
        <v>25</v>
      </c>
      <c r="BK217" s="204">
        <f t="shared" si="9"/>
        <v>0</v>
      </c>
      <c r="BL217" s="24" t="s">
        <v>136</v>
      </c>
      <c r="BM217" s="24" t="s">
        <v>426</v>
      </c>
    </row>
    <row r="218" spans="2:65" s="1" customFormat="1" ht="31.5" customHeight="1">
      <c r="B218" s="41"/>
      <c r="C218" s="234" t="s">
        <v>427</v>
      </c>
      <c r="D218" s="234" t="s">
        <v>211</v>
      </c>
      <c r="E218" s="235" t="s">
        <v>428</v>
      </c>
      <c r="F218" s="236" t="s">
        <v>429</v>
      </c>
      <c r="G218" s="237" t="s">
        <v>247</v>
      </c>
      <c r="H218" s="238">
        <v>5</v>
      </c>
      <c r="I218" s="239"/>
      <c r="J218" s="240">
        <f t="shared" si="0"/>
        <v>0</v>
      </c>
      <c r="K218" s="236" t="s">
        <v>135</v>
      </c>
      <c r="L218" s="241"/>
      <c r="M218" s="242" t="s">
        <v>24</v>
      </c>
      <c r="N218" s="243" t="s">
        <v>49</v>
      </c>
      <c r="O218" s="42"/>
      <c r="P218" s="202">
        <f t="shared" si="1"/>
        <v>0</v>
      </c>
      <c r="Q218" s="202">
        <v>0.16200000000000001</v>
      </c>
      <c r="R218" s="202">
        <f t="shared" si="2"/>
        <v>0.81</v>
      </c>
      <c r="S218" s="202">
        <v>0</v>
      </c>
      <c r="T218" s="203">
        <f t="shared" si="3"/>
        <v>0</v>
      </c>
      <c r="AR218" s="24" t="s">
        <v>169</v>
      </c>
      <c r="AT218" s="24" t="s">
        <v>211</v>
      </c>
      <c r="AU218" s="24" t="s">
        <v>87</v>
      </c>
      <c r="AY218" s="24" t="s">
        <v>129</v>
      </c>
      <c r="BE218" s="204">
        <f t="shared" si="4"/>
        <v>0</v>
      </c>
      <c r="BF218" s="204">
        <f t="shared" si="5"/>
        <v>0</v>
      </c>
      <c r="BG218" s="204">
        <f t="shared" si="6"/>
        <v>0</v>
      </c>
      <c r="BH218" s="204">
        <f t="shared" si="7"/>
        <v>0</v>
      </c>
      <c r="BI218" s="204">
        <f t="shared" si="8"/>
        <v>0</v>
      </c>
      <c r="BJ218" s="24" t="s">
        <v>25</v>
      </c>
      <c r="BK218" s="204">
        <f t="shared" si="9"/>
        <v>0</v>
      </c>
      <c r="BL218" s="24" t="s">
        <v>136</v>
      </c>
      <c r="BM218" s="24" t="s">
        <v>430</v>
      </c>
    </row>
    <row r="219" spans="2:65" s="1" customFormat="1" ht="31.5" customHeight="1">
      <c r="B219" s="41"/>
      <c r="C219" s="193" t="s">
        <v>431</v>
      </c>
      <c r="D219" s="193" t="s">
        <v>131</v>
      </c>
      <c r="E219" s="194" t="s">
        <v>432</v>
      </c>
      <c r="F219" s="195" t="s">
        <v>433</v>
      </c>
      <c r="G219" s="196" t="s">
        <v>134</v>
      </c>
      <c r="H219" s="197">
        <v>0.13300000000000001</v>
      </c>
      <c r="I219" s="198"/>
      <c r="J219" s="199">
        <f t="shared" si="0"/>
        <v>0</v>
      </c>
      <c r="K219" s="195" t="s">
        <v>135</v>
      </c>
      <c r="L219" s="61"/>
      <c r="M219" s="200" t="s">
        <v>24</v>
      </c>
      <c r="N219" s="201" t="s">
        <v>49</v>
      </c>
      <c r="O219" s="42"/>
      <c r="P219" s="202">
        <f t="shared" si="1"/>
        <v>0</v>
      </c>
      <c r="Q219" s="202">
        <v>2.4289999999999998</v>
      </c>
      <c r="R219" s="202">
        <f t="shared" si="2"/>
        <v>0.32305699999999998</v>
      </c>
      <c r="S219" s="202">
        <v>0</v>
      </c>
      <c r="T219" s="203">
        <f t="shared" si="3"/>
        <v>0</v>
      </c>
      <c r="AR219" s="24" t="s">
        <v>136</v>
      </c>
      <c r="AT219" s="24" t="s">
        <v>131</v>
      </c>
      <c r="AU219" s="24" t="s">
        <v>87</v>
      </c>
      <c r="AY219" s="24" t="s">
        <v>129</v>
      </c>
      <c r="BE219" s="204">
        <f t="shared" si="4"/>
        <v>0</v>
      </c>
      <c r="BF219" s="204">
        <f t="shared" si="5"/>
        <v>0</v>
      </c>
      <c r="BG219" s="204">
        <f t="shared" si="6"/>
        <v>0</v>
      </c>
      <c r="BH219" s="204">
        <f t="shared" si="7"/>
        <v>0</v>
      </c>
      <c r="BI219" s="204">
        <f t="shared" si="8"/>
        <v>0</v>
      </c>
      <c r="BJ219" s="24" t="s">
        <v>25</v>
      </c>
      <c r="BK219" s="204">
        <f t="shared" si="9"/>
        <v>0</v>
      </c>
      <c r="BL219" s="24" t="s">
        <v>136</v>
      </c>
      <c r="BM219" s="24" t="s">
        <v>434</v>
      </c>
    </row>
    <row r="220" spans="2:65" s="11" customFormat="1" ht="13.5">
      <c r="B220" s="205"/>
      <c r="C220" s="206"/>
      <c r="D220" s="207" t="s">
        <v>138</v>
      </c>
      <c r="E220" s="208" t="s">
        <v>24</v>
      </c>
      <c r="F220" s="209" t="s">
        <v>435</v>
      </c>
      <c r="G220" s="206"/>
      <c r="H220" s="210">
        <v>0.13300000000000001</v>
      </c>
      <c r="I220" s="211"/>
      <c r="J220" s="206"/>
      <c r="K220" s="206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138</v>
      </c>
      <c r="AU220" s="216" t="s">
        <v>87</v>
      </c>
      <c r="AV220" s="11" t="s">
        <v>87</v>
      </c>
      <c r="AW220" s="11" t="s">
        <v>42</v>
      </c>
      <c r="AX220" s="11" t="s">
        <v>25</v>
      </c>
      <c r="AY220" s="216" t="s">
        <v>129</v>
      </c>
    </row>
    <row r="221" spans="2:65" s="1" customFormat="1" ht="31.5" customHeight="1">
      <c r="B221" s="41"/>
      <c r="C221" s="193" t="s">
        <v>436</v>
      </c>
      <c r="D221" s="193" t="s">
        <v>131</v>
      </c>
      <c r="E221" s="194" t="s">
        <v>437</v>
      </c>
      <c r="F221" s="195" t="s">
        <v>438</v>
      </c>
      <c r="G221" s="196" t="s">
        <v>142</v>
      </c>
      <c r="H221" s="197">
        <v>1.17</v>
      </c>
      <c r="I221" s="198"/>
      <c r="J221" s="199">
        <f>ROUND(I221*H221,2)</f>
        <v>0</v>
      </c>
      <c r="K221" s="195" t="s">
        <v>135</v>
      </c>
      <c r="L221" s="61"/>
      <c r="M221" s="200" t="s">
        <v>24</v>
      </c>
      <c r="N221" s="201" t="s">
        <v>49</v>
      </c>
      <c r="O221" s="42"/>
      <c r="P221" s="202">
        <f>O221*H221</f>
        <v>0</v>
      </c>
      <c r="Q221" s="202">
        <v>6.3899999999999998E-3</v>
      </c>
      <c r="R221" s="202">
        <f>Q221*H221</f>
        <v>7.4762999999999991E-3</v>
      </c>
      <c r="S221" s="202">
        <v>0</v>
      </c>
      <c r="T221" s="203">
        <f>S221*H221</f>
        <v>0</v>
      </c>
      <c r="AR221" s="24" t="s">
        <v>136</v>
      </c>
      <c r="AT221" s="24" t="s">
        <v>131</v>
      </c>
      <c r="AU221" s="24" t="s">
        <v>87</v>
      </c>
      <c r="AY221" s="24" t="s">
        <v>129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24" t="s">
        <v>25</v>
      </c>
      <c r="BK221" s="204">
        <f>ROUND(I221*H221,2)</f>
        <v>0</v>
      </c>
      <c r="BL221" s="24" t="s">
        <v>136</v>
      </c>
      <c r="BM221" s="24" t="s">
        <v>439</v>
      </c>
    </row>
    <row r="222" spans="2:65" s="11" customFormat="1" ht="13.5">
      <c r="B222" s="205"/>
      <c r="C222" s="206"/>
      <c r="D222" s="207" t="s">
        <v>138</v>
      </c>
      <c r="E222" s="208" t="s">
        <v>24</v>
      </c>
      <c r="F222" s="209" t="s">
        <v>440</v>
      </c>
      <c r="G222" s="206"/>
      <c r="H222" s="210">
        <v>1.17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138</v>
      </c>
      <c r="AU222" s="216" t="s">
        <v>87</v>
      </c>
      <c r="AV222" s="11" t="s">
        <v>87</v>
      </c>
      <c r="AW222" s="11" t="s">
        <v>42</v>
      </c>
      <c r="AX222" s="11" t="s">
        <v>25</v>
      </c>
      <c r="AY222" s="216" t="s">
        <v>129</v>
      </c>
    </row>
    <row r="223" spans="2:65" s="1" customFormat="1" ht="31.5" customHeight="1">
      <c r="B223" s="41"/>
      <c r="C223" s="193" t="s">
        <v>441</v>
      </c>
      <c r="D223" s="193" t="s">
        <v>131</v>
      </c>
      <c r="E223" s="194" t="s">
        <v>442</v>
      </c>
      <c r="F223" s="195" t="s">
        <v>443</v>
      </c>
      <c r="G223" s="196" t="s">
        <v>247</v>
      </c>
      <c r="H223" s="197">
        <v>18</v>
      </c>
      <c r="I223" s="198"/>
      <c r="J223" s="199">
        <f t="shared" ref="J223:J239" si="10">ROUND(I223*H223,2)</f>
        <v>0</v>
      </c>
      <c r="K223" s="195" t="s">
        <v>24</v>
      </c>
      <c r="L223" s="61"/>
      <c r="M223" s="200" t="s">
        <v>24</v>
      </c>
      <c r="N223" s="201" t="s">
        <v>49</v>
      </c>
      <c r="O223" s="42"/>
      <c r="P223" s="202">
        <f t="shared" ref="P223:P239" si="11">O223*H223</f>
        <v>0</v>
      </c>
      <c r="Q223" s="202">
        <v>8.0000000000000004E-4</v>
      </c>
      <c r="R223" s="202">
        <f t="shared" ref="R223:R239" si="12">Q223*H223</f>
        <v>1.4400000000000001E-2</v>
      </c>
      <c r="S223" s="202">
        <v>0</v>
      </c>
      <c r="T223" s="203">
        <f t="shared" ref="T223:T239" si="13">S223*H223</f>
        <v>0</v>
      </c>
      <c r="AR223" s="24" t="s">
        <v>136</v>
      </c>
      <c r="AT223" s="24" t="s">
        <v>131</v>
      </c>
      <c r="AU223" s="24" t="s">
        <v>87</v>
      </c>
      <c r="AY223" s="24" t="s">
        <v>129</v>
      </c>
      <c r="BE223" s="204">
        <f t="shared" ref="BE223:BE239" si="14">IF(N223="základní",J223,0)</f>
        <v>0</v>
      </c>
      <c r="BF223" s="204">
        <f t="shared" ref="BF223:BF239" si="15">IF(N223="snížená",J223,0)</f>
        <v>0</v>
      </c>
      <c r="BG223" s="204">
        <f t="shared" ref="BG223:BG239" si="16">IF(N223="zákl. přenesená",J223,0)</f>
        <v>0</v>
      </c>
      <c r="BH223" s="204">
        <f t="shared" ref="BH223:BH239" si="17">IF(N223="sníž. přenesená",J223,0)</f>
        <v>0</v>
      </c>
      <c r="BI223" s="204">
        <f t="shared" ref="BI223:BI239" si="18">IF(N223="nulová",J223,0)</f>
        <v>0</v>
      </c>
      <c r="BJ223" s="24" t="s">
        <v>25</v>
      </c>
      <c r="BK223" s="204">
        <f t="shared" ref="BK223:BK239" si="19">ROUND(I223*H223,2)</f>
        <v>0</v>
      </c>
      <c r="BL223" s="24" t="s">
        <v>136</v>
      </c>
      <c r="BM223" s="24" t="s">
        <v>444</v>
      </c>
    </row>
    <row r="224" spans="2:65" s="1" customFormat="1" ht="22.5" customHeight="1">
      <c r="B224" s="41"/>
      <c r="C224" s="234" t="s">
        <v>445</v>
      </c>
      <c r="D224" s="234" t="s">
        <v>211</v>
      </c>
      <c r="E224" s="235" t="s">
        <v>446</v>
      </c>
      <c r="F224" s="236" t="s">
        <v>447</v>
      </c>
      <c r="G224" s="237" t="s">
        <v>247</v>
      </c>
      <c r="H224" s="238">
        <v>1</v>
      </c>
      <c r="I224" s="239"/>
      <c r="J224" s="240">
        <f t="shared" si="10"/>
        <v>0</v>
      </c>
      <c r="K224" s="236" t="s">
        <v>24</v>
      </c>
      <c r="L224" s="241"/>
      <c r="M224" s="242" t="s">
        <v>24</v>
      </c>
      <c r="N224" s="243" t="s">
        <v>49</v>
      </c>
      <c r="O224" s="42"/>
      <c r="P224" s="202">
        <f t="shared" si="11"/>
        <v>0</v>
      </c>
      <c r="Q224" s="202">
        <v>4.0000000000000001E-3</v>
      </c>
      <c r="R224" s="202">
        <f t="shared" si="12"/>
        <v>4.0000000000000001E-3</v>
      </c>
      <c r="S224" s="202">
        <v>0</v>
      </c>
      <c r="T224" s="203">
        <f t="shared" si="13"/>
        <v>0</v>
      </c>
      <c r="AR224" s="24" t="s">
        <v>169</v>
      </c>
      <c r="AT224" s="24" t="s">
        <v>211</v>
      </c>
      <c r="AU224" s="24" t="s">
        <v>87</v>
      </c>
      <c r="AY224" s="24" t="s">
        <v>129</v>
      </c>
      <c r="BE224" s="204">
        <f t="shared" si="14"/>
        <v>0</v>
      </c>
      <c r="BF224" s="204">
        <f t="shared" si="15"/>
        <v>0</v>
      </c>
      <c r="BG224" s="204">
        <f t="shared" si="16"/>
        <v>0</v>
      </c>
      <c r="BH224" s="204">
        <f t="shared" si="17"/>
        <v>0</v>
      </c>
      <c r="BI224" s="204">
        <f t="shared" si="18"/>
        <v>0</v>
      </c>
      <c r="BJ224" s="24" t="s">
        <v>25</v>
      </c>
      <c r="BK224" s="204">
        <f t="shared" si="19"/>
        <v>0</v>
      </c>
      <c r="BL224" s="24" t="s">
        <v>136</v>
      </c>
      <c r="BM224" s="24" t="s">
        <v>448</v>
      </c>
    </row>
    <row r="225" spans="2:65" s="1" customFormat="1" ht="22.5" customHeight="1">
      <c r="B225" s="41"/>
      <c r="C225" s="234" t="s">
        <v>449</v>
      </c>
      <c r="D225" s="234" t="s">
        <v>211</v>
      </c>
      <c r="E225" s="235" t="s">
        <v>450</v>
      </c>
      <c r="F225" s="236" t="s">
        <v>451</v>
      </c>
      <c r="G225" s="237" t="s">
        <v>247</v>
      </c>
      <c r="H225" s="238">
        <v>5</v>
      </c>
      <c r="I225" s="239"/>
      <c r="J225" s="240">
        <f t="shared" si="10"/>
        <v>0</v>
      </c>
      <c r="K225" s="236" t="s">
        <v>24</v>
      </c>
      <c r="L225" s="241"/>
      <c r="M225" s="242" t="s">
        <v>24</v>
      </c>
      <c r="N225" s="243" t="s">
        <v>49</v>
      </c>
      <c r="O225" s="42"/>
      <c r="P225" s="202">
        <f t="shared" si="11"/>
        <v>0</v>
      </c>
      <c r="Q225" s="202">
        <v>5.0000000000000001E-3</v>
      </c>
      <c r="R225" s="202">
        <f t="shared" si="12"/>
        <v>2.5000000000000001E-2</v>
      </c>
      <c r="S225" s="202">
        <v>0</v>
      </c>
      <c r="T225" s="203">
        <f t="shared" si="13"/>
        <v>0</v>
      </c>
      <c r="AR225" s="24" t="s">
        <v>169</v>
      </c>
      <c r="AT225" s="24" t="s">
        <v>211</v>
      </c>
      <c r="AU225" s="24" t="s">
        <v>87</v>
      </c>
      <c r="AY225" s="24" t="s">
        <v>129</v>
      </c>
      <c r="BE225" s="204">
        <f t="shared" si="14"/>
        <v>0</v>
      </c>
      <c r="BF225" s="204">
        <f t="shared" si="15"/>
        <v>0</v>
      </c>
      <c r="BG225" s="204">
        <f t="shared" si="16"/>
        <v>0</v>
      </c>
      <c r="BH225" s="204">
        <f t="shared" si="17"/>
        <v>0</v>
      </c>
      <c r="BI225" s="204">
        <f t="shared" si="18"/>
        <v>0</v>
      </c>
      <c r="BJ225" s="24" t="s">
        <v>25</v>
      </c>
      <c r="BK225" s="204">
        <f t="shared" si="19"/>
        <v>0</v>
      </c>
      <c r="BL225" s="24" t="s">
        <v>136</v>
      </c>
      <c r="BM225" s="24" t="s">
        <v>452</v>
      </c>
    </row>
    <row r="226" spans="2:65" s="1" customFormat="1" ht="22.5" customHeight="1">
      <c r="B226" s="41"/>
      <c r="C226" s="234" t="s">
        <v>453</v>
      </c>
      <c r="D226" s="234" t="s">
        <v>211</v>
      </c>
      <c r="E226" s="235" t="s">
        <v>454</v>
      </c>
      <c r="F226" s="236" t="s">
        <v>455</v>
      </c>
      <c r="G226" s="237" t="s">
        <v>247</v>
      </c>
      <c r="H226" s="238">
        <v>3</v>
      </c>
      <c r="I226" s="239"/>
      <c r="J226" s="240">
        <f t="shared" si="10"/>
        <v>0</v>
      </c>
      <c r="K226" s="236" t="s">
        <v>24</v>
      </c>
      <c r="L226" s="241"/>
      <c r="M226" s="242" t="s">
        <v>24</v>
      </c>
      <c r="N226" s="243" t="s">
        <v>49</v>
      </c>
      <c r="O226" s="42"/>
      <c r="P226" s="202">
        <f t="shared" si="11"/>
        <v>0</v>
      </c>
      <c r="Q226" s="202">
        <v>8.9999999999999993E-3</v>
      </c>
      <c r="R226" s="202">
        <f t="shared" si="12"/>
        <v>2.6999999999999996E-2</v>
      </c>
      <c r="S226" s="202">
        <v>0</v>
      </c>
      <c r="T226" s="203">
        <f t="shared" si="13"/>
        <v>0</v>
      </c>
      <c r="AR226" s="24" t="s">
        <v>169</v>
      </c>
      <c r="AT226" s="24" t="s">
        <v>211</v>
      </c>
      <c r="AU226" s="24" t="s">
        <v>87</v>
      </c>
      <c r="AY226" s="24" t="s">
        <v>129</v>
      </c>
      <c r="BE226" s="204">
        <f t="shared" si="14"/>
        <v>0</v>
      </c>
      <c r="BF226" s="204">
        <f t="shared" si="15"/>
        <v>0</v>
      </c>
      <c r="BG226" s="204">
        <f t="shared" si="16"/>
        <v>0</v>
      </c>
      <c r="BH226" s="204">
        <f t="shared" si="17"/>
        <v>0</v>
      </c>
      <c r="BI226" s="204">
        <f t="shared" si="18"/>
        <v>0</v>
      </c>
      <c r="BJ226" s="24" t="s">
        <v>25</v>
      </c>
      <c r="BK226" s="204">
        <f t="shared" si="19"/>
        <v>0</v>
      </c>
      <c r="BL226" s="24" t="s">
        <v>136</v>
      </c>
      <c r="BM226" s="24" t="s">
        <v>456</v>
      </c>
    </row>
    <row r="227" spans="2:65" s="1" customFormat="1" ht="22.5" customHeight="1">
      <c r="B227" s="41"/>
      <c r="C227" s="234" t="s">
        <v>457</v>
      </c>
      <c r="D227" s="234" t="s">
        <v>211</v>
      </c>
      <c r="E227" s="235" t="s">
        <v>458</v>
      </c>
      <c r="F227" s="236" t="s">
        <v>459</v>
      </c>
      <c r="G227" s="237" t="s">
        <v>247</v>
      </c>
      <c r="H227" s="238">
        <v>1</v>
      </c>
      <c r="I227" s="239"/>
      <c r="J227" s="240">
        <f t="shared" si="10"/>
        <v>0</v>
      </c>
      <c r="K227" s="236" t="s">
        <v>24</v>
      </c>
      <c r="L227" s="241"/>
      <c r="M227" s="242" t="s">
        <v>24</v>
      </c>
      <c r="N227" s="243" t="s">
        <v>49</v>
      </c>
      <c r="O227" s="42"/>
      <c r="P227" s="202">
        <f t="shared" si="11"/>
        <v>0</v>
      </c>
      <c r="Q227" s="202">
        <v>7.0000000000000001E-3</v>
      </c>
      <c r="R227" s="202">
        <f t="shared" si="12"/>
        <v>7.0000000000000001E-3</v>
      </c>
      <c r="S227" s="202">
        <v>0</v>
      </c>
      <c r="T227" s="203">
        <f t="shared" si="13"/>
        <v>0</v>
      </c>
      <c r="AR227" s="24" t="s">
        <v>169</v>
      </c>
      <c r="AT227" s="24" t="s">
        <v>211</v>
      </c>
      <c r="AU227" s="24" t="s">
        <v>87</v>
      </c>
      <c r="AY227" s="24" t="s">
        <v>129</v>
      </c>
      <c r="BE227" s="204">
        <f t="shared" si="14"/>
        <v>0</v>
      </c>
      <c r="BF227" s="204">
        <f t="shared" si="15"/>
        <v>0</v>
      </c>
      <c r="BG227" s="204">
        <f t="shared" si="16"/>
        <v>0</v>
      </c>
      <c r="BH227" s="204">
        <f t="shared" si="17"/>
        <v>0</v>
      </c>
      <c r="BI227" s="204">
        <f t="shared" si="18"/>
        <v>0</v>
      </c>
      <c r="BJ227" s="24" t="s">
        <v>25</v>
      </c>
      <c r="BK227" s="204">
        <f t="shared" si="19"/>
        <v>0</v>
      </c>
      <c r="BL227" s="24" t="s">
        <v>136</v>
      </c>
      <c r="BM227" s="24" t="s">
        <v>460</v>
      </c>
    </row>
    <row r="228" spans="2:65" s="1" customFormat="1" ht="22.5" customHeight="1">
      <c r="B228" s="41"/>
      <c r="C228" s="234" t="s">
        <v>461</v>
      </c>
      <c r="D228" s="234" t="s">
        <v>211</v>
      </c>
      <c r="E228" s="235" t="s">
        <v>462</v>
      </c>
      <c r="F228" s="236" t="s">
        <v>463</v>
      </c>
      <c r="G228" s="237" t="s">
        <v>247</v>
      </c>
      <c r="H228" s="238">
        <v>8</v>
      </c>
      <c r="I228" s="239"/>
      <c r="J228" s="240">
        <f t="shared" si="10"/>
        <v>0</v>
      </c>
      <c r="K228" s="236" t="s">
        <v>24</v>
      </c>
      <c r="L228" s="241"/>
      <c r="M228" s="242" t="s">
        <v>24</v>
      </c>
      <c r="N228" s="243" t="s">
        <v>49</v>
      </c>
      <c r="O228" s="42"/>
      <c r="P228" s="202">
        <f t="shared" si="11"/>
        <v>0</v>
      </c>
      <c r="Q228" s="202">
        <v>4.0000000000000001E-3</v>
      </c>
      <c r="R228" s="202">
        <f t="shared" si="12"/>
        <v>3.2000000000000001E-2</v>
      </c>
      <c r="S228" s="202">
        <v>0</v>
      </c>
      <c r="T228" s="203">
        <f t="shared" si="13"/>
        <v>0</v>
      </c>
      <c r="AR228" s="24" t="s">
        <v>169</v>
      </c>
      <c r="AT228" s="24" t="s">
        <v>211</v>
      </c>
      <c r="AU228" s="24" t="s">
        <v>87</v>
      </c>
      <c r="AY228" s="24" t="s">
        <v>129</v>
      </c>
      <c r="BE228" s="204">
        <f t="shared" si="14"/>
        <v>0</v>
      </c>
      <c r="BF228" s="204">
        <f t="shared" si="15"/>
        <v>0</v>
      </c>
      <c r="BG228" s="204">
        <f t="shared" si="16"/>
        <v>0</v>
      </c>
      <c r="BH228" s="204">
        <f t="shared" si="17"/>
        <v>0</v>
      </c>
      <c r="BI228" s="204">
        <f t="shared" si="18"/>
        <v>0</v>
      </c>
      <c r="BJ228" s="24" t="s">
        <v>25</v>
      </c>
      <c r="BK228" s="204">
        <f t="shared" si="19"/>
        <v>0</v>
      </c>
      <c r="BL228" s="24" t="s">
        <v>136</v>
      </c>
      <c r="BM228" s="24" t="s">
        <v>464</v>
      </c>
    </row>
    <row r="229" spans="2:65" s="1" customFormat="1" ht="31.5" customHeight="1">
      <c r="B229" s="41"/>
      <c r="C229" s="193" t="s">
        <v>465</v>
      </c>
      <c r="D229" s="193" t="s">
        <v>131</v>
      </c>
      <c r="E229" s="194" t="s">
        <v>466</v>
      </c>
      <c r="F229" s="195" t="s">
        <v>467</v>
      </c>
      <c r="G229" s="196" t="s">
        <v>247</v>
      </c>
      <c r="H229" s="197">
        <v>5</v>
      </c>
      <c r="I229" s="198"/>
      <c r="J229" s="199">
        <f t="shared" si="10"/>
        <v>0</v>
      </c>
      <c r="K229" s="195" t="s">
        <v>135</v>
      </c>
      <c r="L229" s="61"/>
      <c r="M229" s="200" t="s">
        <v>24</v>
      </c>
      <c r="N229" s="201" t="s">
        <v>49</v>
      </c>
      <c r="O229" s="42"/>
      <c r="P229" s="202">
        <f t="shared" si="11"/>
        <v>0</v>
      </c>
      <c r="Q229" s="202">
        <v>1.1999999999999999E-3</v>
      </c>
      <c r="R229" s="202">
        <f t="shared" si="12"/>
        <v>5.9999999999999993E-3</v>
      </c>
      <c r="S229" s="202">
        <v>0</v>
      </c>
      <c r="T229" s="203">
        <f t="shared" si="13"/>
        <v>0</v>
      </c>
      <c r="AR229" s="24" t="s">
        <v>136</v>
      </c>
      <c r="AT229" s="24" t="s">
        <v>131</v>
      </c>
      <c r="AU229" s="24" t="s">
        <v>87</v>
      </c>
      <c r="AY229" s="24" t="s">
        <v>129</v>
      </c>
      <c r="BE229" s="204">
        <f t="shared" si="14"/>
        <v>0</v>
      </c>
      <c r="BF229" s="204">
        <f t="shared" si="15"/>
        <v>0</v>
      </c>
      <c r="BG229" s="204">
        <f t="shared" si="16"/>
        <v>0</v>
      </c>
      <c r="BH229" s="204">
        <f t="shared" si="17"/>
        <v>0</v>
      </c>
      <c r="BI229" s="204">
        <f t="shared" si="18"/>
        <v>0</v>
      </c>
      <c r="BJ229" s="24" t="s">
        <v>25</v>
      </c>
      <c r="BK229" s="204">
        <f t="shared" si="19"/>
        <v>0</v>
      </c>
      <c r="BL229" s="24" t="s">
        <v>136</v>
      </c>
      <c r="BM229" s="24" t="s">
        <v>468</v>
      </c>
    </row>
    <row r="230" spans="2:65" s="1" customFormat="1" ht="22.5" customHeight="1">
      <c r="B230" s="41"/>
      <c r="C230" s="234" t="s">
        <v>469</v>
      </c>
      <c r="D230" s="234" t="s">
        <v>211</v>
      </c>
      <c r="E230" s="235" t="s">
        <v>470</v>
      </c>
      <c r="F230" s="236" t="s">
        <v>471</v>
      </c>
      <c r="G230" s="237" t="s">
        <v>247</v>
      </c>
      <c r="H230" s="238">
        <v>1</v>
      </c>
      <c r="I230" s="239"/>
      <c r="J230" s="240">
        <f t="shared" si="10"/>
        <v>0</v>
      </c>
      <c r="K230" s="236" t="s">
        <v>24</v>
      </c>
      <c r="L230" s="241"/>
      <c r="M230" s="242" t="s">
        <v>24</v>
      </c>
      <c r="N230" s="243" t="s">
        <v>49</v>
      </c>
      <c r="O230" s="42"/>
      <c r="P230" s="202">
        <f t="shared" si="11"/>
        <v>0</v>
      </c>
      <c r="Q230" s="202">
        <v>1.6E-2</v>
      </c>
      <c r="R230" s="202">
        <f t="shared" si="12"/>
        <v>1.6E-2</v>
      </c>
      <c r="S230" s="202">
        <v>0</v>
      </c>
      <c r="T230" s="203">
        <f t="shared" si="13"/>
        <v>0</v>
      </c>
      <c r="AR230" s="24" t="s">
        <v>169</v>
      </c>
      <c r="AT230" s="24" t="s">
        <v>211</v>
      </c>
      <c r="AU230" s="24" t="s">
        <v>87</v>
      </c>
      <c r="AY230" s="24" t="s">
        <v>129</v>
      </c>
      <c r="BE230" s="204">
        <f t="shared" si="14"/>
        <v>0</v>
      </c>
      <c r="BF230" s="204">
        <f t="shared" si="15"/>
        <v>0</v>
      </c>
      <c r="BG230" s="204">
        <f t="shared" si="16"/>
        <v>0</v>
      </c>
      <c r="BH230" s="204">
        <f t="shared" si="17"/>
        <v>0</v>
      </c>
      <c r="BI230" s="204">
        <f t="shared" si="18"/>
        <v>0</v>
      </c>
      <c r="BJ230" s="24" t="s">
        <v>25</v>
      </c>
      <c r="BK230" s="204">
        <f t="shared" si="19"/>
        <v>0</v>
      </c>
      <c r="BL230" s="24" t="s">
        <v>136</v>
      </c>
      <c r="BM230" s="24" t="s">
        <v>472</v>
      </c>
    </row>
    <row r="231" spans="2:65" s="1" customFormat="1" ht="22.5" customHeight="1">
      <c r="B231" s="41"/>
      <c r="C231" s="234" t="s">
        <v>473</v>
      </c>
      <c r="D231" s="234" t="s">
        <v>211</v>
      </c>
      <c r="E231" s="235" t="s">
        <v>474</v>
      </c>
      <c r="F231" s="236" t="s">
        <v>475</v>
      </c>
      <c r="G231" s="237" t="s">
        <v>247</v>
      </c>
      <c r="H231" s="238">
        <v>1</v>
      </c>
      <c r="I231" s="239"/>
      <c r="J231" s="240">
        <f t="shared" si="10"/>
        <v>0</v>
      </c>
      <c r="K231" s="236" t="s">
        <v>24</v>
      </c>
      <c r="L231" s="241"/>
      <c r="M231" s="242" t="s">
        <v>24</v>
      </c>
      <c r="N231" s="243" t="s">
        <v>49</v>
      </c>
      <c r="O231" s="42"/>
      <c r="P231" s="202">
        <f t="shared" si="11"/>
        <v>0</v>
      </c>
      <c r="Q231" s="202">
        <v>1.4E-2</v>
      </c>
      <c r="R231" s="202">
        <f t="shared" si="12"/>
        <v>1.4E-2</v>
      </c>
      <c r="S231" s="202">
        <v>0</v>
      </c>
      <c r="T231" s="203">
        <f t="shared" si="13"/>
        <v>0</v>
      </c>
      <c r="AR231" s="24" t="s">
        <v>169</v>
      </c>
      <c r="AT231" s="24" t="s">
        <v>211</v>
      </c>
      <c r="AU231" s="24" t="s">
        <v>87</v>
      </c>
      <c r="AY231" s="24" t="s">
        <v>129</v>
      </c>
      <c r="BE231" s="204">
        <f t="shared" si="14"/>
        <v>0</v>
      </c>
      <c r="BF231" s="204">
        <f t="shared" si="15"/>
        <v>0</v>
      </c>
      <c r="BG231" s="204">
        <f t="shared" si="16"/>
        <v>0</v>
      </c>
      <c r="BH231" s="204">
        <f t="shared" si="17"/>
        <v>0</v>
      </c>
      <c r="BI231" s="204">
        <f t="shared" si="18"/>
        <v>0</v>
      </c>
      <c r="BJ231" s="24" t="s">
        <v>25</v>
      </c>
      <c r="BK231" s="204">
        <f t="shared" si="19"/>
        <v>0</v>
      </c>
      <c r="BL231" s="24" t="s">
        <v>136</v>
      </c>
      <c r="BM231" s="24" t="s">
        <v>476</v>
      </c>
    </row>
    <row r="232" spans="2:65" s="1" customFormat="1" ht="22.5" customHeight="1">
      <c r="B232" s="41"/>
      <c r="C232" s="234" t="s">
        <v>477</v>
      </c>
      <c r="D232" s="234" t="s">
        <v>211</v>
      </c>
      <c r="E232" s="235" t="s">
        <v>478</v>
      </c>
      <c r="F232" s="236" t="s">
        <v>479</v>
      </c>
      <c r="G232" s="237" t="s">
        <v>247</v>
      </c>
      <c r="H232" s="238">
        <v>3</v>
      </c>
      <c r="I232" s="239"/>
      <c r="J232" s="240">
        <f t="shared" si="10"/>
        <v>0</v>
      </c>
      <c r="K232" s="236" t="s">
        <v>24</v>
      </c>
      <c r="L232" s="241"/>
      <c r="M232" s="242" t="s">
        <v>24</v>
      </c>
      <c r="N232" s="243" t="s">
        <v>49</v>
      </c>
      <c r="O232" s="42"/>
      <c r="P232" s="202">
        <f t="shared" si="11"/>
        <v>0</v>
      </c>
      <c r="Q232" s="202">
        <v>5.0000000000000001E-3</v>
      </c>
      <c r="R232" s="202">
        <f t="shared" si="12"/>
        <v>1.4999999999999999E-2</v>
      </c>
      <c r="S232" s="202">
        <v>0</v>
      </c>
      <c r="T232" s="203">
        <f t="shared" si="13"/>
        <v>0</v>
      </c>
      <c r="AR232" s="24" t="s">
        <v>169</v>
      </c>
      <c r="AT232" s="24" t="s">
        <v>211</v>
      </c>
      <c r="AU232" s="24" t="s">
        <v>87</v>
      </c>
      <c r="AY232" s="24" t="s">
        <v>129</v>
      </c>
      <c r="BE232" s="204">
        <f t="shared" si="14"/>
        <v>0</v>
      </c>
      <c r="BF232" s="204">
        <f t="shared" si="15"/>
        <v>0</v>
      </c>
      <c r="BG232" s="204">
        <f t="shared" si="16"/>
        <v>0</v>
      </c>
      <c r="BH232" s="204">
        <f t="shared" si="17"/>
        <v>0</v>
      </c>
      <c r="BI232" s="204">
        <f t="shared" si="18"/>
        <v>0</v>
      </c>
      <c r="BJ232" s="24" t="s">
        <v>25</v>
      </c>
      <c r="BK232" s="204">
        <f t="shared" si="19"/>
        <v>0</v>
      </c>
      <c r="BL232" s="24" t="s">
        <v>136</v>
      </c>
      <c r="BM232" s="24" t="s">
        <v>480</v>
      </c>
    </row>
    <row r="233" spans="2:65" s="1" customFormat="1" ht="22.5" customHeight="1">
      <c r="B233" s="41"/>
      <c r="C233" s="193" t="s">
        <v>481</v>
      </c>
      <c r="D233" s="193" t="s">
        <v>131</v>
      </c>
      <c r="E233" s="194" t="s">
        <v>482</v>
      </c>
      <c r="F233" s="195" t="s">
        <v>483</v>
      </c>
      <c r="G233" s="196" t="s">
        <v>247</v>
      </c>
      <c r="H233" s="197">
        <v>10</v>
      </c>
      <c r="I233" s="198"/>
      <c r="J233" s="199">
        <f t="shared" si="10"/>
        <v>0</v>
      </c>
      <c r="K233" s="195" t="s">
        <v>135</v>
      </c>
      <c r="L233" s="61"/>
      <c r="M233" s="200" t="s">
        <v>24</v>
      </c>
      <c r="N233" s="201" t="s">
        <v>49</v>
      </c>
      <c r="O233" s="42"/>
      <c r="P233" s="202">
        <f t="shared" si="11"/>
        <v>0</v>
      </c>
      <c r="Q233" s="202">
        <v>7.6000000000000004E-4</v>
      </c>
      <c r="R233" s="202">
        <f t="shared" si="12"/>
        <v>7.6000000000000009E-3</v>
      </c>
      <c r="S233" s="202">
        <v>0</v>
      </c>
      <c r="T233" s="203">
        <f t="shared" si="13"/>
        <v>0</v>
      </c>
      <c r="AR233" s="24" t="s">
        <v>136</v>
      </c>
      <c r="AT233" s="24" t="s">
        <v>131</v>
      </c>
      <c r="AU233" s="24" t="s">
        <v>87</v>
      </c>
      <c r="AY233" s="24" t="s">
        <v>129</v>
      </c>
      <c r="BE233" s="204">
        <f t="shared" si="14"/>
        <v>0</v>
      </c>
      <c r="BF233" s="204">
        <f t="shared" si="15"/>
        <v>0</v>
      </c>
      <c r="BG233" s="204">
        <f t="shared" si="16"/>
        <v>0</v>
      </c>
      <c r="BH233" s="204">
        <f t="shared" si="17"/>
        <v>0</v>
      </c>
      <c r="BI233" s="204">
        <f t="shared" si="18"/>
        <v>0</v>
      </c>
      <c r="BJ233" s="24" t="s">
        <v>25</v>
      </c>
      <c r="BK233" s="204">
        <f t="shared" si="19"/>
        <v>0</v>
      </c>
      <c r="BL233" s="24" t="s">
        <v>136</v>
      </c>
      <c r="BM233" s="24" t="s">
        <v>484</v>
      </c>
    </row>
    <row r="234" spans="2:65" s="1" customFormat="1" ht="22.5" customHeight="1">
      <c r="B234" s="41"/>
      <c r="C234" s="234" t="s">
        <v>485</v>
      </c>
      <c r="D234" s="234" t="s">
        <v>211</v>
      </c>
      <c r="E234" s="235" t="s">
        <v>486</v>
      </c>
      <c r="F234" s="236" t="s">
        <v>487</v>
      </c>
      <c r="G234" s="237" t="s">
        <v>247</v>
      </c>
      <c r="H234" s="238">
        <v>10</v>
      </c>
      <c r="I234" s="239"/>
      <c r="J234" s="240">
        <f t="shared" si="10"/>
        <v>0</v>
      </c>
      <c r="K234" s="236" t="s">
        <v>24</v>
      </c>
      <c r="L234" s="241"/>
      <c r="M234" s="242" t="s">
        <v>24</v>
      </c>
      <c r="N234" s="243" t="s">
        <v>49</v>
      </c>
      <c r="O234" s="42"/>
      <c r="P234" s="202">
        <f t="shared" si="11"/>
        <v>0</v>
      </c>
      <c r="Q234" s="202">
        <v>1.0999999999999999E-2</v>
      </c>
      <c r="R234" s="202">
        <f t="shared" si="12"/>
        <v>0.10999999999999999</v>
      </c>
      <c r="S234" s="202">
        <v>0</v>
      </c>
      <c r="T234" s="203">
        <f t="shared" si="13"/>
        <v>0</v>
      </c>
      <c r="AR234" s="24" t="s">
        <v>169</v>
      </c>
      <c r="AT234" s="24" t="s">
        <v>211</v>
      </c>
      <c r="AU234" s="24" t="s">
        <v>87</v>
      </c>
      <c r="AY234" s="24" t="s">
        <v>129</v>
      </c>
      <c r="BE234" s="204">
        <f t="shared" si="14"/>
        <v>0</v>
      </c>
      <c r="BF234" s="204">
        <f t="shared" si="15"/>
        <v>0</v>
      </c>
      <c r="BG234" s="204">
        <f t="shared" si="16"/>
        <v>0</v>
      </c>
      <c r="BH234" s="204">
        <f t="shared" si="17"/>
        <v>0</v>
      </c>
      <c r="BI234" s="204">
        <f t="shared" si="18"/>
        <v>0</v>
      </c>
      <c r="BJ234" s="24" t="s">
        <v>25</v>
      </c>
      <c r="BK234" s="204">
        <f t="shared" si="19"/>
        <v>0</v>
      </c>
      <c r="BL234" s="24" t="s">
        <v>136</v>
      </c>
      <c r="BM234" s="24" t="s">
        <v>488</v>
      </c>
    </row>
    <row r="235" spans="2:65" s="1" customFormat="1" ht="22.5" customHeight="1">
      <c r="B235" s="41"/>
      <c r="C235" s="234" t="s">
        <v>489</v>
      </c>
      <c r="D235" s="234" t="s">
        <v>211</v>
      </c>
      <c r="E235" s="235" t="s">
        <v>490</v>
      </c>
      <c r="F235" s="236" t="s">
        <v>491</v>
      </c>
      <c r="G235" s="237" t="s">
        <v>247</v>
      </c>
      <c r="H235" s="238">
        <v>10</v>
      </c>
      <c r="I235" s="239"/>
      <c r="J235" s="240">
        <f t="shared" si="10"/>
        <v>0</v>
      </c>
      <c r="K235" s="236" t="s">
        <v>24</v>
      </c>
      <c r="L235" s="241"/>
      <c r="M235" s="242" t="s">
        <v>24</v>
      </c>
      <c r="N235" s="243" t="s">
        <v>49</v>
      </c>
      <c r="O235" s="42"/>
      <c r="P235" s="202">
        <f t="shared" si="11"/>
        <v>0</v>
      </c>
      <c r="Q235" s="202">
        <v>1E-3</v>
      </c>
      <c r="R235" s="202">
        <f t="shared" si="12"/>
        <v>0.01</v>
      </c>
      <c r="S235" s="202">
        <v>0</v>
      </c>
      <c r="T235" s="203">
        <f t="shared" si="13"/>
        <v>0</v>
      </c>
      <c r="AR235" s="24" t="s">
        <v>169</v>
      </c>
      <c r="AT235" s="24" t="s">
        <v>211</v>
      </c>
      <c r="AU235" s="24" t="s">
        <v>87</v>
      </c>
      <c r="AY235" s="24" t="s">
        <v>129</v>
      </c>
      <c r="BE235" s="204">
        <f t="shared" si="14"/>
        <v>0</v>
      </c>
      <c r="BF235" s="204">
        <f t="shared" si="15"/>
        <v>0</v>
      </c>
      <c r="BG235" s="204">
        <f t="shared" si="16"/>
        <v>0</v>
      </c>
      <c r="BH235" s="204">
        <f t="shared" si="17"/>
        <v>0</v>
      </c>
      <c r="BI235" s="204">
        <f t="shared" si="18"/>
        <v>0</v>
      </c>
      <c r="BJ235" s="24" t="s">
        <v>25</v>
      </c>
      <c r="BK235" s="204">
        <f t="shared" si="19"/>
        <v>0</v>
      </c>
      <c r="BL235" s="24" t="s">
        <v>136</v>
      </c>
      <c r="BM235" s="24" t="s">
        <v>492</v>
      </c>
    </row>
    <row r="236" spans="2:65" s="1" customFormat="1" ht="22.5" customHeight="1">
      <c r="B236" s="41"/>
      <c r="C236" s="193" t="s">
        <v>493</v>
      </c>
      <c r="D236" s="193" t="s">
        <v>131</v>
      </c>
      <c r="E236" s="194" t="s">
        <v>494</v>
      </c>
      <c r="F236" s="195" t="s">
        <v>495</v>
      </c>
      <c r="G236" s="196" t="s">
        <v>247</v>
      </c>
      <c r="H236" s="197">
        <v>4</v>
      </c>
      <c r="I236" s="198"/>
      <c r="J236" s="199">
        <f t="shared" si="10"/>
        <v>0</v>
      </c>
      <c r="K236" s="195" t="s">
        <v>135</v>
      </c>
      <c r="L236" s="61"/>
      <c r="M236" s="200" t="s">
        <v>24</v>
      </c>
      <c r="N236" s="201" t="s">
        <v>49</v>
      </c>
      <c r="O236" s="42"/>
      <c r="P236" s="202">
        <f t="shared" si="11"/>
        <v>0</v>
      </c>
      <c r="Q236" s="202">
        <v>8.0000000000000004E-4</v>
      </c>
      <c r="R236" s="202">
        <f t="shared" si="12"/>
        <v>3.2000000000000002E-3</v>
      </c>
      <c r="S236" s="202">
        <v>0</v>
      </c>
      <c r="T236" s="203">
        <f t="shared" si="13"/>
        <v>0</v>
      </c>
      <c r="AR236" s="24" t="s">
        <v>136</v>
      </c>
      <c r="AT236" s="24" t="s">
        <v>131</v>
      </c>
      <c r="AU236" s="24" t="s">
        <v>87</v>
      </c>
      <c r="AY236" s="24" t="s">
        <v>129</v>
      </c>
      <c r="BE236" s="204">
        <f t="shared" si="14"/>
        <v>0</v>
      </c>
      <c r="BF236" s="204">
        <f t="shared" si="15"/>
        <v>0</v>
      </c>
      <c r="BG236" s="204">
        <f t="shared" si="16"/>
        <v>0</v>
      </c>
      <c r="BH236" s="204">
        <f t="shared" si="17"/>
        <v>0</v>
      </c>
      <c r="BI236" s="204">
        <f t="shared" si="18"/>
        <v>0</v>
      </c>
      <c r="BJ236" s="24" t="s">
        <v>25</v>
      </c>
      <c r="BK236" s="204">
        <f t="shared" si="19"/>
        <v>0</v>
      </c>
      <c r="BL236" s="24" t="s">
        <v>136</v>
      </c>
      <c r="BM236" s="24" t="s">
        <v>496</v>
      </c>
    </row>
    <row r="237" spans="2:65" s="1" customFormat="1" ht="22.5" customHeight="1">
      <c r="B237" s="41"/>
      <c r="C237" s="234" t="s">
        <v>497</v>
      </c>
      <c r="D237" s="234" t="s">
        <v>211</v>
      </c>
      <c r="E237" s="235" t="s">
        <v>498</v>
      </c>
      <c r="F237" s="236" t="s">
        <v>499</v>
      </c>
      <c r="G237" s="237" t="s">
        <v>247</v>
      </c>
      <c r="H237" s="238">
        <v>4</v>
      </c>
      <c r="I237" s="239"/>
      <c r="J237" s="240">
        <f t="shared" si="10"/>
        <v>0</v>
      </c>
      <c r="K237" s="236" t="s">
        <v>24</v>
      </c>
      <c r="L237" s="241"/>
      <c r="M237" s="242" t="s">
        <v>24</v>
      </c>
      <c r="N237" s="243" t="s">
        <v>49</v>
      </c>
      <c r="O237" s="42"/>
      <c r="P237" s="202">
        <f t="shared" si="11"/>
        <v>0</v>
      </c>
      <c r="Q237" s="202">
        <v>1.7999999999999999E-2</v>
      </c>
      <c r="R237" s="202">
        <f t="shared" si="12"/>
        <v>7.1999999999999995E-2</v>
      </c>
      <c r="S237" s="202">
        <v>0</v>
      </c>
      <c r="T237" s="203">
        <f t="shared" si="13"/>
        <v>0</v>
      </c>
      <c r="AR237" s="24" t="s">
        <v>169</v>
      </c>
      <c r="AT237" s="24" t="s">
        <v>211</v>
      </c>
      <c r="AU237" s="24" t="s">
        <v>87</v>
      </c>
      <c r="AY237" s="24" t="s">
        <v>129</v>
      </c>
      <c r="BE237" s="204">
        <f t="shared" si="14"/>
        <v>0</v>
      </c>
      <c r="BF237" s="204">
        <f t="shared" si="15"/>
        <v>0</v>
      </c>
      <c r="BG237" s="204">
        <f t="shared" si="16"/>
        <v>0</v>
      </c>
      <c r="BH237" s="204">
        <f t="shared" si="17"/>
        <v>0</v>
      </c>
      <c r="BI237" s="204">
        <f t="shared" si="18"/>
        <v>0</v>
      </c>
      <c r="BJ237" s="24" t="s">
        <v>25</v>
      </c>
      <c r="BK237" s="204">
        <f t="shared" si="19"/>
        <v>0</v>
      </c>
      <c r="BL237" s="24" t="s">
        <v>136</v>
      </c>
      <c r="BM237" s="24" t="s">
        <v>500</v>
      </c>
    </row>
    <row r="238" spans="2:65" s="1" customFormat="1" ht="22.5" customHeight="1">
      <c r="B238" s="41"/>
      <c r="C238" s="234" t="s">
        <v>501</v>
      </c>
      <c r="D238" s="234" t="s">
        <v>211</v>
      </c>
      <c r="E238" s="235" t="s">
        <v>502</v>
      </c>
      <c r="F238" s="236" t="s">
        <v>503</v>
      </c>
      <c r="G238" s="237" t="s">
        <v>247</v>
      </c>
      <c r="H238" s="238">
        <v>4</v>
      </c>
      <c r="I238" s="239"/>
      <c r="J238" s="240">
        <f t="shared" si="10"/>
        <v>0</v>
      </c>
      <c r="K238" s="236" t="s">
        <v>24</v>
      </c>
      <c r="L238" s="241"/>
      <c r="M238" s="242" t="s">
        <v>24</v>
      </c>
      <c r="N238" s="243" t="s">
        <v>49</v>
      </c>
      <c r="O238" s="42"/>
      <c r="P238" s="202">
        <f t="shared" si="11"/>
        <v>0</v>
      </c>
      <c r="Q238" s="202">
        <v>2E-3</v>
      </c>
      <c r="R238" s="202">
        <f t="shared" si="12"/>
        <v>8.0000000000000002E-3</v>
      </c>
      <c r="S238" s="202">
        <v>0</v>
      </c>
      <c r="T238" s="203">
        <f t="shared" si="13"/>
        <v>0</v>
      </c>
      <c r="AR238" s="24" t="s">
        <v>169</v>
      </c>
      <c r="AT238" s="24" t="s">
        <v>211</v>
      </c>
      <c r="AU238" s="24" t="s">
        <v>87</v>
      </c>
      <c r="AY238" s="24" t="s">
        <v>129</v>
      </c>
      <c r="BE238" s="204">
        <f t="shared" si="14"/>
        <v>0</v>
      </c>
      <c r="BF238" s="204">
        <f t="shared" si="15"/>
        <v>0</v>
      </c>
      <c r="BG238" s="204">
        <f t="shared" si="16"/>
        <v>0</v>
      </c>
      <c r="BH238" s="204">
        <f t="shared" si="17"/>
        <v>0</v>
      </c>
      <c r="BI238" s="204">
        <f t="shared" si="18"/>
        <v>0</v>
      </c>
      <c r="BJ238" s="24" t="s">
        <v>25</v>
      </c>
      <c r="BK238" s="204">
        <f t="shared" si="19"/>
        <v>0</v>
      </c>
      <c r="BL238" s="24" t="s">
        <v>136</v>
      </c>
      <c r="BM238" s="24" t="s">
        <v>504</v>
      </c>
    </row>
    <row r="239" spans="2:65" s="1" customFormat="1" ht="31.5" customHeight="1">
      <c r="B239" s="41"/>
      <c r="C239" s="193" t="s">
        <v>505</v>
      </c>
      <c r="D239" s="193" t="s">
        <v>131</v>
      </c>
      <c r="E239" s="194" t="s">
        <v>506</v>
      </c>
      <c r="F239" s="195" t="s">
        <v>507</v>
      </c>
      <c r="G239" s="196" t="s">
        <v>247</v>
      </c>
      <c r="H239" s="197">
        <v>1</v>
      </c>
      <c r="I239" s="198"/>
      <c r="J239" s="199">
        <f t="shared" si="10"/>
        <v>0</v>
      </c>
      <c r="K239" s="195" t="s">
        <v>135</v>
      </c>
      <c r="L239" s="61"/>
      <c r="M239" s="200" t="s">
        <v>24</v>
      </c>
      <c r="N239" s="201" t="s">
        <v>49</v>
      </c>
      <c r="O239" s="42"/>
      <c r="P239" s="202">
        <f t="shared" si="11"/>
        <v>0</v>
      </c>
      <c r="Q239" s="202">
        <v>7.6000000000000004E-4</v>
      </c>
      <c r="R239" s="202">
        <f t="shared" si="12"/>
        <v>7.6000000000000004E-4</v>
      </c>
      <c r="S239" s="202">
        <v>0</v>
      </c>
      <c r="T239" s="203">
        <f t="shared" si="13"/>
        <v>0</v>
      </c>
      <c r="AR239" s="24" t="s">
        <v>136</v>
      </c>
      <c r="AT239" s="24" t="s">
        <v>131</v>
      </c>
      <c r="AU239" s="24" t="s">
        <v>87</v>
      </c>
      <c r="AY239" s="24" t="s">
        <v>129</v>
      </c>
      <c r="BE239" s="204">
        <f t="shared" si="14"/>
        <v>0</v>
      </c>
      <c r="BF239" s="204">
        <f t="shared" si="15"/>
        <v>0</v>
      </c>
      <c r="BG239" s="204">
        <f t="shared" si="16"/>
        <v>0</v>
      </c>
      <c r="BH239" s="204">
        <f t="shared" si="17"/>
        <v>0</v>
      </c>
      <c r="BI239" s="204">
        <f t="shared" si="18"/>
        <v>0</v>
      </c>
      <c r="BJ239" s="24" t="s">
        <v>25</v>
      </c>
      <c r="BK239" s="204">
        <f t="shared" si="19"/>
        <v>0</v>
      </c>
      <c r="BL239" s="24" t="s">
        <v>136</v>
      </c>
      <c r="BM239" s="24" t="s">
        <v>508</v>
      </c>
    </row>
    <row r="240" spans="2:65" s="1" customFormat="1" ht="27">
      <c r="B240" s="41"/>
      <c r="C240" s="63"/>
      <c r="D240" s="207" t="s">
        <v>207</v>
      </c>
      <c r="E240" s="63"/>
      <c r="F240" s="255" t="s">
        <v>509</v>
      </c>
      <c r="G240" s="63"/>
      <c r="H240" s="63"/>
      <c r="I240" s="163"/>
      <c r="J240" s="63"/>
      <c r="K240" s="63"/>
      <c r="L240" s="61"/>
      <c r="M240" s="233"/>
      <c r="N240" s="42"/>
      <c r="O240" s="42"/>
      <c r="P240" s="42"/>
      <c r="Q240" s="42"/>
      <c r="R240" s="42"/>
      <c r="S240" s="42"/>
      <c r="T240" s="78"/>
      <c r="AT240" s="24" t="s">
        <v>207</v>
      </c>
      <c r="AU240" s="24" t="s">
        <v>87</v>
      </c>
    </row>
    <row r="241" spans="2:65" s="1" customFormat="1" ht="31.5" customHeight="1">
      <c r="B241" s="41"/>
      <c r="C241" s="234" t="s">
        <v>510</v>
      </c>
      <c r="D241" s="234" t="s">
        <v>211</v>
      </c>
      <c r="E241" s="235" t="s">
        <v>511</v>
      </c>
      <c r="F241" s="236" t="s">
        <v>512</v>
      </c>
      <c r="G241" s="237" t="s">
        <v>247</v>
      </c>
      <c r="H241" s="238">
        <v>1</v>
      </c>
      <c r="I241" s="239"/>
      <c r="J241" s="240">
        <f>ROUND(I241*H241,2)</f>
        <v>0</v>
      </c>
      <c r="K241" s="236" t="s">
        <v>24</v>
      </c>
      <c r="L241" s="241"/>
      <c r="M241" s="242" t="s">
        <v>24</v>
      </c>
      <c r="N241" s="243" t="s">
        <v>49</v>
      </c>
      <c r="O241" s="42"/>
      <c r="P241" s="202">
        <f>O241*H241</f>
        <v>0</v>
      </c>
      <c r="Q241" s="202">
        <v>2.4E-2</v>
      </c>
      <c r="R241" s="202">
        <f>Q241*H241</f>
        <v>2.4E-2</v>
      </c>
      <c r="S241" s="202">
        <v>0</v>
      </c>
      <c r="T241" s="203">
        <f>S241*H241</f>
        <v>0</v>
      </c>
      <c r="AR241" s="24" t="s">
        <v>169</v>
      </c>
      <c r="AT241" s="24" t="s">
        <v>211</v>
      </c>
      <c r="AU241" s="24" t="s">
        <v>87</v>
      </c>
      <c r="AY241" s="24" t="s">
        <v>129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25</v>
      </c>
      <c r="BK241" s="204">
        <f>ROUND(I241*H241,2)</f>
        <v>0</v>
      </c>
      <c r="BL241" s="24" t="s">
        <v>136</v>
      </c>
      <c r="BM241" s="24" t="s">
        <v>513</v>
      </c>
    </row>
    <row r="242" spans="2:65" s="1" customFormat="1" ht="27">
      <c r="B242" s="41"/>
      <c r="C242" s="63"/>
      <c r="D242" s="207" t="s">
        <v>207</v>
      </c>
      <c r="E242" s="63"/>
      <c r="F242" s="255" t="s">
        <v>514</v>
      </c>
      <c r="G242" s="63"/>
      <c r="H242" s="63"/>
      <c r="I242" s="163"/>
      <c r="J242" s="63"/>
      <c r="K242" s="63"/>
      <c r="L242" s="61"/>
      <c r="M242" s="233"/>
      <c r="N242" s="42"/>
      <c r="O242" s="42"/>
      <c r="P242" s="42"/>
      <c r="Q242" s="42"/>
      <c r="R242" s="42"/>
      <c r="S242" s="42"/>
      <c r="T242" s="78"/>
      <c r="AT242" s="24" t="s">
        <v>207</v>
      </c>
      <c r="AU242" s="24" t="s">
        <v>87</v>
      </c>
    </row>
    <row r="243" spans="2:65" s="1" customFormat="1" ht="22.5" customHeight="1">
      <c r="B243" s="41"/>
      <c r="C243" s="193" t="s">
        <v>515</v>
      </c>
      <c r="D243" s="193" t="s">
        <v>131</v>
      </c>
      <c r="E243" s="194" t="s">
        <v>516</v>
      </c>
      <c r="F243" s="195" t="s">
        <v>517</v>
      </c>
      <c r="G243" s="196" t="s">
        <v>184</v>
      </c>
      <c r="H243" s="197">
        <v>56.4</v>
      </c>
      <c r="I243" s="198"/>
      <c r="J243" s="199">
        <f>ROUND(I243*H243,2)</f>
        <v>0</v>
      </c>
      <c r="K243" s="195" t="s">
        <v>24</v>
      </c>
      <c r="L243" s="61"/>
      <c r="M243" s="200" t="s">
        <v>24</v>
      </c>
      <c r="N243" s="201" t="s">
        <v>49</v>
      </c>
      <c r="O243" s="42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AR243" s="24" t="s">
        <v>136</v>
      </c>
      <c r="AT243" s="24" t="s">
        <v>131</v>
      </c>
      <c r="AU243" s="24" t="s">
        <v>87</v>
      </c>
      <c r="AY243" s="24" t="s">
        <v>129</v>
      </c>
      <c r="BE243" s="204">
        <f>IF(N243="základní",J243,0)</f>
        <v>0</v>
      </c>
      <c r="BF243" s="204">
        <f>IF(N243="snížená",J243,0)</f>
        <v>0</v>
      </c>
      <c r="BG243" s="204">
        <f>IF(N243="zákl. přenesená",J243,0)</f>
        <v>0</v>
      </c>
      <c r="BH243" s="204">
        <f>IF(N243="sníž. přenesená",J243,0)</f>
        <v>0</v>
      </c>
      <c r="BI243" s="204">
        <f>IF(N243="nulová",J243,0)</f>
        <v>0</v>
      </c>
      <c r="BJ243" s="24" t="s">
        <v>25</v>
      </c>
      <c r="BK243" s="204">
        <f>ROUND(I243*H243,2)</f>
        <v>0</v>
      </c>
      <c r="BL243" s="24" t="s">
        <v>136</v>
      </c>
      <c r="BM243" s="24" t="s">
        <v>518</v>
      </c>
    </row>
    <row r="244" spans="2:65" s="1" customFormat="1" ht="27">
      <c r="B244" s="41"/>
      <c r="C244" s="63"/>
      <c r="D244" s="217" t="s">
        <v>207</v>
      </c>
      <c r="E244" s="63"/>
      <c r="F244" s="232" t="s">
        <v>519</v>
      </c>
      <c r="G244" s="63"/>
      <c r="H244" s="63"/>
      <c r="I244" s="163"/>
      <c r="J244" s="63"/>
      <c r="K244" s="63"/>
      <c r="L244" s="61"/>
      <c r="M244" s="233"/>
      <c r="N244" s="42"/>
      <c r="O244" s="42"/>
      <c r="P244" s="42"/>
      <c r="Q244" s="42"/>
      <c r="R244" s="42"/>
      <c r="S244" s="42"/>
      <c r="T244" s="78"/>
      <c r="AT244" s="24" t="s">
        <v>207</v>
      </c>
      <c r="AU244" s="24" t="s">
        <v>87</v>
      </c>
    </row>
    <row r="245" spans="2:65" s="11" customFormat="1" ht="13.5">
      <c r="B245" s="205"/>
      <c r="C245" s="206"/>
      <c r="D245" s="207" t="s">
        <v>138</v>
      </c>
      <c r="E245" s="208" t="s">
        <v>24</v>
      </c>
      <c r="F245" s="209" t="s">
        <v>520</v>
      </c>
      <c r="G245" s="206"/>
      <c r="H245" s="210">
        <v>56.4</v>
      </c>
      <c r="I245" s="211"/>
      <c r="J245" s="206"/>
      <c r="K245" s="206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138</v>
      </c>
      <c r="AU245" s="216" t="s">
        <v>87</v>
      </c>
      <c r="AV245" s="11" t="s">
        <v>87</v>
      </c>
      <c r="AW245" s="11" t="s">
        <v>42</v>
      </c>
      <c r="AX245" s="11" t="s">
        <v>25</v>
      </c>
      <c r="AY245" s="216" t="s">
        <v>129</v>
      </c>
    </row>
    <row r="246" spans="2:65" s="1" customFormat="1" ht="22.5" customHeight="1">
      <c r="B246" s="41"/>
      <c r="C246" s="193" t="s">
        <v>521</v>
      </c>
      <c r="D246" s="193" t="s">
        <v>131</v>
      </c>
      <c r="E246" s="194" t="s">
        <v>522</v>
      </c>
      <c r="F246" s="195" t="s">
        <v>523</v>
      </c>
      <c r="G246" s="196" t="s">
        <v>247</v>
      </c>
      <c r="H246" s="197">
        <v>7</v>
      </c>
      <c r="I246" s="198"/>
      <c r="J246" s="199">
        <f>ROUND(I246*H246,2)</f>
        <v>0</v>
      </c>
      <c r="K246" s="195" t="s">
        <v>24</v>
      </c>
      <c r="L246" s="61"/>
      <c r="M246" s="200" t="s">
        <v>24</v>
      </c>
      <c r="N246" s="201" t="s">
        <v>49</v>
      </c>
      <c r="O246" s="42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AR246" s="24" t="s">
        <v>136</v>
      </c>
      <c r="AT246" s="24" t="s">
        <v>131</v>
      </c>
      <c r="AU246" s="24" t="s">
        <v>87</v>
      </c>
      <c r="AY246" s="24" t="s">
        <v>129</v>
      </c>
      <c r="BE246" s="204">
        <f>IF(N246="základní",J246,0)</f>
        <v>0</v>
      </c>
      <c r="BF246" s="204">
        <f>IF(N246="snížená",J246,0)</f>
        <v>0</v>
      </c>
      <c r="BG246" s="204">
        <f>IF(N246="zákl. přenesená",J246,0)</f>
        <v>0</v>
      </c>
      <c r="BH246" s="204">
        <f>IF(N246="sníž. přenesená",J246,0)</f>
        <v>0</v>
      </c>
      <c r="BI246" s="204">
        <f>IF(N246="nulová",J246,0)</f>
        <v>0</v>
      </c>
      <c r="BJ246" s="24" t="s">
        <v>25</v>
      </c>
      <c r="BK246" s="204">
        <f>ROUND(I246*H246,2)</f>
        <v>0</v>
      </c>
      <c r="BL246" s="24" t="s">
        <v>136</v>
      </c>
      <c r="BM246" s="24" t="s">
        <v>524</v>
      </c>
    </row>
    <row r="247" spans="2:65" s="1" customFormat="1" ht="27">
      <c r="B247" s="41"/>
      <c r="C247" s="63"/>
      <c r="D247" s="207" t="s">
        <v>207</v>
      </c>
      <c r="E247" s="63"/>
      <c r="F247" s="255" t="s">
        <v>525</v>
      </c>
      <c r="G247" s="63"/>
      <c r="H247" s="63"/>
      <c r="I247" s="163"/>
      <c r="J247" s="63"/>
      <c r="K247" s="63"/>
      <c r="L247" s="61"/>
      <c r="M247" s="233"/>
      <c r="N247" s="42"/>
      <c r="O247" s="42"/>
      <c r="P247" s="42"/>
      <c r="Q247" s="42"/>
      <c r="R247" s="42"/>
      <c r="S247" s="42"/>
      <c r="T247" s="78"/>
      <c r="AT247" s="24" t="s">
        <v>207</v>
      </c>
      <c r="AU247" s="24" t="s">
        <v>87</v>
      </c>
    </row>
    <row r="248" spans="2:65" s="1" customFormat="1" ht="31.5" customHeight="1">
      <c r="B248" s="41"/>
      <c r="C248" s="193" t="s">
        <v>526</v>
      </c>
      <c r="D248" s="193" t="s">
        <v>131</v>
      </c>
      <c r="E248" s="194" t="s">
        <v>527</v>
      </c>
      <c r="F248" s="195" t="s">
        <v>528</v>
      </c>
      <c r="G248" s="196" t="s">
        <v>247</v>
      </c>
      <c r="H248" s="197">
        <v>8</v>
      </c>
      <c r="I248" s="198"/>
      <c r="J248" s="199">
        <f>ROUND(I248*H248,2)</f>
        <v>0</v>
      </c>
      <c r="K248" s="195" t="s">
        <v>135</v>
      </c>
      <c r="L248" s="61"/>
      <c r="M248" s="200" t="s">
        <v>24</v>
      </c>
      <c r="N248" s="201" t="s">
        <v>49</v>
      </c>
      <c r="O248" s="42"/>
      <c r="P248" s="202">
        <f>O248*H248</f>
        <v>0</v>
      </c>
      <c r="Q248" s="202">
        <v>3.8000000000000002E-4</v>
      </c>
      <c r="R248" s="202">
        <f>Q248*H248</f>
        <v>3.0400000000000002E-3</v>
      </c>
      <c r="S248" s="202">
        <v>0</v>
      </c>
      <c r="T248" s="203">
        <f>S248*H248</f>
        <v>0</v>
      </c>
      <c r="AR248" s="24" t="s">
        <v>136</v>
      </c>
      <c r="AT248" s="24" t="s">
        <v>131</v>
      </c>
      <c r="AU248" s="24" t="s">
        <v>87</v>
      </c>
      <c r="AY248" s="24" t="s">
        <v>129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24" t="s">
        <v>25</v>
      </c>
      <c r="BK248" s="204">
        <f>ROUND(I248*H248,2)</f>
        <v>0</v>
      </c>
      <c r="BL248" s="24" t="s">
        <v>136</v>
      </c>
      <c r="BM248" s="24" t="s">
        <v>529</v>
      </c>
    </row>
    <row r="249" spans="2:65" s="1" customFormat="1" ht="27">
      <c r="B249" s="41"/>
      <c r="C249" s="63"/>
      <c r="D249" s="207" t="s">
        <v>207</v>
      </c>
      <c r="E249" s="63"/>
      <c r="F249" s="255" t="s">
        <v>530</v>
      </c>
      <c r="G249" s="63"/>
      <c r="H249" s="63"/>
      <c r="I249" s="163"/>
      <c r="J249" s="63"/>
      <c r="K249" s="63"/>
      <c r="L249" s="61"/>
      <c r="M249" s="233"/>
      <c r="N249" s="42"/>
      <c r="O249" s="42"/>
      <c r="P249" s="42"/>
      <c r="Q249" s="42"/>
      <c r="R249" s="42"/>
      <c r="S249" s="42"/>
      <c r="T249" s="78"/>
      <c r="AT249" s="24" t="s">
        <v>207</v>
      </c>
      <c r="AU249" s="24" t="s">
        <v>87</v>
      </c>
    </row>
    <row r="250" spans="2:65" s="1" customFormat="1" ht="22.5" customHeight="1">
      <c r="B250" s="41"/>
      <c r="C250" s="234" t="s">
        <v>531</v>
      </c>
      <c r="D250" s="234" t="s">
        <v>211</v>
      </c>
      <c r="E250" s="235" t="s">
        <v>532</v>
      </c>
      <c r="F250" s="236" t="s">
        <v>533</v>
      </c>
      <c r="G250" s="237" t="s">
        <v>247</v>
      </c>
      <c r="H250" s="238">
        <v>7</v>
      </c>
      <c r="I250" s="239"/>
      <c r="J250" s="240">
        <f>ROUND(I250*H250,2)</f>
        <v>0</v>
      </c>
      <c r="K250" s="236" t="s">
        <v>24</v>
      </c>
      <c r="L250" s="241"/>
      <c r="M250" s="242" t="s">
        <v>24</v>
      </c>
      <c r="N250" s="243" t="s">
        <v>49</v>
      </c>
      <c r="O250" s="42"/>
      <c r="P250" s="202">
        <f>O250*H250</f>
        <v>0</v>
      </c>
      <c r="Q250" s="202">
        <v>1.7999999999999999E-2</v>
      </c>
      <c r="R250" s="202">
        <f>Q250*H250</f>
        <v>0.126</v>
      </c>
      <c r="S250" s="202">
        <v>0</v>
      </c>
      <c r="T250" s="203">
        <f>S250*H250</f>
        <v>0</v>
      </c>
      <c r="AR250" s="24" t="s">
        <v>169</v>
      </c>
      <c r="AT250" s="24" t="s">
        <v>211</v>
      </c>
      <c r="AU250" s="24" t="s">
        <v>87</v>
      </c>
      <c r="AY250" s="24" t="s">
        <v>129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24" t="s">
        <v>25</v>
      </c>
      <c r="BK250" s="204">
        <f>ROUND(I250*H250,2)</f>
        <v>0</v>
      </c>
      <c r="BL250" s="24" t="s">
        <v>136</v>
      </c>
      <c r="BM250" s="24" t="s">
        <v>534</v>
      </c>
    </row>
    <row r="251" spans="2:65" s="1" customFormat="1" ht="27">
      <c r="B251" s="41"/>
      <c r="C251" s="63"/>
      <c r="D251" s="207" t="s">
        <v>207</v>
      </c>
      <c r="E251" s="63"/>
      <c r="F251" s="255" t="s">
        <v>535</v>
      </c>
      <c r="G251" s="63"/>
      <c r="H251" s="63"/>
      <c r="I251" s="163"/>
      <c r="J251" s="63"/>
      <c r="K251" s="63"/>
      <c r="L251" s="61"/>
      <c r="M251" s="233"/>
      <c r="N251" s="42"/>
      <c r="O251" s="42"/>
      <c r="P251" s="42"/>
      <c r="Q251" s="42"/>
      <c r="R251" s="42"/>
      <c r="S251" s="42"/>
      <c r="T251" s="78"/>
      <c r="AT251" s="24" t="s">
        <v>207</v>
      </c>
      <c r="AU251" s="24" t="s">
        <v>87</v>
      </c>
    </row>
    <row r="252" spans="2:65" s="1" customFormat="1" ht="22.5" customHeight="1">
      <c r="B252" s="41"/>
      <c r="C252" s="234" t="s">
        <v>536</v>
      </c>
      <c r="D252" s="234" t="s">
        <v>211</v>
      </c>
      <c r="E252" s="235" t="s">
        <v>537</v>
      </c>
      <c r="F252" s="236" t="s">
        <v>538</v>
      </c>
      <c r="G252" s="237" t="s">
        <v>247</v>
      </c>
      <c r="H252" s="238">
        <v>1</v>
      </c>
      <c r="I252" s="239"/>
      <c r="J252" s="240">
        <f>ROUND(I252*H252,2)</f>
        <v>0</v>
      </c>
      <c r="K252" s="236" t="s">
        <v>24</v>
      </c>
      <c r="L252" s="241"/>
      <c r="M252" s="242" t="s">
        <v>24</v>
      </c>
      <c r="N252" s="243" t="s">
        <v>49</v>
      </c>
      <c r="O252" s="42"/>
      <c r="P252" s="202">
        <f>O252*H252</f>
        <v>0</v>
      </c>
      <c r="Q252" s="202">
        <v>1.9E-2</v>
      </c>
      <c r="R252" s="202">
        <f>Q252*H252</f>
        <v>1.9E-2</v>
      </c>
      <c r="S252" s="202">
        <v>0</v>
      </c>
      <c r="T252" s="203">
        <f>S252*H252</f>
        <v>0</v>
      </c>
      <c r="AR252" s="24" t="s">
        <v>169</v>
      </c>
      <c r="AT252" s="24" t="s">
        <v>211</v>
      </c>
      <c r="AU252" s="24" t="s">
        <v>87</v>
      </c>
      <c r="AY252" s="24" t="s">
        <v>129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24" t="s">
        <v>25</v>
      </c>
      <c r="BK252" s="204">
        <f>ROUND(I252*H252,2)</f>
        <v>0</v>
      </c>
      <c r="BL252" s="24" t="s">
        <v>136</v>
      </c>
      <c r="BM252" s="24" t="s">
        <v>539</v>
      </c>
    </row>
    <row r="253" spans="2:65" s="1" customFormat="1" ht="27">
      <c r="B253" s="41"/>
      <c r="C253" s="63"/>
      <c r="D253" s="207" t="s">
        <v>207</v>
      </c>
      <c r="E253" s="63"/>
      <c r="F253" s="255" t="s">
        <v>540</v>
      </c>
      <c r="G253" s="63"/>
      <c r="H253" s="63"/>
      <c r="I253" s="163"/>
      <c r="J253" s="63"/>
      <c r="K253" s="63"/>
      <c r="L253" s="61"/>
      <c r="M253" s="233"/>
      <c r="N253" s="42"/>
      <c r="O253" s="42"/>
      <c r="P253" s="42"/>
      <c r="Q253" s="42"/>
      <c r="R253" s="42"/>
      <c r="S253" s="42"/>
      <c r="T253" s="78"/>
      <c r="AT253" s="24" t="s">
        <v>207</v>
      </c>
      <c r="AU253" s="24" t="s">
        <v>87</v>
      </c>
    </row>
    <row r="254" spans="2:65" s="1" customFormat="1" ht="22.5" customHeight="1">
      <c r="B254" s="41"/>
      <c r="C254" s="193" t="s">
        <v>541</v>
      </c>
      <c r="D254" s="193" t="s">
        <v>131</v>
      </c>
      <c r="E254" s="194" t="s">
        <v>542</v>
      </c>
      <c r="F254" s="195" t="s">
        <v>543</v>
      </c>
      <c r="G254" s="196" t="s">
        <v>247</v>
      </c>
      <c r="H254" s="197">
        <v>8</v>
      </c>
      <c r="I254" s="198"/>
      <c r="J254" s="199">
        <f t="shared" ref="J254:J271" si="20">ROUND(I254*H254,2)</f>
        <v>0</v>
      </c>
      <c r="K254" s="195" t="s">
        <v>135</v>
      </c>
      <c r="L254" s="61"/>
      <c r="M254" s="200" t="s">
        <v>24</v>
      </c>
      <c r="N254" s="201" t="s">
        <v>49</v>
      </c>
      <c r="O254" s="42"/>
      <c r="P254" s="202">
        <f t="shared" ref="P254:P271" si="21">O254*H254</f>
        <v>0</v>
      </c>
      <c r="Q254" s="202">
        <v>0.32906000000000002</v>
      </c>
      <c r="R254" s="202">
        <f t="shared" ref="R254:R271" si="22">Q254*H254</f>
        <v>2.6324800000000002</v>
      </c>
      <c r="S254" s="202">
        <v>0</v>
      </c>
      <c r="T254" s="203">
        <f t="shared" ref="T254:T271" si="23">S254*H254</f>
        <v>0</v>
      </c>
      <c r="AR254" s="24" t="s">
        <v>136</v>
      </c>
      <c r="AT254" s="24" t="s">
        <v>131</v>
      </c>
      <c r="AU254" s="24" t="s">
        <v>87</v>
      </c>
      <c r="AY254" s="24" t="s">
        <v>129</v>
      </c>
      <c r="BE254" s="204">
        <f t="shared" ref="BE254:BE271" si="24">IF(N254="základní",J254,0)</f>
        <v>0</v>
      </c>
      <c r="BF254" s="204">
        <f t="shared" ref="BF254:BF271" si="25">IF(N254="snížená",J254,0)</f>
        <v>0</v>
      </c>
      <c r="BG254" s="204">
        <f t="shared" ref="BG254:BG271" si="26">IF(N254="zákl. přenesená",J254,0)</f>
        <v>0</v>
      </c>
      <c r="BH254" s="204">
        <f t="shared" ref="BH254:BH271" si="27">IF(N254="sníž. přenesená",J254,0)</f>
        <v>0</v>
      </c>
      <c r="BI254" s="204">
        <f t="shared" ref="BI254:BI271" si="28">IF(N254="nulová",J254,0)</f>
        <v>0</v>
      </c>
      <c r="BJ254" s="24" t="s">
        <v>25</v>
      </c>
      <c r="BK254" s="204">
        <f t="shared" ref="BK254:BK271" si="29">ROUND(I254*H254,2)</f>
        <v>0</v>
      </c>
      <c r="BL254" s="24" t="s">
        <v>136</v>
      </c>
      <c r="BM254" s="24" t="s">
        <v>544</v>
      </c>
    </row>
    <row r="255" spans="2:65" s="1" customFormat="1" ht="22.5" customHeight="1">
      <c r="B255" s="41"/>
      <c r="C255" s="234" t="s">
        <v>545</v>
      </c>
      <c r="D255" s="234" t="s">
        <v>211</v>
      </c>
      <c r="E255" s="235" t="s">
        <v>546</v>
      </c>
      <c r="F255" s="236" t="s">
        <v>547</v>
      </c>
      <c r="G255" s="237" t="s">
        <v>247</v>
      </c>
      <c r="H255" s="238">
        <v>8</v>
      </c>
      <c r="I255" s="239"/>
      <c r="J255" s="240">
        <f t="shared" si="20"/>
        <v>0</v>
      </c>
      <c r="K255" s="236" t="s">
        <v>24</v>
      </c>
      <c r="L255" s="241"/>
      <c r="M255" s="242" t="s">
        <v>24</v>
      </c>
      <c r="N255" s="243" t="s">
        <v>49</v>
      </c>
      <c r="O255" s="42"/>
      <c r="P255" s="202">
        <f t="shared" si="21"/>
        <v>0</v>
      </c>
      <c r="Q255" s="202">
        <v>3.2000000000000001E-2</v>
      </c>
      <c r="R255" s="202">
        <f t="shared" si="22"/>
        <v>0.25600000000000001</v>
      </c>
      <c r="S255" s="202">
        <v>0</v>
      </c>
      <c r="T255" s="203">
        <f t="shared" si="23"/>
        <v>0</v>
      </c>
      <c r="AR255" s="24" t="s">
        <v>169</v>
      </c>
      <c r="AT255" s="24" t="s">
        <v>211</v>
      </c>
      <c r="AU255" s="24" t="s">
        <v>87</v>
      </c>
      <c r="AY255" s="24" t="s">
        <v>129</v>
      </c>
      <c r="BE255" s="204">
        <f t="shared" si="24"/>
        <v>0</v>
      </c>
      <c r="BF255" s="204">
        <f t="shared" si="25"/>
        <v>0</v>
      </c>
      <c r="BG255" s="204">
        <f t="shared" si="26"/>
        <v>0</v>
      </c>
      <c r="BH255" s="204">
        <f t="shared" si="27"/>
        <v>0</v>
      </c>
      <c r="BI255" s="204">
        <f t="shared" si="28"/>
        <v>0</v>
      </c>
      <c r="BJ255" s="24" t="s">
        <v>25</v>
      </c>
      <c r="BK255" s="204">
        <f t="shared" si="29"/>
        <v>0</v>
      </c>
      <c r="BL255" s="24" t="s">
        <v>136</v>
      </c>
      <c r="BM255" s="24" t="s">
        <v>548</v>
      </c>
    </row>
    <row r="256" spans="2:65" s="1" customFormat="1" ht="22.5" customHeight="1">
      <c r="B256" s="41"/>
      <c r="C256" s="234" t="s">
        <v>549</v>
      </c>
      <c r="D256" s="234" t="s">
        <v>211</v>
      </c>
      <c r="E256" s="235" t="s">
        <v>550</v>
      </c>
      <c r="F256" s="236" t="s">
        <v>551</v>
      </c>
      <c r="G256" s="237" t="s">
        <v>247</v>
      </c>
      <c r="H256" s="238">
        <v>8</v>
      </c>
      <c r="I256" s="239"/>
      <c r="J256" s="240">
        <f t="shared" si="20"/>
        <v>0</v>
      </c>
      <c r="K256" s="236" t="s">
        <v>24</v>
      </c>
      <c r="L256" s="241"/>
      <c r="M256" s="242" t="s">
        <v>24</v>
      </c>
      <c r="N256" s="243" t="s">
        <v>49</v>
      </c>
      <c r="O256" s="42"/>
      <c r="P256" s="202">
        <f t="shared" si="21"/>
        <v>0</v>
      </c>
      <c r="Q256" s="202">
        <v>1E-3</v>
      </c>
      <c r="R256" s="202">
        <f t="shared" si="22"/>
        <v>8.0000000000000002E-3</v>
      </c>
      <c r="S256" s="202">
        <v>0</v>
      </c>
      <c r="T256" s="203">
        <f t="shared" si="23"/>
        <v>0</v>
      </c>
      <c r="AR256" s="24" t="s">
        <v>169</v>
      </c>
      <c r="AT256" s="24" t="s">
        <v>211</v>
      </c>
      <c r="AU256" s="24" t="s">
        <v>87</v>
      </c>
      <c r="AY256" s="24" t="s">
        <v>129</v>
      </c>
      <c r="BE256" s="204">
        <f t="shared" si="24"/>
        <v>0</v>
      </c>
      <c r="BF256" s="204">
        <f t="shared" si="25"/>
        <v>0</v>
      </c>
      <c r="BG256" s="204">
        <f t="shared" si="26"/>
        <v>0</v>
      </c>
      <c r="BH256" s="204">
        <f t="shared" si="27"/>
        <v>0</v>
      </c>
      <c r="BI256" s="204">
        <f t="shared" si="28"/>
        <v>0</v>
      </c>
      <c r="BJ256" s="24" t="s">
        <v>25</v>
      </c>
      <c r="BK256" s="204">
        <f t="shared" si="29"/>
        <v>0</v>
      </c>
      <c r="BL256" s="24" t="s">
        <v>136</v>
      </c>
      <c r="BM256" s="24" t="s">
        <v>552</v>
      </c>
    </row>
    <row r="257" spans="2:65" s="1" customFormat="1" ht="31.5" customHeight="1">
      <c r="B257" s="41"/>
      <c r="C257" s="193" t="s">
        <v>553</v>
      </c>
      <c r="D257" s="193" t="s">
        <v>131</v>
      </c>
      <c r="E257" s="194" t="s">
        <v>554</v>
      </c>
      <c r="F257" s="195" t="s">
        <v>443</v>
      </c>
      <c r="G257" s="196" t="s">
        <v>247</v>
      </c>
      <c r="H257" s="197">
        <v>1</v>
      </c>
      <c r="I257" s="198"/>
      <c r="J257" s="199">
        <f t="shared" si="20"/>
        <v>0</v>
      </c>
      <c r="K257" s="195" t="s">
        <v>135</v>
      </c>
      <c r="L257" s="61"/>
      <c r="M257" s="200" t="s">
        <v>24</v>
      </c>
      <c r="N257" s="201" t="s">
        <v>49</v>
      </c>
      <c r="O257" s="42"/>
      <c r="P257" s="202">
        <f t="shared" si="21"/>
        <v>0</v>
      </c>
      <c r="Q257" s="202">
        <v>8.0000000000000004E-4</v>
      </c>
      <c r="R257" s="202">
        <f t="shared" si="22"/>
        <v>8.0000000000000004E-4</v>
      </c>
      <c r="S257" s="202">
        <v>0</v>
      </c>
      <c r="T257" s="203">
        <f t="shared" si="23"/>
        <v>0</v>
      </c>
      <c r="AR257" s="24" t="s">
        <v>136</v>
      </c>
      <c r="AT257" s="24" t="s">
        <v>131</v>
      </c>
      <c r="AU257" s="24" t="s">
        <v>87</v>
      </c>
      <c r="AY257" s="24" t="s">
        <v>129</v>
      </c>
      <c r="BE257" s="204">
        <f t="shared" si="24"/>
        <v>0</v>
      </c>
      <c r="BF257" s="204">
        <f t="shared" si="25"/>
        <v>0</v>
      </c>
      <c r="BG257" s="204">
        <f t="shared" si="26"/>
        <v>0</v>
      </c>
      <c r="BH257" s="204">
        <f t="shared" si="27"/>
        <v>0</v>
      </c>
      <c r="BI257" s="204">
        <f t="shared" si="28"/>
        <v>0</v>
      </c>
      <c r="BJ257" s="24" t="s">
        <v>25</v>
      </c>
      <c r="BK257" s="204">
        <f t="shared" si="29"/>
        <v>0</v>
      </c>
      <c r="BL257" s="24" t="s">
        <v>136</v>
      </c>
      <c r="BM257" s="24" t="s">
        <v>555</v>
      </c>
    </row>
    <row r="258" spans="2:65" s="1" customFormat="1" ht="22.5" customHeight="1">
      <c r="B258" s="41"/>
      <c r="C258" s="234" t="s">
        <v>556</v>
      </c>
      <c r="D258" s="234" t="s">
        <v>211</v>
      </c>
      <c r="E258" s="235" t="s">
        <v>557</v>
      </c>
      <c r="F258" s="236" t="s">
        <v>558</v>
      </c>
      <c r="G258" s="237" t="s">
        <v>247</v>
      </c>
      <c r="H258" s="238">
        <v>1</v>
      </c>
      <c r="I258" s="239"/>
      <c r="J258" s="240">
        <f t="shared" si="20"/>
        <v>0</v>
      </c>
      <c r="K258" s="236" t="s">
        <v>24</v>
      </c>
      <c r="L258" s="241"/>
      <c r="M258" s="242" t="s">
        <v>24</v>
      </c>
      <c r="N258" s="243" t="s">
        <v>49</v>
      </c>
      <c r="O258" s="42"/>
      <c r="P258" s="202">
        <f t="shared" si="21"/>
        <v>0</v>
      </c>
      <c r="Q258" s="202">
        <v>0.01</v>
      </c>
      <c r="R258" s="202">
        <f t="shared" si="22"/>
        <v>0.01</v>
      </c>
      <c r="S258" s="202">
        <v>0</v>
      </c>
      <c r="T258" s="203">
        <f t="shared" si="23"/>
        <v>0</v>
      </c>
      <c r="AR258" s="24" t="s">
        <v>169</v>
      </c>
      <c r="AT258" s="24" t="s">
        <v>211</v>
      </c>
      <c r="AU258" s="24" t="s">
        <v>87</v>
      </c>
      <c r="AY258" s="24" t="s">
        <v>129</v>
      </c>
      <c r="BE258" s="204">
        <f t="shared" si="24"/>
        <v>0</v>
      </c>
      <c r="BF258" s="204">
        <f t="shared" si="25"/>
        <v>0</v>
      </c>
      <c r="BG258" s="204">
        <f t="shared" si="26"/>
        <v>0</v>
      </c>
      <c r="BH258" s="204">
        <f t="shared" si="27"/>
        <v>0</v>
      </c>
      <c r="BI258" s="204">
        <f t="shared" si="28"/>
        <v>0</v>
      </c>
      <c r="BJ258" s="24" t="s">
        <v>25</v>
      </c>
      <c r="BK258" s="204">
        <f t="shared" si="29"/>
        <v>0</v>
      </c>
      <c r="BL258" s="24" t="s">
        <v>136</v>
      </c>
      <c r="BM258" s="24" t="s">
        <v>559</v>
      </c>
    </row>
    <row r="259" spans="2:65" s="1" customFormat="1" ht="31.5" customHeight="1">
      <c r="B259" s="41"/>
      <c r="C259" s="193" t="s">
        <v>560</v>
      </c>
      <c r="D259" s="193" t="s">
        <v>131</v>
      </c>
      <c r="E259" s="194" t="s">
        <v>561</v>
      </c>
      <c r="F259" s="195" t="s">
        <v>562</v>
      </c>
      <c r="G259" s="196" t="s">
        <v>247</v>
      </c>
      <c r="H259" s="197">
        <v>1</v>
      </c>
      <c r="I259" s="198"/>
      <c r="J259" s="199">
        <f t="shared" si="20"/>
        <v>0</v>
      </c>
      <c r="K259" s="195" t="s">
        <v>135</v>
      </c>
      <c r="L259" s="61"/>
      <c r="M259" s="200" t="s">
        <v>24</v>
      </c>
      <c r="N259" s="201" t="s">
        <v>49</v>
      </c>
      <c r="O259" s="42"/>
      <c r="P259" s="202">
        <f t="shared" si="21"/>
        <v>0</v>
      </c>
      <c r="Q259" s="202">
        <v>0</v>
      </c>
      <c r="R259" s="202">
        <f t="shared" si="22"/>
        <v>0</v>
      </c>
      <c r="S259" s="202">
        <v>0</v>
      </c>
      <c r="T259" s="203">
        <f t="shared" si="23"/>
        <v>0</v>
      </c>
      <c r="AR259" s="24" t="s">
        <v>136</v>
      </c>
      <c r="AT259" s="24" t="s">
        <v>131</v>
      </c>
      <c r="AU259" s="24" t="s">
        <v>87</v>
      </c>
      <c r="AY259" s="24" t="s">
        <v>129</v>
      </c>
      <c r="BE259" s="204">
        <f t="shared" si="24"/>
        <v>0</v>
      </c>
      <c r="BF259" s="204">
        <f t="shared" si="25"/>
        <v>0</v>
      </c>
      <c r="BG259" s="204">
        <f t="shared" si="26"/>
        <v>0</v>
      </c>
      <c r="BH259" s="204">
        <f t="shared" si="27"/>
        <v>0</v>
      </c>
      <c r="BI259" s="204">
        <f t="shared" si="28"/>
        <v>0</v>
      </c>
      <c r="BJ259" s="24" t="s">
        <v>25</v>
      </c>
      <c r="BK259" s="204">
        <f t="shared" si="29"/>
        <v>0</v>
      </c>
      <c r="BL259" s="24" t="s">
        <v>136</v>
      </c>
      <c r="BM259" s="24" t="s">
        <v>563</v>
      </c>
    </row>
    <row r="260" spans="2:65" s="1" customFormat="1" ht="22.5" customHeight="1">
      <c r="B260" s="41"/>
      <c r="C260" s="234" t="s">
        <v>564</v>
      </c>
      <c r="D260" s="234" t="s">
        <v>211</v>
      </c>
      <c r="E260" s="235" t="s">
        <v>565</v>
      </c>
      <c r="F260" s="236" t="s">
        <v>566</v>
      </c>
      <c r="G260" s="237" t="s">
        <v>247</v>
      </c>
      <c r="H260" s="238">
        <v>1</v>
      </c>
      <c r="I260" s="239"/>
      <c r="J260" s="240">
        <f t="shared" si="20"/>
        <v>0</v>
      </c>
      <c r="K260" s="236" t="s">
        <v>24</v>
      </c>
      <c r="L260" s="241"/>
      <c r="M260" s="242" t="s">
        <v>24</v>
      </c>
      <c r="N260" s="243" t="s">
        <v>49</v>
      </c>
      <c r="O260" s="42"/>
      <c r="P260" s="202">
        <f t="shared" si="21"/>
        <v>0</v>
      </c>
      <c r="Q260" s="202">
        <v>8.0000000000000002E-3</v>
      </c>
      <c r="R260" s="202">
        <f t="shared" si="22"/>
        <v>8.0000000000000002E-3</v>
      </c>
      <c r="S260" s="202">
        <v>0</v>
      </c>
      <c r="T260" s="203">
        <f t="shared" si="23"/>
        <v>0</v>
      </c>
      <c r="AR260" s="24" t="s">
        <v>169</v>
      </c>
      <c r="AT260" s="24" t="s">
        <v>211</v>
      </c>
      <c r="AU260" s="24" t="s">
        <v>87</v>
      </c>
      <c r="AY260" s="24" t="s">
        <v>129</v>
      </c>
      <c r="BE260" s="204">
        <f t="shared" si="24"/>
        <v>0</v>
      </c>
      <c r="BF260" s="204">
        <f t="shared" si="25"/>
        <v>0</v>
      </c>
      <c r="BG260" s="204">
        <f t="shared" si="26"/>
        <v>0</v>
      </c>
      <c r="BH260" s="204">
        <f t="shared" si="27"/>
        <v>0</v>
      </c>
      <c r="BI260" s="204">
        <f t="shared" si="28"/>
        <v>0</v>
      </c>
      <c r="BJ260" s="24" t="s">
        <v>25</v>
      </c>
      <c r="BK260" s="204">
        <f t="shared" si="29"/>
        <v>0</v>
      </c>
      <c r="BL260" s="24" t="s">
        <v>136</v>
      </c>
      <c r="BM260" s="24" t="s">
        <v>567</v>
      </c>
    </row>
    <row r="261" spans="2:65" s="1" customFormat="1" ht="22.5" customHeight="1">
      <c r="B261" s="41"/>
      <c r="C261" s="193" t="s">
        <v>568</v>
      </c>
      <c r="D261" s="193" t="s">
        <v>131</v>
      </c>
      <c r="E261" s="194" t="s">
        <v>569</v>
      </c>
      <c r="F261" s="195" t="s">
        <v>570</v>
      </c>
      <c r="G261" s="196" t="s">
        <v>247</v>
      </c>
      <c r="H261" s="197">
        <v>3</v>
      </c>
      <c r="I261" s="198"/>
      <c r="J261" s="199">
        <f t="shared" si="20"/>
        <v>0</v>
      </c>
      <c r="K261" s="195" t="s">
        <v>24</v>
      </c>
      <c r="L261" s="61"/>
      <c r="M261" s="200" t="s">
        <v>24</v>
      </c>
      <c r="N261" s="201" t="s">
        <v>49</v>
      </c>
      <c r="O261" s="42"/>
      <c r="P261" s="202">
        <f t="shared" si="21"/>
        <v>0</v>
      </c>
      <c r="Q261" s="202">
        <v>0</v>
      </c>
      <c r="R261" s="202">
        <f t="shared" si="22"/>
        <v>0</v>
      </c>
      <c r="S261" s="202">
        <v>0</v>
      </c>
      <c r="T261" s="203">
        <f t="shared" si="23"/>
        <v>0</v>
      </c>
      <c r="AR261" s="24" t="s">
        <v>136</v>
      </c>
      <c r="AT261" s="24" t="s">
        <v>131</v>
      </c>
      <c r="AU261" s="24" t="s">
        <v>87</v>
      </c>
      <c r="AY261" s="24" t="s">
        <v>129</v>
      </c>
      <c r="BE261" s="204">
        <f t="shared" si="24"/>
        <v>0</v>
      </c>
      <c r="BF261" s="204">
        <f t="shared" si="25"/>
        <v>0</v>
      </c>
      <c r="BG261" s="204">
        <f t="shared" si="26"/>
        <v>0</v>
      </c>
      <c r="BH261" s="204">
        <f t="shared" si="27"/>
        <v>0</v>
      </c>
      <c r="BI261" s="204">
        <f t="shared" si="28"/>
        <v>0</v>
      </c>
      <c r="BJ261" s="24" t="s">
        <v>25</v>
      </c>
      <c r="BK261" s="204">
        <f t="shared" si="29"/>
        <v>0</v>
      </c>
      <c r="BL261" s="24" t="s">
        <v>136</v>
      </c>
      <c r="BM261" s="24" t="s">
        <v>571</v>
      </c>
    </row>
    <row r="262" spans="2:65" s="1" customFormat="1" ht="22.5" customHeight="1">
      <c r="B262" s="41"/>
      <c r="C262" s="234" t="s">
        <v>572</v>
      </c>
      <c r="D262" s="234" t="s">
        <v>211</v>
      </c>
      <c r="E262" s="235" t="s">
        <v>573</v>
      </c>
      <c r="F262" s="236" t="s">
        <v>574</v>
      </c>
      <c r="G262" s="237" t="s">
        <v>247</v>
      </c>
      <c r="H262" s="238">
        <v>3</v>
      </c>
      <c r="I262" s="239"/>
      <c r="J262" s="240">
        <f t="shared" si="20"/>
        <v>0</v>
      </c>
      <c r="K262" s="236" t="s">
        <v>24</v>
      </c>
      <c r="L262" s="241"/>
      <c r="M262" s="242" t="s">
        <v>24</v>
      </c>
      <c r="N262" s="243" t="s">
        <v>49</v>
      </c>
      <c r="O262" s="42"/>
      <c r="P262" s="202">
        <f t="shared" si="21"/>
        <v>0</v>
      </c>
      <c r="Q262" s="202">
        <v>8.4000000000000003E-4</v>
      </c>
      <c r="R262" s="202">
        <f t="shared" si="22"/>
        <v>2.5200000000000001E-3</v>
      </c>
      <c r="S262" s="202">
        <v>0</v>
      </c>
      <c r="T262" s="203">
        <f t="shared" si="23"/>
        <v>0</v>
      </c>
      <c r="AR262" s="24" t="s">
        <v>169</v>
      </c>
      <c r="AT262" s="24" t="s">
        <v>211</v>
      </c>
      <c r="AU262" s="24" t="s">
        <v>87</v>
      </c>
      <c r="AY262" s="24" t="s">
        <v>129</v>
      </c>
      <c r="BE262" s="204">
        <f t="shared" si="24"/>
        <v>0</v>
      </c>
      <c r="BF262" s="204">
        <f t="shared" si="25"/>
        <v>0</v>
      </c>
      <c r="BG262" s="204">
        <f t="shared" si="26"/>
        <v>0</v>
      </c>
      <c r="BH262" s="204">
        <f t="shared" si="27"/>
        <v>0</v>
      </c>
      <c r="BI262" s="204">
        <f t="shared" si="28"/>
        <v>0</v>
      </c>
      <c r="BJ262" s="24" t="s">
        <v>25</v>
      </c>
      <c r="BK262" s="204">
        <f t="shared" si="29"/>
        <v>0</v>
      </c>
      <c r="BL262" s="24" t="s">
        <v>136</v>
      </c>
      <c r="BM262" s="24" t="s">
        <v>575</v>
      </c>
    </row>
    <row r="263" spans="2:65" s="1" customFormat="1" ht="31.5" customHeight="1">
      <c r="B263" s="41"/>
      <c r="C263" s="193" t="s">
        <v>576</v>
      </c>
      <c r="D263" s="193" t="s">
        <v>131</v>
      </c>
      <c r="E263" s="194" t="s">
        <v>577</v>
      </c>
      <c r="F263" s="195" t="s">
        <v>578</v>
      </c>
      <c r="G263" s="196" t="s">
        <v>247</v>
      </c>
      <c r="H263" s="197">
        <v>9</v>
      </c>
      <c r="I263" s="198"/>
      <c r="J263" s="199">
        <f t="shared" si="20"/>
        <v>0</v>
      </c>
      <c r="K263" s="195" t="s">
        <v>135</v>
      </c>
      <c r="L263" s="61"/>
      <c r="M263" s="200" t="s">
        <v>24</v>
      </c>
      <c r="N263" s="201" t="s">
        <v>49</v>
      </c>
      <c r="O263" s="42"/>
      <c r="P263" s="202">
        <f t="shared" si="21"/>
        <v>0</v>
      </c>
      <c r="Q263" s="202">
        <v>0</v>
      </c>
      <c r="R263" s="202">
        <f t="shared" si="22"/>
        <v>0</v>
      </c>
      <c r="S263" s="202">
        <v>0</v>
      </c>
      <c r="T263" s="203">
        <f t="shared" si="23"/>
        <v>0</v>
      </c>
      <c r="AR263" s="24" t="s">
        <v>136</v>
      </c>
      <c r="AT263" s="24" t="s">
        <v>131</v>
      </c>
      <c r="AU263" s="24" t="s">
        <v>87</v>
      </c>
      <c r="AY263" s="24" t="s">
        <v>129</v>
      </c>
      <c r="BE263" s="204">
        <f t="shared" si="24"/>
        <v>0</v>
      </c>
      <c r="BF263" s="204">
        <f t="shared" si="25"/>
        <v>0</v>
      </c>
      <c r="BG263" s="204">
        <f t="shared" si="26"/>
        <v>0</v>
      </c>
      <c r="BH263" s="204">
        <f t="shared" si="27"/>
        <v>0</v>
      </c>
      <c r="BI263" s="204">
        <f t="shared" si="28"/>
        <v>0</v>
      </c>
      <c r="BJ263" s="24" t="s">
        <v>25</v>
      </c>
      <c r="BK263" s="204">
        <f t="shared" si="29"/>
        <v>0</v>
      </c>
      <c r="BL263" s="24" t="s">
        <v>136</v>
      </c>
      <c r="BM263" s="24" t="s">
        <v>579</v>
      </c>
    </row>
    <row r="264" spans="2:65" s="1" customFormat="1" ht="22.5" customHeight="1">
      <c r="B264" s="41"/>
      <c r="C264" s="234" t="s">
        <v>580</v>
      </c>
      <c r="D264" s="234" t="s">
        <v>211</v>
      </c>
      <c r="E264" s="235" t="s">
        <v>581</v>
      </c>
      <c r="F264" s="236" t="s">
        <v>582</v>
      </c>
      <c r="G264" s="237" t="s">
        <v>247</v>
      </c>
      <c r="H264" s="238">
        <v>9</v>
      </c>
      <c r="I264" s="239"/>
      <c r="J264" s="240">
        <f t="shared" si="20"/>
        <v>0</v>
      </c>
      <c r="K264" s="236" t="s">
        <v>24</v>
      </c>
      <c r="L264" s="241"/>
      <c r="M264" s="242" t="s">
        <v>24</v>
      </c>
      <c r="N264" s="243" t="s">
        <v>49</v>
      </c>
      <c r="O264" s="42"/>
      <c r="P264" s="202">
        <f t="shared" si="21"/>
        <v>0</v>
      </c>
      <c r="Q264" s="202">
        <v>0</v>
      </c>
      <c r="R264" s="202">
        <f t="shared" si="22"/>
        <v>0</v>
      </c>
      <c r="S264" s="202">
        <v>0</v>
      </c>
      <c r="T264" s="203">
        <f t="shared" si="23"/>
        <v>0</v>
      </c>
      <c r="AR264" s="24" t="s">
        <v>169</v>
      </c>
      <c r="AT264" s="24" t="s">
        <v>211</v>
      </c>
      <c r="AU264" s="24" t="s">
        <v>87</v>
      </c>
      <c r="AY264" s="24" t="s">
        <v>129</v>
      </c>
      <c r="BE264" s="204">
        <f t="shared" si="24"/>
        <v>0</v>
      </c>
      <c r="BF264" s="204">
        <f t="shared" si="25"/>
        <v>0</v>
      </c>
      <c r="BG264" s="204">
        <f t="shared" si="26"/>
        <v>0</v>
      </c>
      <c r="BH264" s="204">
        <f t="shared" si="27"/>
        <v>0</v>
      </c>
      <c r="BI264" s="204">
        <f t="shared" si="28"/>
        <v>0</v>
      </c>
      <c r="BJ264" s="24" t="s">
        <v>25</v>
      </c>
      <c r="BK264" s="204">
        <f t="shared" si="29"/>
        <v>0</v>
      </c>
      <c r="BL264" s="24" t="s">
        <v>136</v>
      </c>
      <c r="BM264" s="24" t="s">
        <v>583</v>
      </c>
    </row>
    <row r="265" spans="2:65" s="1" customFormat="1" ht="31.5" customHeight="1">
      <c r="B265" s="41"/>
      <c r="C265" s="193" t="s">
        <v>584</v>
      </c>
      <c r="D265" s="193" t="s">
        <v>131</v>
      </c>
      <c r="E265" s="194" t="s">
        <v>585</v>
      </c>
      <c r="F265" s="195" t="s">
        <v>586</v>
      </c>
      <c r="G265" s="196" t="s">
        <v>247</v>
      </c>
      <c r="H265" s="197">
        <v>6</v>
      </c>
      <c r="I265" s="198"/>
      <c r="J265" s="199">
        <f t="shared" si="20"/>
        <v>0</v>
      </c>
      <c r="K265" s="195" t="s">
        <v>135</v>
      </c>
      <c r="L265" s="61"/>
      <c r="M265" s="200" t="s">
        <v>24</v>
      </c>
      <c r="N265" s="201" t="s">
        <v>49</v>
      </c>
      <c r="O265" s="42"/>
      <c r="P265" s="202">
        <f t="shared" si="21"/>
        <v>0</v>
      </c>
      <c r="Q265" s="202">
        <v>7.6000000000000004E-4</v>
      </c>
      <c r="R265" s="202">
        <f t="shared" si="22"/>
        <v>4.5599999999999998E-3</v>
      </c>
      <c r="S265" s="202">
        <v>0</v>
      </c>
      <c r="T265" s="203">
        <f t="shared" si="23"/>
        <v>0</v>
      </c>
      <c r="AR265" s="24" t="s">
        <v>136</v>
      </c>
      <c r="AT265" s="24" t="s">
        <v>131</v>
      </c>
      <c r="AU265" s="24" t="s">
        <v>87</v>
      </c>
      <c r="AY265" s="24" t="s">
        <v>129</v>
      </c>
      <c r="BE265" s="204">
        <f t="shared" si="24"/>
        <v>0</v>
      </c>
      <c r="BF265" s="204">
        <f t="shared" si="25"/>
        <v>0</v>
      </c>
      <c r="BG265" s="204">
        <f t="shared" si="26"/>
        <v>0</v>
      </c>
      <c r="BH265" s="204">
        <f t="shared" si="27"/>
        <v>0</v>
      </c>
      <c r="BI265" s="204">
        <f t="shared" si="28"/>
        <v>0</v>
      </c>
      <c r="BJ265" s="24" t="s">
        <v>25</v>
      </c>
      <c r="BK265" s="204">
        <f t="shared" si="29"/>
        <v>0</v>
      </c>
      <c r="BL265" s="24" t="s">
        <v>136</v>
      </c>
      <c r="BM265" s="24" t="s">
        <v>587</v>
      </c>
    </row>
    <row r="266" spans="2:65" s="1" customFormat="1" ht="22.5" customHeight="1">
      <c r="B266" s="41"/>
      <c r="C266" s="234" t="s">
        <v>588</v>
      </c>
      <c r="D266" s="234" t="s">
        <v>211</v>
      </c>
      <c r="E266" s="235" t="s">
        <v>589</v>
      </c>
      <c r="F266" s="236" t="s">
        <v>590</v>
      </c>
      <c r="G266" s="237" t="s">
        <v>247</v>
      </c>
      <c r="H266" s="238">
        <v>6</v>
      </c>
      <c r="I266" s="239"/>
      <c r="J266" s="240">
        <f t="shared" si="20"/>
        <v>0</v>
      </c>
      <c r="K266" s="236" t="s">
        <v>24</v>
      </c>
      <c r="L266" s="241"/>
      <c r="M266" s="242" t="s">
        <v>24</v>
      </c>
      <c r="N266" s="243" t="s">
        <v>49</v>
      </c>
      <c r="O266" s="42"/>
      <c r="P266" s="202">
        <f t="shared" si="21"/>
        <v>0</v>
      </c>
      <c r="Q266" s="202">
        <v>5.0000000000000001E-3</v>
      </c>
      <c r="R266" s="202">
        <f t="shared" si="22"/>
        <v>0.03</v>
      </c>
      <c r="S266" s="202">
        <v>0</v>
      </c>
      <c r="T266" s="203">
        <f t="shared" si="23"/>
        <v>0</v>
      </c>
      <c r="AR266" s="24" t="s">
        <v>169</v>
      </c>
      <c r="AT266" s="24" t="s">
        <v>211</v>
      </c>
      <c r="AU266" s="24" t="s">
        <v>87</v>
      </c>
      <c r="AY266" s="24" t="s">
        <v>129</v>
      </c>
      <c r="BE266" s="204">
        <f t="shared" si="24"/>
        <v>0</v>
      </c>
      <c r="BF266" s="204">
        <f t="shared" si="25"/>
        <v>0</v>
      </c>
      <c r="BG266" s="204">
        <f t="shared" si="26"/>
        <v>0</v>
      </c>
      <c r="BH266" s="204">
        <f t="shared" si="27"/>
        <v>0</v>
      </c>
      <c r="BI266" s="204">
        <f t="shared" si="28"/>
        <v>0</v>
      </c>
      <c r="BJ266" s="24" t="s">
        <v>25</v>
      </c>
      <c r="BK266" s="204">
        <f t="shared" si="29"/>
        <v>0</v>
      </c>
      <c r="BL266" s="24" t="s">
        <v>136</v>
      </c>
      <c r="BM266" s="24" t="s">
        <v>591</v>
      </c>
    </row>
    <row r="267" spans="2:65" s="1" customFormat="1" ht="22.5" customHeight="1">
      <c r="B267" s="41"/>
      <c r="C267" s="234" t="s">
        <v>592</v>
      </c>
      <c r="D267" s="234" t="s">
        <v>211</v>
      </c>
      <c r="E267" s="235" t="s">
        <v>593</v>
      </c>
      <c r="F267" s="236" t="s">
        <v>594</v>
      </c>
      <c r="G267" s="237" t="s">
        <v>247</v>
      </c>
      <c r="H267" s="238">
        <v>6</v>
      </c>
      <c r="I267" s="239"/>
      <c r="J267" s="240">
        <f t="shared" si="20"/>
        <v>0</v>
      </c>
      <c r="K267" s="236" t="s">
        <v>24</v>
      </c>
      <c r="L267" s="241"/>
      <c r="M267" s="242" t="s">
        <v>24</v>
      </c>
      <c r="N267" s="243" t="s">
        <v>49</v>
      </c>
      <c r="O267" s="42"/>
      <c r="P267" s="202">
        <f t="shared" si="21"/>
        <v>0</v>
      </c>
      <c r="Q267" s="202">
        <v>8.9999999999999993E-3</v>
      </c>
      <c r="R267" s="202">
        <f t="shared" si="22"/>
        <v>5.3999999999999992E-2</v>
      </c>
      <c r="S267" s="202">
        <v>0</v>
      </c>
      <c r="T267" s="203">
        <f t="shared" si="23"/>
        <v>0</v>
      </c>
      <c r="AR267" s="24" t="s">
        <v>169</v>
      </c>
      <c r="AT267" s="24" t="s">
        <v>211</v>
      </c>
      <c r="AU267" s="24" t="s">
        <v>87</v>
      </c>
      <c r="AY267" s="24" t="s">
        <v>129</v>
      </c>
      <c r="BE267" s="204">
        <f t="shared" si="24"/>
        <v>0</v>
      </c>
      <c r="BF267" s="204">
        <f t="shared" si="25"/>
        <v>0</v>
      </c>
      <c r="BG267" s="204">
        <f t="shared" si="26"/>
        <v>0</v>
      </c>
      <c r="BH267" s="204">
        <f t="shared" si="27"/>
        <v>0</v>
      </c>
      <c r="BI267" s="204">
        <f t="shared" si="28"/>
        <v>0</v>
      </c>
      <c r="BJ267" s="24" t="s">
        <v>25</v>
      </c>
      <c r="BK267" s="204">
        <f t="shared" si="29"/>
        <v>0</v>
      </c>
      <c r="BL267" s="24" t="s">
        <v>136</v>
      </c>
      <c r="BM267" s="24" t="s">
        <v>595</v>
      </c>
    </row>
    <row r="268" spans="2:65" s="1" customFormat="1" ht="22.5" customHeight="1">
      <c r="B268" s="41"/>
      <c r="C268" s="193" t="s">
        <v>596</v>
      </c>
      <c r="D268" s="193" t="s">
        <v>131</v>
      </c>
      <c r="E268" s="194" t="s">
        <v>597</v>
      </c>
      <c r="F268" s="195" t="s">
        <v>598</v>
      </c>
      <c r="G268" s="196" t="s">
        <v>247</v>
      </c>
      <c r="H268" s="197">
        <v>6</v>
      </c>
      <c r="I268" s="198"/>
      <c r="J268" s="199">
        <f t="shared" si="20"/>
        <v>0</v>
      </c>
      <c r="K268" s="195" t="s">
        <v>135</v>
      </c>
      <c r="L268" s="61"/>
      <c r="M268" s="200" t="s">
        <v>24</v>
      </c>
      <c r="N268" s="201" t="s">
        <v>49</v>
      </c>
      <c r="O268" s="42"/>
      <c r="P268" s="202">
        <f t="shared" si="21"/>
        <v>0</v>
      </c>
      <c r="Q268" s="202">
        <v>0.12303</v>
      </c>
      <c r="R268" s="202">
        <f t="shared" si="22"/>
        <v>0.73818000000000006</v>
      </c>
      <c r="S268" s="202">
        <v>0</v>
      </c>
      <c r="T268" s="203">
        <f t="shared" si="23"/>
        <v>0</v>
      </c>
      <c r="AR268" s="24" t="s">
        <v>136</v>
      </c>
      <c r="AT268" s="24" t="s">
        <v>131</v>
      </c>
      <c r="AU268" s="24" t="s">
        <v>87</v>
      </c>
      <c r="AY268" s="24" t="s">
        <v>129</v>
      </c>
      <c r="BE268" s="204">
        <f t="shared" si="24"/>
        <v>0</v>
      </c>
      <c r="BF268" s="204">
        <f t="shared" si="25"/>
        <v>0</v>
      </c>
      <c r="BG268" s="204">
        <f t="shared" si="26"/>
        <v>0</v>
      </c>
      <c r="BH268" s="204">
        <f t="shared" si="27"/>
        <v>0</v>
      </c>
      <c r="BI268" s="204">
        <f t="shared" si="28"/>
        <v>0</v>
      </c>
      <c r="BJ268" s="24" t="s">
        <v>25</v>
      </c>
      <c r="BK268" s="204">
        <f t="shared" si="29"/>
        <v>0</v>
      </c>
      <c r="BL268" s="24" t="s">
        <v>136</v>
      </c>
      <c r="BM268" s="24" t="s">
        <v>599</v>
      </c>
    </row>
    <row r="269" spans="2:65" s="1" customFormat="1" ht="22.5" customHeight="1">
      <c r="B269" s="41"/>
      <c r="C269" s="234" t="s">
        <v>600</v>
      </c>
      <c r="D269" s="234" t="s">
        <v>211</v>
      </c>
      <c r="E269" s="235" t="s">
        <v>601</v>
      </c>
      <c r="F269" s="236" t="s">
        <v>602</v>
      </c>
      <c r="G269" s="237" t="s">
        <v>247</v>
      </c>
      <c r="H269" s="238">
        <v>6</v>
      </c>
      <c r="I269" s="239"/>
      <c r="J269" s="240">
        <f t="shared" si="20"/>
        <v>0</v>
      </c>
      <c r="K269" s="236" t="s">
        <v>24</v>
      </c>
      <c r="L269" s="241"/>
      <c r="M269" s="242" t="s">
        <v>24</v>
      </c>
      <c r="N269" s="243" t="s">
        <v>49</v>
      </c>
      <c r="O269" s="42"/>
      <c r="P269" s="202">
        <f t="shared" si="21"/>
        <v>0</v>
      </c>
      <c r="Q269" s="202">
        <v>2.1999999999999999E-2</v>
      </c>
      <c r="R269" s="202">
        <f t="shared" si="22"/>
        <v>0.13200000000000001</v>
      </c>
      <c r="S269" s="202">
        <v>0</v>
      </c>
      <c r="T269" s="203">
        <f t="shared" si="23"/>
        <v>0</v>
      </c>
      <c r="AR269" s="24" t="s">
        <v>169</v>
      </c>
      <c r="AT269" s="24" t="s">
        <v>211</v>
      </c>
      <c r="AU269" s="24" t="s">
        <v>87</v>
      </c>
      <c r="AY269" s="24" t="s">
        <v>129</v>
      </c>
      <c r="BE269" s="204">
        <f t="shared" si="24"/>
        <v>0</v>
      </c>
      <c r="BF269" s="204">
        <f t="shared" si="25"/>
        <v>0</v>
      </c>
      <c r="BG269" s="204">
        <f t="shared" si="26"/>
        <v>0</v>
      </c>
      <c r="BH269" s="204">
        <f t="shared" si="27"/>
        <v>0</v>
      </c>
      <c r="BI269" s="204">
        <f t="shared" si="28"/>
        <v>0</v>
      </c>
      <c r="BJ269" s="24" t="s">
        <v>25</v>
      </c>
      <c r="BK269" s="204">
        <f t="shared" si="29"/>
        <v>0</v>
      </c>
      <c r="BL269" s="24" t="s">
        <v>136</v>
      </c>
      <c r="BM269" s="24" t="s">
        <v>603</v>
      </c>
    </row>
    <row r="270" spans="2:65" s="1" customFormat="1" ht="22.5" customHeight="1">
      <c r="B270" s="41"/>
      <c r="C270" s="234" t="s">
        <v>31</v>
      </c>
      <c r="D270" s="234" t="s">
        <v>211</v>
      </c>
      <c r="E270" s="235" t="s">
        <v>604</v>
      </c>
      <c r="F270" s="236" t="s">
        <v>605</v>
      </c>
      <c r="G270" s="237" t="s">
        <v>247</v>
      </c>
      <c r="H270" s="238">
        <v>6</v>
      </c>
      <c r="I270" s="239"/>
      <c r="J270" s="240">
        <f t="shared" si="20"/>
        <v>0</v>
      </c>
      <c r="K270" s="236" t="s">
        <v>24</v>
      </c>
      <c r="L270" s="241"/>
      <c r="M270" s="242" t="s">
        <v>24</v>
      </c>
      <c r="N270" s="243" t="s">
        <v>49</v>
      </c>
      <c r="O270" s="42"/>
      <c r="P270" s="202">
        <f t="shared" si="21"/>
        <v>0</v>
      </c>
      <c r="Q270" s="202">
        <v>1E-3</v>
      </c>
      <c r="R270" s="202">
        <f t="shared" si="22"/>
        <v>6.0000000000000001E-3</v>
      </c>
      <c r="S270" s="202">
        <v>0</v>
      </c>
      <c r="T270" s="203">
        <f t="shared" si="23"/>
        <v>0</v>
      </c>
      <c r="AR270" s="24" t="s">
        <v>169</v>
      </c>
      <c r="AT270" s="24" t="s">
        <v>211</v>
      </c>
      <c r="AU270" s="24" t="s">
        <v>87</v>
      </c>
      <c r="AY270" s="24" t="s">
        <v>129</v>
      </c>
      <c r="BE270" s="204">
        <f t="shared" si="24"/>
        <v>0</v>
      </c>
      <c r="BF270" s="204">
        <f t="shared" si="25"/>
        <v>0</v>
      </c>
      <c r="BG270" s="204">
        <f t="shared" si="26"/>
        <v>0</v>
      </c>
      <c r="BH270" s="204">
        <f t="shared" si="27"/>
        <v>0</v>
      </c>
      <c r="BI270" s="204">
        <f t="shared" si="28"/>
        <v>0</v>
      </c>
      <c r="BJ270" s="24" t="s">
        <v>25</v>
      </c>
      <c r="BK270" s="204">
        <f t="shared" si="29"/>
        <v>0</v>
      </c>
      <c r="BL270" s="24" t="s">
        <v>136</v>
      </c>
      <c r="BM270" s="24" t="s">
        <v>606</v>
      </c>
    </row>
    <row r="271" spans="2:65" s="1" customFormat="1" ht="22.5" customHeight="1">
      <c r="B271" s="41"/>
      <c r="C271" s="193" t="s">
        <v>607</v>
      </c>
      <c r="D271" s="193" t="s">
        <v>131</v>
      </c>
      <c r="E271" s="194" t="s">
        <v>608</v>
      </c>
      <c r="F271" s="195" t="s">
        <v>609</v>
      </c>
      <c r="G271" s="196" t="s">
        <v>184</v>
      </c>
      <c r="H271" s="197">
        <v>69</v>
      </c>
      <c r="I271" s="198"/>
      <c r="J271" s="199">
        <f t="shared" si="20"/>
        <v>0</v>
      </c>
      <c r="K271" s="195" t="s">
        <v>135</v>
      </c>
      <c r="L271" s="61"/>
      <c r="M271" s="200" t="s">
        <v>24</v>
      </c>
      <c r="N271" s="201" t="s">
        <v>49</v>
      </c>
      <c r="O271" s="42"/>
      <c r="P271" s="202">
        <f t="shared" si="21"/>
        <v>0</v>
      </c>
      <c r="Q271" s="202">
        <v>1.9000000000000001E-4</v>
      </c>
      <c r="R271" s="202">
        <f t="shared" si="22"/>
        <v>1.311E-2</v>
      </c>
      <c r="S271" s="202">
        <v>0</v>
      </c>
      <c r="T271" s="203">
        <f t="shared" si="23"/>
        <v>0</v>
      </c>
      <c r="AR271" s="24" t="s">
        <v>136</v>
      </c>
      <c r="AT271" s="24" t="s">
        <v>131</v>
      </c>
      <c r="AU271" s="24" t="s">
        <v>87</v>
      </c>
      <c r="AY271" s="24" t="s">
        <v>129</v>
      </c>
      <c r="BE271" s="204">
        <f t="shared" si="24"/>
        <v>0</v>
      </c>
      <c r="BF271" s="204">
        <f t="shared" si="25"/>
        <v>0</v>
      </c>
      <c r="BG271" s="204">
        <f t="shared" si="26"/>
        <v>0</v>
      </c>
      <c r="BH271" s="204">
        <f t="shared" si="27"/>
        <v>0</v>
      </c>
      <c r="BI271" s="204">
        <f t="shared" si="28"/>
        <v>0</v>
      </c>
      <c r="BJ271" s="24" t="s">
        <v>25</v>
      </c>
      <c r="BK271" s="204">
        <f t="shared" si="29"/>
        <v>0</v>
      </c>
      <c r="BL271" s="24" t="s">
        <v>136</v>
      </c>
      <c r="BM271" s="24" t="s">
        <v>610</v>
      </c>
    </row>
    <row r="272" spans="2:65" s="1" customFormat="1" ht="40.5">
      <c r="B272" s="41"/>
      <c r="C272" s="63"/>
      <c r="D272" s="217" t="s">
        <v>207</v>
      </c>
      <c r="E272" s="63"/>
      <c r="F272" s="232" t="s">
        <v>611</v>
      </c>
      <c r="G272" s="63"/>
      <c r="H272" s="63"/>
      <c r="I272" s="163"/>
      <c r="J272" s="63"/>
      <c r="K272" s="63"/>
      <c r="L272" s="61"/>
      <c r="M272" s="233"/>
      <c r="N272" s="42"/>
      <c r="O272" s="42"/>
      <c r="P272" s="42"/>
      <c r="Q272" s="42"/>
      <c r="R272" s="42"/>
      <c r="S272" s="42"/>
      <c r="T272" s="78"/>
      <c r="AT272" s="24" t="s">
        <v>207</v>
      </c>
      <c r="AU272" s="24" t="s">
        <v>87</v>
      </c>
    </row>
    <row r="273" spans="2:65" s="11" customFormat="1" ht="13.5">
      <c r="B273" s="205"/>
      <c r="C273" s="206"/>
      <c r="D273" s="207" t="s">
        <v>138</v>
      </c>
      <c r="E273" s="208" t="s">
        <v>24</v>
      </c>
      <c r="F273" s="209" t="s">
        <v>612</v>
      </c>
      <c r="G273" s="206"/>
      <c r="H273" s="210">
        <v>69</v>
      </c>
      <c r="I273" s="211"/>
      <c r="J273" s="206"/>
      <c r="K273" s="206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138</v>
      </c>
      <c r="AU273" s="216" t="s">
        <v>87</v>
      </c>
      <c r="AV273" s="11" t="s">
        <v>87</v>
      </c>
      <c r="AW273" s="11" t="s">
        <v>42</v>
      </c>
      <c r="AX273" s="11" t="s">
        <v>25</v>
      </c>
      <c r="AY273" s="216" t="s">
        <v>129</v>
      </c>
    </row>
    <row r="274" spans="2:65" s="1" customFormat="1" ht="22.5" customHeight="1">
      <c r="B274" s="41"/>
      <c r="C274" s="193" t="s">
        <v>613</v>
      </c>
      <c r="D274" s="193" t="s">
        <v>131</v>
      </c>
      <c r="E274" s="194" t="s">
        <v>614</v>
      </c>
      <c r="F274" s="195" t="s">
        <v>615</v>
      </c>
      <c r="G274" s="196" t="s">
        <v>184</v>
      </c>
      <c r="H274" s="197">
        <v>1912</v>
      </c>
      <c r="I274" s="198"/>
      <c r="J274" s="199">
        <f>ROUND(I274*H274,2)</f>
        <v>0</v>
      </c>
      <c r="K274" s="195" t="s">
        <v>135</v>
      </c>
      <c r="L274" s="61"/>
      <c r="M274" s="200" t="s">
        <v>24</v>
      </c>
      <c r="N274" s="201" t="s">
        <v>49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AR274" s="24" t="s">
        <v>136</v>
      </c>
      <c r="AT274" s="24" t="s">
        <v>131</v>
      </c>
      <c r="AU274" s="24" t="s">
        <v>87</v>
      </c>
      <c r="AY274" s="24" t="s">
        <v>129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25</v>
      </c>
      <c r="BK274" s="204">
        <f>ROUND(I274*H274,2)</f>
        <v>0</v>
      </c>
      <c r="BL274" s="24" t="s">
        <v>136</v>
      </c>
      <c r="BM274" s="24" t="s">
        <v>616</v>
      </c>
    </row>
    <row r="275" spans="2:65" s="1" customFormat="1" ht="22.5" customHeight="1">
      <c r="B275" s="41"/>
      <c r="C275" s="193" t="s">
        <v>617</v>
      </c>
      <c r="D275" s="193" t="s">
        <v>131</v>
      </c>
      <c r="E275" s="194" t="s">
        <v>618</v>
      </c>
      <c r="F275" s="195" t="s">
        <v>619</v>
      </c>
      <c r="G275" s="196" t="s">
        <v>247</v>
      </c>
      <c r="H275" s="197">
        <v>14</v>
      </c>
      <c r="I275" s="198"/>
      <c r="J275" s="199">
        <f>ROUND(I275*H275,2)</f>
        <v>0</v>
      </c>
      <c r="K275" s="195" t="s">
        <v>135</v>
      </c>
      <c r="L275" s="61"/>
      <c r="M275" s="200" t="s">
        <v>24</v>
      </c>
      <c r="N275" s="201" t="s">
        <v>49</v>
      </c>
      <c r="O275" s="42"/>
      <c r="P275" s="202">
        <f>O275*H275</f>
        <v>0</v>
      </c>
      <c r="Q275" s="202">
        <v>0.46005000000000001</v>
      </c>
      <c r="R275" s="202">
        <f>Q275*H275</f>
        <v>6.4407000000000005</v>
      </c>
      <c r="S275" s="202">
        <v>0</v>
      </c>
      <c r="T275" s="203">
        <f>S275*H275</f>
        <v>0</v>
      </c>
      <c r="AR275" s="24" t="s">
        <v>136</v>
      </c>
      <c r="AT275" s="24" t="s">
        <v>131</v>
      </c>
      <c r="AU275" s="24" t="s">
        <v>87</v>
      </c>
      <c r="AY275" s="24" t="s">
        <v>129</v>
      </c>
      <c r="BE275" s="204">
        <f>IF(N275="základní",J275,0)</f>
        <v>0</v>
      </c>
      <c r="BF275" s="204">
        <f>IF(N275="snížená",J275,0)</f>
        <v>0</v>
      </c>
      <c r="BG275" s="204">
        <f>IF(N275="zákl. přenesená",J275,0)</f>
        <v>0</v>
      </c>
      <c r="BH275" s="204">
        <f>IF(N275="sníž. přenesená",J275,0)</f>
        <v>0</v>
      </c>
      <c r="BI275" s="204">
        <f>IF(N275="nulová",J275,0)</f>
        <v>0</v>
      </c>
      <c r="BJ275" s="24" t="s">
        <v>25</v>
      </c>
      <c r="BK275" s="204">
        <f>ROUND(I275*H275,2)</f>
        <v>0</v>
      </c>
      <c r="BL275" s="24" t="s">
        <v>136</v>
      </c>
      <c r="BM275" s="24" t="s">
        <v>620</v>
      </c>
    </row>
    <row r="276" spans="2:65" s="1" customFormat="1" ht="22.5" customHeight="1">
      <c r="B276" s="41"/>
      <c r="C276" s="193" t="s">
        <v>621</v>
      </c>
      <c r="D276" s="193" t="s">
        <v>131</v>
      </c>
      <c r="E276" s="194" t="s">
        <v>622</v>
      </c>
      <c r="F276" s="195" t="s">
        <v>623</v>
      </c>
      <c r="G276" s="196" t="s">
        <v>247</v>
      </c>
      <c r="H276" s="197">
        <v>33</v>
      </c>
      <c r="I276" s="198"/>
      <c r="J276" s="199">
        <f>ROUND(I276*H276,2)</f>
        <v>0</v>
      </c>
      <c r="K276" s="195" t="s">
        <v>24</v>
      </c>
      <c r="L276" s="61"/>
      <c r="M276" s="200" t="s">
        <v>24</v>
      </c>
      <c r="N276" s="201" t="s">
        <v>49</v>
      </c>
      <c r="O276" s="42"/>
      <c r="P276" s="202">
        <f>O276*H276</f>
        <v>0</v>
      </c>
      <c r="Q276" s="202">
        <v>1.2999999999999999E-2</v>
      </c>
      <c r="R276" s="202">
        <f>Q276*H276</f>
        <v>0.42899999999999999</v>
      </c>
      <c r="S276" s="202">
        <v>0</v>
      </c>
      <c r="T276" s="203">
        <f>S276*H276</f>
        <v>0</v>
      </c>
      <c r="AR276" s="24" t="s">
        <v>136</v>
      </c>
      <c r="AT276" s="24" t="s">
        <v>131</v>
      </c>
      <c r="AU276" s="24" t="s">
        <v>87</v>
      </c>
      <c r="AY276" s="24" t="s">
        <v>129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24" t="s">
        <v>25</v>
      </c>
      <c r="BK276" s="204">
        <f>ROUND(I276*H276,2)</f>
        <v>0</v>
      </c>
      <c r="BL276" s="24" t="s">
        <v>136</v>
      </c>
      <c r="BM276" s="24" t="s">
        <v>624</v>
      </c>
    </row>
    <row r="277" spans="2:65" s="1" customFormat="1" ht="27">
      <c r="B277" s="41"/>
      <c r="C277" s="63"/>
      <c r="D277" s="217" t="s">
        <v>207</v>
      </c>
      <c r="E277" s="63"/>
      <c r="F277" s="232" t="s">
        <v>625</v>
      </c>
      <c r="G277" s="63"/>
      <c r="H277" s="63"/>
      <c r="I277" s="163"/>
      <c r="J277" s="63"/>
      <c r="K277" s="63"/>
      <c r="L277" s="61"/>
      <c r="M277" s="233"/>
      <c r="N277" s="42"/>
      <c r="O277" s="42"/>
      <c r="P277" s="42"/>
      <c r="Q277" s="42"/>
      <c r="R277" s="42"/>
      <c r="S277" s="42"/>
      <c r="T277" s="78"/>
      <c r="AT277" s="24" t="s">
        <v>207</v>
      </c>
      <c r="AU277" s="24" t="s">
        <v>87</v>
      </c>
    </row>
    <row r="278" spans="2:65" s="10" customFormat="1" ht="29.85" customHeight="1">
      <c r="B278" s="176"/>
      <c r="C278" s="177"/>
      <c r="D278" s="190" t="s">
        <v>77</v>
      </c>
      <c r="E278" s="191" t="s">
        <v>173</v>
      </c>
      <c r="F278" s="191" t="s">
        <v>626</v>
      </c>
      <c r="G278" s="177"/>
      <c r="H278" s="177"/>
      <c r="I278" s="180"/>
      <c r="J278" s="192">
        <f>BK278</f>
        <v>0</v>
      </c>
      <c r="K278" s="177"/>
      <c r="L278" s="182"/>
      <c r="M278" s="183"/>
      <c r="N278" s="184"/>
      <c r="O278" s="184"/>
      <c r="P278" s="185">
        <f>SUM(P279:P285)</f>
        <v>0</v>
      </c>
      <c r="Q278" s="184"/>
      <c r="R278" s="185">
        <f>SUM(R279:R285)</f>
        <v>5.6399619999999998E-2</v>
      </c>
      <c r="S278" s="184"/>
      <c r="T278" s="186">
        <f>SUM(T279:T285)</f>
        <v>9.240000000000001E-2</v>
      </c>
      <c r="AR278" s="187" t="s">
        <v>25</v>
      </c>
      <c r="AT278" s="188" t="s">
        <v>77</v>
      </c>
      <c r="AU278" s="188" t="s">
        <v>25</v>
      </c>
      <c r="AY278" s="187" t="s">
        <v>129</v>
      </c>
      <c r="BK278" s="189">
        <f>SUM(BK279:BK285)</f>
        <v>0</v>
      </c>
    </row>
    <row r="279" spans="2:65" s="1" customFormat="1" ht="22.5" customHeight="1">
      <c r="B279" s="41"/>
      <c r="C279" s="193" t="s">
        <v>627</v>
      </c>
      <c r="D279" s="193" t="s">
        <v>131</v>
      </c>
      <c r="E279" s="194" t="s">
        <v>628</v>
      </c>
      <c r="F279" s="195" t="s">
        <v>629</v>
      </c>
      <c r="G279" s="196" t="s">
        <v>630</v>
      </c>
      <c r="H279" s="197">
        <v>1</v>
      </c>
      <c r="I279" s="198"/>
      <c r="J279" s="199">
        <f>ROUND(I279*H279,2)</f>
        <v>0</v>
      </c>
      <c r="K279" s="195" t="s">
        <v>24</v>
      </c>
      <c r="L279" s="61"/>
      <c r="M279" s="200" t="s">
        <v>24</v>
      </c>
      <c r="N279" s="201" t="s">
        <v>49</v>
      </c>
      <c r="O279" s="42"/>
      <c r="P279" s="202">
        <f>O279*H279</f>
        <v>0</v>
      </c>
      <c r="Q279" s="202">
        <v>0</v>
      </c>
      <c r="R279" s="202">
        <f>Q279*H279</f>
        <v>0</v>
      </c>
      <c r="S279" s="202">
        <v>0</v>
      </c>
      <c r="T279" s="203">
        <f>S279*H279</f>
        <v>0</v>
      </c>
      <c r="AR279" s="24" t="s">
        <v>136</v>
      </c>
      <c r="AT279" s="24" t="s">
        <v>131</v>
      </c>
      <c r="AU279" s="24" t="s">
        <v>87</v>
      </c>
      <c r="AY279" s="24" t="s">
        <v>129</v>
      </c>
      <c r="BE279" s="204">
        <f>IF(N279="základní",J279,0)</f>
        <v>0</v>
      </c>
      <c r="BF279" s="204">
        <f>IF(N279="snížená",J279,0)</f>
        <v>0</v>
      </c>
      <c r="BG279" s="204">
        <f>IF(N279="zákl. přenesená",J279,0)</f>
        <v>0</v>
      </c>
      <c r="BH279" s="204">
        <f>IF(N279="sníž. přenesená",J279,0)</f>
        <v>0</v>
      </c>
      <c r="BI279" s="204">
        <f>IF(N279="nulová",J279,0)</f>
        <v>0</v>
      </c>
      <c r="BJ279" s="24" t="s">
        <v>25</v>
      </c>
      <c r="BK279" s="204">
        <f>ROUND(I279*H279,2)</f>
        <v>0</v>
      </c>
      <c r="BL279" s="24" t="s">
        <v>136</v>
      </c>
      <c r="BM279" s="24" t="s">
        <v>631</v>
      </c>
    </row>
    <row r="280" spans="2:65" s="1" customFormat="1" ht="27">
      <c r="B280" s="41"/>
      <c r="C280" s="63"/>
      <c r="D280" s="207" t="s">
        <v>207</v>
      </c>
      <c r="E280" s="63"/>
      <c r="F280" s="255" t="s">
        <v>632</v>
      </c>
      <c r="G280" s="63"/>
      <c r="H280" s="63"/>
      <c r="I280" s="163"/>
      <c r="J280" s="63"/>
      <c r="K280" s="63"/>
      <c r="L280" s="61"/>
      <c r="M280" s="233"/>
      <c r="N280" s="42"/>
      <c r="O280" s="42"/>
      <c r="P280" s="42"/>
      <c r="Q280" s="42"/>
      <c r="R280" s="42"/>
      <c r="S280" s="42"/>
      <c r="T280" s="78"/>
      <c r="AT280" s="24" t="s">
        <v>207</v>
      </c>
      <c r="AU280" s="24" t="s">
        <v>87</v>
      </c>
    </row>
    <row r="281" spans="2:65" s="1" customFormat="1" ht="44.25" customHeight="1">
      <c r="B281" s="41"/>
      <c r="C281" s="193" t="s">
        <v>633</v>
      </c>
      <c r="D281" s="193" t="s">
        <v>131</v>
      </c>
      <c r="E281" s="194" t="s">
        <v>634</v>
      </c>
      <c r="F281" s="195" t="s">
        <v>635</v>
      </c>
      <c r="G281" s="196" t="s">
        <v>142</v>
      </c>
      <c r="H281" s="197">
        <v>4</v>
      </c>
      <c r="I281" s="198"/>
      <c r="J281" s="199">
        <f>ROUND(I281*H281,2)</f>
        <v>0</v>
      </c>
      <c r="K281" s="195" t="s">
        <v>135</v>
      </c>
      <c r="L281" s="61"/>
      <c r="M281" s="200" t="s">
        <v>24</v>
      </c>
      <c r="N281" s="201" t="s">
        <v>49</v>
      </c>
      <c r="O281" s="42"/>
      <c r="P281" s="202">
        <f>O281*H281</f>
        <v>0</v>
      </c>
      <c r="Q281" s="202">
        <v>0</v>
      </c>
      <c r="R281" s="202">
        <f>Q281*H281</f>
        <v>0</v>
      </c>
      <c r="S281" s="202">
        <v>0</v>
      </c>
      <c r="T281" s="203">
        <f>S281*H281</f>
        <v>0</v>
      </c>
      <c r="AR281" s="24" t="s">
        <v>136</v>
      </c>
      <c r="AT281" s="24" t="s">
        <v>131</v>
      </c>
      <c r="AU281" s="24" t="s">
        <v>87</v>
      </c>
      <c r="AY281" s="24" t="s">
        <v>129</v>
      </c>
      <c r="BE281" s="204">
        <f>IF(N281="základní",J281,0)</f>
        <v>0</v>
      </c>
      <c r="BF281" s="204">
        <f>IF(N281="snížená",J281,0)</f>
        <v>0</v>
      </c>
      <c r="BG281" s="204">
        <f>IF(N281="zákl. přenesená",J281,0)</f>
        <v>0</v>
      </c>
      <c r="BH281" s="204">
        <f>IF(N281="sníž. přenesená",J281,0)</f>
        <v>0</v>
      </c>
      <c r="BI281" s="204">
        <f>IF(N281="nulová",J281,0)</f>
        <v>0</v>
      </c>
      <c r="BJ281" s="24" t="s">
        <v>25</v>
      </c>
      <c r="BK281" s="204">
        <f>ROUND(I281*H281,2)</f>
        <v>0</v>
      </c>
      <c r="BL281" s="24" t="s">
        <v>136</v>
      </c>
      <c r="BM281" s="24" t="s">
        <v>636</v>
      </c>
    </row>
    <row r="282" spans="2:65" s="1" customFormat="1" ht="31.5" customHeight="1">
      <c r="B282" s="41"/>
      <c r="C282" s="193" t="s">
        <v>637</v>
      </c>
      <c r="D282" s="193" t="s">
        <v>131</v>
      </c>
      <c r="E282" s="194" t="s">
        <v>638</v>
      </c>
      <c r="F282" s="195" t="s">
        <v>639</v>
      </c>
      <c r="G282" s="196" t="s">
        <v>184</v>
      </c>
      <c r="H282" s="197">
        <v>1.32</v>
      </c>
      <c r="I282" s="198"/>
      <c r="J282" s="199">
        <f>ROUND(I282*H282,2)</f>
        <v>0</v>
      </c>
      <c r="K282" s="195" t="s">
        <v>135</v>
      </c>
      <c r="L282" s="61"/>
      <c r="M282" s="200" t="s">
        <v>24</v>
      </c>
      <c r="N282" s="201" t="s">
        <v>49</v>
      </c>
      <c r="O282" s="42"/>
      <c r="P282" s="202">
        <f>O282*H282</f>
        <v>0</v>
      </c>
      <c r="Q282" s="202">
        <v>1.2199999999999999E-3</v>
      </c>
      <c r="R282" s="202">
        <f>Q282*H282</f>
        <v>1.6104000000000001E-3</v>
      </c>
      <c r="S282" s="202">
        <v>7.0000000000000007E-2</v>
      </c>
      <c r="T282" s="203">
        <f>S282*H282</f>
        <v>9.240000000000001E-2</v>
      </c>
      <c r="AR282" s="24" t="s">
        <v>136</v>
      </c>
      <c r="AT282" s="24" t="s">
        <v>131</v>
      </c>
      <c r="AU282" s="24" t="s">
        <v>87</v>
      </c>
      <c r="AY282" s="24" t="s">
        <v>129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25</v>
      </c>
      <c r="BK282" s="204">
        <f>ROUND(I282*H282,2)</f>
        <v>0</v>
      </c>
      <c r="BL282" s="24" t="s">
        <v>136</v>
      </c>
      <c r="BM282" s="24" t="s">
        <v>640</v>
      </c>
    </row>
    <row r="283" spans="2:65" s="11" customFormat="1" ht="13.5">
      <c r="B283" s="205"/>
      <c r="C283" s="206"/>
      <c r="D283" s="207" t="s">
        <v>138</v>
      </c>
      <c r="E283" s="208" t="s">
        <v>24</v>
      </c>
      <c r="F283" s="209" t="s">
        <v>641</v>
      </c>
      <c r="G283" s="206"/>
      <c r="H283" s="210">
        <v>1.32</v>
      </c>
      <c r="I283" s="211"/>
      <c r="J283" s="206"/>
      <c r="K283" s="206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138</v>
      </c>
      <c r="AU283" s="216" t="s">
        <v>87</v>
      </c>
      <c r="AV283" s="11" t="s">
        <v>87</v>
      </c>
      <c r="AW283" s="11" t="s">
        <v>42</v>
      </c>
      <c r="AX283" s="11" t="s">
        <v>25</v>
      </c>
      <c r="AY283" s="216" t="s">
        <v>129</v>
      </c>
    </row>
    <row r="284" spans="2:65" s="1" customFormat="1" ht="31.5" customHeight="1">
      <c r="B284" s="41"/>
      <c r="C284" s="193" t="s">
        <v>642</v>
      </c>
      <c r="D284" s="193" t="s">
        <v>131</v>
      </c>
      <c r="E284" s="194" t="s">
        <v>643</v>
      </c>
      <c r="F284" s="195" t="s">
        <v>644</v>
      </c>
      <c r="G284" s="196" t="s">
        <v>134</v>
      </c>
      <c r="H284" s="197">
        <v>2.3E-2</v>
      </c>
      <c r="I284" s="198"/>
      <c r="J284" s="199">
        <f>ROUND(I284*H284,2)</f>
        <v>0</v>
      </c>
      <c r="K284" s="195" t="s">
        <v>135</v>
      </c>
      <c r="L284" s="61"/>
      <c r="M284" s="200" t="s">
        <v>24</v>
      </c>
      <c r="N284" s="201" t="s">
        <v>49</v>
      </c>
      <c r="O284" s="42"/>
      <c r="P284" s="202">
        <f>O284*H284</f>
        <v>0</v>
      </c>
      <c r="Q284" s="202">
        <v>2.3821400000000001</v>
      </c>
      <c r="R284" s="202">
        <f>Q284*H284</f>
        <v>5.478922E-2</v>
      </c>
      <c r="S284" s="202">
        <v>0</v>
      </c>
      <c r="T284" s="203">
        <f>S284*H284</f>
        <v>0</v>
      </c>
      <c r="AR284" s="24" t="s">
        <v>136</v>
      </c>
      <c r="AT284" s="24" t="s">
        <v>131</v>
      </c>
      <c r="AU284" s="24" t="s">
        <v>87</v>
      </c>
      <c r="AY284" s="24" t="s">
        <v>129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24" t="s">
        <v>25</v>
      </c>
      <c r="BK284" s="204">
        <f>ROUND(I284*H284,2)</f>
        <v>0</v>
      </c>
      <c r="BL284" s="24" t="s">
        <v>136</v>
      </c>
      <c r="BM284" s="24" t="s">
        <v>645</v>
      </c>
    </row>
    <row r="285" spans="2:65" s="11" customFormat="1" ht="13.5">
      <c r="B285" s="205"/>
      <c r="C285" s="206"/>
      <c r="D285" s="217" t="s">
        <v>138</v>
      </c>
      <c r="E285" s="218" t="s">
        <v>24</v>
      </c>
      <c r="F285" s="219" t="s">
        <v>646</v>
      </c>
      <c r="G285" s="206"/>
      <c r="H285" s="220">
        <v>2.3E-2</v>
      </c>
      <c r="I285" s="211"/>
      <c r="J285" s="206"/>
      <c r="K285" s="206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138</v>
      </c>
      <c r="AU285" s="216" t="s">
        <v>87</v>
      </c>
      <c r="AV285" s="11" t="s">
        <v>87</v>
      </c>
      <c r="AW285" s="11" t="s">
        <v>42</v>
      </c>
      <c r="AX285" s="11" t="s">
        <v>25</v>
      </c>
      <c r="AY285" s="216" t="s">
        <v>129</v>
      </c>
    </row>
    <row r="286" spans="2:65" s="10" customFormat="1" ht="29.85" customHeight="1">
      <c r="B286" s="176"/>
      <c r="C286" s="177"/>
      <c r="D286" s="190" t="s">
        <v>77</v>
      </c>
      <c r="E286" s="191" t="s">
        <v>647</v>
      </c>
      <c r="F286" s="191" t="s">
        <v>648</v>
      </c>
      <c r="G286" s="177"/>
      <c r="H286" s="177"/>
      <c r="I286" s="180"/>
      <c r="J286" s="192">
        <f>BK286</f>
        <v>0</v>
      </c>
      <c r="K286" s="177"/>
      <c r="L286" s="182"/>
      <c r="M286" s="183"/>
      <c r="N286" s="184"/>
      <c r="O286" s="184"/>
      <c r="P286" s="185">
        <f>SUM(P287:P300)</f>
        <v>0</v>
      </c>
      <c r="Q286" s="184"/>
      <c r="R286" s="185">
        <f>SUM(R287:R300)</f>
        <v>0</v>
      </c>
      <c r="S286" s="184"/>
      <c r="T286" s="186">
        <f>SUM(T287:T300)</f>
        <v>0</v>
      </c>
      <c r="AR286" s="187" t="s">
        <v>25</v>
      </c>
      <c r="AT286" s="188" t="s">
        <v>77</v>
      </c>
      <c r="AU286" s="188" t="s">
        <v>25</v>
      </c>
      <c r="AY286" s="187" t="s">
        <v>129</v>
      </c>
      <c r="BK286" s="189">
        <f>SUM(BK287:BK300)</f>
        <v>0</v>
      </c>
    </row>
    <row r="287" spans="2:65" s="1" customFormat="1" ht="31.5" customHeight="1">
      <c r="B287" s="41"/>
      <c r="C287" s="193" t="s">
        <v>649</v>
      </c>
      <c r="D287" s="193" t="s">
        <v>131</v>
      </c>
      <c r="E287" s="194" t="s">
        <v>650</v>
      </c>
      <c r="F287" s="195" t="s">
        <v>651</v>
      </c>
      <c r="G287" s="196" t="s">
        <v>285</v>
      </c>
      <c r="H287" s="197">
        <v>16.163</v>
      </c>
      <c r="I287" s="198"/>
      <c r="J287" s="199">
        <f>ROUND(I287*H287,2)</f>
        <v>0</v>
      </c>
      <c r="K287" s="195" t="s">
        <v>135</v>
      </c>
      <c r="L287" s="61"/>
      <c r="M287" s="200" t="s">
        <v>24</v>
      </c>
      <c r="N287" s="201" t="s">
        <v>49</v>
      </c>
      <c r="O287" s="42"/>
      <c r="P287" s="202">
        <f>O287*H287</f>
        <v>0</v>
      </c>
      <c r="Q287" s="202">
        <v>0</v>
      </c>
      <c r="R287" s="202">
        <f>Q287*H287</f>
        <v>0</v>
      </c>
      <c r="S287" s="202">
        <v>0</v>
      </c>
      <c r="T287" s="203">
        <f>S287*H287</f>
        <v>0</v>
      </c>
      <c r="AR287" s="24" t="s">
        <v>136</v>
      </c>
      <c r="AT287" s="24" t="s">
        <v>131</v>
      </c>
      <c r="AU287" s="24" t="s">
        <v>87</v>
      </c>
      <c r="AY287" s="24" t="s">
        <v>129</v>
      </c>
      <c r="BE287" s="204">
        <f>IF(N287="základní",J287,0)</f>
        <v>0</v>
      </c>
      <c r="BF287" s="204">
        <f>IF(N287="snížená",J287,0)</f>
        <v>0</v>
      </c>
      <c r="BG287" s="204">
        <f>IF(N287="zákl. přenesená",J287,0)</f>
        <v>0</v>
      </c>
      <c r="BH287" s="204">
        <f>IF(N287="sníž. přenesená",J287,0)</f>
        <v>0</v>
      </c>
      <c r="BI287" s="204">
        <f>IF(N287="nulová",J287,0)</f>
        <v>0</v>
      </c>
      <c r="BJ287" s="24" t="s">
        <v>25</v>
      </c>
      <c r="BK287" s="204">
        <f>ROUND(I287*H287,2)</f>
        <v>0</v>
      </c>
      <c r="BL287" s="24" t="s">
        <v>136</v>
      </c>
      <c r="BM287" s="24" t="s">
        <v>652</v>
      </c>
    </row>
    <row r="288" spans="2:65" s="1" customFormat="1" ht="27">
      <c r="B288" s="41"/>
      <c r="C288" s="63"/>
      <c r="D288" s="217" t="s">
        <v>207</v>
      </c>
      <c r="E288" s="63"/>
      <c r="F288" s="232" t="s">
        <v>653</v>
      </c>
      <c r="G288" s="63"/>
      <c r="H288" s="63"/>
      <c r="I288" s="163"/>
      <c r="J288" s="63"/>
      <c r="K288" s="63"/>
      <c r="L288" s="61"/>
      <c r="M288" s="233"/>
      <c r="N288" s="42"/>
      <c r="O288" s="42"/>
      <c r="P288" s="42"/>
      <c r="Q288" s="42"/>
      <c r="R288" s="42"/>
      <c r="S288" s="42"/>
      <c r="T288" s="78"/>
      <c r="AT288" s="24" t="s">
        <v>207</v>
      </c>
      <c r="AU288" s="24" t="s">
        <v>87</v>
      </c>
    </row>
    <row r="289" spans="2:65" s="14" customFormat="1" ht="13.5">
      <c r="B289" s="259"/>
      <c r="C289" s="260"/>
      <c r="D289" s="217" t="s">
        <v>138</v>
      </c>
      <c r="E289" s="261" t="s">
        <v>24</v>
      </c>
      <c r="F289" s="262" t="s">
        <v>654</v>
      </c>
      <c r="G289" s="260"/>
      <c r="H289" s="263" t="s">
        <v>24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AT289" s="269" t="s">
        <v>138</v>
      </c>
      <c r="AU289" s="269" t="s">
        <v>87</v>
      </c>
      <c r="AV289" s="14" t="s">
        <v>25</v>
      </c>
      <c r="AW289" s="14" t="s">
        <v>42</v>
      </c>
      <c r="AX289" s="14" t="s">
        <v>78</v>
      </c>
      <c r="AY289" s="269" t="s">
        <v>129</v>
      </c>
    </row>
    <row r="290" spans="2:65" s="11" customFormat="1" ht="13.5">
      <c r="B290" s="205"/>
      <c r="C290" s="206"/>
      <c r="D290" s="207" t="s">
        <v>138</v>
      </c>
      <c r="E290" s="208" t="s">
        <v>24</v>
      </c>
      <c r="F290" s="209" t="s">
        <v>655</v>
      </c>
      <c r="G290" s="206"/>
      <c r="H290" s="210">
        <v>16.163</v>
      </c>
      <c r="I290" s="211"/>
      <c r="J290" s="206"/>
      <c r="K290" s="206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138</v>
      </c>
      <c r="AU290" s="216" t="s">
        <v>87</v>
      </c>
      <c r="AV290" s="11" t="s">
        <v>87</v>
      </c>
      <c r="AW290" s="11" t="s">
        <v>42</v>
      </c>
      <c r="AX290" s="11" t="s">
        <v>25</v>
      </c>
      <c r="AY290" s="216" t="s">
        <v>129</v>
      </c>
    </row>
    <row r="291" spans="2:65" s="1" customFormat="1" ht="31.5" customHeight="1">
      <c r="B291" s="41"/>
      <c r="C291" s="193" t="s">
        <v>656</v>
      </c>
      <c r="D291" s="193" t="s">
        <v>131</v>
      </c>
      <c r="E291" s="194" t="s">
        <v>657</v>
      </c>
      <c r="F291" s="195" t="s">
        <v>658</v>
      </c>
      <c r="G291" s="196" t="s">
        <v>285</v>
      </c>
      <c r="H291" s="197">
        <v>16.123000000000001</v>
      </c>
      <c r="I291" s="198"/>
      <c r="J291" s="199">
        <f>ROUND(I291*H291,2)</f>
        <v>0</v>
      </c>
      <c r="K291" s="195" t="s">
        <v>135</v>
      </c>
      <c r="L291" s="61"/>
      <c r="M291" s="200" t="s">
        <v>24</v>
      </c>
      <c r="N291" s="201" t="s">
        <v>49</v>
      </c>
      <c r="O291" s="42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AR291" s="24" t="s">
        <v>136</v>
      </c>
      <c r="AT291" s="24" t="s">
        <v>131</v>
      </c>
      <c r="AU291" s="24" t="s">
        <v>87</v>
      </c>
      <c r="AY291" s="24" t="s">
        <v>129</v>
      </c>
      <c r="BE291" s="204">
        <f>IF(N291="základní",J291,0)</f>
        <v>0</v>
      </c>
      <c r="BF291" s="204">
        <f>IF(N291="snížená",J291,0)</f>
        <v>0</v>
      </c>
      <c r="BG291" s="204">
        <f>IF(N291="zákl. přenesená",J291,0)</f>
        <v>0</v>
      </c>
      <c r="BH291" s="204">
        <f>IF(N291="sníž. přenesená",J291,0)</f>
        <v>0</v>
      </c>
      <c r="BI291" s="204">
        <f>IF(N291="nulová",J291,0)</f>
        <v>0</v>
      </c>
      <c r="BJ291" s="24" t="s">
        <v>25</v>
      </c>
      <c r="BK291" s="204">
        <f>ROUND(I291*H291,2)</f>
        <v>0</v>
      </c>
      <c r="BL291" s="24" t="s">
        <v>136</v>
      </c>
      <c r="BM291" s="24" t="s">
        <v>659</v>
      </c>
    </row>
    <row r="292" spans="2:65" s="1" customFormat="1" ht="31.5" customHeight="1">
      <c r="B292" s="41"/>
      <c r="C292" s="193" t="s">
        <v>660</v>
      </c>
      <c r="D292" s="193" t="s">
        <v>131</v>
      </c>
      <c r="E292" s="194" t="s">
        <v>661</v>
      </c>
      <c r="F292" s="195" t="s">
        <v>662</v>
      </c>
      <c r="G292" s="196" t="s">
        <v>285</v>
      </c>
      <c r="H292" s="197">
        <v>2.36</v>
      </c>
      <c r="I292" s="198"/>
      <c r="J292" s="199">
        <f>ROUND(I292*H292,2)</f>
        <v>0</v>
      </c>
      <c r="K292" s="195" t="s">
        <v>135</v>
      </c>
      <c r="L292" s="61"/>
      <c r="M292" s="200" t="s">
        <v>24</v>
      </c>
      <c r="N292" s="201" t="s">
        <v>49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136</v>
      </c>
      <c r="AT292" s="24" t="s">
        <v>131</v>
      </c>
      <c r="AU292" s="24" t="s">
        <v>87</v>
      </c>
      <c r="AY292" s="24" t="s">
        <v>129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25</v>
      </c>
      <c r="BK292" s="204">
        <f>ROUND(I292*H292,2)</f>
        <v>0</v>
      </c>
      <c r="BL292" s="24" t="s">
        <v>136</v>
      </c>
      <c r="BM292" s="24" t="s">
        <v>663</v>
      </c>
    </row>
    <row r="293" spans="2:65" s="1" customFormat="1" ht="27">
      <c r="B293" s="41"/>
      <c r="C293" s="63"/>
      <c r="D293" s="217" t="s">
        <v>207</v>
      </c>
      <c r="E293" s="63"/>
      <c r="F293" s="232" t="s">
        <v>664</v>
      </c>
      <c r="G293" s="63"/>
      <c r="H293" s="63"/>
      <c r="I293" s="163"/>
      <c r="J293" s="63"/>
      <c r="K293" s="63"/>
      <c r="L293" s="61"/>
      <c r="M293" s="233"/>
      <c r="N293" s="42"/>
      <c r="O293" s="42"/>
      <c r="P293" s="42"/>
      <c r="Q293" s="42"/>
      <c r="R293" s="42"/>
      <c r="S293" s="42"/>
      <c r="T293" s="78"/>
      <c r="AT293" s="24" t="s">
        <v>207</v>
      </c>
      <c r="AU293" s="24" t="s">
        <v>87</v>
      </c>
    </row>
    <row r="294" spans="2:65" s="14" customFormat="1" ht="13.5">
      <c r="B294" s="259"/>
      <c r="C294" s="260"/>
      <c r="D294" s="217" t="s">
        <v>138</v>
      </c>
      <c r="E294" s="261" t="s">
        <v>24</v>
      </c>
      <c r="F294" s="262" t="s">
        <v>665</v>
      </c>
      <c r="G294" s="260"/>
      <c r="H294" s="263" t="s">
        <v>24</v>
      </c>
      <c r="I294" s="264"/>
      <c r="J294" s="260"/>
      <c r="K294" s="260"/>
      <c r="L294" s="265"/>
      <c r="M294" s="266"/>
      <c r="N294" s="267"/>
      <c r="O294" s="267"/>
      <c r="P294" s="267"/>
      <c r="Q294" s="267"/>
      <c r="R294" s="267"/>
      <c r="S294" s="267"/>
      <c r="T294" s="268"/>
      <c r="AT294" s="269" t="s">
        <v>138</v>
      </c>
      <c r="AU294" s="269" t="s">
        <v>87</v>
      </c>
      <c r="AV294" s="14" t="s">
        <v>25</v>
      </c>
      <c r="AW294" s="14" t="s">
        <v>42</v>
      </c>
      <c r="AX294" s="14" t="s">
        <v>78</v>
      </c>
      <c r="AY294" s="269" t="s">
        <v>129</v>
      </c>
    </row>
    <row r="295" spans="2:65" s="11" customFormat="1" ht="13.5">
      <c r="B295" s="205"/>
      <c r="C295" s="206"/>
      <c r="D295" s="207" t="s">
        <v>138</v>
      </c>
      <c r="E295" s="208" t="s">
        <v>24</v>
      </c>
      <c r="F295" s="209" t="s">
        <v>666</v>
      </c>
      <c r="G295" s="206"/>
      <c r="H295" s="210">
        <v>2.36</v>
      </c>
      <c r="I295" s="211"/>
      <c r="J295" s="206"/>
      <c r="K295" s="206"/>
      <c r="L295" s="212"/>
      <c r="M295" s="213"/>
      <c r="N295" s="214"/>
      <c r="O295" s="214"/>
      <c r="P295" s="214"/>
      <c r="Q295" s="214"/>
      <c r="R295" s="214"/>
      <c r="S295" s="214"/>
      <c r="T295" s="215"/>
      <c r="AT295" s="216" t="s">
        <v>138</v>
      </c>
      <c r="AU295" s="216" t="s">
        <v>87</v>
      </c>
      <c r="AV295" s="11" t="s">
        <v>87</v>
      </c>
      <c r="AW295" s="11" t="s">
        <v>42</v>
      </c>
      <c r="AX295" s="11" t="s">
        <v>25</v>
      </c>
      <c r="AY295" s="216" t="s">
        <v>129</v>
      </c>
    </row>
    <row r="296" spans="2:65" s="1" customFormat="1" ht="31.5" customHeight="1">
      <c r="B296" s="41"/>
      <c r="C296" s="193" t="s">
        <v>667</v>
      </c>
      <c r="D296" s="193" t="s">
        <v>131</v>
      </c>
      <c r="E296" s="194" t="s">
        <v>668</v>
      </c>
      <c r="F296" s="195" t="s">
        <v>669</v>
      </c>
      <c r="G296" s="196" t="s">
        <v>285</v>
      </c>
      <c r="H296" s="197">
        <v>2.36</v>
      </c>
      <c r="I296" s="198"/>
      <c r="J296" s="199">
        <f>ROUND(I296*H296,2)</f>
        <v>0</v>
      </c>
      <c r="K296" s="195" t="s">
        <v>135</v>
      </c>
      <c r="L296" s="61"/>
      <c r="M296" s="200" t="s">
        <v>24</v>
      </c>
      <c r="N296" s="201" t="s">
        <v>49</v>
      </c>
      <c r="O296" s="42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AR296" s="24" t="s">
        <v>136</v>
      </c>
      <c r="AT296" s="24" t="s">
        <v>131</v>
      </c>
      <c r="AU296" s="24" t="s">
        <v>87</v>
      </c>
      <c r="AY296" s="24" t="s">
        <v>129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24" t="s">
        <v>25</v>
      </c>
      <c r="BK296" s="204">
        <f>ROUND(I296*H296,2)</f>
        <v>0</v>
      </c>
      <c r="BL296" s="24" t="s">
        <v>136</v>
      </c>
      <c r="BM296" s="24" t="s">
        <v>670</v>
      </c>
    </row>
    <row r="297" spans="2:65" s="1" customFormat="1" ht="22.5" customHeight="1">
      <c r="B297" s="41"/>
      <c r="C297" s="193" t="s">
        <v>671</v>
      </c>
      <c r="D297" s="193" t="s">
        <v>131</v>
      </c>
      <c r="E297" s="194" t="s">
        <v>672</v>
      </c>
      <c r="F297" s="195" t="s">
        <v>673</v>
      </c>
      <c r="G297" s="196" t="s">
        <v>285</v>
      </c>
      <c r="H297" s="197">
        <v>2.36</v>
      </c>
      <c r="I297" s="198"/>
      <c r="J297" s="199">
        <f>ROUND(I297*H297,2)</f>
        <v>0</v>
      </c>
      <c r="K297" s="195" t="s">
        <v>135</v>
      </c>
      <c r="L297" s="61"/>
      <c r="M297" s="200" t="s">
        <v>24</v>
      </c>
      <c r="N297" s="201" t="s">
        <v>49</v>
      </c>
      <c r="O297" s="42"/>
      <c r="P297" s="202">
        <f>O297*H297</f>
        <v>0</v>
      </c>
      <c r="Q297" s="202">
        <v>0</v>
      </c>
      <c r="R297" s="202">
        <f>Q297*H297</f>
        <v>0</v>
      </c>
      <c r="S297" s="202">
        <v>0</v>
      </c>
      <c r="T297" s="203">
        <f>S297*H297</f>
        <v>0</v>
      </c>
      <c r="AR297" s="24" t="s">
        <v>136</v>
      </c>
      <c r="AT297" s="24" t="s">
        <v>131</v>
      </c>
      <c r="AU297" s="24" t="s">
        <v>87</v>
      </c>
      <c r="AY297" s="24" t="s">
        <v>129</v>
      </c>
      <c r="BE297" s="204">
        <f>IF(N297="základní",J297,0)</f>
        <v>0</v>
      </c>
      <c r="BF297" s="204">
        <f>IF(N297="snížená",J297,0)</f>
        <v>0</v>
      </c>
      <c r="BG297" s="204">
        <f>IF(N297="zákl. přenesená",J297,0)</f>
        <v>0</v>
      </c>
      <c r="BH297" s="204">
        <f>IF(N297="sníž. přenesená",J297,0)</f>
        <v>0</v>
      </c>
      <c r="BI297" s="204">
        <f>IF(N297="nulová",J297,0)</f>
        <v>0</v>
      </c>
      <c r="BJ297" s="24" t="s">
        <v>25</v>
      </c>
      <c r="BK297" s="204">
        <f>ROUND(I297*H297,2)</f>
        <v>0</v>
      </c>
      <c r="BL297" s="24" t="s">
        <v>136</v>
      </c>
      <c r="BM297" s="24" t="s">
        <v>674</v>
      </c>
    </row>
    <row r="298" spans="2:65" s="14" customFormat="1" ht="13.5">
      <c r="B298" s="259"/>
      <c r="C298" s="260"/>
      <c r="D298" s="217" t="s">
        <v>138</v>
      </c>
      <c r="E298" s="261" t="s">
        <v>24</v>
      </c>
      <c r="F298" s="262" t="s">
        <v>665</v>
      </c>
      <c r="G298" s="260"/>
      <c r="H298" s="263" t="s">
        <v>24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AT298" s="269" t="s">
        <v>138</v>
      </c>
      <c r="AU298" s="269" t="s">
        <v>87</v>
      </c>
      <c r="AV298" s="14" t="s">
        <v>25</v>
      </c>
      <c r="AW298" s="14" t="s">
        <v>42</v>
      </c>
      <c r="AX298" s="14" t="s">
        <v>78</v>
      </c>
      <c r="AY298" s="269" t="s">
        <v>129</v>
      </c>
    </row>
    <row r="299" spans="2:65" s="11" customFormat="1" ht="13.5">
      <c r="B299" s="205"/>
      <c r="C299" s="206"/>
      <c r="D299" s="207" t="s">
        <v>138</v>
      </c>
      <c r="E299" s="208" t="s">
        <v>24</v>
      </c>
      <c r="F299" s="209" t="s">
        <v>666</v>
      </c>
      <c r="G299" s="206"/>
      <c r="H299" s="210">
        <v>2.36</v>
      </c>
      <c r="I299" s="211"/>
      <c r="J299" s="206"/>
      <c r="K299" s="206"/>
      <c r="L299" s="212"/>
      <c r="M299" s="213"/>
      <c r="N299" s="214"/>
      <c r="O299" s="214"/>
      <c r="P299" s="214"/>
      <c r="Q299" s="214"/>
      <c r="R299" s="214"/>
      <c r="S299" s="214"/>
      <c r="T299" s="215"/>
      <c r="AT299" s="216" t="s">
        <v>138</v>
      </c>
      <c r="AU299" s="216" t="s">
        <v>87</v>
      </c>
      <c r="AV299" s="11" t="s">
        <v>87</v>
      </c>
      <c r="AW299" s="11" t="s">
        <v>42</v>
      </c>
      <c r="AX299" s="11" t="s">
        <v>25</v>
      </c>
      <c r="AY299" s="216" t="s">
        <v>129</v>
      </c>
    </row>
    <row r="300" spans="2:65" s="1" customFormat="1" ht="22.5" customHeight="1">
      <c r="B300" s="41"/>
      <c r="C300" s="193" t="s">
        <v>675</v>
      </c>
      <c r="D300" s="193" t="s">
        <v>131</v>
      </c>
      <c r="E300" s="194" t="s">
        <v>676</v>
      </c>
      <c r="F300" s="195" t="s">
        <v>677</v>
      </c>
      <c r="G300" s="196" t="s">
        <v>285</v>
      </c>
      <c r="H300" s="197">
        <v>9.1999999999999998E-2</v>
      </c>
      <c r="I300" s="198"/>
      <c r="J300" s="199">
        <f>ROUND(I300*H300,2)</f>
        <v>0</v>
      </c>
      <c r="K300" s="195" t="s">
        <v>135</v>
      </c>
      <c r="L300" s="61"/>
      <c r="M300" s="200" t="s">
        <v>24</v>
      </c>
      <c r="N300" s="201" t="s">
        <v>49</v>
      </c>
      <c r="O300" s="42"/>
      <c r="P300" s="202">
        <f>O300*H300</f>
        <v>0</v>
      </c>
      <c r="Q300" s="202">
        <v>0</v>
      </c>
      <c r="R300" s="202">
        <f>Q300*H300</f>
        <v>0</v>
      </c>
      <c r="S300" s="202">
        <v>0</v>
      </c>
      <c r="T300" s="203">
        <f>S300*H300</f>
        <v>0</v>
      </c>
      <c r="AR300" s="24" t="s">
        <v>136</v>
      </c>
      <c r="AT300" s="24" t="s">
        <v>131</v>
      </c>
      <c r="AU300" s="24" t="s">
        <v>87</v>
      </c>
      <c r="AY300" s="24" t="s">
        <v>129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24" t="s">
        <v>25</v>
      </c>
      <c r="BK300" s="204">
        <f>ROUND(I300*H300,2)</f>
        <v>0</v>
      </c>
      <c r="BL300" s="24" t="s">
        <v>136</v>
      </c>
      <c r="BM300" s="24" t="s">
        <v>678</v>
      </c>
    </row>
    <row r="301" spans="2:65" s="10" customFormat="1" ht="29.85" customHeight="1">
      <c r="B301" s="176"/>
      <c r="C301" s="177"/>
      <c r="D301" s="190" t="s">
        <v>77</v>
      </c>
      <c r="E301" s="191" t="s">
        <v>679</v>
      </c>
      <c r="F301" s="191" t="s">
        <v>680</v>
      </c>
      <c r="G301" s="177"/>
      <c r="H301" s="177"/>
      <c r="I301" s="180"/>
      <c r="J301" s="192">
        <f>BK301</f>
        <v>0</v>
      </c>
      <c r="K301" s="177"/>
      <c r="L301" s="182"/>
      <c r="M301" s="183"/>
      <c r="N301" s="184"/>
      <c r="O301" s="184"/>
      <c r="P301" s="185">
        <f>P302</f>
        <v>0</v>
      </c>
      <c r="Q301" s="184"/>
      <c r="R301" s="185">
        <f>R302</f>
        <v>0</v>
      </c>
      <c r="S301" s="184"/>
      <c r="T301" s="186">
        <f>T302</f>
        <v>0</v>
      </c>
      <c r="AR301" s="187" t="s">
        <v>25</v>
      </c>
      <c r="AT301" s="188" t="s">
        <v>77</v>
      </c>
      <c r="AU301" s="188" t="s">
        <v>25</v>
      </c>
      <c r="AY301" s="187" t="s">
        <v>129</v>
      </c>
      <c r="BK301" s="189">
        <f>BK302</f>
        <v>0</v>
      </c>
    </row>
    <row r="302" spans="2:65" s="1" customFormat="1" ht="44.25" customHeight="1">
      <c r="B302" s="41"/>
      <c r="C302" s="193" t="s">
        <v>681</v>
      </c>
      <c r="D302" s="193" t="s">
        <v>131</v>
      </c>
      <c r="E302" s="194" t="s">
        <v>682</v>
      </c>
      <c r="F302" s="195" t="s">
        <v>683</v>
      </c>
      <c r="G302" s="196" t="s">
        <v>285</v>
      </c>
      <c r="H302" s="197">
        <v>30.535</v>
      </c>
      <c r="I302" s="198"/>
      <c r="J302" s="199">
        <f>ROUND(I302*H302,2)</f>
        <v>0</v>
      </c>
      <c r="K302" s="195" t="s">
        <v>135</v>
      </c>
      <c r="L302" s="61"/>
      <c r="M302" s="200" t="s">
        <v>24</v>
      </c>
      <c r="N302" s="270" t="s">
        <v>49</v>
      </c>
      <c r="O302" s="271"/>
      <c r="P302" s="272">
        <f>O302*H302</f>
        <v>0</v>
      </c>
      <c r="Q302" s="272">
        <v>0</v>
      </c>
      <c r="R302" s="272">
        <f>Q302*H302</f>
        <v>0</v>
      </c>
      <c r="S302" s="272">
        <v>0</v>
      </c>
      <c r="T302" s="273">
        <f>S302*H302</f>
        <v>0</v>
      </c>
      <c r="AR302" s="24" t="s">
        <v>136</v>
      </c>
      <c r="AT302" s="24" t="s">
        <v>131</v>
      </c>
      <c r="AU302" s="24" t="s">
        <v>87</v>
      </c>
      <c r="AY302" s="24" t="s">
        <v>129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25</v>
      </c>
      <c r="BK302" s="204">
        <f>ROUND(I302*H302,2)</f>
        <v>0</v>
      </c>
      <c r="BL302" s="24" t="s">
        <v>136</v>
      </c>
      <c r="BM302" s="24" t="s">
        <v>684</v>
      </c>
    </row>
    <row r="303" spans="2:65" s="1" customFormat="1" ht="6.95" customHeight="1">
      <c r="B303" s="56"/>
      <c r="C303" s="57"/>
      <c r="D303" s="57"/>
      <c r="E303" s="57"/>
      <c r="F303" s="57"/>
      <c r="G303" s="57"/>
      <c r="H303" s="57"/>
      <c r="I303" s="139"/>
      <c r="J303" s="57"/>
      <c r="K303" s="57"/>
      <c r="L303" s="61"/>
    </row>
  </sheetData>
  <sheetProtection password="CC35" sheet="1" objects="1" scenarios="1" formatCells="0" formatColumns="0" formatRows="0" sort="0" autoFilter="0"/>
  <autoFilter ref="C83:K302"/>
  <mergeCells count="9">
    <mergeCell ref="E74:H74"/>
    <mergeCell ref="E76:H76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8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92</v>
      </c>
      <c r="G1" s="399" t="s">
        <v>93</v>
      </c>
      <c r="H1" s="399"/>
      <c r="I1" s="115"/>
      <c r="J1" s="114" t="s">
        <v>94</v>
      </c>
      <c r="K1" s="113" t="s">
        <v>95</v>
      </c>
      <c r="L1" s="114" t="s">
        <v>96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AT2" s="24" t="s">
        <v>91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87</v>
      </c>
    </row>
    <row r="4" spans="1:70" ht="36.950000000000003" customHeight="1">
      <c r="B4" s="28"/>
      <c r="C4" s="29"/>
      <c r="D4" s="30" t="s">
        <v>97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22.5" customHeight="1">
      <c r="B7" s="28"/>
      <c r="C7" s="29"/>
      <c r="D7" s="29"/>
      <c r="E7" s="392" t="str">
        <f>'Rekapitulace stavby'!K6</f>
        <v>Přečaply - tlaková splašková kanalizace</v>
      </c>
      <c r="F7" s="393"/>
      <c r="G7" s="393"/>
      <c r="H7" s="393"/>
      <c r="I7" s="117"/>
      <c r="J7" s="29"/>
      <c r="K7" s="31"/>
    </row>
    <row r="8" spans="1:70" s="1" customFormat="1">
      <c r="B8" s="41"/>
      <c r="C8" s="42"/>
      <c r="D8" s="37" t="s">
        <v>98</v>
      </c>
      <c r="E8" s="42"/>
      <c r="F8" s="42"/>
      <c r="G8" s="42"/>
      <c r="H8" s="42"/>
      <c r="I8" s="118"/>
      <c r="J8" s="42"/>
      <c r="K8" s="45"/>
    </row>
    <row r="9" spans="1:70" s="1" customFormat="1" ht="36.950000000000003" customHeight="1">
      <c r="B9" s="41"/>
      <c r="C9" s="42"/>
      <c r="D9" s="42"/>
      <c r="E9" s="394" t="s">
        <v>685</v>
      </c>
      <c r="F9" s="395"/>
      <c r="G9" s="395"/>
      <c r="H9" s="395"/>
      <c r="I9" s="118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r="11" spans="1:70" s="1" customFormat="1" ht="14.45" customHeight="1">
      <c r="B11" s="41"/>
      <c r="C11" s="42"/>
      <c r="D11" s="37" t="s">
        <v>21</v>
      </c>
      <c r="E11" s="42"/>
      <c r="F11" s="35" t="s">
        <v>22</v>
      </c>
      <c r="G11" s="42"/>
      <c r="H11" s="42"/>
      <c r="I11" s="119" t="s">
        <v>23</v>
      </c>
      <c r="J11" s="35" t="s">
        <v>24</v>
      </c>
      <c r="K11" s="45"/>
    </row>
    <row r="12" spans="1:70" s="1" customFormat="1" ht="14.45" customHeight="1">
      <c r="B12" s="41"/>
      <c r="C12" s="42"/>
      <c r="D12" s="37" t="s">
        <v>26</v>
      </c>
      <c r="E12" s="42"/>
      <c r="F12" s="35" t="s">
        <v>27</v>
      </c>
      <c r="G12" s="42"/>
      <c r="H12" s="42"/>
      <c r="I12" s="119" t="s">
        <v>28</v>
      </c>
      <c r="J12" s="120" t="str">
        <f>'Rekapitulace stavby'!AN8</f>
        <v>17. 6. 2014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r="14" spans="1:70" s="1" customFormat="1" ht="14.45" customHeight="1">
      <c r="B14" s="41"/>
      <c r="C14" s="42"/>
      <c r="D14" s="37" t="s">
        <v>32</v>
      </c>
      <c r="E14" s="42"/>
      <c r="F14" s="42"/>
      <c r="G14" s="42"/>
      <c r="H14" s="42"/>
      <c r="I14" s="119" t="s">
        <v>33</v>
      </c>
      <c r="J14" s="35" t="s">
        <v>34</v>
      </c>
      <c r="K14" s="45"/>
    </row>
    <row r="15" spans="1:70" s="1" customFormat="1" ht="18" customHeight="1">
      <c r="B15" s="41"/>
      <c r="C15" s="42"/>
      <c r="D15" s="42"/>
      <c r="E15" s="35" t="s">
        <v>35</v>
      </c>
      <c r="F15" s="42"/>
      <c r="G15" s="42"/>
      <c r="H15" s="42"/>
      <c r="I15" s="119" t="s">
        <v>36</v>
      </c>
      <c r="J15" s="35" t="s">
        <v>24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r="17" spans="2:11" s="1" customFormat="1" ht="14.45" customHeight="1">
      <c r="B17" s="41"/>
      <c r="C17" s="42"/>
      <c r="D17" s="37" t="s">
        <v>37</v>
      </c>
      <c r="E17" s="42"/>
      <c r="F17" s="42"/>
      <c r="G17" s="42"/>
      <c r="H17" s="42"/>
      <c r="I17" s="119" t="s">
        <v>33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36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r="20" spans="2:11" s="1" customFormat="1" ht="14.45" customHeight="1">
      <c r="B20" s="41"/>
      <c r="C20" s="42"/>
      <c r="D20" s="37" t="s">
        <v>39</v>
      </c>
      <c r="E20" s="42"/>
      <c r="F20" s="42"/>
      <c r="G20" s="42"/>
      <c r="H20" s="42"/>
      <c r="I20" s="119" t="s">
        <v>33</v>
      </c>
      <c r="J20" s="35" t="s">
        <v>40</v>
      </c>
      <c r="K20" s="45"/>
    </row>
    <row r="21" spans="2:11" s="1" customFormat="1" ht="18" customHeight="1">
      <c r="B21" s="41"/>
      <c r="C21" s="42"/>
      <c r="D21" s="42"/>
      <c r="E21" s="35" t="s">
        <v>41</v>
      </c>
      <c r="F21" s="42"/>
      <c r="G21" s="42"/>
      <c r="H21" s="42"/>
      <c r="I21" s="119" t="s">
        <v>36</v>
      </c>
      <c r="J21" s="35" t="s">
        <v>24</v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r="23" spans="2:11" s="1" customFormat="1" ht="14.45" customHeight="1">
      <c r="B23" s="41"/>
      <c r="C23" s="42"/>
      <c r="D23" s="37" t="s">
        <v>43</v>
      </c>
      <c r="E23" s="42"/>
      <c r="F23" s="42"/>
      <c r="G23" s="42"/>
      <c r="H23" s="42"/>
      <c r="I23" s="118"/>
      <c r="J23" s="42"/>
      <c r="K23" s="45"/>
    </row>
    <row r="24" spans="2:11" s="6" customFormat="1" ht="22.5" customHeight="1">
      <c r="B24" s="121"/>
      <c r="C24" s="122"/>
      <c r="D24" s="122"/>
      <c r="E24" s="361" t="s">
        <v>24</v>
      </c>
      <c r="F24" s="361"/>
      <c r="G24" s="361"/>
      <c r="H24" s="361"/>
      <c r="I24" s="123"/>
      <c r="J24" s="122"/>
      <c r="K24" s="124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r="27" spans="2:11" s="1" customFormat="1" ht="25.35" customHeight="1">
      <c r="B27" s="41"/>
      <c r="C27" s="42"/>
      <c r="D27" s="127" t="s">
        <v>44</v>
      </c>
      <c r="E27" s="42"/>
      <c r="F27" s="42"/>
      <c r="G27" s="42"/>
      <c r="H27" s="42"/>
      <c r="I27" s="118"/>
      <c r="J27" s="128">
        <f>ROUND(J78,2)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r="29" spans="2:11" s="1" customFormat="1" ht="14.45" customHeight="1">
      <c r="B29" s="41"/>
      <c r="C29" s="42"/>
      <c r="D29" s="42"/>
      <c r="E29" s="42"/>
      <c r="F29" s="46" t="s">
        <v>46</v>
      </c>
      <c r="G29" s="42"/>
      <c r="H29" s="42"/>
      <c r="I29" s="129" t="s">
        <v>45</v>
      </c>
      <c r="J29" s="46" t="s">
        <v>47</v>
      </c>
      <c r="K29" s="45"/>
    </row>
    <row r="30" spans="2:11" s="1" customFormat="1" ht="14.45" customHeight="1">
      <c r="B30" s="41"/>
      <c r="C30" s="42"/>
      <c r="D30" s="49" t="s">
        <v>48</v>
      </c>
      <c r="E30" s="49" t="s">
        <v>49</v>
      </c>
      <c r="F30" s="130">
        <f>ROUND(SUM(BE78:BE83), 2)</f>
        <v>0</v>
      </c>
      <c r="G30" s="42"/>
      <c r="H30" s="42"/>
      <c r="I30" s="131">
        <v>0.21</v>
      </c>
      <c r="J30" s="130">
        <f>ROUND(ROUND((SUM(BE78:BE83)),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50</v>
      </c>
      <c r="F31" s="130">
        <f>ROUND(SUM(BF78:BF83), 2)</f>
        <v>0</v>
      </c>
      <c r="G31" s="42"/>
      <c r="H31" s="42"/>
      <c r="I31" s="131">
        <v>0.15</v>
      </c>
      <c r="J31" s="130">
        <f>ROUND(ROUND((SUM(BF78:BF83)),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51</v>
      </c>
      <c r="F32" s="130">
        <f>ROUND(SUM(BG78:BG83), 2)</f>
        <v>0</v>
      </c>
      <c r="G32" s="42"/>
      <c r="H32" s="42"/>
      <c r="I32" s="131">
        <v>0.21</v>
      </c>
      <c r="J32" s="130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52</v>
      </c>
      <c r="F33" s="130">
        <f>ROUND(SUM(BH78:BH83), 2)</f>
        <v>0</v>
      </c>
      <c r="G33" s="42"/>
      <c r="H33" s="42"/>
      <c r="I33" s="131">
        <v>0.15</v>
      </c>
      <c r="J33" s="130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53</v>
      </c>
      <c r="F34" s="130">
        <f>ROUND(SUM(BI78:BI83), 2)</f>
        <v>0</v>
      </c>
      <c r="G34" s="42"/>
      <c r="H34" s="42"/>
      <c r="I34" s="131">
        <v>0</v>
      </c>
      <c r="J34" s="130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r="36" spans="2:11" s="1" customFormat="1" ht="25.35" customHeight="1">
      <c r="B36" s="41"/>
      <c r="C36" s="132"/>
      <c r="D36" s="133" t="s">
        <v>54</v>
      </c>
      <c r="E36" s="79"/>
      <c r="F36" s="79"/>
      <c r="G36" s="134" t="s">
        <v>55</v>
      </c>
      <c r="H36" s="135" t="s">
        <v>56</v>
      </c>
      <c r="I36" s="136"/>
      <c r="J36" s="137">
        <f>SUM(J27:J34)</f>
        <v>0</v>
      </c>
      <c r="K36" s="138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1"/>
      <c r="C42" s="30" t="s">
        <v>100</v>
      </c>
      <c r="D42" s="42"/>
      <c r="E42" s="42"/>
      <c r="F42" s="42"/>
      <c r="G42" s="42"/>
      <c r="H42" s="42"/>
      <c r="I42" s="118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r="44" spans="2:11" s="1" customFormat="1" ht="14.45" customHeight="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r="45" spans="2:11" s="1" customFormat="1" ht="22.5" customHeight="1">
      <c r="B45" s="41"/>
      <c r="C45" s="42"/>
      <c r="D45" s="42"/>
      <c r="E45" s="392" t="str">
        <f>E7</f>
        <v>Přečaply - tlaková splašková kanalizace</v>
      </c>
      <c r="F45" s="393"/>
      <c r="G45" s="393"/>
      <c r="H45" s="393"/>
      <c r="I45" s="118"/>
      <c r="J45" s="42"/>
      <c r="K45" s="45"/>
    </row>
    <row r="46" spans="2:11" s="1" customFormat="1" ht="14.45" customHeight="1">
      <c r="B46" s="41"/>
      <c r="C46" s="37" t="s">
        <v>98</v>
      </c>
      <c r="D46" s="42"/>
      <c r="E46" s="42"/>
      <c r="F46" s="42"/>
      <c r="G46" s="42"/>
      <c r="H46" s="42"/>
      <c r="I46" s="118"/>
      <c r="J46" s="42"/>
      <c r="K46" s="45"/>
    </row>
    <row r="47" spans="2:11" s="1" customFormat="1" ht="23.25" customHeight="1">
      <c r="B47" s="41"/>
      <c r="C47" s="42"/>
      <c r="D47" s="42"/>
      <c r="E47" s="394" t="str">
        <f>E9</f>
        <v>K09_VON - Vedlejší a ostatní rozpočtové náklady</v>
      </c>
      <c r="F47" s="395"/>
      <c r="G47" s="395"/>
      <c r="H47" s="395"/>
      <c r="I47" s="118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r="49" spans="2:47" s="1" customFormat="1" ht="18" customHeight="1">
      <c r="B49" s="41"/>
      <c r="C49" s="37" t="s">
        <v>26</v>
      </c>
      <c r="D49" s="42"/>
      <c r="E49" s="42"/>
      <c r="F49" s="35" t="str">
        <f>F12</f>
        <v>Přečaply</v>
      </c>
      <c r="G49" s="42"/>
      <c r="H49" s="42"/>
      <c r="I49" s="119" t="s">
        <v>28</v>
      </c>
      <c r="J49" s="120" t="str">
        <f>IF(J12="","",J12)</f>
        <v>17. 6. 2014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r="51" spans="2:47" s="1" customFormat="1">
      <c r="B51" s="41"/>
      <c r="C51" s="37" t="s">
        <v>32</v>
      </c>
      <c r="D51" s="42"/>
      <c r="E51" s="42"/>
      <c r="F51" s="35" t="str">
        <f>E15</f>
        <v>Obec Údlice</v>
      </c>
      <c r="G51" s="42"/>
      <c r="H51" s="42"/>
      <c r="I51" s="119" t="s">
        <v>39</v>
      </c>
      <c r="J51" s="35" t="str">
        <f>E21</f>
        <v>Ing. Robert Klement</v>
      </c>
      <c r="K51" s="45"/>
    </row>
    <row r="52" spans="2:47" s="1" customFormat="1" ht="14.45" customHeight="1">
      <c r="B52" s="41"/>
      <c r="C52" s="37" t="s">
        <v>37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r="54" spans="2:47" s="1" customFormat="1" ht="29.25" customHeight="1">
      <c r="B54" s="41"/>
      <c r="C54" s="144" t="s">
        <v>101</v>
      </c>
      <c r="D54" s="132"/>
      <c r="E54" s="132"/>
      <c r="F54" s="132"/>
      <c r="G54" s="132"/>
      <c r="H54" s="132"/>
      <c r="I54" s="145"/>
      <c r="J54" s="146" t="s">
        <v>102</v>
      </c>
      <c r="K54" s="147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r="56" spans="2:47" s="1" customFormat="1" ht="29.25" customHeight="1">
      <c r="B56" s="41"/>
      <c r="C56" s="148" t="s">
        <v>103</v>
      </c>
      <c r="D56" s="42"/>
      <c r="E56" s="42"/>
      <c r="F56" s="42"/>
      <c r="G56" s="42"/>
      <c r="H56" s="42"/>
      <c r="I56" s="118"/>
      <c r="J56" s="128">
        <f>J78</f>
        <v>0</v>
      </c>
      <c r="K56" s="45"/>
      <c r="AU56" s="24" t="s">
        <v>104</v>
      </c>
    </row>
    <row r="57" spans="2:47" s="7" customFormat="1" ht="24.95" customHeight="1">
      <c r="B57" s="149"/>
      <c r="C57" s="150"/>
      <c r="D57" s="151" t="s">
        <v>686</v>
      </c>
      <c r="E57" s="152"/>
      <c r="F57" s="152"/>
      <c r="G57" s="152"/>
      <c r="H57" s="152"/>
      <c r="I57" s="153"/>
      <c r="J57" s="154">
        <f>J79</f>
        <v>0</v>
      </c>
      <c r="K57" s="155"/>
    </row>
    <row r="58" spans="2:47" s="7" customFormat="1" ht="24.95" customHeight="1">
      <c r="B58" s="149"/>
      <c r="C58" s="150"/>
      <c r="D58" s="151" t="s">
        <v>687</v>
      </c>
      <c r="E58" s="152"/>
      <c r="F58" s="152"/>
      <c r="G58" s="152"/>
      <c r="H58" s="152"/>
      <c r="I58" s="153"/>
      <c r="J58" s="154">
        <f>J82</f>
        <v>0</v>
      </c>
      <c r="K58" s="155"/>
    </row>
    <row r="59" spans="2:47" s="1" customFormat="1" ht="21.75" customHeight="1">
      <c r="B59" s="41"/>
      <c r="C59" s="42"/>
      <c r="D59" s="42"/>
      <c r="E59" s="42"/>
      <c r="F59" s="42"/>
      <c r="G59" s="42"/>
      <c r="H59" s="42"/>
      <c r="I59" s="118"/>
      <c r="J59" s="42"/>
      <c r="K59" s="45"/>
    </row>
    <row r="60" spans="2:47" s="1" customFormat="1" ht="6.95" customHeight="1">
      <c r="B60" s="56"/>
      <c r="C60" s="57"/>
      <c r="D60" s="57"/>
      <c r="E60" s="57"/>
      <c r="F60" s="57"/>
      <c r="G60" s="57"/>
      <c r="H60" s="57"/>
      <c r="I60" s="139"/>
      <c r="J60" s="57"/>
      <c r="K60" s="58"/>
    </row>
    <row r="64" spans="2:47" s="1" customFormat="1" ht="6.95" customHeight="1">
      <c r="B64" s="59"/>
      <c r="C64" s="60"/>
      <c r="D64" s="60"/>
      <c r="E64" s="60"/>
      <c r="F64" s="60"/>
      <c r="G64" s="60"/>
      <c r="H64" s="60"/>
      <c r="I64" s="142"/>
      <c r="J64" s="60"/>
      <c r="K64" s="60"/>
      <c r="L64" s="61"/>
    </row>
    <row r="65" spans="2:65" s="1" customFormat="1" ht="36.950000000000003" customHeight="1">
      <c r="B65" s="41"/>
      <c r="C65" s="62" t="s">
        <v>113</v>
      </c>
      <c r="D65" s="63"/>
      <c r="E65" s="63"/>
      <c r="F65" s="63"/>
      <c r="G65" s="63"/>
      <c r="H65" s="63"/>
      <c r="I65" s="163"/>
      <c r="J65" s="63"/>
      <c r="K65" s="63"/>
      <c r="L65" s="61"/>
    </row>
    <row r="66" spans="2:65" s="1" customFormat="1" ht="6.95" customHeight="1">
      <c r="B66" s="41"/>
      <c r="C66" s="63"/>
      <c r="D66" s="63"/>
      <c r="E66" s="63"/>
      <c r="F66" s="63"/>
      <c r="G66" s="63"/>
      <c r="H66" s="63"/>
      <c r="I66" s="163"/>
      <c r="J66" s="63"/>
      <c r="K66" s="63"/>
      <c r="L66" s="61"/>
    </row>
    <row r="67" spans="2:65" s="1" customFormat="1" ht="14.45" customHeight="1">
      <c r="B67" s="41"/>
      <c r="C67" s="65" t="s">
        <v>18</v>
      </c>
      <c r="D67" s="63"/>
      <c r="E67" s="63"/>
      <c r="F67" s="63"/>
      <c r="G67" s="63"/>
      <c r="H67" s="63"/>
      <c r="I67" s="163"/>
      <c r="J67" s="63"/>
      <c r="K67" s="63"/>
      <c r="L67" s="61"/>
    </row>
    <row r="68" spans="2:65" s="1" customFormat="1" ht="22.5" customHeight="1">
      <c r="B68" s="41"/>
      <c r="C68" s="63"/>
      <c r="D68" s="63"/>
      <c r="E68" s="396" t="str">
        <f>E7</f>
        <v>Přečaply - tlaková splašková kanalizace</v>
      </c>
      <c r="F68" s="397"/>
      <c r="G68" s="397"/>
      <c r="H68" s="397"/>
      <c r="I68" s="163"/>
      <c r="J68" s="63"/>
      <c r="K68" s="63"/>
      <c r="L68" s="61"/>
    </row>
    <row r="69" spans="2:65" s="1" customFormat="1" ht="14.45" customHeight="1">
      <c r="B69" s="41"/>
      <c r="C69" s="65" t="s">
        <v>98</v>
      </c>
      <c r="D69" s="63"/>
      <c r="E69" s="63"/>
      <c r="F69" s="63"/>
      <c r="G69" s="63"/>
      <c r="H69" s="63"/>
      <c r="I69" s="163"/>
      <c r="J69" s="63"/>
      <c r="K69" s="63"/>
      <c r="L69" s="61"/>
    </row>
    <row r="70" spans="2:65" s="1" customFormat="1" ht="23.25" customHeight="1">
      <c r="B70" s="41"/>
      <c r="C70" s="63"/>
      <c r="D70" s="63"/>
      <c r="E70" s="372" t="str">
        <f>E9</f>
        <v>K09_VON - Vedlejší a ostatní rozpočtové náklady</v>
      </c>
      <c r="F70" s="398"/>
      <c r="G70" s="398"/>
      <c r="H70" s="398"/>
      <c r="I70" s="163"/>
      <c r="J70" s="63"/>
      <c r="K70" s="63"/>
      <c r="L70" s="61"/>
    </row>
    <row r="71" spans="2:65" s="1" customFormat="1" ht="6.95" customHeight="1">
      <c r="B71" s="41"/>
      <c r="C71" s="63"/>
      <c r="D71" s="63"/>
      <c r="E71" s="63"/>
      <c r="F71" s="63"/>
      <c r="G71" s="63"/>
      <c r="H71" s="63"/>
      <c r="I71" s="163"/>
      <c r="J71" s="63"/>
      <c r="K71" s="63"/>
      <c r="L71" s="61"/>
    </row>
    <row r="72" spans="2:65" s="1" customFormat="1" ht="18" customHeight="1">
      <c r="B72" s="41"/>
      <c r="C72" s="65" t="s">
        <v>26</v>
      </c>
      <c r="D72" s="63"/>
      <c r="E72" s="63"/>
      <c r="F72" s="164" t="str">
        <f>F12</f>
        <v>Přečaply</v>
      </c>
      <c r="G72" s="63"/>
      <c r="H72" s="63"/>
      <c r="I72" s="165" t="s">
        <v>28</v>
      </c>
      <c r="J72" s="73" t="str">
        <f>IF(J12="","",J12)</f>
        <v>17. 6. 2014</v>
      </c>
      <c r="K72" s="63"/>
      <c r="L72" s="61"/>
    </row>
    <row r="73" spans="2:65" s="1" customFormat="1" ht="6.95" customHeight="1">
      <c r="B73" s="41"/>
      <c r="C73" s="63"/>
      <c r="D73" s="63"/>
      <c r="E73" s="63"/>
      <c r="F73" s="63"/>
      <c r="G73" s="63"/>
      <c r="H73" s="63"/>
      <c r="I73" s="163"/>
      <c r="J73" s="63"/>
      <c r="K73" s="63"/>
      <c r="L73" s="61"/>
    </row>
    <row r="74" spans="2:65" s="1" customFormat="1">
      <c r="B74" s="41"/>
      <c r="C74" s="65" t="s">
        <v>32</v>
      </c>
      <c r="D74" s="63"/>
      <c r="E74" s="63"/>
      <c r="F74" s="164" t="str">
        <f>E15</f>
        <v>Obec Údlice</v>
      </c>
      <c r="G74" s="63"/>
      <c r="H74" s="63"/>
      <c r="I74" s="165" t="s">
        <v>39</v>
      </c>
      <c r="J74" s="164" t="str">
        <f>E21</f>
        <v>Ing. Robert Klement</v>
      </c>
      <c r="K74" s="63"/>
      <c r="L74" s="61"/>
    </row>
    <row r="75" spans="2:65" s="1" customFormat="1" ht="14.45" customHeight="1">
      <c r="B75" s="41"/>
      <c r="C75" s="65" t="s">
        <v>37</v>
      </c>
      <c r="D75" s="63"/>
      <c r="E75" s="63"/>
      <c r="F75" s="164" t="str">
        <f>IF(E18="","",E18)</f>
        <v/>
      </c>
      <c r="G75" s="63"/>
      <c r="H75" s="63"/>
      <c r="I75" s="163"/>
      <c r="J75" s="63"/>
      <c r="K75" s="63"/>
      <c r="L75" s="61"/>
    </row>
    <row r="76" spans="2:65" s="1" customFormat="1" ht="10.35" customHeight="1">
      <c r="B76" s="41"/>
      <c r="C76" s="63"/>
      <c r="D76" s="63"/>
      <c r="E76" s="63"/>
      <c r="F76" s="63"/>
      <c r="G76" s="63"/>
      <c r="H76" s="63"/>
      <c r="I76" s="163"/>
      <c r="J76" s="63"/>
      <c r="K76" s="63"/>
      <c r="L76" s="61"/>
    </row>
    <row r="77" spans="2:65" s="9" customFormat="1" ht="29.25" customHeight="1">
      <c r="B77" s="166"/>
      <c r="C77" s="167" t="s">
        <v>114</v>
      </c>
      <c r="D77" s="168" t="s">
        <v>63</v>
      </c>
      <c r="E77" s="168" t="s">
        <v>59</v>
      </c>
      <c r="F77" s="168" t="s">
        <v>115</v>
      </c>
      <c r="G77" s="168" t="s">
        <v>116</v>
      </c>
      <c r="H77" s="168" t="s">
        <v>117</v>
      </c>
      <c r="I77" s="169" t="s">
        <v>118</v>
      </c>
      <c r="J77" s="168" t="s">
        <v>102</v>
      </c>
      <c r="K77" s="170" t="s">
        <v>119</v>
      </c>
      <c r="L77" s="171"/>
      <c r="M77" s="81" t="s">
        <v>120</v>
      </c>
      <c r="N77" s="82" t="s">
        <v>48</v>
      </c>
      <c r="O77" s="82" t="s">
        <v>121</v>
      </c>
      <c r="P77" s="82" t="s">
        <v>122</v>
      </c>
      <c r="Q77" s="82" t="s">
        <v>123</v>
      </c>
      <c r="R77" s="82" t="s">
        <v>124</v>
      </c>
      <c r="S77" s="82" t="s">
        <v>125</v>
      </c>
      <c r="T77" s="83" t="s">
        <v>126</v>
      </c>
    </row>
    <row r="78" spans="2:65" s="1" customFormat="1" ht="29.25" customHeight="1">
      <c r="B78" s="41"/>
      <c r="C78" s="87" t="s">
        <v>103</v>
      </c>
      <c r="D78" s="63"/>
      <c r="E78" s="63"/>
      <c r="F78" s="63"/>
      <c r="G78" s="63"/>
      <c r="H78" s="63"/>
      <c r="I78" s="163"/>
      <c r="J78" s="172">
        <f>BK78</f>
        <v>0</v>
      </c>
      <c r="K78" s="63"/>
      <c r="L78" s="61"/>
      <c r="M78" s="84"/>
      <c r="N78" s="85"/>
      <c r="O78" s="85"/>
      <c r="P78" s="173">
        <f>P79+P82</f>
        <v>0</v>
      </c>
      <c r="Q78" s="85"/>
      <c r="R78" s="173">
        <f>R79+R82</f>
        <v>0</v>
      </c>
      <c r="S78" s="85"/>
      <c r="T78" s="174">
        <f>T79+T82</f>
        <v>0</v>
      </c>
      <c r="AT78" s="24" t="s">
        <v>77</v>
      </c>
      <c r="AU78" s="24" t="s">
        <v>104</v>
      </c>
      <c r="BK78" s="175">
        <f>BK79+BK82</f>
        <v>0</v>
      </c>
    </row>
    <row r="79" spans="2:65" s="10" customFormat="1" ht="37.35" customHeight="1">
      <c r="B79" s="176"/>
      <c r="C79" s="177"/>
      <c r="D79" s="190" t="s">
        <v>77</v>
      </c>
      <c r="E79" s="274" t="s">
        <v>688</v>
      </c>
      <c r="F79" s="274" t="s">
        <v>689</v>
      </c>
      <c r="G79" s="177"/>
      <c r="H79" s="177"/>
      <c r="I79" s="180"/>
      <c r="J79" s="275">
        <f>BK79</f>
        <v>0</v>
      </c>
      <c r="K79" s="177"/>
      <c r="L79" s="182"/>
      <c r="M79" s="183"/>
      <c r="N79" s="184"/>
      <c r="O79" s="184"/>
      <c r="P79" s="185">
        <f>SUM(P80:P81)</f>
        <v>0</v>
      </c>
      <c r="Q79" s="184"/>
      <c r="R79" s="185">
        <f>SUM(R80:R81)</f>
        <v>0</v>
      </c>
      <c r="S79" s="184"/>
      <c r="T79" s="186">
        <f>SUM(T80:T81)</f>
        <v>0</v>
      </c>
      <c r="AR79" s="187" t="s">
        <v>136</v>
      </c>
      <c r="AT79" s="188" t="s">
        <v>77</v>
      </c>
      <c r="AU79" s="188" t="s">
        <v>78</v>
      </c>
      <c r="AY79" s="187" t="s">
        <v>129</v>
      </c>
      <c r="BK79" s="189">
        <f>SUM(BK80:BK81)</f>
        <v>0</v>
      </c>
    </row>
    <row r="80" spans="2:65" s="1" customFormat="1" ht="31.5" customHeight="1">
      <c r="B80" s="41"/>
      <c r="C80" s="193" t="s">
        <v>25</v>
      </c>
      <c r="D80" s="193" t="s">
        <v>131</v>
      </c>
      <c r="E80" s="194" t="s">
        <v>690</v>
      </c>
      <c r="F80" s="195" t="s">
        <v>691</v>
      </c>
      <c r="G80" s="196" t="s">
        <v>630</v>
      </c>
      <c r="H80" s="197">
        <v>1</v>
      </c>
      <c r="I80" s="198"/>
      <c r="J80" s="199">
        <f>ROUND(I80*H80,2)</f>
        <v>0</v>
      </c>
      <c r="K80" s="195" t="s">
        <v>24</v>
      </c>
      <c r="L80" s="61"/>
      <c r="M80" s="200" t="s">
        <v>24</v>
      </c>
      <c r="N80" s="201" t="s">
        <v>49</v>
      </c>
      <c r="O80" s="42"/>
      <c r="P80" s="202">
        <f>O80*H80</f>
        <v>0</v>
      </c>
      <c r="Q80" s="202">
        <v>0</v>
      </c>
      <c r="R80" s="202">
        <f>Q80*H80</f>
        <v>0</v>
      </c>
      <c r="S80" s="202">
        <v>0</v>
      </c>
      <c r="T80" s="203">
        <f>S80*H80</f>
        <v>0</v>
      </c>
      <c r="AR80" s="24" t="s">
        <v>692</v>
      </c>
      <c r="AT80" s="24" t="s">
        <v>131</v>
      </c>
      <c r="AU80" s="24" t="s">
        <v>25</v>
      </c>
      <c r="AY80" s="24" t="s">
        <v>129</v>
      </c>
      <c r="BE80" s="204">
        <f>IF(N80="základní",J80,0)</f>
        <v>0</v>
      </c>
      <c r="BF80" s="204">
        <f>IF(N80="snížená",J80,0)</f>
        <v>0</v>
      </c>
      <c r="BG80" s="204">
        <f>IF(N80="zákl. přenesená",J80,0)</f>
        <v>0</v>
      </c>
      <c r="BH80" s="204">
        <f>IF(N80="sníž. přenesená",J80,0)</f>
        <v>0</v>
      </c>
      <c r="BI80" s="204">
        <f>IF(N80="nulová",J80,0)</f>
        <v>0</v>
      </c>
      <c r="BJ80" s="24" t="s">
        <v>25</v>
      </c>
      <c r="BK80" s="204">
        <f>ROUND(I80*H80,2)</f>
        <v>0</v>
      </c>
      <c r="BL80" s="24" t="s">
        <v>692</v>
      </c>
      <c r="BM80" s="24" t="s">
        <v>693</v>
      </c>
    </row>
    <row r="81" spans="2:65" s="1" customFormat="1" ht="31.5" customHeight="1">
      <c r="B81" s="41"/>
      <c r="C81" s="193" t="s">
        <v>87</v>
      </c>
      <c r="D81" s="193" t="s">
        <v>131</v>
      </c>
      <c r="E81" s="194" t="s">
        <v>694</v>
      </c>
      <c r="F81" s="195" t="s">
        <v>695</v>
      </c>
      <c r="G81" s="196" t="s">
        <v>630</v>
      </c>
      <c r="H81" s="197">
        <v>1</v>
      </c>
      <c r="I81" s="198"/>
      <c r="J81" s="199">
        <f>ROUND(I81*H81,2)</f>
        <v>0</v>
      </c>
      <c r="K81" s="195" t="s">
        <v>24</v>
      </c>
      <c r="L81" s="61"/>
      <c r="M81" s="200" t="s">
        <v>24</v>
      </c>
      <c r="N81" s="201" t="s">
        <v>49</v>
      </c>
      <c r="O81" s="42"/>
      <c r="P81" s="202">
        <f>O81*H81</f>
        <v>0</v>
      </c>
      <c r="Q81" s="202">
        <v>0</v>
      </c>
      <c r="R81" s="202">
        <f>Q81*H81</f>
        <v>0</v>
      </c>
      <c r="S81" s="202">
        <v>0</v>
      </c>
      <c r="T81" s="203">
        <f>S81*H81</f>
        <v>0</v>
      </c>
      <c r="AR81" s="24" t="s">
        <v>692</v>
      </c>
      <c r="AT81" s="24" t="s">
        <v>131</v>
      </c>
      <c r="AU81" s="24" t="s">
        <v>25</v>
      </c>
      <c r="AY81" s="24" t="s">
        <v>129</v>
      </c>
      <c r="BE81" s="204">
        <f>IF(N81="základní",J81,0)</f>
        <v>0</v>
      </c>
      <c r="BF81" s="204">
        <f>IF(N81="snížená",J81,0)</f>
        <v>0</v>
      </c>
      <c r="BG81" s="204">
        <f>IF(N81="zákl. přenesená",J81,0)</f>
        <v>0</v>
      </c>
      <c r="BH81" s="204">
        <f>IF(N81="sníž. přenesená",J81,0)</f>
        <v>0</v>
      </c>
      <c r="BI81" s="204">
        <f>IF(N81="nulová",J81,0)</f>
        <v>0</v>
      </c>
      <c r="BJ81" s="24" t="s">
        <v>25</v>
      </c>
      <c r="BK81" s="204">
        <f>ROUND(I81*H81,2)</f>
        <v>0</v>
      </c>
      <c r="BL81" s="24" t="s">
        <v>692</v>
      </c>
      <c r="BM81" s="24" t="s">
        <v>696</v>
      </c>
    </row>
    <row r="82" spans="2:65" s="10" customFormat="1" ht="37.35" customHeight="1">
      <c r="B82" s="176"/>
      <c r="C82" s="177"/>
      <c r="D82" s="190" t="s">
        <v>77</v>
      </c>
      <c r="E82" s="274" t="s">
        <v>697</v>
      </c>
      <c r="F82" s="274" t="s">
        <v>698</v>
      </c>
      <c r="G82" s="177"/>
      <c r="H82" s="177"/>
      <c r="I82" s="180"/>
      <c r="J82" s="275">
        <f>BK82</f>
        <v>0</v>
      </c>
      <c r="K82" s="177"/>
      <c r="L82" s="182"/>
      <c r="M82" s="183"/>
      <c r="N82" s="184"/>
      <c r="O82" s="184"/>
      <c r="P82" s="185">
        <f>P83</f>
        <v>0</v>
      </c>
      <c r="Q82" s="184"/>
      <c r="R82" s="185">
        <f>R83</f>
        <v>0</v>
      </c>
      <c r="S82" s="184"/>
      <c r="T82" s="186">
        <f>T83</f>
        <v>0</v>
      </c>
      <c r="AR82" s="187" t="s">
        <v>152</v>
      </c>
      <c r="AT82" s="188" t="s">
        <v>77</v>
      </c>
      <c r="AU82" s="188" t="s">
        <v>78</v>
      </c>
      <c r="AY82" s="187" t="s">
        <v>129</v>
      </c>
      <c r="BK82" s="189">
        <f>BK83</f>
        <v>0</v>
      </c>
    </row>
    <row r="83" spans="2:65" s="1" customFormat="1" ht="22.5" customHeight="1">
      <c r="B83" s="41"/>
      <c r="C83" s="193" t="s">
        <v>144</v>
      </c>
      <c r="D83" s="193" t="s">
        <v>131</v>
      </c>
      <c r="E83" s="194" t="s">
        <v>699</v>
      </c>
      <c r="F83" s="195" t="s">
        <v>700</v>
      </c>
      <c r="G83" s="196" t="s">
        <v>630</v>
      </c>
      <c r="H83" s="197">
        <v>1</v>
      </c>
      <c r="I83" s="198"/>
      <c r="J83" s="199">
        <f>ROUND(I83*H83,2)</f>
        <v>0</v>
      </c>
      <c r="K83" s="195" t="s">
        <v>24</v>
      </c>
      <c r="L83" s="61"/>
      <c r="M83" s="200" t="s">
        <v>24</v>
      </c>
      <c r="N83" s="270" t="s">
        <v>49</v>
      </c>
      <c r="O83" s="271"/>
      <c r="P83" s="272">
        <f>O83*H83</f>
        <v>0</v>
      </c>
      <c r="Q83" s="272">
        <v>0</v>
      </c>
      <c r="R83" s="272">
        <f>Q83*H83</f>
        <v>0</v>
      </c>
      <c r="S83" s="272">
        <v>0</v>
      </c>
      <c r="T83" s="273">
        <f>S83*H83</f>
        <v>0</v>
      </c>
      <c r="AR83" s="24" t="s">
        <v>701</v>
      </c>
      <c r="AT83" s="24" t="s">
        <v>131</v>
      </c>
      <c r="AU83" s="24" t="s">
        <v>25</v>
      </c>
      <c r="AY83" s="24" t="s">
        <v>129</v>
      </c>
      <c r="BE83" s="204">
        <f>IF(N83="základní",J83,0)</f>
        <v>0</v>
      </c>
      <c r="BF83" s="204">
        <f>IF(N83="snížená",J83,0)</f>
        <v>0</v>
      </c>
      <c r="BG83" s="204">
        <f>IF(N83="zákl. přenesená",J83,0)</f>
        <v>0</v>
      </c>
      <c r="BH83" s="204">
        <f>IF(N83="sníž. přenesená",J83,0)</f>
        <v>0</v>
      </c>
      <c r="BI83" s="204">
        <f>IF(N83="nulová",J83,0)</f>
        <v>0</v>
      </c>
      <c r="BJ83" s="24" t="s">
        <v>25</v>
      </c>
      <c r="BK83" s="204">
        <f>ROUND(I83*H83,2)</f>
        <v>0</v>
      </c>
      <c r="BL83" s="24" t="s">
        <v>701</v>
      </c>
      <c r="BM83" s="24" t="s">
        <v>702</v>
      </c>
    </row>
    <row r="84" spans="2:65" s="1" customFormat="1" ht="6.95" customHeight="1">
      <c r="B84" s="56"/>
      <c r="C84" s="57"/>
      <c r="D84" s="57"/>
      <c r="E84" s="57"/>
      <c r="F84" s="57"/>
      <c r="G84" s="57"/>
      <c r="H84" s="57"/>
      <c r="I84" s="139"/>
      <c r="J84" s="57"/>
      <c r="K84" s="57"/>
      <c r="L84" s="61"/>
    </row>
  </sheetData>
  <sheetProtection password="CC35" sheet="1" objects="1" scenarios="1" formatCells="0" formatColumns="0" formatRows="0" sort="0" autoFilter="0"/>
  <autoFilter ref="C77:K83"/>
  <mergeCells count="9">
    <mergeCell ref="E68:H68"/>
    <mergeCell ref="E70:H7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workbookViewId="0"/>
  </sheetViews>
  <sheetFormatPr defaultRowHeight="13.5"/>
  <cols>
    <col min="1" max="1" width="8.33203125" style="276" customWidth="1"/>
    <col min="2" max="2" width="1.6640625" style="276" customWidth="1"/>
    <col min="3" max="4" width="5" style="276" customWidth="1"/>
    <col min="5" max="5" width="11.6640625" style="276" customWidth="1"/>
    <col min="6" max="6" width="9.1640625" style="276" customWidth="1"/>
    <col min="7" max="7" width="5" style="276" customWidth="1"/>
    <col min="8" max="8" width="77.83203125" style="276" customWidth="1"/>
    <col min="9" max="10" width="20" style="276" customWidth="1"/>
    <col min="11" max="11" width="1.6640625" style="276" customWidth="1"/>
  </cols>
  <sheetData>
    <row r="1" spans="2:11" ht="37.5" customHeight="1"/>
    <row r="2" spans="2:1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pans="2:11" s="15" customFormat="1" ht="45" customHeight="1">
      <c r="B3" s="280"/>
      <c r="C3" s="403" t="s">
        <v>703</v>
      </c>
      <c r="D3" s="403"/>
      <c r="E3" s="403"/>
      <c r="F3" s="403"/>
      <c r="G3" s="403"/>
      <c r="H3" s="403"/>
      <c r="I3" s="403"/>
      <c r="J3" s="403"/>
      <c r="K3" s="281"/>
    </row>
    <row r="4" spans="2:11" ht="25.5" customHeight="1">
      <c r="B4" s="282"/>
      <c r="C4" s="407" t="s">
        <v>704</v>
      </c>
      <c r="D4" s="407"/>
      <c r="E4" s="407"/>
      <c r="F4" s="407"/>
      <c r="G4" s="407"/>
      <c r="H4" s="407"/>
      <c r="I4" s="407"/>
      <c r="J4" s="407"/>
      <c r="K4" s="283"/>
    </row>
    <row r="5" spans="2:11" ht="5.25" customHeight="1">
      <c r="B5" s="282"/>
      <c r="C5" s="284"/>
      <c r="D5" s="284"/>
      <c r="E5" s="284"/>
      <c r="F5" s="284"/>
      <c r="G5" s="284"/>
      <c r="H5" s="284"/>
      <c r="I5" s="284"/>
      <c r="J5" s="284"/>
      <c r="K5" s="283"/>
    </row>
    <row r="6" spans="2:11" ht="15" customHeight="1">
      <c r="B6" s="282"/>
      <c r="C6" s="406" t="s">
        <v>705</v>
      </c>
      <c r="D6" s="406"/>
      <c r="E6" s="406"/>
      <c r="F6" s="406"/>
      <c r="G6" s="406"/>
      <c r="H6" s="406"/>
      <c r="I6" s="406"/>
      <c r="J6" s="406"/>
      <c r="K6" s="283"/>
    </row>
    <row r="7" spans="2:11" ht="15" customHeight="1">
      <c r="B7" s="286"/>
      <c r="C7" s="406" t="s">
        <v>706</v>
      </c>
      <c r="D7" s="406"/>
      <c r="E7" s="406"/>
      <c r="F7" s="406"/>
      <c r="G7" s="406"/>
      <c r="H7" s="406"/>
      <c r="I7" s="406"/>
      <c r="J7" s="406"/>
      <c r="K7" s="283"/>
    </row>
    <row r="8" spans="2:1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pans="2:11" ht="15" customHeight="1">
      <c r="B9" s="286"/>
      <c r="C9" s="406" t="s">
        <v>707</v>
      </c>
      <c r="D9" s="406"/>
      <c r="E9" s="406"/>
      <c r="F9" s="406"/>
      <c r="G9" s="406"/>
      <c r="H9" s="406"/>
      <c r="I9" s="406"/>
      <c r="J9" s="406"/>
      <c r="K9" s="283"/>
    </row>
    <row r="10" spans="2:11" ht="15" customHeight="1">
      <c r="B10" s="286"/>
      <c r="C10" s="285"/>
      <c r="D10" s="406" t="s">
        <v>708</v>
      </c>
      <c r="E10" s="406"/>
      <c r="F10" s="406"/>
      <c r="G10" s="406"/>
      <c r="H10" s="406"/>
      <c r="I10" s="406"/>
      <c r="J10" s="406"/>
      <c r="K10" s="283"/>
    </row>
    <row r="11" spans="2:11" ht="15" customHeight="1">
      <c r="B11" s="286"/>
      <c r="C11" s="287"/>
      <c r="D11" s="406" t="s">
        <v>709</v>
      </c>
      <c r="E11" s="406"/>
      <c r="F11" s="406"/>
      <c r="G11" s="406"/>
      <c r="H11" s="406"/>
      <c r="I11" s="406"/>
      <c r="J11" s="406"/>
      <c r="K11" s="283"/>
    </row>
    <row r="12" spans="2:11" ht="12.75" customHeight="1">
      <c r="B12" s="286"/>
      <c r="C12" s="287"/>
      <c r="D12" s="287"/>
      <c r="E12" s="287"/>
      <c r="F12" s="287"/>
      <c r="G12" s="287"/>
      <c r="H12" s="287"/>
      <c r="I12" s="287"/>
      <c r="J12" s="287"/>
      <c r="K12" s="283"/>
    </row>
    <row r="13" spans="2:11" ht="15" customHeight="1">
      <c r="B13" s="286"/>
      <c r="C13" s="287"/>
      <c r="D13" s="406" t="s">
        <v>710</v>
      </c>
      <c r="E13" s="406"/>
      <c r="F13" s="406"/>
      <c r="G13" s="406"/>
      <c r="H13" s="406"/>
      <c r="I13" s="406"/>
      <c r="J13" s="406"/>
      <c r="K13" s="283"/>
    </row>
    <row r="14" spans="2:11" ht="15" customHeight="1">
      <c r="B14" s="286"/>
      <c r="C14" s="287"/>
      <c r="D14" s="406" t="s">
        <v>711</v>
      </c>
      <c r="E14" s="406"/>
      <c r="F14" s="406"/>
      <c r="G14" s="406"/>
      <c r="H14" s="406"/>
      <c r="I14" s="406"/>
      <c r="J14" s="406"/>
      <c r="K14" s="283"/>
    </row>
    <row r="15" spans="2:11" ht="15" customHeight="1">
      <c r="B15" s="286"/>
      <c r="C15" s="287"/>
      <c r="D15" s="406" t="s">
        <v>712</v>
      </c>
      <c r="E15" s="406"/>
      <c r="F15" s="406"/>
      <c r="G15" s="406"/>
      <c r="H15" s="406"/>
      <c r="I15" s="406"/>
      <c r="J15" s="406"/>
      <c r="K15" s="283"/>
    </row>
    <row r="16" spans="2:11" ht="15" customHeight="1">
      <c r="B16" s="286"/>
      <c r="C16" s="287"/>
      <c r="D16" s="287"/>
      <c r="E16" s="288" t="s">
        <v>713</v>
      </c>
      <c r="F16" s="406" t="s">
        <v>714</v>
      </c>
      <c r="G16" s="406"/>
      <c r="H16" s="406"/>
      <c r="I16" s="406"/>
      <c r="J16" s="406"/>
      <c r="K16" s="283"/>
    </row>
    <row r="17" spans="2:11" ht="15" customHeight="1">
      <c r="B17" s="286"/>
      <c r="C17" s="287"/>
      <c r="D17" s="287"/>
      <c r="E17" s="288" t="s">
        <v>85</v>
      </c>
      <c r="F17" s="406" t="s">
        <v>715</v>
      </c>
      <c r="G17" s="406"/>
      <c r="H17" s="406"/>
      <c r="I17" s="406"/>
      <c r="J17" s="406"/>
      <c r="K17" s="283"/>
    </row>
    <row r="18" spans="2:11" ht="15" customHeight="1">
      <c r="B18" s="286"/>
      <c r="C18" s="287"/>
      <c r="D18" s="287"/>
      <c r="E18" s="288" t="s">
        <v>716</v>
      </c>
      <c r="F18" s="406" t="s">
        <v>717</v>
      </c>
      <c r="G18" s="406"/>
      <c r="H18" s="406"/>
      <c r="I18" s="406"/>
      <c r="J18" s="406"/>
      <c r="K18" s="283"/>
    </row>
    <row r="19" spans="2:11" ht="15" customHeight="1">
      <c r="B19" s="286"/>
      <c r="C19" s="287"/>
      <c r="D19" s="287"/>
      <c r="E19" s="288" t="s">
        <v>90</v>
      </c>
      <c r="F19" s="406" t="s">
        <v>718</v>
      </c>
      <c r="G19" s="406"/>
      <c r="H19" s="406"/>
      <c r="I19" s="406"/>
      <c r="J19" s="406"/>
      <c r="K19" s="283"/>
    </row>
    <row r="20" spans="2:11" ht="15" customHeight="1">
      <c r="B20" s="286"/>
      <c r="C20" s="287"/>
      <c r="D20" s="287"/>
      <c r="E20" s="288" t="s">
        <v>688</v>
      </c>
      <c r="F20" s="406" t="s">
        <v>719</v>
      </c>
      <c r="G20" s="406"/>
      <c r="H20" s="406"/>
      <c r="I20" s="406"/>
      <c r="J20" s="406"/>
      <c r="K20" s="283"/>
    </row>
    <row r="21" spans="2:11" ht="15" customHeight="1">
      <c r="B21" s="286"/>
      <c r="C21" s="287"/>
      <c r="D21" s="287"/>
      <c r="E21" s="288" t="s">
        <v>720</v>
      </c>
      <c r="F21" s="406" t="s">
        <v>721</v>
      </c>
      <c r="G21" s="406"/>
      <c r="H21" s="406"/>
      <c r="I21" s="406"/>
      <c r="J21" s="406"/>
      <c r="K21" s="283"/>
    </row>
    <row r="22" spans="2:11" ht="12.75" customHeight="1">
      <c r="B22" s="286"/>
      <c r="C22" s="287"/>
      <c r="D22" s="287"/>
      <c r="E22" s="287"/>
      <c r="F22" s="287"/>
      <c r="G22" s="287"/>
      <c r="H22" s="287"/>
      <c r="I22" s="287"/>
      <c r="J22" s="287"/>
      <c r="K22" s="283"/>
    </row>
    <row r="23" spans="2:11" ht="15" customHeight="1">
      <c r="B23" s="286"/>
      <c r="C23" s="406" t="s">
        <v>722</v>
      </c>
      <c r="D23" s="406"/>
      <c r="E23" s="406"/>
      <c r="F23" s="406"/>
      <c r="G23" s="406"/>
      <c r="H23" s="406"/>
      <c r="I23" s="406"/>
      <c r="J23" s="406"/>
      <c r="K23" s="283"/>
    </row>
    <row r="24" spans="2:11" ht="15" customHeight="1">
      <c r="B24" s="286"/>
      <c r="C24" s="406" t="s">
        <v>723</v>
      </c>
      <c r="D24" s="406"/>
      <c r="E24" s="406"/>
      <c r="F24" s="406"/>
      <c r="G24" s="406"/>
      <c r="H24" s="406"/>
      <c r="I24" s="406"/>
      <c r="J24" s="406"/>
      <c r="K24" s="283"/>
    </row>
    <row r="25" spans="2:11" ht="15" customHeight="1">
      <c r="B25" s="286"/>
      <c r="C25" s="285"/>
      <c r="D25" s="406" t="s">
        <v>724</v>
      </c>
      <c r="E25" s="406"/>
      <c r="F25" s="406"/>
      <c r="G25" s="406"/>
      <c r="H25" s="406"/>
      <c r="I25" s="406"/>
      <c r="J25" s="406"/>
      <c r="K25" s="283"/>
    </row>
    <row r="26" spans="2:11" ht="15" customHeight="1">
      <c r="B26" s="286"/>
      <c r="C26" s="287"/>
      <c r="D26" s="406" t="s">
        <v>725</v>
      </c>
      <c r="E26" s="406"/>
      <c r="F26" s="406"/>
      <c r="G26" s="406"/>
      <c r="H26" s="406"/>
      <c r="I26" s="406"/>
      <c r="J26" s="406"/>
      <c r="K26" s="283"/>
    </row>
    <row r="27" spans="2:11" ht="12.75" customHeight="1">
      <c r="B27" s="286"/>
      <c r="C27" s="287"/>
      <c r="D27" s="287"/>
      <c r="E27" s="287"/>
      <c r="F27" s="287"/>
      <c r="G27" s="287"/>
      <c r="H27" s="287"/>
      <c r="I27" s="287"/>
      <c r="J27" s="287"/>
      <c r="K27" s="283"/>
    </row>
    <row r="28" spans="2:11" ht="15" customHeight="1">
      <c r="B28" s="286"/>
      <c r="C28" s="287"/>
      <c r="D28" s="406" t="s">
        <v>726</v>
      </c>
      <c r="E28" s="406"/>
      <c r="F28" s="406"/>
      <c r="G28" s="406"/>
      <c r="H28" s="406"/>
      <c r="I28" s="406"/>
      <c r="J28" s="406"/>
      <c r="K28" s="283"/>
    </row>
    <row r="29" spans="2:11" ht="15" customHeight="1">
      <c r="B29" s="286"/>
      <c r="C29" s="287"/>
      <c r="D29" s="406" t="s">
        <v>727</v>
      </c>
      <c r="E29" s="406"/>
      <c r="F29" s="406"/>
      <c r="G29" s="406"/>
      <c r="H29" s="406"/>
      <c r="I29" s="406"/>
      <c r="J29" s="406"/>
      <c r="K29" s="283"/>
    </row>
    <row r="30" spans="2:11" ht="12.75" customHeight="1">
      <c r="B30" s="286"/>
      <c r="C30" s="287"/>
      <c r="D30" s="287"/>
      <c r="E30" s="287"/>
      <c r="F30" s="287"/>
      <c r="G30" s="287"/>
      <c r="H30" s="287"/>
      <c r="I30" s="287"/>
      <c r="J30" s="287"/>
      <c r="K30" s="283"/>
    </row>
    <row r="31" spans="2:11" ht="15" customHeight="1">
      <c r="B31" s="286"/>
      <c r="C31" s="287"/>
      <c r="D31" s="406" t="s">
        <v>728</v>
      </c>
      <c r="E31" s="406"/>
      <c r="F31" s="406"/>
      <c r="G31" s="406"/>
      <c r="H31" s="406"/>
      <c r="I31" s="406"/>
      <c r="J31" s="406"/>
      <c r="K31" s="283"/>
    </row>
    <row r="32" spans="2:11" ht="15" customHeight="1">
      <c r="B32" s="286"/>
      <c r="C32" s="287"/>
      <c r="D32" s="406" t="s">
        <v>729</v>
      </c>
      <c r="E32" s="406"/>
      <c r="F32" s="406"/>
      <c r="G32" s="406"/>
      <c r="H32" s="406"/>
      <c r="I32" s="406"/>
      <c r="J32" s="406"/>
      <c r="K32" s="283"/>
    </row>
    <row r="33" spans="2:11" ht="15" customHeight="1">
      <c r="B33" s="286"/>
      <c r="C33" s="287"/>
      <c r="D33" s="406" t="s">
        <v>730</v>
      </c>
      <c r="E33" s="406"/>
      <c r="F33" s="406"/>
      <c r="G33" s="406"/>
      <c r="H33" s="406"/>
      <c r="I33" s="406"/>
      <c r="J33" s="406"/>
      <c r="K33" s="283"/>
    </row>
    <row r="34" spans="2:11" ht="15" customHeight="1">
      <c r="B34" s="286"/>
      <c r="C34" s="287"/>
      <c r="D34" s="285"/>
      <c r="E34" s="289" t="s">
        <v>114</v>
      </c>
      <c r="F34" s="285"/>
      <c r="G34" s="406" t="s">
        <v>731</v>
      </c>
      <c r="H34" s="406"/>
      <c r="I34" s="406"/>
      <c r="J34" s="406"/>
      <c r="K34" s="283"/>
    </row>
    <row r="35" spans="2:11" ht="30.75" customHeight="1">
      <c r="B35" s="286"/>
      <c r="C35" s="287"/>
      <c r="D35" s="285"/>
      <c r="E35" s="289" t="s">
        <v>732</v>
      </c>
      <c r="F35" s="285"/>
      <c r="G35" s="406" t="s">
        <v>733</v>
      </c>
      <c r="H35" s="406"/>
      <c r="I35" s="406"/>
      <c r="J35" s="406"/>
      <c r="K35" s="283"/>
    </row>
    <row r="36" spans="2:11" ht="15" customHeight="1">
      <c r="B36" s="286"/>
      <c r="C36" s="287"/>
      <c r="D36" s="285"/>
      <c r="E36" s="289" t="s">
        <v>59</v>
      </c>
      <c r="F36" s="285"/>
      <c r="G36" s="406" t="s">
        <v>734</v>
      </c>
      <c r="H36" s="406"/>
      <c r="I36" s="406"/>
      <c r="J36" s="406"/>
      <c r="K36" s="283"/>
    </row>
    <row r="37" spans="2:11" ht="15" customHeight="1">
      <c r="B37" s="286"/>
      <c r="C37" s="287"/>
      <c r="D37" s="285"/>
      <c r="E37" s="289" t="s">
        <v>115</v>
      </c>
      <c r="F37" s="285"/>
      <c r="G37" s="406" t="s">
        <v>735</v>
      </c>
      <c r="H37" s="406"/>
      <c r="I37" s="406"/>
      <c r="J37" s="406"/>
      <c r="K37" s="283"/>
    </row>
    <row r="38" spans="2:11" ht="15" customHeight="1">
      <c r="B38" s="286"/>
      <c r="C38" s="287"/>
      <c r="D38" s="285"/>
      <c r="E38" s="289" t="s">
        <v>116</v>
      </c>
      <c r="F38" s="285"/>
      <c r="G38" s="406" t="s">
        <v>736</v>
      </c>
      <c r="H38" s="406"/>
      <c r="I38" s="406"/>
      <c r="J38" s="406"/>
      <c r="K38" s="283"/>
    </row>
    <row r="39" spans="2:11" ht="15" customHeight="1">
      <c r="B39" s="286"/>
      <c r="C39" s="287"/>
      <c r="D39" s="285"/>
      <c r="E39" s="289" t="s">
        <v>117</v>
      </c>
      <c r="F39" s="285"/>
      <c r="G39" s="406" t="s">
        <v>737</v>
      </c>
      <c r="H39" s="406"/>
      <c r="I39" s="406"/>
      <c r="J39" s="406"/>
      <c r="K39" s="283"/>
    </row>
    <row r="40" spans="2:11" ht="15" customHeight="1">
      <c r="B40" s="286"/>
      <c r="C40" s="287"/>
      <c r="D40" s="285"/>
      <c r="E40" s="289" t="s">
        <v>738</v>
      </c>
      <c r="F40" s="285"/>
      <c r="G40" s="406" t="s">
        <v>739</v>
      </c>
      <c r="H40" s="406"/>
      <c r="I40" s="406"/>
      <c r="J40" s="406"/>
      <c r="K40" s="283"/>
    </row>
    <row r="41" spans="2:11" ht="15" customHeight="1">
      <c r="B41" s="286"/>
      <c r="C41" s="287"/>
      <c r="D41" s="285"/>
      <c r="E41" s="289"/>
      <c r="F41" s="285"/>
      <c r="G41" s="406" t="s">
        <v>740</v>
      </c>
      <c r="H41" s="406"/>
      <c r="I41" s="406"/>
      <c r="J41" s="406"/>
      <c r="K41" s="283"/>
    </row>
    <row r="42" spans="2:11" ht="15" customHeight="1">
      <c r="B42" s="286"/>
      <c r="C42" s="287"/>
      <c r="D42" s="285"/>
      <c r="E42" s="289" t="s">
        <v>741</v>
      </c>
      <c r="F42" s="285"/>
      <c r="G42" s="406" t="s">
        <v>742</v>
      </c>
      <c r="H42" s="406"/>
      <c r="I42" s="406"/>
      <c r="J42" s="406"/>
      <c r="K42" s="283"/>
    </row>
    <row r="43" spans="2:11" ht="15" customHeight="1">
      <c r="B43" s="286"/>
      <c r="C43" s="287"/>
      <c r="D43" s="285"/>
      <c r="E43" s="289" t="s">
        <v>119</v>
      </c>
      <c r="F43" s="285"/>
      <c r="G43" s="406" t="s">
        <v>743</v>
      </c>
      <c r="H43" s="406"/>
      <c r="I43" s="406"/>
      <c r="J43" s="406"/>
      <c r="K43" s="283"/>
    </row>
    <row r="44" spans="2:11" ht="12.75" customHeight="1">
      <c r="B44" s="286"/>
      <c r="C44" s="287"/>
      <c r="D44" s="285"/>
      <c r="E44" s="285"/>
      <c r="F44" s="285"/>
      <c r="G44" s="285"/>
      <c r="H44" s="285"/>
      <c r="I44" s="285"/>
      <c r="J44" s="285"/>
      <c r="K44" s="283"/>
    </row>
    <row r="45" spans="2:11" ht="15" customHeight="1">
      <c r="B45" s="286"/>
      <c r="C45" s="287"/>
      <c r="D45" s="406" t="s">
        <v>744</v>
      </c>
      <c r="E45" s="406"/>
      <c r="F45" s="406"/>
      <c r="G45" s="406"/>
      <c r="H45" s="406"/>
      <c r="I45" s="406"/>
      <c r="J45" s="406"/>
      <c r="K45" s="283"/>
    </row>
    <row r="46" spans="2:11" ht="15" customHeight="1">
      <c r="B46" s="286"/>
      <c r="C46" s="287"/>
      <c r="D46" s="287"/>
      <c r="E46" s="406" t="s">
        <v>745</v>
      </c>
      <c r="F46" s="406"/>
      <c r="G46" s="406"/>
      <c r="H46" s="406"/>
      <c r="I46" s="406"/>
      <c r="J46" s="406"/>
      <c r="K46" s="283"/>
    </row>
    <row r="47" spans="2:11" ht="15" customHeight="1">
      <c r="B47" s="286"/>
      <c r="C47" s="287"/>
      <c r="D47" s="287"/>
      <c r="E47" s="406" t="s">
        <v>746</v>
      </c>
      <c r="F47" s="406"/>
      <c r="G47" s="406"/>
      <c r="H47" s="406"/>
      <c r="I47" s="406"/>
      <c r="J47" s="406"/>
      <c r="K47" s="283"/>
    </row>
    <row r="48" spans="2:11" ht="15" customHeight="1">
      <c r="B48" s="286"/>
      <c r="C48" s="287"/>
      <c r="D48" s="287"/>
      <c r="E48" s="406" t="s">
        <v>747</v>
      </c>
      <c r="F48" s="406"/>
      <c r="G48" s="406"/>
      <c r="H48" s="406"/>
      <c r="I48" s="406"/>
      <c r="J48" s="406"/>
      <c r="K48" s="283"/>
    </row>
    <row r="49" spans="2:11" ht="15" customHeight="1">
      <c r="B49" s="286"/>
      <c r="C49" s="287"/>
      <c r="D49" s="406" t="s">
        <v>748</v>
      </c>
      <c r="E49" s="406"/>
      <c r="F49" s="406"/>
      <c r="G49" s="406"/>
      <c r="H49" s="406"/>
      <c r="I49" s="406"/>
      <c r="J49" s="406"/>
      <c r="K49" s="283"/>
    </row>
    <row r="50" spans="2:11" ht="25.5" customHeight="1">
      <c r="B50" s="282"/>
      <c r="C50" s="407" t="s">
        <v>749</v>
      </c>
      <c r="D50" s="407"/>
      <c r="E50" s="407"/>
      <c r="F50" s="407"/>
      <c r="G50" s="407"/>
      <c r="H50" s="407"/>
      <c r="I50" s="407"/>
      <c r="J50" s="407"/>
      <c r="K50" s="283"/>
    </row>
    <row r="51" spans="2:11" ht="5.25" customHeight="1">
      <c r="B51" s="282"/>
      <c r="C51" s="284"/>
      <c r="D51" s="284"/>
      <c r="E51" s="284"/>
      <c r="F51" s="284"/>
      <c r="G51" s="284"/>
      <c r="H51" s="284"/>
      <c r="I51" s="284"/>
      <c r="J51" s="284"/>
      <c r="K51" s="283"/>
    </row>
    <row r="52" spans="2:11" ht="15" customHeight="1">
      <c r="B52" s="282"/>
      <c r="C52" s="406" t="s">
        <v>750</v>
      </c>
      <c r="D52" s="406"/>
      <c r="E52" s="406"/>
      <c r="F52" s="406"/>
      <c r="G52" s="406"/>
      <c r="H52" s="406"/>
      <c r="I52" s="406"/>
      <c r="J52" s="406"/>
      <c r="K52" s="283"/>
    </row>
    <row r="53" spans="2:11" ht="15" customHeight="1">
      <c r="B53" s="282"/>
      <c r="C53" s="406" t="s">
        <v>751</v>
      </c>
      <c r="D53" s="406"/>
      <c r="E53" s="406"/>
      <c r="F53" s="406"/>
      <c r="G53" s="406"/>
      <c r="H53" s="406"/>
      <c r="I53" s="406"/>
      <c r="J53" s="406"/>
      <c r="K53" s="283"/>
    </row>
    <row r="54" spans="2:11" ht="12.75" customHeight="1">
      <c r="B54" s="282"/>
      <c r="C54" s="285"/>
      <c r="D54" s="285"/>
      <c r="E54" s="285"/>
      <c r="F54" s="285"/>
      <c r="G54" s="285"/>
      <c r="H54" s="285"/>
      <c r="I54" s="285"/>
      <c r="J54" s="285"/>
      <c r="K54" s="283"/>
    </row>
    <row r="55" spans="2:11" ht="15" customHeight="1">
      <c r="B55" s="282"/>
      <c r="C55" s="406" t="s">
        <v>752</v>
      </c>
      <c r="D55" s="406"/>
      <c r="E55" s="406"/>
      <c r="F55" s="406"/>
      <c r="G55" s="406"/>
      <c r="H55" s="406"/>
      <c r="I55" s="406"/>
      <c r="J55" s="406"/>
      <c r="K55" s="283"/>
    </row>
    <row r="56" spans="2:11" ht="15" customHeight="1">
      <c r="B56" s="282"/>
      <c r="C56" s="287"/>
      <c r="D56" s="406" t="s">
        <v>753</v>
      </c>
      <c r="E56" s="406"/>
      <c r="F56" s="406"/>
      <c r="G56" s="406"/>
      <c r="H56" s="406"/>
      <c r="I56" s="406"/>
      <c r="J56" s="406"/>
      <c r="K56" s="283"/>
    </row>
    <row r="57" spans="2:11" ht="15" customHeight="1">
      <c r="B57" s="282"/>
      <c r="C57" s="287"/>
      <c r="D57" s="406" t="s">
        <v>754</v>
      </c>
      <c r="E57" s="406"/>
      <c r="F57" s="406"/>
      <c r="G57" s="406"/>
      <c r="H57" s="406"/>
      <c r="I57" s="406"/>
      <c r="J57" s="406"/>
      <c r="K57" s="283"/>
    </row>
    <row r="58" spans="2:11" ht="15" customHeight="1">
      <c r="B58" s="282"/>
      <c r="C58" s="287"/>
      <c r="D58" s="406" t="s">
        <v>755</v>
      </c>
      <c r="E58" s="406"/>
      <c r="F58" s="406"/>
      <c r="G58" s="406"/>
      <c r="H58" s="406"/>
      <c r="I58" s="406"/>
      <c r="J58" s="406"/>
      <c r="K58" s="283"/>
    </row>
    <row r="59" spans="2:11" ht="15" customHeight="1">
      <c r="B59" s="282"/>
      <c r="C59" s="287"/>
      <c r="D59" s="406" t="s">
        <v>756</v>
      </c>
      <c r="E59" s="406"/>
      <c r="F59" s="406"/>
      <c r="G59" s="406"/>
      <c r="H59" s="406"/>
      <c r="I59" s="406"/>
      <c r="J59" s="406"/>
      <c r="K59" s="283"/>
    </row>
    <row r="60" spans="2:11" ht="15" customHeight="1">
      <c r="B60" s="282"/>
      <c r="C60" s="287"/>
      <c r="D60" s="405" t="s">
        <v>757</v>
      </c>
      <c r="E60" s="405"/>
      <c r="F60" s="405"/>
      <c r="G60" s="405"/>
      <c r="H60" s="405"/>
      <c r="I60" s="405"/>
      <c r="J60" s="405"/>
      <c r="K60" s="283"/>
    </row>
    <row r="61" spans="2:11" ht="15" customHeight="1">
      <c r="B61" s="282"/>
      <c r="C61" s="287"/>
      <c r="D61" s="406" t="s">
        <v>758</v>
      </c>
      <c r="E61" s="406"/>
      <c r="F61" s="406"/>
      <c r="G61" s="406"/>
      <c r="H61" s="406"/>
      <c r="I61" s="406"/>
      <c r="J61" s="406"/>
      <c r="K61" s="283"/>
    </row>
    <row r="62" spans="2:11" ht="12.75" customHeight="1">
      <c r="B62" s="282"/>
      <c r="C62" s="287"/>
      <c r="D62" s="287"/>
      <c r="E62" s="290"/>
      <c r="F62" s="287"/>
      <c r="G62" s="287"/>
      <c r="H62" s="287"/>
      <c r="I62" s="287"/>
      <c r="J62" s="287"/>
      <c r="K62" s="283"/>
    </row>
    <row r="63" spans="2:11" ht="15" customHeight="1">
      <c r="B63" s="282"/>
      <c r="C63" s="287"/>
      <c r="D63" s="406" t="s">
        <v>759</v>
      </c>
      <c r="E63" s="406"/>
      <c r="F63" s="406"/>
      <c r="G63" s="406"/>
      <c r="H63" s="406"/>
      <c r="I63" s="406"/>
      <c r="J63" s="406"/>
      <c r="K63" s="283"/>
    </row>
    <row r="64" spans="2:11" ht="15" customHeight="1">
      <c r="B64" s="282"/>
      <c r="C64" s="287"/>
      <c r="D64" s="405" t="s">
        <v>760</v>
      </c>
      <c r="E64" s="405"/>
      <c r="F64" s="405"/>
      <c r="G64" s="405"/>
      <c r="H64" s="405"/>
      <c r="I64" s="405"/>
      <c r="J64" s="405"/>
      <c r="K64" s="283"/>
    </row>
    <row r="65" spans="2:11" ht="15" customHeight="1">
      <c r="B65" s="282"/>
      <c r="C65" s="287"/>
      <c r="D65" s="406" t="s">
        <v>761</v>
      </c>
      <c r="E65" s="406"/>
      <c r="F65" s="406"/>
      <c r="G65" s="406"/>
      <c r="H65" s="406"/>
      <c r="I65" s="406"/>
      <c r="J65" s="406"/>
      <c r="K65" s="283"/>
    </row>
    <row r="66" spans="2:11" ht="15" customHeight="1">
      <c r="B66" s="282"/>
      <c r="C66" s="287"/>
      <c r="D66" s="406" t="s">
        <v>762</v>
      </c>
      <c r="E66" s="406"/>
      <c r="F66" s="406"/>
      <c r="G66" s="406"/>
      <c r="H66" s="406"/>
      <c r="I66" s="406"/>
      <c r="J66" s="406"/>
      <c r="K66" s="283"/>
    </row>
    <row r="67" spans="2:11" ht="15" customHeight="1">
      <c r="B67" s="282"/>
      <c r="C67" s="287"/>
      <c r="D67" s="406" t="s">
        <v>763</v>
      </c>
      <c r="E67" s="406"/>
      <c r="F67" s="406"/>
      <c r="G67" s="406"/>
      <c r="H67" s="406"/>
      <c r="I67" s="406"/>
      <c r="J67" s="406"/>
      <c r="K67" s="283"/>
    </row>
    <row r="68" spans="2:11" ht="15" customHeight="1">
      <c r="B68" s="282"/>
      <c r="C68" s="287"/>
      <c r="D68" s="406" t="s">
        <v>764</v>
      </c>
      <c r="E68" s="406"/>
      <c r="F68" s="406"/>
      <c r="G68" s="406"/>
      <c r="H68" s="406"/>
      <c r="I68" s="406"/>
      <c r="J68" s="406"/>
      <c r="K68" s="283"/>
    </row>
    <row r="69" spans="2:11" ht="12.75" customHeight="1">
      <c r="B69" s="291"/>
      <c r="C69" s="292"/>
      <c r="D69" s="292"/>
      <c r="E69" s="292"/>
      <c r="F69" s="292"/>
      <c r="G69" s="292"/>
      <c r="H69" s="292"/>
      <c r="I69" s="292"/>
      <c r="J69" s="292"/>
      <c r="K69" s="293"/>
    </row>
    <row r="70" spans="2:11" ht="18.75" customHeight="1">
      <c r="B70" s="294"/>
      <c r="C70" s="294"/>
      <c r="D70" s="294"/>
      <c r="E70" s="294"/>
      <c r="F70" s="294"/>
      <c r="G70" s="294"/>
      <c r="H70" s="294"/>
      <c r="I70" s="294"/>
      <c r="J70" s="294"/>
      <c r="K70" s="295"/>
    </row>
    <row r="71" spans="2:11" ht="18.75" customHeight="1">
      <c r="B71" s="295"/>
      <c r="C71" s="295"/>
      <c r="D71" s="295"/>
      <c r="E71" s="295"/>
      <c r="F71" s="295"/>
      <c r="G71" s="295"/>
      <c r="H71" s="295"/>
      <c r="I71" s="295"/>
      <c r="J71" s="295"/>
      <c r="K71" s="295"/>
    </row>
    <row r="72" spans="2:11" ht="7.5" customHeight="1">
      <c r="B72" s="296"/>
      <c r="C72" s="297"/>
      <c r="D72" s="297"/>
      <c r="E72" s="297"/>
      <c r="F72" s="297"/>
      <c r="G72" s="297"/>
      <c r="H72" s="297"/>
      <c r="I72" s="297"/>
      <c r="J72" s="297"/>
      <c r="K72" s="298"/>
    </row>
    <row r="73" spans="2:11" ht="45" customHeight="1">
      <c r="B73" s="299"/>
      <c r="C73" s="404" t="s">
        <v>96</v>
      </c>
      <c r="D73" s="404"/>
      <c r="E73" s="404"/>
      <c r="F73" s="404"/>
      <c r="G73" s="404"/>
      <c r="H73" s="404"/>
      <c r="I73" s="404"/>
      <c r="J73" s="404"/>
      <c r="K73" s="300"/>
    </row>
    <row r="74" spans="2:11" ht="17.25" customHeight="1">
      <c r="B74" s="299"/>
      <c r="C74" s="301" t="s">
        <v>765</v>
      </c>
      <c r="D74" s="301"/>
      <c r="E74" s="301"/>
      <c r="F74" s="301" t="s">
        <v>766</v>
      </c>
      <c r="G74" s="302"/>
      <c r="H74" s="301" t="s">
        <v>115</v>
      </c>
      <c r="I74" s="301" t="s">
        <v>63</v>
      </c>
      <c r="J74" s="301" t="s">
        <v>767</v>
      </c>
      <c r="K74" s="300"/>
    </row>
    <row r="75" spans="2:11" ht="17.25" customHeight="1">
      <c r="B75" s="299"/>
      <c r="C75" s="303" t="s">
        <v>768</v>
      </c>
      <c r="D75" s="303"/>
      <c r="E75" s="303"/>
      <c r="F75" s="304" t="s">
        <v>769</v>
      </c>
      <c r="G75" s="305"/>
      <c r="H75" s="303"/>
      <c r="I75" s="303"/>
      <c r="J75" s="303" t="s">
        <v>770</v>
      </c>
      <c r="K75" s="300"/>
    </row>
    <row r="76" spans="2:11" ht="5.25" customHeight="1">
      <c r="B76" s="299"/>
      <c r="C76" s="306"/>
      <c r="D76" s="306"/>
      <c r="E76" s="306"/>
      <c r="F76" s="306"/>
      <c r="G76" s="307"/>
      <c r="H76" s="306"/>
      <c r="I76" s="306"/>
      <c r="J76" s="306"/>
      <c r="K76" s="300"/>
    </row>
    <row r="77" spans="2:11" ht="15" customHeight="1">
      <c r="B77" s="299"/>
      <c r="C77" s="289" t="s">
        <v>59</v>
      </c>
      <c r="D77" s="306"/>
      <c r="E77" s="306"/>
      <c r="F77" s="308" t="s">
        <v>771</v>
      </c>
      <c r="G77" s="307"/>
      <c r="H77" s="289" t="s">
        <v>772</v>
      </c>
      <c r="I77" s="289" t="s">
        <v>773</v>
      </c>
      <c r="J77" s="289">
        <v>20</v>
      </c>
      <c r="K77" s="300"/>
    </row>
    <row r="78" spans="2:11" ht="15" customHeight="1">
      <c r="B78" s="299"/>
      <c r="C78" s="289" t="s">
        <v>774</v>
      </c>
      <c r="D78" s="289"/>
      <c r="E78" s="289"/>
      <c r="F78" s="308" t="s">
        <v>771</v>
      </c>
      <c r="G78" s="307"/>
      <c r="H78" s="289" t="s">
        <v>775</v>
      </c>
      <c r="I78" s="289" t="s">
        <v>773</v>
      </c>
      <c r="J78" s="289">
        <v>120</v>
      </c>
      <c r="K78" s="300"/>
    </row>
    <row r="79" spans="2:11" ht="15" customHeight="1">
      <c r="B79" s="309"/>
      <c r="C79" s="289" t="s">
        <v>776</v>
      </c>
      <c r="D79" s="289"/>
      <c r="E79" s="289"/>
      <c r="F79" s="308" t="s">
        <v>777</v>
      </c>
      <c r="G79" s="307"/>
      <c r="H79" s="289" t="s">
        <v>778</v>
      </c>
      <c r="I79" s="289" t="s">
        <v>773</v>
      </c>
      <c r="J79" s="289">
        <v>50</v>
      </c>
      <c r="K79" s="300"/>
    </row>
    <row r="80" spans="2:11" ht="15" customHeight="1">
      <c r="B80" s="309"/>
      <c r="C80" s="289" t="s">
        <v>779</v>
      </c>
      <c r="D80" s="289"/>
      <c r="E80" s="289"/>
      <c r="F80" s="308" t="s">
        <v>771</v>
      </c>
      <c r="G80" s="307"/>
      <c r="H80" s="289" t="s">
        <v>780</v>
      </c>
      <c r="I80" s="289" t="s">
        <v>781</v>
      </c>
      <c r="J80" s="289"/>
      <c r="K80" s="300"/>
    </row>
    <row r="81" spans="2:11" ht="15" customHeight="1">
      <c r="B81" s="309"/>
      <c r="C81" s="310" t="s">
        <v>782</v>
      </c>
      <c r="D81" s="310"/>
      <c r="E81" s="310"/>
      <c r="F81" s="311" t="s">
        <v>777</v>
      </c>
      <c r="G81" s="310"/>
      <c r="H81" s="310" t="s">
        <v>783</v>
      </c>
      <c r="I81" s="310" t="s">
        <v>773</v>
      </c>
      <c r="J81" s="310">
        <v>15</v>
      </c>
      <c r="K81" s="300"/>
    </row>
    <row r="82" spans="2:11" ht="15" customHeight="1">
      <c r="B82" s="309"/>
      <c r="C82" s="310" t="s">
        <v>784</v>
      </c>
      <c r="D82" s="310"/>
      <c r="E82" s="310"/>
      <c r="F82" s="311" t="s">
        <v>777</v>
      </c>
      <c r="G82" s="310"/>
      <c r="H82" s="310" t="s">
        <v>785</v>
      </c>
      <c r="I82" s="310" t="s">
        <v>773</v>
      </c>
      <c r="J82" s="310">
        <v>15</v>
      </c>
      <c r="K82" s="300"/>
    </row>
    <row r="83" spans="2:11" ht="15" customHeight="1">
      <c r="B83" s="309"/>
      <c r="C83" s="310" t="s">
        <v>786</v>
      </c>
      <c r="D83" s="310"/>
      <c r="E83" s="310"/>
      <c r="F83" s="311" t="s">
        <v>777</v>
      </c>
      <c r="G83" s="310"/>
      <c r="H83" s="310" t="s">
        <v>787</v>
      </c>
      <c r="I83" s="310" t="s">
        <v>773</v>
      </c>
      <c r="J83" s="310">
        <v>20</v>
      </c>
      <c r="K83" s="300"/>
    </row>
    <row r="84" spans="2:11" ht="15" customHeight="1">
      <c r="B84" s="309"/>
      <c r="C84" s="310" t="s">
        <v>788</v>
      </c>
      <c r="D84" s="310"/>
      <c r="E84" s="310"/>
      <c r="F84" s="311" t="s">
        <v>777</v>
      </c>
      <c r="G84" s="310"/>
      <c r="H84" s="310" t="s">
        <v>789</v>
      </c>
      <c r="I84" s="310" t="s">
        <v>773</v>
      </c>
      <c r="J84" s="310">
        <v>20</v>
      </c>
      <c r="K84" s="300"/>
    </row>
    <row r="85" spans="2:11" ht="15" customHeight="1">
      <c r="B85" s="309"/>
      <c r="C85" s="289" t="s">
        <v>790</v>
      </c>
      <c r="D85" s="289"/>
      <c r="E85" s="289"/>
      <c r="F85" s="308" t="s">
        <v>777</v>
      </c>
      <c r="G85" s="307"/>
      <c r="H85" s="289" t="s">
        <v>791</v>
      </c>
      <c r="I85" s="289" t="s">
        <v>773</v>
      </c>
      <c r="J85" s="289">
        <v>50</v>
      </c>
      <c r="K85" s="300"/>
    </row>
    <row r="86" spans="2:11" ht="15" customHeight="1">
      <c r="B86" s="309"/>
      <c r="C86" s="289" t="s">
        <v>792</v>
      </c>
      <c r="D86" s="289"/>
      <c r="E86" s="289"/>
      <c r="F86" s="308" t="s">
        <v>777</v>
      </c>
      <c r="G86" s="307"/>
      <c r="H86" s="289" t="s">
        <v>793</v>
      </c>
      <c r="I86" s="289" t="s">
        <v>773</v>
      </c>
      <c r="J86" s="289">
        <v>20</v>
      </c>
      <c r="K86" s="300"/>
    </row>
    <row r="87" spans="2:11" ht="15" customHeight="1">
      <c r="B87" s="309"/>
      <c r="C87" s="289" t="s">
        <v>794</v>
      </c>
      <c r="D87" s="289"/>
      <c r="E87" s="289"/>
      <c r="F87" s="308" t="s">
        <v>777</v>
      </c>
      <c r="G87" s="307"/>
      <c r="H87" s="289" t="s">
        <v>795</v>
      </c>
      <c r="I87" s="289" t="s">
        <v>773</v>
      </c>
      <c r="J87" s="289">
        <v>20</v>
      </c>
      <c r="K87" s="300"/>
    </row>
    <row r="88" spans="2:11" ht="15" customHeight="1">
      <c r="B88" s="309"/>
      <c r="C88" s="289" t="s">
        <v>796</v>
      </c>
      <c r="D88" s="289"/>
      <c r="E88" s="289"/>
      <c r="F88" s="308" t="s">
        <v>777</v>
      </c>
      <c r="G88" s="307"/>
      <c r="H88" s="289" t="s">
        <v>797</v>
      </c>
      <c r="I88" s="289" t="s">
        <v>773</v>
      </c>
      <c r="J88" s="289">
        <v>50</v>
      </c>
      <c r="K88" s="300"/>
    </row>
    <row r="89" spans="2:11" ht="15" customHeight="1">
      <c r="B89" s="309"/>
      <c r="C89" s="289" t="s">
        <v>798</v>
      </c>
      <c r="D89" s="289"/>
      <c r="E89" s="289"/>
      <c r="F89" s="308" t="s">
        <v>777</v>
      </c>
      <c r="G89" s="307"/>
      <c r="H89" s="289" t="s">
        <v>798</v>
      </c>
      <c r="I89" s="289" t="s">
        <v>773</v>
      </c>
      <c r="J89" s="289">
        <v>50</v>
      </c>
      <c r="K89" s="300"/>
    </row>
    <row r="90" spans="2:11" ht="15" customHeight="1">
      <c r="B90" s="309"/>
      <c r="C90" s="289" t="s">
        <v>120</v>
      </c>
      <c r="D90" s="289"/>
      <c r="E90" s="289"/>
      <c r="F90" s="308" t="s">
        <v>777</v>
      </c>
      <c r="G90" s="307"/>
      <c r="H90" s="289" t="s">
        <v>799</v>
      </c>
      <c r="I90" s="289" t="s">
        <v>773</v>
      </c>
      <c r="J90" s="289">
        <v>255</v>
      </c>
      <c r="K90" s="300"/>
    </row>
    <row r="91" spans="2:11" ht="15" customHeight="1">
      <c r="B91" s="309"/>
      <c r="C91" s="289" t="s">
        <v>800</v>
      </c>
      <c r="D91" s="289"/>
      <c r="E91" s="289"/>
      <c r="F91" s="308" t="s">
        <v>771</v>
      </c>
      <c r="G91" s="307"/>
      <c r="H91" s="289" t="s">
        <v>801</v>
      </c>
      <c r="I91" s="289" t="s">
        <v>802</v>
      </c>
      <c r="J91" s="289"/>
      <c r="K91" s="300"/>
    </row>
    <row r="92" spans="2:11" ht="15" customHeight="1">
      <c r="B92" s="309"/>
      <c r="C92" s="289" t="s">
        <v>803</v>
      </c>
      <c r="D92" s="289"/>
      <c r="E92" s="289"/>
      <c r="F92" s="308" t="s">
        <v>771</v>
      </c>
      <c r="G92" s="307"/>
      <c r="H92" s="289" t="s">
        <v>804</v>
      </c>
      <c r="I92" s="289" t="s">
        <v>805</v>
      </c>
      <c r="J92" s="289"/>
      <c r="K92" s="300"/>
    </row>
    <row r="93" spans="2:11" ht="15" customHeight="1">
      <c r="B93" s="309"/>
      <c r="C93" s="289" t="s">
        <v>806</v>
      </c>
      <c r="D93" s="289"/>
      <c r="E93" s="289"/>
      <c r="F93" s="308" t="s">
        <v>771</v>
      </c>
      <c r="G93" s="307"/>
      <c r="H93" s="289" t="s">
        <v>806</v>
      </c>
      <c r="I93" s="289" t="s">
        <v>805</v>
      </c>
      <c r="J93" s="289"/>
      <c r="K93" s="300"/>
    </row>
    <row r="94" spans="2:11" ht="15" customHeight="1">
      <c r="B94" s="309"/>
      <c r="C94" s="289" t="s">
        <v>44</v>
      </c>
      <c r="D94" s="289"/>
      <c r="E94" s="289"/>
      <c r="F94" s="308" t="s">
        <v>771</v>
      </c>
      <c r="G94" s="307"/>
      <c r="H94" s="289" t="s">
        <v>807</v>
      </c>
      <c r="I94" s="289" t="s">
        <v>805</v>
      </c>
      <c r="J94" s="289"/>
      <c r="K94" s="300"/>
    </row>
    <row r="95" spans="2:11" ht="15" customHeight="1">
      <c r="B95" s="309"/>
      <c r="C95" s="289" t="s">
        <v>54</v>
      </c>
      <c r="D95" s="289"/>
      <c r="E95" s="289"/>
      <c r="F95" s="308" t="s">
        <v>771</v>
      </c>
      <c r="G95" s="307"/>
      <c r="H95" s="289" t="s">
        <v>808</v>
      </c>
      <c r="I95" s="289" t="s">
        <v>805</v>
      </c>
      <c r="J95" s="289"/>
      <c r="K95" s="300"/>
    </row>
    <row r="96" spans="2:11" ht="15" customHeight="1">
      <c r="B96" s="312"/>
      <c r="C96" s="313"/>
      <c r="D96" s="313"/>
      <c r="E96" s="313"/>
      <c r="F96" s="313"/>
      <c r="G96" s="313"/>
      <c r="H96" s="313"/>
      <c r="I96" s="313"/>
      <c r="J96" s="313"/>
      <c r="K96" s="314"/>
    </row>
    <row r="97" spans="2:11" ht="18.75" customHeight="1">
      <c r="B97" s="315"/>
      <c r="C97" s="316"/>
      <c r="D97" s="316"/>
      <c r="E97" s="316"/>
      <c r="F97" s="316"/>
      <c r="G97" s="316"/>
      <c r="H97" s="316"/>
      <c r="I97" s="316"/>
      <c r="J97" s="316"/>
      <c r="K97" s="315"/>
    </row>
    <row r="98" spans="2:11" ht="18.75" customHeight="1">
      <c r="B98" s="295"/>
      <c r="C98" s="295"/>
      <c r="D98" s="295"/>
      <c r="E98" s="295"/>
      <c r="F98" s="295"/>
      <c r="G98" s="295"/>
      <c r="H98" s="295"/>
      <c r="I98" s="295"/>
      <c r="J98" s="295"/>
      <c r="K98" s="295"/>
    </row>
    <row r="99" spans="2:11" ht="7.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8"/>
    </row>
    <row r="100" spans="2:11" ht="45" customHeight="1">
      <c r="B100" s="299"/>
      <c r="C100" s="404" t="s">
        <v>809</v>
      </c>
      <c r="D100" s="404"/>
      <c r="E100" s="404"/>
      <c r="F100" s="404"/>
      <c r="G100" s="404"/>
      <c r="H100" s="404"/>
      <c r="I100" s="404"/>
      <c r="J100" s="404"/>
      <c r="K100" s="300"/>
    </row>
    <row r="101" spans="2:11" ht="17.25" customHeight="1">
      <c r="B101" s="299"/>
      <c r="C101" s="301" t="s">
        <v>765</v>
      </c>
      <c r="D101" s="301"/>
      <c r="E101" s="301"/>
      <c r="F101" s="301" t="s">
        <v>766</v>
      </c>
      <c r="G101" s="302"/>
      <c r="H101" s="301" t="s">
        <v>115</v>
      </c>
      <c r="I101" s="301" t="s">
        <v>63</v>
      </c>
      <c r="J101" s="301" t="s">
        <v>767</v>
      </c>
      <c r="K101" s="300"/>
    </row>
    <row r="102" spans="2:11" ht="17.25" customHeight="1">
      <c r="B102" s="299"/>
      <c r="C102" s="303" t="s">
        <v>768</v>
      </c>
      <c r="D102" s="303"/>
      <c r="E102" s="303"/>
      <c r="F102" s="304" t="s">
        <v>769</v>
      </c>
      <c r="G102" s="305"/>
      <c r="H102" s="303"/>
      <c r="I102" s="303"/>
      <c r="J102" s="303" t="s">
        <v>770</v>
      </c>
      <c r="K102" s="300"/>
    </row>
    <row r="103" spans="2:11" ht="5.25" customHeight="1">
      <c r="B103" s="299"/>
      <c r="C103" s="301"/>
      <c r="D103" s="301"/>
      <c r="E103" s="301"/>
      <c r="F103" s="301"/>
      <c r="G103" s="317"/>
      <c r="H103" s="301"/>
      <c r="I103" s="301"/>
      <c r="J103" s="301"/>
      <c r="K103" s="300"/>
    </row>
    <row r="104" spans="2:11" ht="15" customHeight="1">
      <c r="B104" s="299"/>
      <c r="C104" s="289" t="s">
        <v>59</v>
      </c>
      <c r="D104" s="306"/>
      <c r="E104" s="306"/>
      <c r="F104" s="308" t="s">
        <v>771</v>
      </c>
      <c r="G104" s="317"/>
      <c r="H104" s="289" t="s">
        <v>810</v>
      </c>
      <c r="I104" s="289" t="s">
        <v>773</v>
      </c>
      <c r="J104" s="289">
        <v>20</v>
      </c>
      <c r="K104" s="300"/>
    </row>
    <row r="105" spans="2:11" ht="15" customHeight="1">
      <c r="B105" s="299"/>
      <c r="C105" s="289" t="s">
        <v>774</v>
      </c>
      <c r="D105" s="289"/>
      <c r="E105" s="289"/>
      <c r="F105" s="308" t="s">
        <v>771</v>
      </c>
      <c r="G105" s="289"/>
      <c r="H105" s="289" t="s">
        <v>810</v>
      </c>
      <c r="I105" s="289" t="s">
        <v>773</v>
      </c>
      <c r="J105" s="289">
        <v>120</v>
      </c>
      <c r="K105" s="300"/>
    </row>
    <row r="106" spans="2:11" ht="15" customHeight="1">
      <c r="B106" s="309"/>
      <c r="C106" s="289" t="s">
        <v>776</v>
      </c>
      <c r="D106" s="289"/>
      <c r="E106" s="289"/>
      <c r="F106" s="308" t="s">
        <v>777</v>
      </c>
      <c r="G106" s="289"/>
      <c r="H106" s="289" t="s">
        <v>810</v>
      </c>
      <c r="I106" s="289" t="s">
        <v>773</v>
      </c>
      <c r="J106" s="289">
        <v>50</v>
      </c>
      <c r="K106" s="300"/>
    </row>
    <row r="107" spans="2:11" ht="15" customHeight="1">
      <c r="B107" s="309"/>
      <c r="C107" s="289" t="s">
        <v>779</v>
      </c>
      <c r="D107" s="289"/>
      <c r="E107" s="289"/>
      <c r="F107" s="308" t="s">
        <v>771</v>
      </c>
      <c r="G107" s="289"/>
      <c r="H107" s="289" t="s">
        <v>810</v>
      </c>
      <c r="I107" s="289" t="s">
        <v>781</v>
      </c>
      <c r="J107" s="289"/>
      <c r="K107" s="300"/>
    </row>
    <row r="108" spans="2:11" ht="15" customHeight="1">
      <c r="B108" s="309"/>
      <c r="C108" s="289" t="s">
        <v>790</v>
      </c>
      <c r="D108" s="289"/>
      <c r="E108" s="289"/>
      <c r="F108" s="308" t="s">
        <v>777</v>
      </c>
      <c r="G108" s="289"/>
      <c r="H108" s="289" t="s">
        <v>810</v>
      </c>
      <c r="I108" s="289" t="s">
        <v>773</v>
      </c>
      <c r="J108" s="289">
        <v>50</v>
      </c>
      <c r="K108" s="300"/>
    </row>
    <row r="109" spans="2:11" ht="15" customHeight="1">
      <c r="B109" s="309"/>
      <c r="C109" s="289" t="s">
        <v>798</v>
      </c>
      <c r="D109" s="289"/>
      <c r="E109" s="289"/>
      <c r="F109" s="308" t="s">
        <v>777</v>
      </c>
      <c r="G109" s="289"/>
      <c r="H109" s="289" t="s">
        <v>810</v>
      </c>
      <c r="I109" s="289" t="s">
        <v>773</v>
      </c>
      <c r="J109" s="289">
        <v>50</v>
      </c>
      <c r="K109" s="300"/>
    </row>
    <row r="110" spans="2:11" ht="15" customHeight="1">
      <c r="B110" s="309"/>
      <c r="C110" s="289" t="s">
        <v>796</v>
      </c>
      <c r="D110" s="289"/>
      <c r="E110" s="289"/>
      <c r="F110" s="308" t="s">
        <v>777</v>
      </c>
      <c r="G110" s="289"/>
      <c r="H110" s="289" t="s">
        <v>810</v>
      </c>
      <c r="I110" s="289" t="s">
        <v>773</v>
      </c>
      <c r="J110" s="289">
        <v>50</v>
      </c>
      <c r="K110" s="300"/>
    </row>
    <row r="111" spans="2:11" ht="15" customHeight="1">
      <c r="B111" s="309"/>
      <c r="C111" s="289" t="s">
        <v>59</v>
      </c>
      <c r="D111" s="289"/>
      <c r="E111" s="289"/>
      <c r="F111" s="308" t="s">
        <v>771</v>
      </c>
      <c r="G111" s="289"/>
      <c r="H111" s="289" t="s">
        <v>811</v>
      </c>
      <c r="I111" s="289" t="s">
        <v>773</v>
      </c>
      <c r="J111" s="289">
        <v>20</v>
      </c>
      <c r="K111" s="300"/>
    </row>
    <row r="112" spans="2:11" ht="15" customHeight="1">
      <c r="B112" s="309"/>
      <c r="C112" s="289" t="s">
        <v>812</v>
      </c>
      <c r="D112" s="289"/>
      <c r="E112" s="289"/>
      <c r="F112" s="308" t="s">
        <v>771</v>
      </c>
      <c r="G112" s="289"/>
      <c r="H112" s="289" t="s">
        <v>813</v>
      </c>
      <c r="I112" s="289" t="s">
        <v>773</v>
      </c>
      <c r="J112" s="289">
        <v>120</v>
      </c>
      <c r="K112" s="300"/>
    </row>
    <row r="113" spans="2:11" ht="15" customHeight="1">
      <c r="B113" s="309"/>
      <c r="C113" s="289" t="s">
        <v>44</v>
      </c>
      <c r="D113" s="289"/>
      <c r="E113" s="289"/>
      <c r="F113" s="308" t="s">
        <v>771</v>
      </c>
      <c r="G113" s="289"/>
      <c r="H113" s="289" t="s">
        <v>814</v>
      </c>
      <c r="I113" s="289" t="s">
        <v>805</v>
      </c>
      <c r="J113" s="289"/>
      <c r="K113" s="300"/>
    </row>
    <row r="114" spans="2:11" ht="15" customHeight="1">
      <c r="B114" s="309"/>
      <c r="C114" s="289" t="s">
        <v>54</v>
      </c>
      <c r="D114" s="289"/>
      <c r="E114" s="289"/>
      <c r="F114" s="308" t="s">
        <v>771</v>
      </c>
      <c r="G114" s="289"/>
      <c r="H114" s="289" t="s">
        <v>815</v>
      </c>
      <c r="I114" s="289" t="s">
        <v>805</v>
      </c>
      <c r="J114" s="289"/>
      <c r="K114" s="300"/>
    </row>
    <row r="115" spans="2:11" ht="15" customHeight="1">
      <c r="B115" s="309"/>
      <c r="C115" s="289" t="s">
        <v>63</v>
      </c>
      <c r="D115" s="289"/>
      <c r="E115" s="289"/>
      <c r="F115" s="308" t="s">
        <v>771</v>
      </c>
      <c r="G115" s="289"/>
      <c r="H115" s="289" t="s">
        <v>816</v>
      </c>
      <c r="I115" s="289" t="s">
        <v>817</v>
      </c>
      <c r="J115" s="289"/>
      <c r="K115" s="300"/>
    </row>
    <row r="116" spans="2:11" ht="15" customHeight="1">
      <c r="B116" s="312"/>
      <c r="C116" s="318"/>
      <c r="D116" s="318"/>
      <c r="E116" s="318"/>
      <c r="F116" s="318"/>
      <c r="G116" s="318"/>
      <c r="H116" s="318"/>
      <c r="I116" s="318"/>
      <c r="J116" s="318"/>
      <c r="K116" s="314"/>
    </row>
    <row r="117" spans="2:11" ht="18.75" customHeight="1">
      <c r="B117" s="319"/>
      <c r="C117" s="285"/>
      <c r="D117" s="285"/>
      <c r="E117" s="285"/>
      <c r="F117" s="320"/>
      <c r="G117" s="285"/>
      <c r="H117" s="285"/>
      <c r="I117" s="285"/>
      <c r="J117" s="285"/>
      <c r="K117" s="319"/>
    </row>
    <row r="118" spans="2:11" ht="18.75" customHeight="1"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</row>
    <row r="119" spans="2:11" ht="7.5" customHeight="1">
      <c r="B119" s="321"/>
      <c r="C119" s="322"/>
      <c r="D119" s="322"/>
      <c r="E119" s="322"/>
      <c r="F119" s="322"/>
      <c r="G119" s="322"/>
      <c r="H119" s="322"/>
      <c r="I119" s="322"/>
      <c r="J119" s="322"/>
      <c r="K119" s="323"/>
    </row>
    <row r="120" spans="2:11" ht="45" customHeight="1">
      <c r="B120" s="324"/>
      <c r="C120" s="403" t="s">
        <v>818</v>
      </c>
      <c r="D120" s="403"/>
      <c r="E120" s="403"/>
      <c r="F120" s="403"/>
      <c r="G120" s="403"/>
      <c r="H120" s="403"/>
      <c r="I120" s="403"/>
      <c r="J120" s="403"/>
      <c r="K120" s="325"/>
    </row>
    <row r="121" spans="2:11" ht="17.25" customHeight="1">
      <c r="B121" s="326"/>
      <c r="C121" s="301" t="s">
        <v>765</v>
      </c>
      <c r="D121" s="301"/>
      <c r="E121" s="301"/>
      <c r="F121" s="301" t="s">
        <v>766</v>
      </c>
      <c r="G121" s="302"/>
      <c r="H121" s="301" t="s">
        <v>115</v>
      </c>
      <c r="I121" s="301" t="s">
        <v>63</v>
      </c>
      <c r="J121" s="301" t="s">
        <v>767</v>
      </c>
      <c r="K121" s="327"/>
    </row>
    <row r="122" spans="2:11" ht="17.25" customHeight="1">
      <c r="B122" s="326"/>
      <c r="C122" s="303" t="s">
        <v>768</v>
      </c>
      <c r="D122" s="303"/>
      <c r="E122" s="303"/>
      <c r="F122" s="304" t="s">
        <v>769</v>
      </c>
      <c r="G122" s="305"/>
      <c r="H122" s="303"/>
      <c r="I122" s="303"/>
      <c r="J122" s="303" t="s">
        <v>770</v>
      </c>
      <c r="K122" s="327"/>
    </row>
    <row r="123" spans="2:11" ht="5.25" customHeight="1">
      <c r="B123" s="328"/>
      <c r="C123" s="306"/>
      <c r="D123" s="306"/>
      <c r="E123" s="306"/>
      <c r="F123" s="306"/>
      <c r="G123" s="289"/>
      <c r="H123" s="306"/>
      <c r="I123" s="306"/>
      <c r="J123" s="306"/>
      <c r="K123" s="329"/>
    </row>
    <row r="124" spans="2:11" ht="15" customHeight="1">
      <c r="B124" s="328"/>
      <c r="C124" s="289" t="s">
        <v>774</v>
      </c>
      <c r="D124" s="306"/>
      <c r="E124" s="306"/>
      <c r="F124" s="308" t="s">
        <v>771</v>
      </c>
      <c r="G124" s="289"/>
      <c r="H124" s="289" t="s">
        <v>810</v>
      </c>
      <c r="I124" s="289" t="s">
        <v>773</v>
      </c>
      <c r="J124" s="289">
        <v>120</v>
      </c>
      <c r="K124" s="330"/>
    </row>
    <row r="125" spans="2:11" ht="15" customHeight="1">
      <c r="B125" s="328"/>
      <c r="C125" s="289" t="s">
        <v>819</v>
      </c>
      <c r="D125" s="289"/>
      <c r="E125" s="289"/>
      <c r="F125" s="308" t="s">
        <v>771</v>
      </c>
      <c r="G125" s="289"/>
      <c r="H125" s="289" t="s">
        <v>820</v>
      </c>
      <c r="I125" s="289" t="s">
        <v>773</v>
      </c>
      <c r="J125" s="289" t="s">
        <v>821</v>
      </c>
      <c r="K125" s="330"/>
    </row>
    <row r="126" spans="2:11" ht="15" customHeight="1">
      <c r="B126" s="328"/>
      <c r="C126" s="289" t="s">
        <v>720</v>
      </c>
      <c r="D126" s="289"/>
      <c r="E126" s="289"/>
      <c r="F126" s="308" t="s">
        <v>771</v>
      </c>
      <c r="G126" s="289"/>
      <c r="H126" s="289" t="s">
        <v>822</v>
      </c>
      <c r="I126" s="289" t="s">
        <v>773</v>
      </c>
      <c r="J126" s="289" t="s">
        <v>821</v>
      </c>
      <c r="K126" s="330"/>
    </row>
    <row r="127" spans="2:11" ht="15" customHeight="1">
      <c r="B127" s="328"/>
      <c r="C127" s="289" t="s">
        <v>782</v>
      </c>
      <c r="D127" s="289"/>
      <c r="E127" s="289"/>
      <c r="F127" s="308" t="s">
        <v>777</v>
      </c>
      <c r="G127" s="289"/>
      <c r="H127" s="289" t="s">
        <v>783</v>
      </c>
      <c r="I127" s="289" t="s">
        <v>773</v>
      </c>
      <c r="J127" s="289">
        <v>15</v>
      </c>
      <c r="K127" s="330"/>
    </row>
    <row r="128" spans="2:11" ht="15" customHeight="1">
      <c r="B128" s="328"/>
      <c r="C128" s="310" t="s">
        <v>784</v>
      </c>
      <c r="D128" s="310"/>
      <c r="E128" s="310"/>
      <c r="F128" s="311" t="s">
        <v>777</v>
      </c>
      <c r="G128" s="310"/>
      <c r="H128" s="310" t="s">
        <v>785</v>
      </c>
      <c r="I128" s="310" t="s">
        <v>773</v>
      </c>
      <c r="J128" s="310">
        <v>15</v>
      </c>
      <c r="K128" s="330"/>
    </row>
    <row r="129" spans="2:11" ht="15" customHeight="1">
      <c r="B129" s="328"/>
      <c r="C129" s="310" t="s">
        <v>786</v>
      </c>
      <c r="D129" s="310"/>
      <c r="E129" s="310"/>
      <c r="F129" s="311" t="s">
        <v>777</v>
      </c>
      <c r="G129" s="310"/>
      <c r="H129" s="310" t="s">
        <v>787</v>
      </c>
      <c r="I129" s="310" t="s">
        <v>773</v>
      </c>
      <c r="J129" s="310">
        <v>20</v>
      </c>
      <c r="K129" s="330"/>
    </row>
    <row r="130" spans="2:11" ht="15" customHeight="1">
      <c r="B130" s="328"/>
      <c r="C130" s="310" t="s">
        <v>788</v>
      </c>
      <c r="D130" s="310"/>
      <c r="E130" s="310"/>
      <c r="F130" s="311" t="s">
        <v>777</v>
      </c>
      <c r="G130" s="310"/>
      <c r="H130" s="310" t="s">
        <v>789</v>
      </c>
      <c r="I130" s="310" t="s">
        <v>773</v>
      </c>
      <c r="J130" s="310">
        <v>20</v>
      </c>
      <c r="K130" s="330"/>
    </row>
    <row r="131" spans="2:11" ht="15" customHeight="1">
      <c r="B131" s="328"/>
      <c r="C131" s="289" t="s">
        <v>776</v>
      </c>
      <c r="D131" s="289"/>
      <c r="E131" s="289"/>
      <c r="F131" s="308" t="s">
        <v>777</v>
      </c>
      <c r="G131" s="289"/>
      <c r="H131" s="289" t="s">
        <v>810</v>
      </c>
      <c r="I131" s="289" t="s">
        <v>773</v>
      </c>
      <c r="J131" s="289">
        <v>50</v>
      </c>
      <c r="K131" s="330"/>
    </row>
    <row r="132" spans="2:11" ht="15" customHeight="1">
      <c r="B132" s="328"/>
      <c r="C132" s="289" t="s">
        <v>790</v>
      </c>
      <c r="D132" s="289"/>
      <c r="E132" s="289"/>
      <c r="F132" s="308" t="s">
        <v>777</v>
      </c>
      <c r="G132" s="289"/>
      <c r="H132" s="289" t="s">
        <v>810</v>
      </c>
      <c r="I132" s="289" t="s">
        <v>773</v>
      </c>
      <c r="J132" s="289">
        <v>50</v>
      </c>
      <c r="K132" s="330"/>
    </row>
    <row r="133" spans="2:11" ht="15" customHeight="1">
      <c r="B133" s="328"/>
      <c r="C133" s="289" t="s">
        <v>796</v>
      </c>
      <c r="D133" s="289"/>
      <c r="E133" s="289"/>
      <c r="F133" s="308" t="s">
        <v>777</v>
      </c>
      <c r="G133" s="289"/>
      <c r="H133" s="289" t="s">
        <v>810</v>
      </c>
      <c r="I133" s="289" t="s">
        <v>773</v>
      </c>
      <c r="J133" s="289">
        <v>50</v>
      </c>
      <c r="K133" s="330"/>
    </row>
    <row r="134" spans="2:11" ht="15" customHeight="1">
      <c r="B134" s="328"/>
      <c r="C134" s="289" t="s">
        <v>798</v>
      </c>
      <c r="D134" s="289"/>
      <c r="E134" s="289"/>
      <c r="F134" s="308" t="s">
        <v>777</v>
      </c>
      <c r="G134" s="289"/>
      <c r="H134" s="289" t="s">
        <v>810</v>
      </c>
      <c r="I134" s="289" t="s">
        <v>773</v>
      </c>
      <c r="J134" s="289">
        <v>50</v>
      </c>
      <c r="K134" s="330"/>
    </row>
    <row r="135" spans="2:11" ht="15" customHeight="1">
      <c r="B135" s="328"/>
      <c r="C135" s="289" t="s">
        <v>120</v>
      </c>
      <c r="D135" s="289"/>
      <c r="E135" s="289"/>
      <c r="F135" s="308" t="s">
        <v>777</v>
      </c>
      <c r="G135" s="289"/>
      <c r="H135" s="289" t="s">
        <v>823</v>
      </c>
      <c r="I135" s="289" t="s">
        <v>773</v>
      </c>
      <c r="J135" s="289">
        <v>255</v>
      </c>
      <c r="K135" s="330"/>
    </row>
    <row r="136" spans="2:11" ht="15" customHeight="1">
      <c r="B136" s="328"/>
      <c r="C136" s="289" t="s">
        <v>800</v>
      </c>
      <c r="D136" s="289"/>
      <c r="E136" s="289"/>
      <c r="F136" s="308" t="s">
        <v>771</v>
      </c>
      <c r="G136" s="289"/>
      <c r="H136" s="289" t="s">
        <v>824</v>
      </c>
      <c r="I136" s="289" t="s">
        <v>802</v>
      </c>
      <c r="J136" s="289"/>
      <c r="K136" s="330"/>
    </row>
    <row r="137" spans="2:11" ht="15" customHeight="1">
      <c r="B137" s="328"/>
      <c r="C137" s="289" t="s">
        <v>803</v>
      </c>
      <c r="D137" s="289"/>
      <c r="E137" s="289"/>
      <c r="F137" s="308" t="s">
        <v>771</v>
      </c>
      <c r="G137" s="289"/>
      <c r="H137" s="289" t="s">
        <v>825</v>
      </c>
      <c r="I137" s="289" t="s">
        <v>805</v>
      </c>
      <c r="J137" s="289"/>
      <c r="K137" s="330"/>
    </row>
    <row r="138" spans="2:11" ht="15" customHeight="1">
      <c r="B138" s="328"/>
      <c r="C138" s="289" t="s">
        <v>806</v>
      </c>
      <c r="D138" s="289"/>
      <c r="E138" s="289"/>
      <c r="F138" s="308" t="s">
        <v>771</v>
      </c>
      <c r="G138" s="289"/>
      <c r="H138" s="289" t="s">
        <v>806</v>
      </c>
      <c r="I138" s="289" t="s">
        <v>805</v>
      </c>
      <c r="J138" s="289"/>
      <c r="K138" s="330"/>
    </row>
    <row r="139" spans="2:11" ht="15" customHeight="1">
      <c r="B139" s="328"/>
      <c r="C139" s="289" t="s">
        <v>44</v>
      </c>
      <c r="D139" s="289"/>
      <c r="E139" s="289"/>
      <c r="F139" s="308" t="s">
        <v>771</v>
      </c>
      <c r="G139" s="289"/>
      <c r="H139" s="289" t="s">
        <v>826</v>
      </c>
      <c r="I139" s="289" t="s">
        <v>805</v>
      </c>
      <c r="J139" s="289"/>
      <c r="K139" s="330"/>
    </row>
    <row r="140" spans="2:11" ht="15" customHeight="1">
      <c r="B140" s="328"/>
      <c r="C140" s="289" t="s">
        <v>827</v>
      </c>
      <c r="D140" s="289"/>
      <c r="E140" s="289"/>
      <c r="F140" s="308" t="s">
        <v>771</v>
      </c>
      <c r="G140" s="289"/>
      <c r="H140" s="289" t="s">
        <v>828</v>
      </c>
      <c r="I140" s="289" t="s">
        <v>805</v>
      </c>
      <c r="J140" s="289"/>
      <c r="K140" s="330"/>
    </row>
    <row r="141" spans="2:11" ht="15" customHeight="1">
      <c r="B141" s="331"/>
      <c r="C141" s="332"/>
      <c r="D141" s="332"/>
      <c r="E141" s="332"/>
      <c r="F141" s="332"/>
      <c r="G141" s="332"/>
      <c r="H141" s="332"/>
      <c r="I141" s="332"/>
      <c r="J141" s="332"/>
      <c r="K141" s="333"/>
    </row>
    <row r="142" spans="2:11" ht="18.75" customHeight="1">
      <c r="B142" s="285"/>
      <c r="C142" s="285"/>
      <c r="D142" s="285"/>
      <c r="E142" s="285"/>
      <c r="F142" s="320"/>
      <c r="G142" s="285"/>
      <c r="H142" s="285"/>
      <c r="I142" s="285"/>
      <c r="J142" s="285"/>
      <c r="K142" s="285"/>
    </row>
    <row r="143" spans="2:11" ht="18.75" customHeight="1"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</row>
    <row r="144" spans="2:11" ht="7.5" customHeight="1">
      <c r="B144" s="296"/>
      <c r="C144" s="297"/>
      <c r="D144" s="297"/>
      <c r="E144" s="297"/>
      <c r="F144" s="297"/>
      <c r="G144" s="297"/>
      <c r="H144" s="297"/>
      <c r="I144" s="297"/>
      <c r="J144" s="297"/>
      <c r="K144" s="298"/>
    </row>
    <row r="145" spans="2:11" ht="45" customHeight="1">
      <c r="B145" s="299"/>
      <c r="C145" s="404" t="s">
        <v>829</v>
      </c>
      <c r="D145" s="404"/>
      <c r="E145" s="404"/>
      <c r="F145" s="404"/>
      <c r="G145" s="404"/>
      <c r="H145" s="404"/>
      <c r="I145" s="404"/>
      <c r="J145" s="404"/>
      <c r="K145" s="300"/>
    </row>
    <row r="146" spans="2:11" ht="17.25" customHeight="1">
      <c r="B146" s="299"/>
      <c r="C146" s="301" t="s">
        <v>765</v>
      </c>
      <c r="D146" s="301"/>
      <c r="E146" s="301"/>
      <c r="F146" s="301" t="s">
        <v>766</v>
      </c>
      <c r="G146" s="302"/>
      <c r="H146" s="301" t="s">
        <v>115</v>
      </c>
      <c r="I146" s="301" t="s">
        <v>63</v>
      </c>
      <c r="J146" s="301" t="s">
        <v>767</v>
      </c>
      <c r="K146" s="300"/>
    </row>
    <row r="147" spans="2:11" ht="17.25" customHeight="1">
      <c r="B147" s="299"/>
      <c r="C147" s="303" t="s">
        <v>768</v>
      </c>
      <c r="D147" s="303"/>
      <c r="E147" s="303"/>
      <c r="F147" s="304" t="s">
        <v>769</v>
      </c>
      <c r="G147" s="305"/>
      <c r="H147" s="303"/>
      <c r="I147" s="303"/>
      <c r="J147" s="303" t="s">
        <v>770</v>
      </c>
      <c r="K147" s="300"/>
    </row>
    <row r="148" spans="2:11" ht="5.25" customHeight="1">
      <c r="B148" s="309"/>
      <c r="C148" s="306"/>
      <c r="D148" s="306"/>
      <c r="E148" s="306"/>
      <c r="F148" s="306"/>
      <c r="G148" s="307"/>
      <c r="H148" s="306"/>
      <c r="I148" s="306"/>
      <c r="J148" s="306"/>
      <c r="K148" s="330"/>
    </row>
    <row r="149" spans="2:11" ht="15" customHeight="1">
      <c r="B149" s="309"/>
      <c r="C149" s="334" t="s">
        <v>774</v>
      </c>
      <c r="D149" s="289"/>
      <c r="E149" s="289"/>
      <c r="F149" s="335" t="s">
        <v>771</v>
      </c>
      <c r="G149" s="289"/>
      <c r="H149" s="334" t="s">
        <v>810</v>
      </c>
      <c r="I149" s="334" t="s">
        <v>773</v>
      </c>
      <c r="J149" s="334">
        <v>120</v>
      </c>
      <c r="K149" s="330"/>
    </row>
    <row r="150" spans="2:11" ht="15" customHeight="1">
      <c r="B150" s="309"/>
      <c r="C150" s="334" t="s">
        <v>819</v>
      </c>
      <c r="D150" s="289"/>
      <c r="E150" s="289"/>
      <c r="F150" s="335" t="s">
        <v>771</v>
      </c>
      <c r="G150" s="289"/>
      <c r="H150" s="334" t="s">
        <v>830</v>
      </c>
      <c r="I150" s="334" t="s">
        <v>773</v>
      </c>
      <c r="J150" s="334" t="s">
        <v>821</v>
      </c>
      <c r="K150" s="330"/>
    </row>
    <row r="151" spans="2:11" ht="15" customHeight="1">
      <c r="B151" s="309"/>
      <c r="C151" s="334" t="s">
        <v>720</v>
      </c>
      <c r="D151" s="289"/>
      <c r="E151" s="289"/>
      <c r="F151" s="335" t="s">
        <v>771</v>
      </c>
      <c r="G151" s="289"/>
      <c r="H151" s="334" t="s">
        <v>831</v>
      </c>
      <c r="I151" s="334" t="s">
        <v>773</v>
      </c>
      <c r="J151" s="334" t="s">
        <v>821</v>
      </c>
      <c r="K151" s="330"/>
    </row>
    <row r="152" spans="2:11" ht="15" customHeight="1">
      <c r="B152" s="309"/>
      <c r="C152" s="334" t="s">
        <v>776</v>
      </c>
      <c r="D152" s="289"/>
      <c r="E152" s="289"/>
      <c r="F152" s="335" t="s">
        <v>777</v>
      </c>
      <c r="G152" s="289"/>
      <c r="H152" s="334" t="s">
        <v>810</v>
      </c>
      <c r="I152" s="334" t="s">
        <v>773</v>
      </c>
      <c r="J152" s="334">
        <v>50</v>
      </c>
      <c r="K152" s="330"/>
    </row>
    <row r="153" spans="2:11" ht="15" customHeight="1">
      <c r="B153" s="309"/>
      <c r="C153" s="334" t="s">
        <v>779</v>
      </c>
      <c r="D153" s="289"/>
      <c r="E153" s="289"/>
      <c r="F153" s="335" t="s">
        <v>771</v>
      </c>
      <c r="G153" s="289"/>
      <c r="H153" s="334" t="s">
        <v>810</v>
      </c>
      <c r="I153" s="334" t="s">
        <v>781</v>
      </c>
      <c r="J153" s="334"/>
      <c r="K153" s="330"/>
    </row>
    <row r="154" spans="2:11" ht="15" customHeight="1">
      <c r="B154" s="309"/>
      <c r="C154" s="334" t="s">
        <v>790</v>
      </c>
      <c r="D154" s="289"/>
      <c r="E154" s="289"/>
      <c r="F154" s="335" t="s">
        <v>777</v>
      </c>
      <c r="G154" s="289"/>
      <c r="H154" s="334" t="s">
        <v>810</v>
      </c>
      <c r="I154" s="334" t="s">
        <v>773</v>
      </c>
      <c r="J154" s="334">
        <v>50</v>
      </c>
      <c r="K154" s="330"/>
    </row>
    <row r="155" spans="2:11" ht="15" customHeight="1">
      <c r="B155" s="309"/>
      <c r="C155" s="334" t="s">
        <v>798</v>
      </c>
      <c r="D155" s="289"/>
      <c r="E155" s="289"/>
      <c r="F155" s="335" t="s">
        <v>777</v>
      </c>
      <c r="G155" s="289"/>
      <c r="H155" s="334" t="s">
        <v>810</v>
      </c>
      <c r="I155" s="334" t="s">
        <v>773</v>
      </c>
      <c r="J155" s="334">
        <v>50</v>
      </c>
      <c r="K155" s="330"/>
    </row>
    <row r="156" spans="2:11" ht="15" customHeight="1">
      <c r="B156" s="309"/>
      <c r="C156" s="334" t="s">
        <v>796</v>
      </c>
      <c r="D156" s="289"/>
      <c r="E156" s="289"/>
      <c r="F156" s="335" t="s">
        <v>777</v>
      </c>
      <c r="G156" s="289"/>
      <c r="H156" s="334" t="s">
        <v>810</v>
      </c>
      <c r="I156" s="334" t="s">
        <v>773</v>
      </c>
      <c r="J156" s="334">
        <v>50</v>
      </c>
      <c r="K156" s="330"/>
    </row>
    <row r="157" spans="2:11" ht="15" customHeight="1">
      <c r="B157" s="309"/>
      <c r="C157" s="334" t="s">
        <v>101</v>
      </c>
      <c r="D157" s="289"/>
      <c r="E157" s="289"/>
      <c r="F157" s="335" t="s">
        <v>771</v>
      </c>
      <c r="G157" s="289"/>
      <c r="H157" s="334" t="s">
        <v>832</v>
      </c>
      <c r="I157" s="334" t="s">
        <v>773</v>
      </c>
      <c r="J157" s="334" t="s">
        <v>833</v>
      </c>
      <c r="K157" s="330"/>
    </row>
    <row r="158" spans="2:11" ht="15" customHeight="1">
      <c r="B158" s="309"/>
      <c r="C158" s="334" t="s">
        <v>834</v>
      </c>
      <c r="D158" s="289"/>
      <c r="E158" s="289"/>
      <c r="F158" s="335" t="s">
        <v>771</v>
      </c>
      <c r="G158" s="289"/>
      <c r="H158" s="334" t="s">
        <v>835</v>
      </c>
      <c r="I158" s="334" t="s">
        <v>805</v>
      </c>
      <c r="J158" s="334"/>
      <c r="K158" s="330"/>
    </row>
    <row r="159" spans="2:11" ht="15" customHeight="1">
      <c r="B159" s="336"/>
      <c r="C159" s="318"/>
      <c r="D159" s="318"/>
      <c r="E159" s="318"/>
      <c r="F159" s="318"/>
      <c r="G159" s="318"/>
      <c r="H159" s="318"/>
      <c r="I159" s="318"/>
      <c r="J159" s="318"/>
      <c r="K159" s="337"/>
    </row>
    <row r="160" spans="2:11" ht="18.75" customHeight="1">
      <c r="B160" s="285"/>
      <c r="C160" s="289"/>
      <c r="D160" s="289"/>
      <c r="E160" s="289"/>
      <c r="F160" s="308"/>
      <c r="G160" s="289"/>
      <c r="H160" s="289"/>
      <c r="I160" s="289"/>
      <c r="J160" s="289"/>
      <c r="K160" s="285"/>
    </row>
    <row r="161" spans="2:11" ht="18.75" customHeight="1">
      <c r="B161" s="295"/>
      <c r="C161" s="295"/>
      <c r="D161" s="295"/>
      <c r="E161" s="295"/>
      <c r="F161" s="295"/>
      <c r="G161" s="295"/>
      <c r="H161" s="295"/>
      <c r="I161" s="295"/>
      <c r="J161" s="295"/>
      <c r="K161" s="295"/>
    </row>
    <row r="162" spans="2:11" ht="7.5" customHeight="1">
      <c r="B162" s="277"/>
      <c r="C162" s="278"/>
      <c r="D162" s="278"/>
      <c r="E162" s="278"/>
      <c r="F162" s="278"/>
      <c r="G162" s="278"/>
      <c r="H162" s="278"/>
      <c r="I162" s="278"/>
      <c r="J162" s="278"/>
      <c r="K162" s="279"/>
    </row>
    <row r="163" spans="2:11" ht="45" customHeight="1">
      <c r="B163" s="280"/>
      <c r="C163" s="403" t="s">
        <v>836</v>
      </c>
      <c r="D163" s="403"/>
      <c r="E163" s="403"/>
      <c r="F163" s="403"/>
      <c r="G163" s="403"/>
      <c r="H163" s="403"/>
      <c r="I163" s="403"/>
      <c r="J163" s="403"/>
      <c r="K163" s="281"/>
    </row>
    <row r="164" spans="2:11" ht="17.25" customHeight="1">
      <c r="B164" s="280"/>
      <c r="C164" s="301" t="s">
        <v>765</v>
      </c>
      <c r="D164" s="301"/>
      <c r="E164" s="301"/>
      <c r="F164" s="301" t="s">
        <v>766</v>
      </c>
      <c r="G164" s="338"/>
      <c r="H164" s="339" t="s">
        <v>115</v>
      </c>
      <c r="I164" s="339" t="s">
        <v>63</v>
      </c>
      <c r="J164" s="301" t="s">
        <v>767</v>
      </c>
      <c r="K164" s="281"/>
    </row>
    <row r="165" spans="2:11" ht="17.25" customHeight="1">
      <c r="B165" s="282"/>
      <c r="C165" s="303" t="s">
        <v>768</v>
      </c>
      <c r="D165" s="303"/>
      <c r="E165" s="303"/>
      <c r="F165" s="304" t="s">
        <v>769</v>
      </c>
      <c r="G165" s="340"/>
      <c r="H165" s="341"/>
      <c r="I165" s="341"/>
      <c r="J165" s="303" t="s">
        <v>770</v>
      </c>
      <c r="K165" s="283"/>
    </row>
    <row r="166" spans="2:11" ht="5.25" customHeight="1">
      <c r="B166" s="309"/>
      <c r="C166" s="306"/>
      <c r="D166" s="306"/>
      <c r="E166" s="306"/>
      <c r="F166" s="306"/>
      <c r="G166" s="307"/>
      <c r="H166" s="306"/>
      <c r="I166" s="306"/>
      <c r="J166" s="306"/>
      <c r="K166" s="330"/>
    </row>
    <row r="167" spans="2:11" ht="15" customHeight="1">
      <c r="B167" s="309"/>
      <c r="C167" s="289" t="s">
        <v>774</v>
      </c>
      <c r="D167" s="289"/>
      <c r="E167" s="289"/>
      <c r="F167" s="308" t="s">
        <v>771</v>
      </c>
      <c r="G167" s="289"/>
      <c r="H167" s="289" t="s">
        <v>810</v>
      </c>
      <c r="I167" s="289" t="s">
        <v>773</v>
      </c>
      <c r="J167" s="289">
        <v>120</v>
      </c>
      <c r="K167" s="330"/>
    </row>
    <row r="168" spans="2:11" ht="15" customHeight="1">
      <c r="B168" s="309"/>
      <c r="C168" s="289" t="s">
        <v>819</v>
      </c>
      <c r="D168" s="289"/>
      <c r="E168" s="289"/>
      <c r="F168" s="308" t="s">
        <v>771</v>
      </c>
      <c r="G168" s="289"/>
      <c r="H168" s="289" t="s">
        <v>820</v>
      </c>
      <c r="I168" s="289" t="s">
        <v>773</v>
      </c>
      <c r="J168" s="289" t="s">
        <v>821</v>
      </c>
      <c r="K168" s="330"/>
    </row>
    <row r="169" spans="2:11" ht="15" customHeight="1">
      <c r="B169" s="309"/>
      <c r="C169" s="289" t="s">
        <v>720</v>
      </c>
      <c r="D169" s="289"/>
      <c r="E169" s="289"/>
      <c r="F169" s="308" t="s">
        <v>771</v>
      </c>
      <c r="G169" s="289"/>
      <c r="H169" s="289" t="s">
        <v>837</v>
      </c>
      <c r="I169" s="289" t="s">
        <v>773</v>
      </c>
      <c r="J169" s="289" t="s">
        <v>821</v>
      </c>
      <c r="K169" s="330"/>
    </row>
    <row r="170" spans="2:11" ht="15" customHeight="1">
      <c r="B170" s="309"/>
      <c r="C170" s="289" t="s">
        <v>776</v>
      </c>
      <c r="D170" s="289"/>
      <c r="E170" s="289"/>
      <c r="F170" s="308" t="s">
        <v>777</v>
      </c>
      <c r="G170" s="289"/>
      <c r="H170" s="289" t="s">
        <v>837</v>
      </c>
      <c r="I170" s="289" t="s">
        <v>773</v>
      </c>
      <c r="J170" s="289">
        <v>50</v>
      </c>
      <c r="K170" s="330"/>
    </row>
    <row r="171" spans="2:11" ht="15" customHeight="1">
      <c r="B171" s="309"/>
      <c r="C171" s="289" t="s">
        <v>779</v>
      </c>
      <c r="D171" s="289"/>
      <c r="E171" s="289"/>
      <c r="F171" s="308" t="s">
        <v>771</v>
      </c>
      <c r="G171" s="289"/>
      <c r="H171" s="289" t="s">
        <v>837</v>
      </c>
      <c r="I171" s="289" t="s">
        <v>781</v>
      </c>
      <c r="J171" s="289"/>
      <c r="K171" s="330"/>
    </row>
    <row r="172" spans="2:11" ht="15" customHeight="1">
      <c r="B172" s="309"/>
      <c r="C172" s="289" t="s">
        <v>790</v>
      </c>
      <c r="D172" s="289"/>
      <c r="E172" s="289"/>
      <c r="F172" s="308" t="s">
        <v>777</v>
      </c>
      <c r="G172" s="289"/>
      <c r="H172" s="289" t="s">
        <v>837</v>
      </c>
      <c r="I172" s="289" t="s">
        <v>773</v>
      </c>
      <c r="J172" s="289">
        <v>50</v>
      </c>
      <c r="K172" s="330"/>
    </row>
    <row r="173" spans="2:11" ht="15" customHeight="1">
      <c r="B173" s="309"/>
      <c r="C173" s="289" t="s">
        <v>798</v>
      </c>
      <c r="D173" s="289"/>
      <c r="E173" s="289"/>
      <c r="F173" s="308" t="s">
        <v>777</v>
      </c>
      <c r="G173" s="289"/>
      <c r="H173" s="289" t="s">
        <v>837</v>
      </c>
      <c r="I173" s="289" t="s">
        <v>773</v>
      </c>
      <c r="J173" s="289">
        <v>50</v>
      </c>
      <c r="K173" s="330"/>
    </row>
    <row r="174" spans="2:11" ht="15" customHeight="1">
      <c r="B174" s="309"/>
      <c r="C174" s="289" t="s">
        <v>796</v>
      </c>
      <c r="D174" s="289"/>
      <c r="E174" s="289"/>
      <c r="F174" s="308" t="s">
        <v>777</v>
      </c>
      <c r="G174" s="289"/>
      <c r="H174" s="289" t="s">
        <v>837</v>
      </c>
      <c r="I174" s="289" t="s">
        <v>773</v>
      </c>
      <c r="J174" s="289">
        <v>50</v>
      </c>
      <c r="K174" s="330"/>
    </row>
    <row r="175" spans="2:11" ht="15" customHeight="1">
      <c r="B175" s="309"/>
      <c r="C175" s="289" t="s">
        <v>114</v>
      </c>
      <c r="D175" s="289"/>
      <c r="E175" s="289"/>
      <c r="F175" s="308" t="s">
        <v>771</v>
      </c>
      <c r="G175" s="289"/>
      <c r="H175" s="289" t="s">
        <v>838</v>
      </c>
      <c r="I175" s="289" t="s">
        <v>839</v>
      </c>
      <c r="J175" s="289"/>
      <c r="K175" s="330"/>
    </row>
    <row r="176" spans="2:11" ht="15" customHeight="1">
      <c r="B176" s="309"/>
      <c r="C176" s="289" t="s">
        <v>63</v>
      </c>
      <c r="D176" s="289"/>
      <c r="E176" s="289"/>
      <c r="F176" s="308" t="s">
        <v>771</v>
      </c>
      <c r="G176" s="289"/>
      <c r="H176" s="289" t="s">
        <v>840</v>
      </c>
      <c r="I176" s="289" t="s">
        <v>841</v>
      </c>
      <c r="J176" s="289">
        <v>1</v>
      </c>
      <c r="K176" s="330"/>
    </row>
    <row r="177" spans="2:11" ht="15" customHeight="1">
      <c r="B177" s="309"/>
      <c r="C177" s="289" t="s">
        <v>59</v>
      </c>
      <c r="D177" s="289"/>
      <c r="E177" s="289"/>
      <c r="F177" s="308" t="s">
        <v>771</v>
      </c>
      <c r="G177" s="289"/>
      <c r="H177" s="289" t="s">
        <v>842</v>
      </c>
      <c r="I177" s="289" t="s">
        <v>773</v>
      </c>
      <c r="J177" s="289">
        <v>20</v>
      </c>
      <c r="K177" s="330"/>
    </row>
    <row r="178" spans="2:11" ht="15" customHeight="1">
      <c r="B178" s="309"/>
      <c r="C178" s="289" t="s">
        <v>115</v>
      </c>
      <c r="D178" s="289"/>
      <c r="E178" s="289"/>
      <c r="F178" s="308" t="s">
        <v>771</v>
      </c>
      <c r="G178" s="289"/>
      <c r="H178" s="289" t="s">
        <v>843</v>
      </c>
      <c r="I178" s="289" t="s">
        <v>773</v>
      </c>
      <c r="J178" s="289">
        <v>255</v>
      </c>
      <c r="K178" s="330"/>
    </row>
    <row r="179" spans="2:11" ht="15" customHeight="1">
      <c r="B179" s="309"/>
      <c r="C179" s="289" t="s">
        <v>116</v>
      </c>
      <c r="D179" s="289"/>
      <c r="E179" s="289"/>
      <c r="F179" s="308" t="s">
        <v>771</v>
      </c>
      <c r="G179" s="289"/>
      <c r="H179" s="289" t="s">
        <v>736</v>
      </c>
      <c r="I179" s="289" t="s">
        <v>773</v>
      </c>
      <c r="J179" s="289">
        <v>10</v>
      </c>
      <c r="K179" s="330"/>
    </row>
    <row r="180" spans="2:11" ht="15" customHeight="1">
      <c r="B180" s="309"/>
      <c r="C180" s="289" t="s">
        <v>117</v>
      </c>
      <c r="D180" s="289"/>
      <c r="E180" s="289"/>
      <c r="F180" s="308" t="s">
        <v>771</v>
      </c>
      <c r="G180" s="289"/>
      <c r="H180" s="289" t="s">
        <v>844</v>
      </c>
      <c r="I180" s="289" t="s">
        <v>805</v>
      </c>
      <c r="J180" s="289"/>
      <c r="K180" s="330"/>
    </row>
    <row r="181" spans="2:11" ht="15" customHeight="1">
      <c r="B181" s="309"/>
      <c r="C181" s="289" t="s">
        <v>845</v>
      </c>
      <c r="D181" s="289"/>
      <c r="E181" s="289"/>
      <c r="F181" s="308" t="s">
        <v>771</v>
      </c>
      <c r="G181" s="289"/>
      <c r="H181" s="289" t="s">
        <v>846</v>
      </c>
      <c r="I181" s="289" t="s">
        <v>805</v>
      </c>
      <c r="J181" s="289"/>
      <c r="K181" s="330"/>
    </row>
    <row r="182" spans="2:11" ht="15" customHeight="1">
      <c r="B182" s="309"/>
      <c r="C182" s="289" t="s">
        <v>834</v>
      </c>
      <c r="D182" s="289"/>
      <c r="E182" s="289"/>
      <c r="F182" s="308" t="s">
        <v>771</v>
      </c>
      <c r="G182" s="289"/>
      <c r="H182" s="289" t="s">
        <v>847</v>
      </c>
      <c r="I182" s="289" t="s">
        <v>805</v>
      </c>
      <c r="J182" s="289"/>
      <c r="K182" s="330"/>
    </row>
    <row r="183" spans="2:11" ht="15" customHeight="1">
      <c r="B183" s="309"/>
      <c r="C183" s="289" t="s">
        <v>119</v>
      </c>
      <c r="D183" s="289"/>
      <c r="E183" s="289"/>
      <c r="F183" s="308" t="s">
        <v>777</v>
      </c>
      <c r="G183" s="289"/>
      <c r="H183" s="289" t="s">
        <v>848</v>
      </c>
      <c r="I183" s="289" t="s">
        <v>773</v>
      </c>
      <c r="J183" s="289">
        <v>50</v>
      </c>
      <c r="K183" s="330"/>
    </row>
    <row r="184" spans="2:11" ht="15" customHeight="1">
      <c r="B184" s="309"/>
      <c r="C184" s="289" t="s">
        <v>849</v>
      </c>
      <c r="D184" s="289"/>
      <c r="E184" s="289"/>
      <c r="F184" s="308" t="s">
        <v>777</v>
      </c>
      <c r="G184" s="289"/>
      <c r="H184" s="289" t="s">
        <v>850</v>
      </c>
      <c r="I184" s="289" t="s">
        <v>851</v>
      </c>
      <c r="J184" s="289"/>
      <c r="K184" s="330"/>
    </row>
    <row r="185" spans="2:11" ht="15" customHeight="1">
      <c r="B185" s="309"/>
      <c r="C185" s="289" t="s">
        <v>852</v>
      </c>
      <c r="D185" s="289"/>
      <c r="E185" s="289"/>
      <c r="F185" s="308" t="s">
        <v>777</v>
      </c>
      <c r="G185" s="289"/>
      <c r="H185" s="289" t="s">
        <v>853</v>
      </c>
      <c r="I185" s="289" t="s">
        <v>851</v>
      </c>
      <c r="J185" s="289"/>
      <c r="K185" s="330"/>
    </row>
    <row r="186" spans="2:11" ht="15" customHeight="1">
      <c r="B186" s="309"/>
      <c r="C186" s="289" t="s">
        <v>854</v>
      </c>
      <c r="D186" s="289"/>
      <c r="E186" s="289"/>
      <c r="F186" s="308" t="s">
        <v>777</v>
      </c>
      <c r="G186" s="289"/>
      <c r="H186" s="289" t="s">
        <v>855</v>
      </c>
      <c r="I186" s="289" t="s">
        <v>851</v>
      </c>
      <c r="J186" s="289"/>
      <c r="K186" s="330"/>
    </row>
    <row r="187" spans="2:11" ht="15" customHeight="1">
      <c r="B187" s="309"/>
      <c r="C187" s="342" t="s">
        <v>856</v>
      </c>
      <c r="D187" s="289"/>
      <c r="E187" s="289"/>
      <c r="F187" s="308" t="s">
        <v>777</v>
      </c>
      <c r="G187" s="289"/>
      <c r="H187" s="289" t="s">
        <v>857</v>
      </c>
      <c r="I187" s="289" t="s">
        <v>858</v>
      </c>
      <c r="J187" s="343" t="s">
        <v>859</v>
      </c>
      <c r="K187" s="330"/>
    </row>
    <row r="188" spans="2:11" ht="15" customHeight="1">
      <c r="B188" s="309"/>
      <c r="C188" s="294" t="s">
        <v>48</v>
      </c>
      <c r="D188" s="289"/>
      <c r="E188" s="289"/>
      <c r="F188" s="308" t="s">
        <v>771</v>
      </c>
      <c r="G188" s="289"/>
      <c r="H188" s="285" t="s">
        <v>860</v>
      </c>
      <c r="I188" s="289" t="s">
        <v>861</v>
      </c>
      <c r="J188" s="289"/>
      <c r="K188" s="330"/>
    </row>
    <row r="189" spans="2:11" ht="15" customHeight="1">
      <c r="B189" s="309"/>
      <c r="C189" s="294" t="s">
        <v>862</v>
      </c>
      <c r="D189" s="289"/>
      <c r="E189" s="289"/>
      <c r="F189" s="308" t="s">
        <v>771</v>
      </c>
      <c r="G189" s="289"/>
      <c r="H189" s="289" t="s">
        <v>863</v>
      </c>
      <c r="I189" s="289" t="s">
        <v>805</v>
      </c>
      <c r="J189" s="289"/>
      <c r="K189" s="330"/>
    </row>
    <row r="190" spans="2:11" ht="15" customHeight="1">
      <c r="B190" s="309"/>
      <c r="C190" s="294" t="s">
        <v>864</v>
      </c>
      <c r="D190" s="289"/>
      <c r="E190" s="289"/>
      <c r="F190" s="308" t="s">
        <v>771</v>
      </c>
      <c r="G190" s="289"/>
      <c r="H190" s="289" t="s">
        <v>865</v>
      </c>
      <c r="I190" s="289" t="s">
        <v>805</v>
      </c>
      <c r="J190" s="289"/>
      <c r="K190" s="330"/>
    </row>
    <row r="191" spans="2:11" ht="15" customHeight="1">
      <c r="B191" s="309"/>
      <c r="C191" s="294" t="s">
        <v>866</v>
      </c>
      <c r="D191" s="289"/>
      <c r="E191" s="289"/>
      <c r="F191" s="308" t="s">
        <v>777</v>
      </c>
      <c r="G191" s="289"/>
      <c r="H191" s="289" t="s">
        <v>867</v>
      </c>
      <c r="I191" s="289" t="s">
        <v>805</v>
      </c>
      <c r="J191" s="289"/>
      <c r="K191" s="330"/>
    </row>
    <row r="192" spans="2:11" ht="15" customHeight="1">
      <c r="B192" s="336"/>
      <c r="C192" s="344"/>
      <c r="D192" s="318"/>
      <c r="E192" s="318"/>
      <c r="F192" s="318"/>
      <c r="G192" s="318"/>
      <c r="H192" s="318"/>
      <c r="I192" s="318"/>
      <c r="J192" s="318"/>
      <c r="K192" s="337"/>
    </row>
    <row r="193" spans="2:11" ht="18.75" customHeight="1">
      <c r="B193" s="285"/>
      <c r="C193" s="289"/>
      <c r="D193" s="289"/>
      <c r="E193" s="289"/>
      <c r="F193" s="308"/>
      <c r="G193" s="289"/>
      <c r="H193" s="289"/>
      <c r="I193" s="289"/>
      <c r="J193" s="289"/>
      <c r="K193" s="285"/>
    </row>
    <row r="194" spans="2:11" ht="18.75" customHeight="1">
      <c r="B194" s="285"/>
      <c r="C194" s="289"/>
      <c r="D194" s="289"/>
      <c r="E194" s="289"/>
      <c r="F194" s="308"/>
      <c r="G194" s="289"/>
      <c r="H194" s="289"/>
      <c r="I194" s="289"/>
      <c r="J194" s="289"/>
      <c r="K194" s="285"/>
    </row>
    <row r="195" spans="2:11" ht="18.75" customHeight="1"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</row>
    <row r="196" spans="2:11">
      <c r="B196" s="277"/>
      <c r="C196" s="278"/>
      <c r="D196" s="278"/>
      <c r="E196" s="278"/>
      <c r="F196" s="278"/>
      <c r="G196" s="278"/>
      <c r="H196" s="278"/>
      <c r="I196" s="278"/>
      <c r="J196" s="278"/>
      <c r="K196" s="279"/>
    </row>
    <row r="197" spans="2:11" ht="21">
      <c r="B197" s="280"/>
      <c r="C197" s="403" t="s">
        <v>868</v>
      </c>
      <c r="D197" s="403"/>
      <c r="E197" s="403"/>
      <c r="F197" s="403"/>
      <c r="G197" s="403"/>
      <c r="H197" s="403"/>
      <c r="I197" s="403"/>
      <c r="J197" s="403"/>
      <c r="K197" s="281"/>
    </row>
    <row r="198" spans="2:11" ht="25.5" customHeight="1">
      <c r="B198" s="280"/>
      <c r="C198" s="345" t="s">
        <v>869</v>
      </c>
      <c r="D198" s="345"/>
      <c r="E198" s="345"/>
      <c r="F198" s="345" t="s">
        <v>870</v>
      </c>
      <c r="G198" s="346"/>
      <c r="H198" s="402" t="s">
        <v>871</v>
      </c>
      <c r="I198" s="402"/>
      <c r="J198" s="402"/>
      <c r="K198" s="281"/>
    </row>
    <row r="199" spans="2:11" ht="5.25" customHeight="1">
      <c r="B199" s="309"/>
      <c r="C199" s="306"/>
      <c r="D199" s="306"/>
      <c r="E199" s="306"/>
      <c r="F199" s="306"/>
      <c r="G199" s="289"/>
      <c r="H199" s="306"/>
      <c r="I199" s="306"/>
      <c r="J199" s="306"/>
      <c r="K199" s="330"/>
    </row>
    <row r="200" spans="2:11" ht="15" customHeight="1">
      <c r="B200" s="309"/>
      <c r="C200" s="289" t="s">
        <v>861</v>
      </c>
      <c r="D200" s="289"/>
      <c r="E200" s="289"/>
      <c r="F200" s="308" t="s">
        <v>49</v>
      </c>
      <c r="G200" s="289"/>
      <c r="H200" s="400" t="s">
        <v>872</v>
      </c>
      <c r="I200" s="400"/>
      <c r="J200" s="400"/>
      <c r="K200" s="330"/>
    </row>
    <row r="201" spans="2:11" ht="15" customHeight="1">
      <c r="B201" s="309"/>
      <c r="C201" s="315"/>
      <c r="D201" s="289"/>
      <c r="E201" s="289"/>
      <c r="F201" s="308" t="s">
        <v>50</v>
      </c>
      <c r="G201" s="289"/>
      <c r="H201" s="400" t="s">
        <v>873</v>
      </c>
      <c r="I201" s="400"/>
      <c r="J201" s="400"/>
      <c r="K201" s="330"/>
    </row>
    <row r="202" spans="2:11" ht="15" customHeight="1">
      <c r="B202" s="309"/>
      <c r="C202" s="315"/>
      <c r="D202" s="289"/>
      <c r="E202" s="289"/>
      <c r="F202" s="308" t="s">
        <v>53</v>
      </c>
      <c r="G202" s="289"/>
      <c r="H202" s="400" t="s">
        <v>874</v>
      </c>
      <c r="I202" s="400"/>
      <c r="J202" s="400"/>
      <c r="K202" s="330"/>
    </row>
    <row r="203" spans="2:11" ht="15" customHeight="1">
      <c r="B203" s="309"/>
      <c r="C203" s="289"/>
      <c r="D203" s="289"/>
      <c r="E203" s="289"/>
      <c r="F203" s="308" t="s">
        <v>51</v>
      </c>
      <c r="G203" s="289"/>
      <c r="H203" s="400" t="s">
        <v>875</v>
      </c>
      <c r="I203" s="400"/>
      <c r="J203" s="400"/>
      <c r="K203" s="330"/>
    </row>
    <row r="204" spans="2:11" ht="15" customHeight="1">
      <c r="B204" s="309"/>
      <c r="C204" s="289"/>
      <c r="D204" s="289"/>
      <c r="E204" s="289"/>
      <c r="F204" s="308" t="s">
        <v>52</v>
      </c>
      <c r="G204" s="289"/>
      <c r="H204" s="400" t="s">
        <v>876</v>
      </c>
      <c r="I204" s="400"/>
      <c r="J204" s="400"/>
      <c r="K204" s="330"/>
    </row>
    <row r="205" spans="2:11" ht="15" customHeight="1">
      <c r="B205" s="309"/>
      <c r="C205" s="289"/>
      <c r="D205" s="289"/>
      <c r="E205" s="289"/>
      <c r="F205" s="308"/>
      <c r="G205" s="289"/>
      <c r="H205" s="289"/>
      <c r="I205" s="289"/>
      <c r="J205" s="289"/>
      <c r="K205" s="330"/>
    </row>
    <row r="206" spans="2:11" ht="15" customHeight="1">
      <c r="B206" s="309"/>
      <c r="C206" s="289" t="s">
        <v>817</v>
      </c>
      <c r="D206" s="289"/>
      <c r="E206" s="289"/>
      <c r="F206" s="308" t="s">
        <v>713</v>
      </c>
      <c r="G206" s="289"/>
      <c r="H206" s="400" t="s">
        <v>877</v>
      </c>
      <c r="I206" s="400"/>
      <c r="J206" s="400"/>
      <c r="K206" s="330"/>
    </row>
    <row r="207" spans="2:11" ht="15" customHeight="1">
      <c r="B207" s="309"/>
      <c r="C207" s="315"/>
      <c r="D207" s="289"/>
      <c r="E207" s="289"/>
      <c r="F207" s="308" t="s">
        <v>716</v>
      </c>
      <c r="G207" s="289"/>
      <c r="H207" s="400" t="s">
        <v>717</v>
      </c>
      <c r="I207" s="400"/>
      <c r="J207" s="400"/>
      <c r="K207" s="330"/>
    </row>
    <row r="208" spans="2:11" ht="15" customHeight="1">
      <c r="B208" s="309"/>
      <c r="C208" s="289"/>
      <c r="D208" s="289"/>
      <c r="E208" s="289"/>
      <c r="F208" s="308" t="s">
        <v>85</v>
      </c>
      <c r="G208" s="289"/>
      <c r="H208" s="400" t="s">
        <v>878</v>
      </c>
      <c r="I208" s="400"/>
      <c r="J208" s="400"/>
      <c r="K208" s="330"/>
    </row>
    <row r="209" spans="2:11" ht="15" customHeight="1">
      <c r="B209" s="347"/>
      <c r="C209" s="315"/>
      <c r="D209" s="315"/>
      <c r="E209" s="315"/>
      <c r="F209" s="308" t="s">
        <v>90</v>
      </c>
      <c r="G209" s="294"/>
      <c r="H209" s="401" t="s">
        <v>718</v>
      </c>
      <c r="I209" s="401"/>
      <c r="J209" s="401"/>
      <c r="K209" s="348"/>
    </row>
    <row r="210" spans="2:11" ht="15" customHeight="1">
      <c r="B210" s="347"/>
      <c r="C210" s="315"/>
      <c r="D210" s="315"/>
      <c r="E210" s="315"/>
      <c r="F210" s="308" t="s">
        <v>688</v>
      </c>
      <c r="G210" s="294"/>
      <c r="H210" s="401" t="s">
        <v>689</v>
      </c>
      <c r="I210" s="401"/>
      <c r="J210" s="401"/>
      <c r="K210" s="348"/>
    </row>
    <row r="211" spans="2:11" ht="15" customHeight="1">
      <c r="B211" s="347"/>
      <c r="C211" s="315"/>
      <c r="D211" s="315"/>
      <c r="E211" s="315"/>
      <c r="F211" s="349"/>
      <c r="G211" s="294"/>
      <c r="H211" s="350"/>
      <c r="I211" s="350"/>
      <c r="J211" s="350"/>
      <c r="K211" s="348"/>
    </row>
    <row r="212" spans="2:11" ht="15" customHeight="1">
      <c r="B212" s="347"/>
      <c r="C212" s="289" t="s">
        <v>841</v>
      </c>
      <c r="D212" s="315"/>
      <c r="E212" s="315"/>
      <c r="F212" s="308">
        <v>1</v>
      </c>
      <c r="G212" s="294"/>
      <c r="H212" s="401" t="s">
        <v>879</v>
      </c>
      <c r="I212" s="401"/>
      <c r="J212" s="401"/>
      <c r="K212" s="348"/>
    </row>
    <row r="213" spans="2:11" ht="15" customHeight="1">
      <c r="B213" s="347"/>
      <c r="C213" s="315"/>
      <c r="D213" s="315"/>
      <c r="E213" s="315"/>
      <c r="F213" s="308">
        <v>2</v>
      </c>
      <c r="G213" s="294"/>
      <c r="H213" s="401" t="s">
        <v>880</v>
      </c>
      <c r="I213" s="401"/>
      <c r="J213" s="401"/>
      <c r="K213" s="348"/>
    </row>
    <row r="214" spans="2:11" ht="15" customHeight="1">
      <c r="B214" s="347"/>
      <c r="C214" s="315"/>
      <c r="D214" s="315"/>
      <c r="E214" s="315"/>
      <c r="F214" s="308">
        <v>3</v>
      </c>
      <c r="G214" s="294"/>
      <c r="H214" s="401" t="s">
        <v>881</v>
      </c>
      <c r="I214" s="401"/>
      <c r="J214" s="401"/>
      <c r="K214" s="348"/>
    </row>
    <row r="215" spans="2:11" ht="15" customHeight="1">
      <c r="B215" s="347"/>
      <c r="C215" s="315"/>
      <c r="D215" s="315"/>
      <c r="E215" s="315"/>
      <c r="F215" s="308">
        <v>4</v>
      </c>
      <c r="G215" s="294"/>
      <c r="H215" s="401" t="s">
        <v>882</v>
      </c>
      <c r="I215" s="401"/>
      <c r="J215" s="401"/>
      <c r="K215" s="348"/>
    </row>
    <row r="216" spans="2:11" ht="12.75" customHeight="1">
      <c r="B216" s="351"/>
      <c r="C216" s="352"/>
      <c r="D216" s="352"/>
      <c r="E216" s="352"/>
      <c r="F216" s="352"/>
      <c r="G216" s="352"/>
      <c r="H216" s="352"/>
      <c r="I216" s="352"/>
      <c r="J216" s="352"/>
      <c r="K216" s="353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K09 - Tlaková splašková k...</vt:lpstr>
      <vt:lpstr>K09_VON - Vedlejší a osta...</vt:lpstr>
      <vt:lpstr>Pokyny pro vyplnění</vt:lpstr>
      <vt:lpstr>'K09 - Tlaková splašková k...'!Názvy_tisku</vt:lpstr>
      <vt:lpstr>'K09_VON - Vedlejší a osta...'!Názvy_tisku</vt:lpstr>
      <vt:lpstr>'Rekapitulace stavby'!Názvy_tisku</vt:lpstr>
      <vt:lpstr>'K09 - Tlaková splašková k...'!Oblast_tisku</vt:lpstr>
      <vt:lpstr>'K09_VON - Vedlejší a osta...'!Oblast_tisku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ONLYSOFT_TANA\Vlastnik</dc:creator>
  <cp:lastModifiedBy>Vlastnik</cp:lastModifiedBy>
  <dcterms:created xsi:type="dcterms:W3CDTF">2017-03-29T12:30:43Z</dcterms:created>
  <dcterms:modified xsi:type="dcterms:W3CDTF">2017-03-29T12:30:48Z</dcterms:modified>
</cp:coreProperties>
</file>